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chris\Desktop\"/>
    </mc:Choice>
  </mc:AlternateContent>
  <bookViews>
    <workbookView xWindow="0" yWindow="0" windowWidth="28800" windowHeight="14820"/>
  </bookViews>
  <sheets>
    <sheet name="Order Form" sheetId="1" r:id="rId1"/>
    <sheet name="Pricing + Order Summary" sheetId="2" r:id="rId2"/>
    <sheet name="POP Order Form" sheetId="12" r:id="rId3"/>
    <sheet name="Terms &amp; Conditions" sheetId="3" r:id="rId4"/>
    <sheet name="Pricing Reference" sheetId="6" state="hidden" r:id="rId5"/>
    <sheet name="Lookups" sheetId="11" state="hidden" r:id="rId6"/>
    <sheet name="Version Info" sheetId="13" state="hidden" r:id="rId7"/>
    <sheet name="Office Use Only" sheetId="15" state="hidden" r:id="rId8"/>
  </sheets>
  <definedNames>
    <definedName name="_xlnm._FilterDatabase" localSheetId="5" hidden="1">Lookups!$O$1:$O$62</definedName>
    <definedName name="_xlnm._FilterDatabase" localSheetId="0" hidden="1">'Order Form'!$A$16:$T$503</definedName>
    <definedName name="_xlnm._FilterDatabase" localSheetId="2" hidden="1">'POP Order Form'!$A$16:$L$26</definedName>
    <definedName name="_xlnm.Extract" localSheetId="5">Lookups!$J$1</definedName>
    <definedName name="linkedtrackingnumbers" localSheetId="0">'Order Form'!$D$376</definedName>
    <definedName name="linkedtrackingnumbers" localSheetId="2">'POP Order Form'!#REF!</definedName>
    <definedName name="OrderDetail">#REF!</definedName>
    <definedName name="_xlnm.Print_Area" localSheetId="0">'Order Form'!$A$1:$P$503</definedName>
    <definedName name="_xlnm.Print_Area" localSheetId="2">'POP Order Form'!$A$1:$O$26</definedName>
    <definedName name="_xlnm.Print_Area" localSheetId="1">'Pricing + Order Summary'!$A$1:$V$129</definedName>
    <definedName name="_xlnm.Print_Area" localSheetId="3">'Terms &amp; Conditions'!$A$1:$K$24</definedName>
    <definedName name="_xlnm.Print_Titles" localSheetId="0">'Order Form'!$2:$15</definedName>
    <definedName name="_xlnm.Print_Titles" localSheetId="2">'POP Order Form'!$2:$15</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4" i="1" l="1"/>
  <c r="N14" i="1"/>
  <c r="M14" i="1"/>
  <c r="L14" i="1"/>
  <c r="K14" i="1"/>
  <c r="M13" i="2"/>
  <c r="M12" i="2"/>
  <c r="M11" i="2"/>
  <c r="M10" i="2"/>
  <c r="M9" i="2"/>
  <c r="M8" i="2"/>
  <c r="M7" i="2"/>
  <c r="M14" i="2"/>
  <c r="M6" i="2"/>
  <c r="M5" i="2"/>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E2" i="6"/>
  <c r="D2436" i="15"/>
  <c r="M2436" i="15"/>
  <c r="P21" i="2"/>
  <c r="J21" i="2"/>
  <c r="K21" i="2"/>
  <c r="J2436" i="15"/>
  <c r="K2436" i="15"/>
  <c r="L21" i="2"/>
  <c r="M21" i="2"/>
  <c r="N21" i="2"/>
  <c r="H2436" i="15"/>
  <c r="G2436" i="15"/>
  <c r="F2436" i="15"/>
  <c r="E2436" i="15"/>
  <c r="A2436" i="15"/>
  <c r="B2436" i="15"/>
  <c r="C2436" i="15"/>
  <c r="D2435" i="15"/>
  <c r="M2435" i="15"/>
  <c r="J2435" i="15"/>
  <c r="K2435" i="15"/>
  <c r="H2435" i="15"/>
  <c r="G2435" i="15"/>
  <c r="F2435" i="15"/>
  <c r="E2435" i="15"/>
  <c r="A2435" i="15"/>
  <c r="B2435" i="15"/>
  <c r="C2435" i="15"/>
  <c r="D2434" i="15"/>
  <c r="M2434" i="15"/>
  <c r="J2434" i="15"/>
  <c r="K2434" i="15"/>
  <c r="H2434" i="15"/>
  <c r="G2434" i="15"/>
  <c r="F2434" i="15"/>
  <c r="E2434" i="15"/>
  <c r="A2434" i="15"/>
  <c r="B2434" i="15"/>
  <c r="C2434" i="15"/>
  <c r="D2433" i="15"/>
  <c r="M2433" i="15"/>
  <c r="J2433" i="15"/>
  <c r="K2433" i="15"/>
  <c r="H2433" i="15"/>
  <c r="G2433" i="15"/>
  <c r="F2433" i="15"/>
  <c r="E2433" i="15"/>
  <c r="A2433" i="15"/>
  <c r="B2433" i="15"/>
  <c r="C2433" i="15"/>
  <c r="D2432" i="15"/>
  <c r="M2432" i="15"/>
  <c r="J2432" i="15"/>
  <c r="K2432" i="15"/>
  <c r="H2432" i="15"/>
  <c r="G2432" i="15"/>
  <c r="F2432" i="15"/>
  <c r="E2432" i="15"/>
  <c r="A2432" i="15"/>
  <c r="B2432" i="15"/>
  <c r="C2432" i="15"/>
  <c r="D2431" i="15"/>
  <c r="M2431" i="15"/>
  <c r="J2431" i="15"/>
  <c r="K2431" i="15"/>
  <c r="H2431" i="15"/>
  <c r="G2431" i="15"/>
  <c r="F2431" i="15"/>
  <c r="E2431" i="15"/>
  <c r="A2431" i="15"/>
  <c r="B2431" i="15"/>
  <c r="C2431" i="15"/>
  <c r="D2430" i="15"/>
  <c r="M2430" i="15"/>
  <c r="J2430" i="15"/>
  <c r="K2430" i="15"/>
  <c r="H2430" i="15"/>
  <c r="G2430" i="15"/>
  <c r="F2430" i="15"/>
  <c r="E2430" i="15"/>
  <c r="A2430" i="15"/>
  <c r="B2430" i="15"/>
  <c r="C2430" i="15"/>
  <c r="D2429" i="15"/>
  <c r="M2429" i="15"/>
  <c r="J2429" i="15"/>
  <c r="K2429" i="15"/>
  <c r="H2429" i="15"/>
  <c r="G2429" i="15"/>
  <c r="F2429" i="15"/>
  <c r="E2429" i="15"/>
  <c r="A2429" i="15"/>
  <c r="B2429" i="15"/>
  <c r="C2429" i="15"/>
  <c r="D2428" i="15"/>
  <c r="M2428" i="15"/>
  <c r="J2428" i="15"/>
  <c r="K2428" i="15"/>
  <c r="H2428" i="15"/>
  <c r="G2428" i="15"/>
  <c r="F2428" i="15"/>
  <c r="E2428" i="15"/>
  <c r="A2428" i="15"/>
  <c r="B2428" i="15"/>
  <c r="C2428" i="15"/>
  <c r="D2427" i="15"/>
  <c r="M2427" i="15"/>
  <c r="J2427" i="15"/>
  <c r="K2427" i="15"/>
  <c r="H2427" i="15"/>
  <c r="G2427" i="15"/>
  <c r="F2427" i="15"/>
  <c r="E2427" i="15"/>
  <c r="A2427" i="15"/>
  <c r="B2427" i="15"/>
  <c r="C2427" i="15"/>
  <c r="D2426" i="15"/>
  <c r="M2426" i="15"/>
  <c r="J2426" i="15"/>
  <c r="K2426" i="15"/>
  <c r="H2426" i="15"/>
  <c r="G2426" i="15"/>
  <c r="F2426" i="15"/>
  <c r="E2426" i="15"/>
  <c r="A2426" i="15"/>
  <c r="B2426" i="15"/>
  <c r="C2426" i="15"/>
  <c r="D2425" i="15"/>
  <c r="M2425" i="15"/>
  <c r="J2425" i="15"/>
  <c r="K2425" i="15"/>
  <c r="H2425" i="15"/>
  <c r="G2425" i="15"/>
  <c r="F2425" i="15"/>
  <c r="E2425" i="15"/>
  <c r="A2425" i="15"/>
  <c r="B2425" i="15"/>
  <c r="C2425" i="15"/>
  <c r="D2424" i="15"/>
  <c r="M2424" i="15"/>
  <c r="J2424" i="15"/>
  <c r="K2424" i="15"/>
  <c r="H2424" i="15"/>
  <c r="G2424" i="15"/>
  <c r="F2424" i="15"/>
  <c r="E2424" i="15"/>
  <c r="A2424" i="15"/>
  <c r="B2424" i="15"/>
  <c r="C2424" i="15"/>
  <c r="D2423" i="15"/>
  <c r="M2423" i="15"/>
  <c r="J2423" i="15"/>
  <c r="K2423" i="15"/>
  <c r="H2423" i="15"/>
  <c r="G2423" i="15"/>
  <c r="F2423" i="15"/>
  <c r="E2423" i="15"/>
  <c r="A2423" i="15"/>
  <c r="B2423" i="15"/>
  <c r="C2423" i="15"/>
  <c r="D2422" i="15"/>
  <c r="M2422" i="15"/>
  <c r="J2422" i="15"/>
  <c r="K2422" i="15"/>
  <c r="H2422" i="15"/>
  <c r="G2422" i="15"/>
  <c r="F2422" i="15"/>
  <c r="E2422" i="15"/>
  <c r="A2422" i="15"/>
  <c r="B2422" i="15"/>
  <c r="C2422" i="15"/>
  <c r="D2421" i="15"/>
  <c r="M2421" i="15"/>
  <c r="J2421" i="15"/>
  <c r="K2421" i="15"/>
  <c r="H2421" i="15"/>
  <c r="G2421" i="15"/>
  <c r="F2421" i="15"/>
  <c r="E2421" i="15"/>
  <c r="A2421" i="15"/>
  <c r="B2421" i="15"/>
  <c r="C2421" i="15"/>
  <c r="D2420" i="15"/>
  <c r="M2420" i="15"/>
  <c r="J2420" i="15"/>
  <c r="K2420" i="15"/>
  <c r="H2420" i="15"/>
  <c r="G2420" i="15"/>
  <c r="F2420" i="15"/>
  <c r="E2420" i="15"/>
  <c r="A2420" i="15"/>
  <c r="B2420" i="15"/>
  <c r="C2420" i="15"/>
  <c r="D2419" i="15"/>
  <c r="M2419" i="15"/>
  <c r="J2419" i="15"/>
  <c r="K2419" i="15"/>
  <c r="H2419" i="15"/>
  <c r="G2419" i="15"/>
  <c r="F2419" i="15"/>
  <c r="E2419" i="15"/>
  <c r="A2419" i="15"/>
  <c r="B2419" i="15"/>
  <c r="C2419" i="15"/>
  <c r="D2418" i="15"/>
  <c r="M2418" i="15"/>
  <c r="J2418" i="15"/>
  <c r="K2418" i="15"/>
  <c r="H2418" i="15"/>
  <c r="G2418" i="15"/>
  <c r="F2418" i="15"/>
  <c r="E2418" i="15"/>
  <c r="A2418" i="15"/>
  <c r="B2418" i="15"/>
  <c r="C2418" i="15"/>
  <c r="D2417" i="15"/>
  <c r="M2417" i="15"/>
  <c r="J2417" i="15"/>
  <c r="K2417" i="15"/>
  <c r="H2417" i="15"/>
  <c r="G2417" i="15"/>
  <c r="F2417" i="15"/>
  <c r="E2417" i="15"/>
  <c r="A2417" i="15"/>
  <c r="B2417" i="15"/>
  <c r="C2417" i="15"/>
  <c r="D2416" i="15"/>
  <c r="M2416" i="15"/>
  <c r="J2416" i="15"/>
  <c r="K2416" i="15"/>
  <c r="H2416" i="15"/>
  <c r="G2416" i="15"/>
  <c r="F2416" i="15"/>
  <c r="E2416" i="15"/>
  <c r="A2416" i="15"/>
  <c r="B2416" i="15"/>
  <c r="C2416" i="15"/>
  <c r="D2415" i="15"/>
  <c r="M2415" i="15"/>
  <c r="J2415" i="15"/>
  <c r="K2415" i="15"/>
  <c r="H2415" i="15"/>
  <c r="G2415" i="15"/>
  <c r="F2415" i="15"/>
  <c r="E2415" i="15"/>
  <c r="A2415" i="15"/>
  <c r="B2415" i="15"/>
  <c r="C2415" i="15"/>
  <c r="D2414" i="15"/>
  <c r="M2414" i="15"/>
  <c r="J2414" i="15"/>
  <c r="K2414" i="15"/>
  <c r="H2414" i="15"/>
  <c r="G2414" i="15"/>
  <c r="F2414" i="15"/>
  <c r="E2414" i="15"/>
  <c r="A2414" i="15"/>
  <c r="B2414" i="15"/>
  <c r="C2414" i="15"/>
  <c r="D2413" i="15"/>
  <c r="M2413" i="15"/>
  <c r="J2413" i="15"/>
  <c r="K2413" i="15"/>
  <c r="H2413" i="15"/>
  <c r="G2413" i="15"/>
  <c r="F2413" i="15"/>
  <c r="E2413" i="15"/>
  <c r="A2413" i="15"/>
  <c r="B2413" i="15"/>
  <c r="C2413" i="15"/>
  <c r="D2412" i="15"/>
  <c r="M2412" i="15"/>
  <c r="J2412" i="15"/>
  <c r="K2412" i="15"/>
  <c r="H2412" i="15"/>
  <c r="G2412" i="15"/>
  <c r="F2412" i="15"/>
  <c r="E2412" i="15"/>
  <c r="A2412" i="15"/>
  <c r="B2412" i="15"/>
  <c r="C2412" i="15"/>
  <c r="D2411" i="15"/>
  <c r="M2411" i="15"/>
  <c r="J2411" i="15"/>
  <c r="K2411" i="15"/>
  <c r="H2411" i="15"/>
  <c r="G2411" i="15"/>
  <c r="F2411" i="15"/>
  <c r="E2411" i="15"/>
  <c r="A2411" i="15"/>
  <c r="B2411" i="15"/>
  <c r="C2411" i="15"/>
  <c r="D2410" i="15"/>
  <c r="M2410" i="15"/>
  <c r="J2410" i="15"/>
  <c r="K2410" i="15"/>
  <c r="H2410" i="15"/>
  <c r="G2410" i="15"/>
  <c r="F2410" i="15"/>
  <c r="E2410" i="15"/>
  <c r="A2410" i="15"/>
  <c r="B2410" i="15"/>
  <c r="C2410" i="15"/>
  <c r="D2409" i="15"/>
  <c r="M2409" i="15"/>
  <c r="J2409" i="15"/>
  <c r="K2409" i="15"/>
  <c r="H2409" i="15"/>
  <c r="G2409" i="15"/>
  <c r="F2409" i="15"/>
  <c r="E2409" i="15"/>
  <c r="A2409" i="15"/>
  <c r="B2409" i="15"/>
  <c r="C2409" i="15"/>
  <c r="D2408" i="15"/>
  <c r="M2408" i="15"/>
  <c r="J2408" i="15"/>
  <c r="K2408" i="15"/>
  <c r="H2408" i="15"/>
  <c r="G2408" i="15"/>
  <c r="F2408" i="15"/>
  <c r="E2408" i="15"/>
  <c r="A2408" i="15"/>
  <c r="B2408" i="15"/>
  <c r="C2408" i="15"/>
  <c r="D2407" i="15"/>
  <c r="M2407" i="15"/>
  <c r="J2407" i="15"/>
  <c r="K2407" i="15"/>
  <c r="H2407" i="15"/>
  <c r="G2407" i="15"/>
  <c r="F2407" i="15"/>
  <c r="E2407" i="15"/>
  <c r="A2407" i="15"/>
  <c r="B2407" i="15"/>
  <c r="C2407" i="15"/>
  <c r="D2406" i="15"/>
  <c r="M2406" i="15"/>
  <c r="J2406" i="15"/>
  <c r="K2406" i="15"/>
  <c r="H2406" i="15"/>
  <c r="G2406" i="15"/>
  <c r="F2406" i="15"/>
  <c r="E2406" i="15"/>
  <c r="A2406" i="15"/>
  <c r="B2406" i="15"/>
  <c r="C2406" i="15"/>
  <c r="D2405" i="15"/>
  <c r="M2405" i="15"/>
  <c r="J2405" i="15"/>
  <c r="K2405" i="15"/>
  <c r="H2405" i="15"/>
  <c r="G2405" i="15"/>
  <c r="F2405" i="15"/>
  <c r="E2405" i="15"/>
  <c r="A2405" i="15"/>
  <c r="B2405" i="15"/>
  <c r="C2405" i="15"/>
  <c r="D2404" i="15"/>
  <c r="M2404" i="15"/>
  <c r="J2404" i="15"/>
  <c r="K2404" i="15"/>
  <c r="H2404" i="15"/>
  <c r="G2404" i="15"/>
  <c r="F2404" i="15"/>
  <c r="E2404" i="15"/>
  <c r="A2404" i="15"/>
  <c r="B2404" i="15"/>
  <c r="C2404" i="15"/>
  <c r="D2403" i="15"/>
  <c r="M2403" i="15"/>
  <c r="J2403" i="15"/>
  <c r="K2403" i="15"/>
  <c r="H2403" i="15"/>
  <c r="G2403" i="15"/>
  <c r="F2403" i="15"/>
  <c r="E2403" i="15"/>
  <c r="A2403" i="15"/>
  <c r="B2403" i="15"/>
  <c r="C2403" i="15"/>
  <c r="D2402" i="15"/>
  <c r="M2402" i="15"/>
  <c r="J2402" i="15"/>
  <c r="K2402" i="15"/>
  <c r="H2402" i="15"/>
  <c r="G2402" i="15"/>
  <c r="F2402" i="15"/>
  <c r="E2402" i="15"/>
  <c r="A2402" i="15"/>
  <c r="B2402" i="15"/>
  <c r="C2402" i="15"/>
  <c r="D2401" i="15"/>
  <c r="M2401" i="15"/>
  <c r="J2401" i="15"/>
  <c r="K2401" i="15"/>
  <c r="H2401" i="15"/>
  <c r="G2401" i="15"/>
  <c r="F2401" i="15"/>
  <c r="E2401" i="15"/>
  <c r="A2401" i="15"/>
  <c r="B2401" i="15"/>
  <c r="C2401" i="15"/>
  <c r="D2400" i="15"/>
  <c r="M2400" i="15"/>
  <c r="J2400" i="15"/>
  <c r="K2400" i="15"/>
  <c r="H2400" i="15"/>
  <c r="G2400" i="15"/>
  <c r="F2400" i="15"/>
  <c r="E2400" i="15"/>
  <c r="A2400" i="15"/>
  <c r="B2400" i="15"/>
  <c r="C2400" i="15"/>
  <c r="D2399" i="15"/>
  <c r="M2399" i="15"/>
  <c r="J2399" i="15"/>
  <c r="K2399" i="15"/>
  <c r="H2399" i="15"/>
  <c r="G2399" i="15"/>
  <c r="F2399" i="15"/>
  <c r="E2399" i="15"/>
  <c r="A2399" i="15"/>
  <c r="B2399" i="15"/>
  <c r="C2399" i="15"/>
  <c r="D2398" i="15"/>
  <c r="M2398" i="15"/>
  <c r="J2398" i="15"/>
  <c r="K2398" i="15"/>
  <c r="H2398" i="15"/>
  <c r="G2398" i="15"/>
  <c r="F2398" i="15"/>
  <c r="E2398" i="15"/>
  <c r="A2398" i="15"/>
  <c r="B2398" i="15"/>
  <c r="C2398" i="15"/>
  <c r="D2397" i="15"/>
  <c r="M2397" i="15"/>
  <c r="J2397" i="15"/>
  <c r="K2397" i="15"/>
  <c r="H2397" i="15"/>
  <c r="G2397" i="15"/>
  <c r="F2397" i="15"/>
  <c r="E2397" i="15"/>
  <c r="A2397" i="15"/>
  <c r="B2397" i="15"/>
  <c r="C2397" i="15"/>
  <c r="D2396" i="15"/>
  <c r="M2396" i="15"/>
  <c r="J2396" i="15"/>
  <c r="K2396" i="15"/>
  <c r="H2396" i="15"/>
  <c r="G2396" i="15"/>
  <c r="F2396" i="15"/>
  <c r="E2396" i="15"/>
  <c r="A2396" i="15"/>
  <c r="B2396" i="15"/>
  <c r="C2396" i="15"/>
  <c r="D2395" i="15"/>
  <c r="M2395" i="15"/>
  <c r="J2395" i="15"/>
  <c r="K2395" i="15"/>
  <c r="H2395" i="15"/>
  <c r="G2395" i="15"/>
  <c r="F2395" i="15"/>
  <c r="E2395" i="15"/>
  <c r="A2395" i="15"/>
  <c r="B2395" i="15"/>
  <c r="C2395" i="15"/>
  <c r="D2394" i="15"/>
  <c r="M2394" i="15"/>
  <c r="J2394" i="15"/>
  <c r="K2394" i="15"/>
  <c r="H2394" i="15"/>
  <c r="G2394" i="15"/>
  <c r="F2394" i="15"/>
  <c r="E2394" i="15"/>
  <c r="A2394" i="15"/>
  <c r="B2394" i="15"/>
  <c r="C2394" i="15"/>
  <c r="D2393" i="15"/>
  <c r="M2393" i="15"/>
  <c r="J2393" i="15"/>
  <c r="K2393" i="15"/>
  <c r="H2393" i="15"/>
  <c r="G2393" i="15"/>
  <c r="F2393" i="15"/>
  <c r="E2393" i="15"/>
  <c r="A2393" i="15"/>
  <c r="B2393" i="15"/>
  <c r="C2393" i="15"/>
  <c r="D2392" i="15"/>
  <c r="M2392" i="15"/>
  <c r="J2392" i="15"/>
  <c r="K2392" i="15"/>
  <c r="H2392" i="15"/>
  <c r="G2392" i="15"/>
  <c r="F2392" i="15"/>
  <c r="E2392" i="15"/>
  <c r="A2392" i="15"/>
  <c r="B2392" i="15"/>
  <c r="C2392" i="15"/>
  <c r="D2391" i="15"/>
  <c r="M2391" i="15"/>
  <c r="J2391" i="15"/>
  <c r="K2391" i="15"/>
  <c r="H2391" i="15"/>
  <c r="G2391" i="15"/>
  <c r="F2391" i="15"/>
  <c r="E2391" i="15"/>
  <c r="A2391" i="15"/>
  <c r="B2391" i="15"/>
  <c r="C2391" i="15"/>
  <c r="D2390" i="15"/>
  <c r="M2390" i="15"/>
  <c r="J2390" i="15"/>
  <c r="K2390" i="15"/>
  <c r="H2390" i="15"/>
  <c r="G2390" i="15"/>
  <c r="F2390" i="15"/>
  <c r="E2390" i="15"/>
  <c r="A2390" i="15"/>
  <c r="B2390" i="15"/>
  <c r="C2390" i="15"/>
  <c r="D2389" i="15"/>
  <c r="M2389" i="15"/>
  <c r="J2389" i="15"/>
  <c r="K2389" i="15"/>
  <c r="H2389" i="15"/>
  <c r="G2389" i="15"/>
  <c r="F2389" i="15"/>
  <c r="E2389" i="15"/>
  <c r="A2389" i="15"/>
  <c r="B2389" i="15"/>
  <c r="C2389" i="15"/>
  <c r="D2388" i="15"/>
  <c r="M2388" i="15"/>
  <c r="J2388" i="15"/>
  <c r="K2388" i="15"/>
  <c r="H2388" i="15"/>
  <c r="G2388" i="15"/>
  <c r="F2388" i="15"/>
  <c r="E2388" i="15"/>
  <c r="A2388" i="15"/>
  <c r="B2388" i="15"/>
  <c r="C2388" i="15"/>
  <c r="D2387" i="15"/>
  <c r="M2387" i="15"/>
  <c r="J2387" i="15"/>
  <c r="K2387" i="15"/>
  <c r="H2387" i="15"/>
  <c r="G2387" i="15"/>
  <c r="F2387" i="15"/>
  <c r="E2387" i="15"/>
  <c r="A2387" i="15"/>
  <c r="B2387" i="15"/>
  <c r="C2387" i="15"/>
  <c r="D2386" i="15"/>
  <c r="M2386" i="15"/>
  <c r="J2386" i="15"/>
  <c r="K2386" i="15"/>
  <c r="H2386" i="15"/>
  <c r="G2386" i="15"/>
  <c r="F2386" i="15"/>
  <c r="E2386" i="15"/>
  <c r="A2386" i="15"/>
  <c r="B2386" i="15"/>
  <c r="C2386" i="15"/>
  <c r="D2385" i="15"/>
  <c r="M2385" i="15"/>
  <c r="J2385" i="15"/>
  <c r="K2385" i="15"/>
  <c r="H2385" i="15"/>
  <c r="G2385" i="15"/>
  <c r="F2385" i="15"/>
  <c r="E2385" i="15"/>
  <c r="A2385" i="15"/>
  <c r="B2385" i="15"/>
  <c r="C2385" i="15"/>
  <c r="D2384" i="15"/>
  <c r="M2384" i="15"/>
  <c r="J2384" i="15"/>
  <c r="K2384" i="15"/>
  <c r="H2384" i="15"/>
  <c r="G2384" i="15"/>
  <c r="F2384" i="15"/>
  <c r="E2384" i="15"/>
  <c r="A2384" i="15"/>
  <c r="B2384" i="15"/>
  <c r="C2384" i="15"/>
  <c r="D2383" i="15"/>
  <c r="M2383" i="15"/>
  <c r="J2383" i="15"/>
  <c r="K2383" i="15"/>
  <c r="H2383" i="15"/>
  <c r="G2383" i="15"/>
  <c r="F2383" i="15"/>
  <c r="E2383" i="15"/>
  <c r="A2383" i="15"/>
  <c r="B2383" i="15"/>
  <c r="C2383" i="15"/>
  <c r="D2382" i="15"/>
  <c r="M2382" i="15"/>
  <c r="J2382" i="15"/>
  <c r="K2382" i="15"/>
  <c r="H2382" i="15"/>
  <c r="G2382" i="15"/>
  <c r="F2382" i="15"/>
  <c r="E2382" i="15"/>
  <c r="A2382" i="15"/>
  <c r="B2382" i="15"/>
  <c r="C2382" i="15"/>
  <c r="D2381" i="15"/>
  <c r="M2381" i="15"/>
  <c r="J2381" i="15"/>
  <c r="K2381" i="15"/>
  <c r="H2381" i="15"/>
  <c r="G2381" i="15"/>
  <c r="F2381" i="15"/>
  <c r="E2381" i="15"/>
  <c r="A2381" i="15"/>
  <c r="B2381" i="15"/>
  <c r="C2381" i="15"/>
  <c r="D2380" i="15"/>
  <c r="M2380" i="15"/>
  <c r="J2380" i="15"/>
  <c r="K2380" i="15"/>
  <c r="H2380" i="15"/>
  <c r="G2380" i="15"/>
  <c r="F2380" i="15"/>
  <c r="E2380" i="15"/>
  <c r="A2380" i="15"/>
  <c r="B2380" i="15"/>
  <c r="C2380" i="15"/>
  <c r="D2379" i="15"/>
  <c r="M2379" i="15"/>
  <c r="J2379" i="15"/>
  <c r="K2379" i="15"/>
  <c r="H2379" i="15"/>
  <c r="G2379" i="15"/>
  <c r="F2379" i="15"/>
  <c r="E2379" i="15"/>
  <c r="A2379" i="15"/>
  <c r="B2379" i="15"/>
  <c r="C2379" i="15"/>
  <c r="D2378" i="15"/>
  <c r="M2378" i="15"/>
  <c r="J2378" i="15"/>
  <c r="K2378" i="15"/>
  <c r="H2378" i="15"/>
  <c r="G2378" i="15"/>
  <c r="F2378" i="15"/>
  <c r="E2378" i="15"/>
  <c r="A2378" i="15"/>
  <c r="B2378" i="15"/>
  <c r="C2378" i="15"/>
  <c r="D2377" i="15"/>
  <c r="M2377" i="15"/>
  <c r="J2377" i="15"/>
  <c r="K2377" i="15"/>
  <c r="H2377" i="15"/>
  <c r="G2377" i="15"/>
  <c r="F2377" i="15"/>
  <c r="E2377" i="15"/>
  <c r="A2377" i="15"/>
  <c r="B2377" i="15"/>
  <c r="C2377" i="15"/>
  <c r="D2376" i="15"/>
  <c r="M2376" i="15"/>
  <c r="J2376" i="15"/>
  <c r="K2376" i="15"/>
  <c r="H2376" i="15"/>
  <c r="G2376" i="15"/>
  <c r="F2376" i="15"/>
  <c r="E2376" i="15"/>
  <c r="A2376" i="15"/>
  <c r="B2376" i="15"/>
  <c r="C2376" i="15"/>
  <c r="D2375" i="15"/>
  <c r="M2375" i="15"/>
  <c r="J2375" i="15"/>
  <c r="K2375" i="15"/>
  <c r="H2375" i="15"/>
  <c r="G2375" i="15"/>
  <c r="F2375" i="15"/>
  <c r="E2375" i="15"/>
  <c r="A2375" i="15"/>
  <c r="B2375" i="15"/>
  <c r="C2375" i="15"/>
  <c r="D2374" i="15"/>
  <c r="M2374" i="15"/>
  <c r="J2374" i="15"/>
  <c r="K2374" i="15"/>
  <c r="H2374" i="15"/>
  <c r="G2374" i="15"/>
  <c r="F2374" i="15"/>
  <c r="E2374" i="15"/>
  <c r="A2374" i="15"/>
  <c r="B2374" i="15"/>
  <c r="C2374" i="15"/>
  <c r="D2373" i="15"/>
  <c r="M2373" i="15"/>
  <c r="J2373" i="15"/>
  <c r="K2373" i="15"/>
  <c r="H2373" i="15"/>
  <c r="G2373" i="15"/>
  <c r="F2373" i="15"/>
  <c r="E2373" i="15"/>
  <c r="A2373" i="15"/>
  <c r="B2373" i="15"/>
  <c r="C2373" i="15"/>
  <c r="D2372" i="15"/>
  <c r="M2372" i="15"/>
  <c r="J2372" i="15"/>
  <c r="K2372" i="15"/>
  <c r="H2372" i="15"/>
  <c r="G2372" i="15"/>
  <c r="F2372" i="15"/>
  <c r="E2372" i="15"/>
  <c r="A2372" i="15"/>
  <c r="B2372" i="15"/>
  <c r="C2372" i="15"/>
  <c r="D2371" i="15"/>
  <c r="M2371" i="15"/>
  <c r="J2371" i="15"/>
  <c r="K2371" i="15"/>
  <c r="H2371" i="15"/>
  <c r="G2371" i="15"/>
  <c r="F2371" i="15"/>
  <c r="E2371" i="15"/>
  <c r="A2371" i="15"/>
  <c r="B2371" i="15"/>
  <c r="C2371" i="15"/>
  <c r="D2370" i="15"/>
  <c r="M2370" i="15"/>
  <c r="J2370" i="15"/>
  <c r="K2370" i="15"/>
  <c r="H2370" i="15"/>
  <c r="G2370" i="15"/>
  <c r="F2370" i="15"/>
  <c r="E2370" i="15"/>
  <c r="A2370" i="15"/>
  <c r="B2370" i="15"/>
  <c r="C2370" i="15"/>
  <c r="D2369" i="15"/>
  <c r="M2369" i="15"/>
  <c r="J2369" i="15"/>
  <c r="K2369" i="15"/>
  <c r="H2369" i="15"/>
  <c r="G2369" i="15"/>
  <c r="F2369" i="15"/>
  <c r="E2369" i="15"/>
  <c r="A2369" i="15"/>
  <c r="B2369" i="15"/>
  <c r="C2369" i="15"/>
  <c r="D2368" i="15"/>
  <c r="M2368" i="15"/>
  <c r="J2368" i="15"/>
  <c r="K2368" i="15"/>
  <c r="H2368" i="15"/>
  <c r="G2368" i="15"/>
  <c r="F2368" i="15"/>
  <c r="E2368" i="15"/>
  <c r="A2368" i="15"/>
  <c r="B2368" i="15"/>
  <c r="C2368" i="15"/>
  <c r="D2367" i="15"/>
  <c r="M2367" i="15"/>
  <c r="J2367" i="15"/>
  <c r="K2367" i="15"/>
  <c r="H2367" i="15"/>
  <c r="G2367" i="15"/>
  <c r="F2367" i="15"/>
  <c r="E2367" i="15"/>
  <c r="A2367" i="15"/>
  <c r="B2367" i="15"/>
  <c r="C2367" i="15"/>
  <c r="D2366" i="15"/>
  <c r="M2366" i="15"/>
  <c r="J2366" i="15"/>
  <c r="K2366" i="15"/>
  <c r="H2366" i="15"/>
  <c r="G2366" i="15"/>
  <c r="F2366" i="15"/>
  <c r="E2366" i="15"/>
  <c r="A2366" i="15"/>
  <c r="B2366" i="15"/>
  <c r="C2366" i="15"/>
  <c r="D2365" i="15"/>
  <c r="M2365" i="15"/>
  <c r="J2365" i="15"/>
  <c r="K2365" i="15"/>
  <c r="H2365" i="15"/>
  <c r="G2365" i="15"/>
  <c r="F2365" i="15"/>
  <c r="E2365" i="15"/>
  <c r="A2365" i="15"/>
  <c r="B2365" i="15"/>
  <c r="C2365" i="15"/>
  <c r="D2364" i="15"/>
  <c r="M2364" i="15"/>
  <c r="J2364" i="15"/>
  <c r="K2364" i="15"/>
  <c r="H2364" i="15"/>
  <c r="G2364" i="15"/>
  <c r="F2364" i="15"/>
  <c r="E2364" i="15"/>
  <c r="A2364" i="15"/>
  <c r="B2364" i="15"/>
  <c r="C2364" i="15"/>
  <c r="D2363" i="15"/>
  <c r="M2363" i="15"/>
  <c r="J2363" i="15"/>
  <c r="K2363" i="15"/>
  <c r="H2363" i="15"/>
  <c r="G2363" i="15"/>
  <c r="F2363" i="15"/>
  <c r="E2363" i="15"/>
  <c r="A2363" i="15"/>
  <c r="B2363" i="15"/>
  <c r="C2363" i="15"/>
  <c r="D2362" i="15"/>
  <c r="M2362" i="15"/>
  <c r="J2362" i="15"/>
  <c r="K2362" i="15"/>
  <c r="H2362" i="15"/>
  <c r="G2362" i="15"/>
  <c r="F2362" i="15"/>
  <c r="E2362" i="15"/>
  <c r="A2362" i="15"/>
  <c r="B2362" i="15"/>
  <c r="C2362" i="15"/>
  <c r="D2361" i="15"/>
  <c r="M2361" i="15"/>
  <c r="J2361" i="15"/>
  <c r="K2361" i="15"/>
  <c r="H2361" i="15"/>
  <c r="G2361" i="15"/>
  <c r="F2361" i="15"/>
  <c r="E2361" i="15"/>
  <c r="A2361" i="15"/>
  <c r="B2361" i="15"/>
  <c r="C2361" i="15"/>
  <c r="D2360" i="15"/>
  <c r="M2360" i="15"/>
  <c r="J2360" i="15"/>
  <c r="K2360" i="15"/>
  <c r="H2360" i="15"/>
  <c r="G2360" i="15"/>
  <c r="F2360" i="15"/>
  <c r="E2360" i="15"/>
  <c r="A2360" i="15"/>
  <c r="B2360" i="15"/>
  <c r="C2360" i="15"/>
  <c r="D2359" i="15"/>
  <c r="M2359" i="15"/>
  <c r="J2359" i="15"/>
  <c r="K2359" i="15"/>
  <c r="H2359" i="15"/>
  <c r="G2359" i="15"/>
  <c r="F2359" i="15"/>
  <c r="E2359" i="15"/>
  <c r="A2359" i="15"/>
  <c r="B2359" i="15"/>
  <c r="C2359" i="15"/>
  <c r="D2358" i="15"/>
  <c r="M2358" i="15"/>
  <c r="J2358" i="15"/>
  <c r="K2358" i="15"/>
  <c r="H2358" i="15"/>
  <c r="G2358" i="15"/>
  <c r="F2358" i="15"/>
  <c r="E2358" i="15"/>
  <c r="A2358" i="15"/>
  <c r="B2358" i="15"/>
  <c r="C2358" i="15"/>
  <c r="D2357" i="15"/>
  <c r="M2357" i="15"/>
  <c r="J2357" i="15"/>
  <c r="K2357" i="15"/>
  <c r="H2357" i="15"/>
  <c r="G2357" i="15"/>
  <c r="F2357" i="15"/>
  <c r="E2357" i="15"/>
  <c r="A2357" i="15"/>
  <c r="B2357" i="15"/>
  <c r="C2357" i="15"/>
  <c r="D2356" i="15"/>
  <c r="M2356" i="15"/>
  <c r="J2356" i="15"/>
  <c r="K2356" i="15"/>
  <c r="H2356" i="15"/>
  <c r="G2356" i="15"/>
  <c r="F2356" i="15"/>
  <c r="E2356" i="15"/>
  <c r="A2356" i="15"/>
  <c r="B2356" i="15"/>
  <c r="C2356" i="15"/>
  <c r="D2355" i="15"/>
  <c r="M2355" i="15"/>
  <c r="J2355" i="15"/>
  <c r="K2355" i="15"/>
  <c r="H2355" i="15"/>
  <c r="G2355" i="15"/>
  <c r="F2355" i="15"/>
  <c r="E2355" i="15"/>
  <c r="A2355" i="15"/>
  <c r="B2355" i="15"/>
  <c r="C2355" i="15"/>
  <c r="D2354" i="15"/>
  <c r="M2354" i="15"/>
  <c r="J2354" i="15"/>
  <c r="K2354" i="15"/>
  <c r="H2354" i="15"/>
  <c r="G2354" i="15"/>
  <c r="F2354" i="15"/>
  <c r="E2354" i="15"/>
  <c r="A2354" i="15"/>
  <c r="B2354" i="15"/>
  <c r="C2354" i="15"/>
  <c r="D2353" i="15"/>
  <c r="M2353" i="15"/>
  <c r="J2353" i="15"/>
  <c r="K2353" i="15"/>
  <c r="H2353" i="15"/>
  <c r="G2353" i="15"/>
  <c r="F2353" i="15"/>
  <c r="E2353" i="15"/>
  <c r="A2353" i="15"/>
  <c r="B2353" i="15"/>
  <c r="C2353" i="15"/>
  <c r="D2352" i="15"/>
  <c r="M2352" i="15"/>
  <c r="J2352" i="15"/>
  <c r="K2352" i="15"/>
  <c r="H2352" i="15"/>
  <c r="G2352" i="15"/>
  <c r="F2352" i="15"/>
  <c r="E2352" i="15"/>
  <c r="A2352" i="15"/>
  <c r="B2352" i="15"/>
  <c r="C2352" i="15"/>
  <c r="D2351" i="15"/>
  <c r="M2351" i="15"/>
  <c r="J2351" i="15"/>
  <c r="K2351" i="15"/>
  <c r="H2351" i="15"/>
  <c r="G2351" i="15"/>
  <c r="F2351" i="15"/>
  <c r="E2351" i="15"/>
  <c r="A2351" i="15"/>
  <c r="B2351" i="15"/>
  <c r="C2351" i="15"/>
  <c r="D2350" i="15"/>
  <c r="M2350" i="15"/>
  <c r="J2350" i="15"/>
  <c r="K2350" i="15"/>
  <c r="H2350" i="15"/>
  <c r="G2350" i="15"/>
  <c r="F2350" i="15"/>
  <c r="E2350" i="15"/>
  <c r="A2350" i="15"/>
  <c r="B2350" i="15"/>
  <c r="C2350" i="15"/>
  <c r="D2349" i="15"/>
  <c r="M2349" i="15"/>
  <c r="J2349" i="15"/>
  <c r="K2349" i="15"/>
  <c r="H2349" i="15"/>
  <c r="G2349" i="15"/>
  <c r="F2349" i="15"/>
  <c r="E2349" i="15"/>
  <c r="A2349" i="15"/>
  <c r="B2349" i="15"/>
  <c r="C2349" i="15"/>
  <c r="D2348" i="15"/>
  <c r="M2348" i="15"/>
  <c r="J2348" i="15"/>
  <c r="K2348" i="15"/>
  <c r="H2348" i="15"/>
  <c r="G2348" i="15"/>
  <c r="F2348" i="15"/>
  <c r="E2348" i="15"/>
  <c r="A2348" i="15"/>
  <c r="B2348" i="15"/>
  <c r="C2348" i="15"/>
  <c r="D2347" i="15"/>
  <c r="M2347" i="15"/>
  <c r="J2347" i="15"/>
  <c r="K2347" i="15"/>
  <c r="H2347" i="15"/>
  <c r="G2347" i="15"/>
  <c r="F2347" i="15"/>
  <c r="E2347" i="15"/>
  <c r="A2347" i="15"/>
  <c r="B2347" i="15"/>
  <c r="C2347" i="15"/>
  <c r="D2346" i="15"/>
  <c r="M2346" i="15"/>
  <c r="J2346" i="15"/>
  <c r="K2346" i="15"/>
  <c r="H2346" i="15"/>
  <c r="G2346" i="15"/>
  <c r="F2346" i="15"/>
  <c r="E2346" i="15"/>
  <c r="A2346" i="15"/>
  <c r="B2346" i="15"/>
  <c r="C2346" i="15"/>
  <c r="D2345" i="15"/>
  <c r="M2345" i="15"/>
  <c r="J2345" i="15"/>
  <c r="K2345" i="15"/>
  <c r="H2345" i="15"/>
  <c r="G2345" i="15"/>
  <c r="F2345" i="15"/>
  <c r="E2345" i="15"/>
  <c r="A2345" i="15"/>
  <c r="B2345" i="15"/>
  <c r="C2345" i="15"/>
  <c r="D2344" i="15"/>
  <c r="M2344" i="15"/>
  <c r="J2344" i="15"/>
  <c r="K2344" i="15"/>
  <c r="H2344" i="15"/>
  <c r="G2344" i="15"/>
  <c r="F2344" i="15"/>
  <c r="E2344" i="15"/>
  <c r="A2344" i="15"/>
  <c r="B2344" i="15"/>
  <c r="C2344" i="15"/>
  <c r="D2343" i="15"/>
  <c r="M2343" i="15"/>
  <c r="J2343" i="15"/>
  <c r="K2343" i="15"/>
  <c r="H2343" i="15"/>
  <c r="G2343" i="15"/>
  <c r="F2343" i="15"/>
  <c r="E2343" i="15"/>
  <c r="A2343" i="15"/>
  <c r="B2343" i="15"/>
  <c r="C2343" i="15"/>
  <c r="D2342" i="15"/>
  <c r="M2342" i="15"/>
  <c r="J2342" i="15"/>
  <c r="K2342" i="15"/>
  <c r="H2342" i="15"/>
  <c r="G2342" i="15"/>
  <c r="F2342" i="15"/>
  <c r="E2342" i="15"/>
  <c r="A2342" i="15"/>
  <c r="B2342" i="15"/>
  <c r="C2342" i="15"/>
  <c r="D2341" i="15"/>
  <c r="M2341" i="15"/>
  <c r="J2341" i="15"/>
  <c r="K2341" i="15"/>
  <c r="H2341" i="15"/>
  <c r="G2341" i="15"/>
  <c r="F2341" i="15"/>
  <c r="E2341" i="15"/>
  <c r="A2341" i="15"/>
  <c r="B2341" i="15"/>
  <c r="C2341" i="15"/>
  <c r="D2340" i="15"/>
  <c r="M2340" i="15"/>
  <c r="J2340" i="15"/>
  <c r="K2340" i="15"/>
  <c r="H2340" i="15"/>
  <c r="G2340" i="15"/>
  <c r="F2340" i="15"/>
  <c r="E2340" i="15"/>
  <c r="A2340" i="15"/>
  <c r="B2340" i="15"/>
  <c r="C2340" i="15"/>
  <c r="D2339" i="15"/>
  <c r="M2339" i="15"/>
  <c r="J2339" i="15"/>
  <c r="K2339" i="15"/>
  <c r="H2339" i="15"/>
  <c r="G2339" i="15"/>
  <c r="F2339" i="15"/>
  <c r="E2339" i="15"/>
  <c r="A2339" i="15"/>
  <c r="B2339" i="15"/>
  <c r="C2339" i="15"/>
  <c r="D2338" i="15"/>
  <c r="M2338" i="15"/>
  <c r="J2338" i="15"/>
  <c r="K2338" i="15"/>
  <c r="H2338" i="15"/>
  <c r="G2338" i="15"/>
  <c r="F2338" i="15"/>
  <c r="E2338" i="15"/>
  <c r="A2338" i="15"/>
  <c r="B2338" i="15"/>
  <c r="C2338" i="15"/>
  <c r="D2337" i="15"/>
  <c r="M2337" i="15"/>
  <c r="J2337" i="15"/>
  <c r="K2337" i="15"/>
  <c r="H2337" i="15"/>
  <c r="G2337" i="15"/>
  <c r="F2337" i="15"/>
  <c r="E2337" i="15"/>
  <c r="A2337" i="15"/>
  <c r="B2337" i="15"/>
  <c r="C2337" i="15"/>
  <c r="D2336" i="15"/>
  <c r="M2336" i="15"/>
  <c r="J2336" i="15"/>
  <c r="K2336" i="15"/>
  <c r="H2336" i="15"/>
  <c r="G2336" i="15"/>
  <c r="F2336" i="15"/>
  <c r="E2336" i="15"/>
  <c r="A2336" i="15"/>
  <c r="B2336" i="15"/>
  <c r="C2336" i="15"/>
  <c r="D2335" i="15"/>
  <c r="M2335" i="15"/>
  <c r="J2335" i="15"/>
  <c r="K2335" i="15"/>
  <c r="H2335" i="15"/>
  <c r="G2335" i="15"/>
  <c r="F2335" i="15"/>
  <c r="E2335" i="15"/>
  <c r="A2335" i="15"/>
  <c r="B2335" i="15"/>
  <c r="C2335" i="15"/>
  <c r="D2334" i="15"/>
  <c r="M2334" i="15"/>
  <c r="J2334" i="15"/>
  <c r="K2334" i="15"/>
  <c r="H2334" i="15"/>
  <c r="G2334" i="15"/>
  <c r="F2334" i="15"/>
  <c r="E2334" i="15"/>
  <c r="A2334" i="15"/>
  <c r="B2334" i="15"/>
  <c r="C2334" i="15"/>
  <c r="D2333" i="15"/>
  <c r="M2333" i="15"/>
  <c r="J2333" i="15"/>
  <c r="K2333" i="15"/>
  <c r="H2333" i="15"/>
  <c r="G2333" i="15"/>
  <c r="F2333" i="15"/>
  <c r="E2333" i="15"/>
  <c r="A2333" i="15"/>
  <c r="B2333" i="15"/>
  <c r="C2333" i="15"/>
  <c r="D2332" i="15"/>
  <c r="M2332" i="15"/>
  <c r="J2332" i="15"/>
  <c r="K2332" i="15"/>
  <c r="H2332" i="15"/>
  <c r="G2332" i="15"/>
  <c r="F2332" i="15"/>
  <c r="E2332" i="15"/>
  <c r="A2332" i="15"/>
  <c r="B2332" i="15"/>
  <c r="C2332" i="15"/>
  <c r="D2331" i="15"/>
  <c r="M2331" i="15"/>
  <c r="J2331" i="15"/>
  <c r="K2331" i="15"/>
  <c r="H2331" i="15"/>
  <c r="G2331" i="15"/>
  <c r="F2331" i="15"/>
  <c r="E2331" i="15"/>
  <c r="A2331" i="15"/>
  <c r="B2331" i="15"/>
  <c r="C2331" i="15"/>
  <c r="D2330" i="15"/>
  <c r="M2330" i="15"/>
  <c r="J2330" i="15"/>
  <c r="K2330" i="15"/>
  <c r="H2330" i="15"/>
  <c r="G2330" i="15"/>
  <c r="F2330" i="15"/>
  <c r="E2330" i="15"/>
  <c r="A2330" i="15"/>
  <c r="B2330" i="15"/>
  <c r="C2330" i="15"/>
  <c r="D2329" i="15"/>
  <c r="M2329" i="15"/>
  <c r="J2329" i="15"/>
  <c r="K2329" i="15"/>
  <c r="H2329" i="15"/>
  <c r="G2329" i="15"/>
  <c r="F2329" i="15"/>
  <c r="E2329" i="15"/>
  <c r="A2329" i="15"/>
  <c r="B2329" i="15"/>
  <c r="C2329" i="15"/>
  <c r="D2328" i="15"/>
  <c r="M2328" i="15"/>
  <c r="J2328" i="15"/>
  <c r="K2328" i="15"/>
  <c r="H2328" i="15"/>
  <c r="G2328" i="15"/>
  <c r="F2328" i="15"/>
  <c r="E2328" i="15"/>
  <c r="A2328" i="15"/>
  <c r="B2328" i="15"/>
  <c r="C2328" i="15"/>
  <c r="D2327" i="15"/>
  <c r="M2327" i="15"/>
  <c r="J2327" i="15"/>
  <c r="K2327" i="15"/>
  <c r="H2327" i="15"/>
  <c r="G2327" i="15"/>
  <c r="F2327" i="15"/>
  <c r="E2327" i="15"/>
  <c r="A2327" i="15"/>
  <c r="B2327" i="15"/>
  <c r="C2327" i="15"/>
  <c r="D2326" i="15"/>
  <c r="M2326" i="15"/>
  <c r="J2326" i="15"/>
  <c r="K2326" i="15"/>
  <c r="H2326" i="15"/>
  <c r="G2326" i="15"/>
  <c r="F2326" i="15"/>
  <c r="E2326" i="15"/>
  <c r="A2326" i="15"/>
  <c r="B2326" i="15"/>
  <c r="C2326" i="15"/>
  <c r="D2325" i="15"/>
  <c r="M2325" i="15"/>
  <c r="J2325" i="15"/>
  <c r="K2325" i="15"/>
  <c r="H2325" i="15"/>
  <c r="G2325" i="15"/>
  <c r="F2325" i="15"/>
  <c r="E2325" i="15"/>
  <c r="A2325" i="15"/>
  <c r="B2325" i="15"/>
  <c r="C2325" i="15"/>
  <c r="D2324" i="15"/>
  <c r="M2324" i="15"/>
  <c r="J2324" i="15"/>
  <c r="K2324" i="15"/>
  <c r="H2324" i="15"/>
  <c r="G2324" i="15"/>
  <c r="F2324" i="15"/>
  <c r="E2324" i="15"/>
  <c r="A2324" i="15"/>
  <c r="B2324" i="15"/>
  <c r="C2324" i="15"/>
  <c r="D2323" i="15"/>
  <c r="M2323" i="15"/>
  <c r="J2323" i="15"/>
  <c r="K2323" i="15"/>
  <c r="H2323" i="15"/>
  <c r="G2323" i="15"/>
  <c r="F2323" i="15"/>
  <c r="E2323" i="15"/>
  <c r="A2323" i="15"/>
  <c r="B2323" i="15"/>
  <c r="C2323" i="15"/>
  <c r="D2322" i="15"/>
  <c r="M2322" i="15"/>
  <c r="J2322" i="15"/>
  <c r="K2322" i="15"/>
  <c r="H2322" i="15"/>
  <c r="G2322" i="15"/>
  <c r="F2322" i="15"/>
  <c r="E2322" i="15"/>
  <c r="A2322" i="15"/>
  <c r="B2322" i="15"/>
  <c r="C2322" i="15"/>
  <c r="D2321" i="15"/>
  <c r="M2321" i="15"/>
  <c r="J2321" i="15"/>
  <c r="K2321" i="15"/>
  <c r="H2321" i="15"/>
  <c r="G2321" i="15"/>
  <c r="F2321" i="15"/>
  <c r="E2321" i="15"/>
  <c r="A2321" i="15"/>
  <c r="B2321" i="15"/>
  <c r="C2321" i="15"/>
  <c r="D2320" i="15"/>
  <c r="M2320" i="15"/>
  <c r="J2320" i="15"/>
  <c r="K2320" i="15"/>
  <c r="H2320" i="15"/>
  <c r="G2320" i="15"/>
  <c r="F2320" i="15"/>
  <c r="E2320" i="15"/>
  <c r="A2320" i="15"/>
  <c r="B2320" i="15"/>
  <c r="C2320" i="15"/>
  <c r="D2319" i="15"/>
  <c r="M2319" i="15"/>
  <c r="J2319" i="15"/>
  <c r="K2319" i="15"/>
  <c r="H2319" i="15"/>
  <c r="G2319" i="15"/>
  <c r="F2319" i="15"/>
  <c r="E2319" i="15"/>
  <c r="A2319" i="15"/>
  <c r="B2319" i="15"/>
  <c r="C2319" i="15"/>
  <c r="D2318" i="15"/>
  <c r="M2318" i="15"/>
  <c r="J2318" i="15"/>
  <c r="K2318" i="15"/>
  <c r="H2318" i="15"/>
  <c r="G2318" i="15"/>
  <c r="F2318" i="15"/>
  <c r="E2318" i="15"/>
  <c r="A2318" i="15"/>
  <c r="B2318" i="15"/>
  <c r="C2318" i="15"/>
  <c r="D2317" i="15"/>
  <c r="M2317" i="15"/>
  <c r="J2317" i="15"/>
  <c r="K2317" i="15"/>
  <c r="H2317" i="15"/>
  <c r="G2317" i="15"/>
  <c r="F2317" i="15"/>
  <c r="E2317" i="15"/>
  <c r="A2317" i="15"/>
  <c r="B2317" i="15"/>
  <c r="C2317" i="15"/>
  <c r="D2316" i="15"/>
  <c r="M2316" i="15"/>
  <c r="J2316" i="15"/>
  <c r="K2316" i="15"/>
  <c r="H2316" i="15"/>
  <c r="G2316" i="15"/>
  <c r="F2316" i="15"/>
  <c r="E2316" i="15"/>
  <c r="A2316" i="15"/>
  <c r="B2316" i="15"/>
  <c r="C2316" i="15"/>
  <c r="D2315" i="15"/>
  <c r="M2315" i="15"/>
  <c r="J2315" i="15"/>
  <c r="K2315" i="15"/>
  <c r="H2315" i="15"/>
  <c r="G2315" i="15"/>
  <c r="F2315" i="15"/>
  <c r="E2315" i="15"/>
  <c r="A2315" i="15"/>
  <c r="B2315" i="15"/>
  <c r="C2315" i="15"/>
  <c r="D2314" i="15"/>
  <c r="M2314" i="15"/>
  <c r="J2314" i="15"/>
  <c r="K2314" i="15"/>
  <c r="H2314" i="15"/>
  <c r="G2314" i="15"/>
  <c r="F2314" i="15"/>
  <c r="E2314" i="15"/>
  <c r="A2314" i="15"/>
  <c r="B2314" i="15"/>
  <c r="C2314" i="15"/>
  <c r="D2313" i="15"/>
  <c r="M2313" i="15"/>
  <c r="J2313" i="15"/>
  <c r="K2313" i="15"/>
  <c r="H2313" i="15"/>
  <c r="G2313" i="15"/>
  <c r="F2313" i="15"/>
  <c r="E2313" i="15"/>
  <c r="A2313" i="15"/>
  <c r="B2313" i="15"/>
  <c r="C2313" i="15"/>
  <c r="D2312" i="15"/>
  <c r="M2312" i="15"/>
  <c r="J2312" i="15"/>
  <c r="K2312" i="15"/>
  <c r="H2312" i="15"/>
  <c r="G2312" i="15"/>
  <c r="F2312" i="15"/>
  <c r="E2312" i="15"/>
  <c r="A2312" i="15"/>
  <c r="B2312" i="15"/>
  <c r="C2312" i="15"/>
  <c r="D2311" i="15"/>
  <c r="M2311" i="15"/>
  <c r="J2311" i="15"/>
  <c r="K2311" i="15"/>
  <c r="H2311" i="15"/>
  <c r="G2311" i="15"/>
  <c r="F2311" i="15"/>
  <c r="E2311" i="15"/>
  <c r="A2311" i="15"/>
  <c r="B2311" i="15"/>
  <c r="C2311" i="15"/>
  <c r="D2310" i="15"/>
  <c r="M2310" i="15"/>
  <c r="J2310" i="15"/>
  <c r="K2310" i="15"/>
  <c r="H2310" i="15"/>
  <c r="G2310" i="15"/>
  <c r="F2310" i="15"/>
  <c r="E2310" i="15"/>
  <c r="A2310" i="15"/>
  <c r="B2310" i="15"/>
  <c r="C2310" i="15"/>
  <c r="D2309" i="15"/>
  <c r="M2309" i="15"/>
  <c r="J2309" i="15"/>
  <c r="K2309" i="15"/>
  <c r="H2309" i="15"/>
  <c r="G2309" i="15"/>
  <c r="F2309" i="15"/>
  <c r="E2309" i="15"/>
  <c r="A2309" i="15"/>
  <c r="B2309" i="15"/>
  <c r="C2309" i="15"/>
  <c r="D2308" i="15"/>
  <c r="M2308" i="15"/>
  <c r="J2308" i="15"/>
  <c r="K2308" i="15"/>
  <c r="H2308" i="15"/>
  <c r="G2308" i="15"/>
  <c r="F2308" i="15"/>
  <c r="E2308" i="15"/>
  <c r="A2308" i="15"/>
  <c r="B2308" i="15"/>
  <c r="C2308" i="15"/>
  <c r="D2307" i="15"/>
  <c r="M2307" i="15"/>
  <c r="J2307" i="15"/>
  <c r="K2307" i="15"/>
  <c r="H2307" i="15"/>
  <c r="G2307" i="15"/>
  <c r="F2307" i="15"/>
  <c r="E2307" i="15"/>
  <c r="A2307" i="15"/>
  <c r="B2307" i="15"/>
  <c r="C2307" i="15"/>
  <c r="D2306" i="15"/>
  <c r="M2306" i="15"/>
  <c r="J2306" i="15"/>
  <c r="K2306" i="15"/>
  <c r="H2306" i="15"/>
  <c r="G2306" i="15"/>
  <c r="F2306" i="15"/>
  <c r="E2306" i="15"/>
  <c r="A2306" i="15"/>
  <c r="B2306" i="15"/>
  <c r="C2306" i="15"/>
  <c r="D2305" i="15"/>
  <c r="M2305" i="15"/>
  <c r="J2305" i="15"/>
  <c r="K2305" i="15"/>
  <c r="H2305" i="15"/>
  <c r="G2305" i="15"/>
  <c r="F2305" i="15"/>
  <c r="E2305" i="15"/>
  <c r="A2305" i="15"/>
  <c r="B2305" i="15"/>
  <c r="C2305" i="15"/>
  <c r="D2304" i="15"/>
  <c r="M2304" i="15"/>
  <c r="J2304" i="15"/>
  <c r="K2304" i="15"/>
  <c r="H2304" i="15"/>
  <c r="G2304" i="15"/>
  <c r="F2304" i="15"/>
  <c r="E2304" i="15"/>
  <c r="A2304" i="15"/>
  <c r="B2304" i="15"/>
  <c r="C2304" i="15"/>
  <c r="D2303" i="15"/>
  <c r="M2303" i="15"/>
  <c r="J2303" i="15"/>
  <c r="K2303" i="15"/>
  <c r="H2303" i="15"/>
  <c r="G2303" i="15"/>
  <c r="F2303" i="15"/>
  <c r="E2303" i="15"/>
  <c r="A2303" i="15"/>
  <c r="B2303" i="15"/>
  <c r="C2303" i="15"/>
  <c r="D2302" i="15"/>
  <c r="M2302" i="15"/>
  <c r="J2302" i="15"/>
  <c r="K2302" i="15"/>
  <c r="H2302" i="15"/>
  <c r="G2302" i="15"/>
  <c r="F2302" i="15"/>
  <c r="E2302" i="15"/>
  <c r="A2302" i="15"/>
  <c r="B2302" i="15"/>
  <c r="C2302" i="15"/>
  <c r="D2301" i="15"/>
  <c r="M2301" i="15"/>
  <c r="J2301" i="15"/>
  <c r="K2301" i="15"/>
  <c r="H2301" i="15"/>
  <c r="G2301" i="15"/>
  <c r="F2301" i="15"/>
  <c r="E2301" i="15"/>
  <c r="A2301" i="15"/>
  <c r="B2301" i="15"/>
  <c r="C2301" i="15"/>
  <c r="D2300" i="15"/>
  <c r="M2300" i="15"/>
  <c r="J2300" i="15"/>
  <c r="K2300" i="15"/>
  <c r="H2300" i="15"/>
  <c r="G2300" i="15"/>
  <c r="F2300" i="15"/>
  <c r="E2300" i="15"/>
  <c r="A2300" i="15"/>
  <c r="B2300" i="15"/>
  <c r="C2300" i="15"/>
  <c r="D2299" i="15"/>
  <c r="M2299" i="15"/>
  <c r="J2299" i="15"/>
  <c r="K2299" i="15"/>
  <c r="H2299" i="15"/>
  <c r="G2299" i="15"/>
  <c r="F2299" i="15"/>
  <c r="E2299" i="15"/>
  <c r="A2299" i="15"/>
  <c r="B2299" i="15"/>
  <c r="C2299" i="15"/>
  <c r="D2298" i="15"/>
  <c r="M2298" i="15"/>
  <c r="J2298" i="15"/>
  <c r="K2298" i="15"/>
  <c r="H2298" i="15"/>
  <c r="G2298" i="15"/>
  <c r="F2298" i="15"/>
  <c r="E2298" i="15"/>
  <c r="A2298" i="15"/>
  <c r="B2298" i="15"/>
  <c r="C2298" i="15"/>
  <c r="D2297" i="15"/>
  <c r="M2297" i="15"/>
  <c r="J2297" i="15"/>
  <c r="K2297" i="15"/>
  <c r="H2297" i="15"/>
  <c r="G2297" i="15"/>
  <c r="F2297" i="15"/>
  <c r="E2297" i="15"/>
  <c r="A2297" i="15"/>
  <c r="B2297" i="15"/>
  <c r="C2297" i="15"/>
  <c r="D2296" i="15"/>
  <c r="M2296" i="15"/>
  <c r="J2296" i="15"/>
  <c r="K2296" i="15"/>
  <c r="H2296" i="15"/>
  <c r="G2296" i="15"/>
  <c r="F2296" i="15"/>
  <c r="E2296" i="15"/>
  <c r="A2296" i="15"/>
  <c r="B2296" i="15"/>
  <c r="C2296" i="15"/>
  <c r="D2295" i="15"/>
  <c r="M2295" i="15"/>
  <c r="J2295" i="15"/>
  <c r="K2295" i="15"/>
  <c r="H2295" i="15"/>
  <c r="G2295" i="15"/>
  <c r="F2295" i="15"/>
  <c r="E2295" i="15"/>
  <c r="A2295" i="15"/>
  <c r="B2295" i="15"/>
  <c r="C2295" i="15"/>
  <c r="D2294" i="15"/>
  <c r="M2294" i="15"/>
  <c r="J2294" i="15"/>
  <c r="K2294" i="15"/>
  <c r="H2294" i="15"/>
  <c r="G2294" i="15"/>
  <c r="F2294" i="15"/>
  <c r="E2294" i="15"/>
  <c r="A2294" i="15"/>
  <c r="B2294" i="15"/>
  <c r="C2294" i="15"/>
  <c r="D2293" i="15"/>
  <c r="M2293" i="15"/>
  <c r="J2293" i="15"/>
  <c r="K2293" i="15"/>
  <c r="H2293" i="15"/>
  <c r="G2293" i="15"/>
  <c r="F2293" i="15"/>
  <c r="E2293" i="15"/>
  <c r="A2293" i="15"/>
  <c r="B2293" i="15"/>
  <c r="C2293" i="15"/>
  <c r="D2292" i="15"/>
  <c r="M2292" i="15"/>
  <c r="J2292" i="15"/>
  <c r="K2292" i="15"/>
  <c r="H2292" i="15"/>
  <c r="G2292" i="15"/>
  <c r="F2292" i="15"/>
  <c r="E2292" i="15"/>
  <c r="A2292" i="15"/>
  <c r="B2292" i="15"/>
  <c r="C2292" i="15"/>
  <c r="D2291" i="15"/>
  <c r="M2291" i="15"/>
  <c r="J2291" i="15"/>
  <c r="K2291" i="15"/>
  <c r="H2291" i="15"/>
  <c r="G2291" i="15"/>
  <c r="F2291" i="15"/>
  <c r="E2291" i="15"/>
  <c r="A2291" i="15"/>
  <c r="B2291" i="15"/>
  <c r="C2291" i="15"/>
  <c r="D2290" i="15"/>
  <c r="M2290" i="15"/>
  <c r="J2290" i="15"/>
  <c r="K2290" i="15"/>
  <c r="H2290" i="15"/>
  <c r="G2290" i="15"/>
  <c r="F2290" i="15"/>
  <c r="E2290" i="15"/>
  <c r="A2290" i="15"/>
  <c r="B2290" i="15"/>
  <c r="C2290" i="15"/>
  <c r="D2289" i="15"/>
  <c r="M2289" i="15"/>
  <c r="J2289" i="15"/>
  <c r="K2289" i="15"/>
  <c r="H2289" i="15"/>
  <c r="G2289" i="15"/>
  <c r="F2289" i="15"/>
  <c r="E2289" i="15"/>
  <c r="A2289" i="15"/>
  <c r="B2289" i="15"/>
  <c r="C2289" i="15"/>
  <c r="D2288" i="15"/>
  <c r="M2288" i="15"/>
  <c r="J2288" i="15"/>
  <c r="K2288" i="15"/>
  <c r="H2288" i="15"/>
  <c r="G2288" i="15"/>
  <c r="F2288" i="15"/>
  <c r="E2288" i="15"/>
  <c r="A2288" i="15"/>
  <c r="B2288" i="15"/>
  <c r="C2288" i="15"/>
  <c r="D2287" i="15"/>
  <c r="M2287" i="15"/>
  <c r="J2287" i="15"/>
  <c r="K2287" i="15"/>
  <c r="H2287" i="15"/>
  <c r="G2287" i="15"/>
  <c r="F2287" i="15"/>
  <c r="E2287" i="15"/>
  <c r="A2287" i="15"/>
  <c r="B2287" i="15"/>
  <c r="C2287" i="15"/>
  <c r="D2286" i="15"/>
  <c r="M2286" i="15"/>
  <c r="J2286" i="15"/>
  <c r="K2286" i="15"/>
  <c r="H2286" i="15"/>
  <c r="G2286" i="15"/>
  <c r="F2286" i="15"/>
  <c r="E2286" i="15"/>
  <c r="A2286" i="15"/>
  <c r="B2286" i="15"/>
  <c r="C2286" i="15"/>
  <c r="D2285" i="15"/>
  <c r="M2285" i="15"/>
  <c r="J2285" i="15"/>
  <c r="K2285" i="15"/>
  <c r="H2285" i="15"/>
  <c r="G2285" i="15"/>
  <c r="F2285" i="15"/>
  <c r="E2285" i="15"/>
  <c r="A2285" i="15"/>
  <c r="B2285" i="15"/>
  <c r="C2285" i="15"/>
  <c r="D2284" i="15"/>
  <c r="M2284" i="15"/>
  <c r="J2284" i="15"/>
  <c r="K2284" i="15"/>
  <c r="H2284" i="15"/>
  <c r="G2284" i="15"/>
  <c r="F2284" i="15"/>
  <c r="E2284" i="15"/>
  <c r="A2284" i="15"/>
  <c r="B2284" i="15"/>
  <c r="C2284" i="15"/>
  <c r="D2283" i="15"/>
  <c r="M2283" i="15"/>
  <c r="J2283" i="15"/>
  <c r="K2283" i="15"/>
  <c r="H2283" i="15"/>
  <c r="G2283" i="15"/>
  <c r="F2283" i="15"/>
  <c r="E2283" i="15"/>
  <c r="A2283" i="15"/>
  <c r="B2283" i="15"/>
  <c r="C2283" i="15"/>
  <c r="D2282" i="15"/>
  <c r="M2282" i="15"/>
  <c r="J2282" i="15"/>
  <c r="K2282" i="15"/>
  <c r="H2282" i="15"/>
  <c r="G2282" i="15"/>
  <c r="F2282" i="15"/>
  <c r="E2282" i="15"/>
  <c r="A2282" i="15"/>
  <c r="B2282" i="15"/>
  <c r="C2282" i="15"/>
  <c r="D2281" i="15"/>
  <c r="M2281" i="15"/>
  <c r="J2281" i="15"/>
  <c r="K2281" i="15"/>
  <c r="H2281" i="15"/>
  <c r="G2281" i="15"/>
  <c r="F2281" i="15"/>
  <c r="E2281" i="15"/>
  <c r="A2281" i="15"/>
  <c r="B2281" i="15"/>
  <c r="C2281" i="15"/>
  <c r="D2280" i="15"/>
  <c r="M2280" i="15"/>
  <c r="J2280" i="15"/>
  <c r="K2280" i="15"/>
  <c r="H2280" i="15"/>
  <c r="G2280" i="15"/>
  <c r="F2280" i="15"/>
  <c r="E2280" i="15"/>
  <c r="A2280" i="15"/>
  <c r="B2280" i="15"/>
  <c r="C2280" i="15"/>
  <c r="D2279" i="15"/>
  <c r="M2279" i="15"/>
  <c r="J2279" i="15"/>
  <c r="K2279" i="15"/>
  <c r="H2279" i="15"/>
  <c r="G2279" i="15"/>
  <c r="F2279" i="15"/>
  <c r="E2279" i="15"/>
  <c r="A2279" i="15"/>
  <c r="B2279" i="15"/>
  <c r="C2279" i="15"/>
  <c r="D2278" i="15"/>
  <c r="M2278" i="15"/>
  <c r="J2278" i="15"/>
  <c r="K2278" i="15"/>
  <c r="H2278" i="15"/>
  <c r="G2278" i="15"/>
  <c r="F2278" i="15"/>
  <c r="E2278" i="15"/>
  <c r="A2278" i="15"/>
  <c r="B2278" i="15"/>
  <c r="C2278" i="15"/>
  <c r="D2277" i="15"/>
  <c r="M2277" i="15"/>
  <c r="J2277" i="15"/>
  <c r="K2277" i="15"/>
  <c r="H2277" i="15"/>
  <c r="G2277" i="15"/>
  <c r="F2277" i="15"/>
  <c r="E2277" i="15"/>
  <c r="A2277" i="15"/>
  <c r="B2277" i="15"/>
  <c r="C2277" i="15"/>
  <c r="D2276" i="15"/>
  <c r="M2276" i="15"/>
  <c r="J2276" i="15"/>
  <c r="K2276" i="15"/>
  <c r="H2276" i="15"/>
  <c r="G2276" i="15"/>
  <c r="F2276" i="15"/>
  <c r="E2276" i="15"/>
  <c r="A2276" i="15"/>
  <c r="B2276" i="15"/>
  <c r="C2276" i="15"/>
  <c r="D2275" i="15"/>
  <c r="M2275" i="15"/>
  <c r="J2275" i="15"/>
  <c r="K2275" i="15"/>
  <c r="H2275" i="15"/>
  <c r="G2275" i="15"/>
  <c r="F2275" i="15"/>
  <c r="E2275" i="15"/>
  <c r="A2275" i="15"/>
  <c r="B2275" i="15"/>
  <c r="C2275" i="15"/>
  <c r="D2274" i="15"/>
  <c r="M2274" i="15"/>
  <c r="J2274" i="15"/>
  <c r="K2274" i="15"/>
  <c r="H2274" i="15"/>
  <c r="G2274" i="15"/>
  <c r="F2274" i="15"/>
  <c r="E2274" i="15"/>
  <c r="A2274" i="15"/>
  <c r="B2274" i="15"/>
  <c r="C2274" i="15"/>
  <c r="D2273" i="15"/>
  <c r="M2273" i="15"/>
  <c r="J2273" i="15"/>
  <c r="K2273" i="15"/>
  <c r="H2273" i="15"/>
  <c r="G2273" i="15"/>
  <c r="F2273" i="15"/>
  <c r="E2273" i="15"/>
  <c r="A2273" i="15"/>
  <c r="B2273" i="15"/>
  <c r="C2273" i="15"/>
  <c r="D2272" i="15"/>
  <c r="M2272" i="15"/>
  <c r="J2272" i="15"/>
  <c r="K2272" i="15"/>
  <c r="H2272" i="15"/>
  <c r="G2272" i="15"/>
  <c r="F2272" i="15"/>
  <c r="E2272" i="15"/>
  <c r="A2272" i="15"/>
  <c r="B2272" i="15"/>
  <c r="C2272" i="15"/>
  <c r="D2271" i="15"/>
  <c r="M2271" i="15"/>
  <c r="J2271" i="15"/>
  <c r="K2271" i="15"/>
  <c r="H2271" i="15"/>
  <c r="G2271" i="15"/>
  <c r="F2271" i="15"/>
  <c r="E2271" i="15"/>
  <c r="A2271" i="15"/>
  <c r="B2271" i="15"/>
  <c r="C2271" i="15"/>
  <c r="D2270" i="15"/>
  <c r="M2270" i="15"/>
  <c r="J2270" i="15"/>
  <c r="K2270" i="15"/>
  <c r="H2270" i="15"/>
  <c r="G2270" i="15"/>
  <c r="F2270" i="15"/>
  <c r="E2270" i="15"/>
  <c r="A2270" i="15"/>
  <c r="B2270" i="15"/>
  <c r="C2270" i="15"/>
  <c r="D2269" i="15"/>
  <c r="M2269" i="15"/>
  <c r="J2269" i="15"/>
  <c r="K2269" i="15"/>
  <c r="H2269" i="15"/>
  <c r="G2269" i="15"/>
  <c r="F2269" i="15"/>
  <c r="E2269" i="15"/>
  <c r="A2269" i="15"/>
  <c r="B2269" i="15"/>
  <c r="C2269" i="15"/>
  <c r="D2268" i="15"/>
  <c r="M2268" i="15"/>
  <c r="J2268" i="15"/>
  <c r="K2268" i="15"/>
  <c r="H2268" i="15"/>
  <c r="G2268" i="15"/>
  <c r="F2268" i="15"/>
  <c r="E2268" i="15"/>
  <c r="A2268" i="15"/>
  <c r="B2268" i="15"/>
  <c r="C2268" i="15"/>
  <c r="D2267" i="15"/>
  <c r="M2267" i="15"/>
  <c r="J2267" i="15"/>
  <c r="K2267" i="15"/>
  <c r="H2267" i="15"/>
  <c r="G2267" i="15"/>
  <c r="F2267" i="15"/>
  <c r="E2267" i="15"/>
  <c r="A2267" i="15"/>
  <c r="B2267" i="15"/>
  <c r="C2267" i="15"/>
  <c r="D2266" i="15"/>
  <c r="M2266" i="15"/>
  <c r="J2266" i="15"/>
  <c r="K2266" i="15"/>
  <c r="H2266" i="15"/>
  <c r="G2266" i="15"/>
  <c r="F2266" i="15"/>
  <c r="E2266" i="15"/>
  <c r="A2266" i="15"/>
  <c r="B2266" i="15"/>
  <c r="C2266" i="15"/>
  <c r="D2265" i="15"/>
  <c r="M2265" i="15"/>
  <c r="J2265" i="15"/>
  <c r="K2265" i="15"/>
  <c r="H2265" i="15"/>
  <c r="G2265" i="15"/>
  <c r="F2265" i="15"/>
  <c r="E2265" i="15"/>
  <c r="A2265" i="15"/>
  <c r="B2265" i="15"/>
  <c r="C2265" i="15"/>
  <c r="D2264" i="15"/>
  <c r="M2264" i="15"/>
  <c r="J2264" i="15"/>
  <c r="K2264" i="15"/>
  <c r="H2264" i="15"/>
  <c r="G2264" i="15"/>
  <c r="F2264" i="15"/>
  <c r="E2264" i="15"/>
  <c r="A2264" i="15"/>
  <c r="B2264" i="15"/>
  <c r="C2264" i="15"/>
  <c r="D2263" i="15"/>
  <c r="M2263" i="15"/>
  <c r="J2263" i="15"/>
  <c r="K2263" i="15"/>
  <c r="H2263" i="15"/>
  <c r="G2263" i="15"/>
  <c r="F2263" i="15"/>
  <c r="E2263" i="15"/>
  <c r="A2263" i="15"/>
  <c r="B2263" i="15"/>
  <c r="C2263" i="15"/>
  <c r="D2262" i="15"/>
  <c r="M2262" i="15"/>
  <c r="J2262" i="15"/>
  <c r="K2262" i="15"/>
  <c r="H2262" i="15"/>
  <c r="G2262" i="15"/>
  <c r="F2262" i="15"/>
  <c r="E2262" i="15"/>
  <c r="A2262" i="15"/>
  <c r="B2262" i="15"/>
  <c r="C2262" i="15"/>
  <c r="D2261" i="15"/>
  <c r="M2261" i="15"/>
  <c r="J2261" i="15"/>
  <c r="K2261" i="15"/>
  <c r="H2261" i="15"/>
  <c r="G2261" i="15"/>
  <c r="F2261" i="15"/>
  <c r="E2261" i="15"/>
  <c r="A2261" i="15"/>
  <c r="B2261" i="15"/>
  <c r="C2261" i="15"/>
  <c r="D2260" i="15"/>
  <c r="M2260" i="15"/>
  <c r="J2260" i="15"/>
  <c r="K2260" i="15"/>
  <c r="H2260" i="15"/>
  <c r="G2260" i="15"/>
  <c r="F2260" i="15"/>
  <c r="E2260" i="15"/>
  <c r="A2260" i="15"/>
  <c r="B2260" i="15"/>
  <c r="C2260" i="15"/>
  <c r="D2259" i="15"/>
  <c r="M2259" i="15"/>
  <c r="J2259" i="15"/>
  <c r="K2259" i="15"/>
  <c r="H2259" i="15"/>
  <c r="G2259" i="15"/>
  <c r="F2259" i="15"/>
  <c r="E2259" i="15"/>
  <c r="A2259" i="15"/>
  <c r="B2259" i="15"/>
  <c r="C2259" i="15"/>
  <c r="D2258" i="15"/>
  <c r="M2258" i="15"/>
  <c r="J2258" i="15"/>
  <c r="K2258" i="15"/>
  <c r="H2258" i="15"/>
  <c r="G2258" i="15"/>
  <c r="F2258" i="15"/>
  <c r="E2258" i="15"/>
  <c r="A2258" i="15"/>
  <c r="B2258" i="15"/>
  <c r="C2258" i="15"/>
  <c r="D2257" i="15"/>
  <c r="M2257" i="15"/>
  <c r="J2257" i="15"/>
  <c r="K2257" i="15"/>
  <c r="H2257" i="15"/>
  <c r="G2257" i="15"/>
  <c r="F2257" i="15"/>
  <c r="E2257" i="15"/>
  <c r="A2257" i="15"/>
  <c r="B2257" i="15"/>
  <c r="C2257" i="15"/>
  <c r="D2256" i="15"/>
  <c r="M2256" i="15"/>
  <c r="J2256" i="15"/>
  <c r="K2256" i="15"/>
  <c r="H2256" i="15"/>
  <c r="G2256" i="15"/>
  <c r="F2256" i="15"/>
  <c r="E2256" i="15"/>
  <c r="A2256" i="15"/>
  <c r="B2256" i="15"/>
  <c r="C2256" i="15"/>
  <c r="D2255" i="15"/>
  <c r="M2255" i="15"/>
  <c r="J2255" i="15"/>
  <c r="K2255" i="15"/>
  <c r="H2255" i="15"/>
  <c r="G2255" i="15"/>
  <c r="F2255" i="15"/>
  <c r="E2255" i="15"/>
  <c r="A2255" i="15"/>
  <c r="B2255" i="15"/>
  <c r="C2255" i="15"/>
  <c r="D2254" i="15"/>
  <c r="M2254" i="15"/>
  <c r="J2254" i="15"/>
  <c r="K2254" i="15"/>
  <c r="H2254" i="15"/>
  <c r="G2254" i="15"/>
  <c r="F2254" i="15"/>
  <c r="E2254" i="15"/>
  <c r="A2254" i="15"/>
  <c r="B2254" i="15"/>
  <c r="C2254" i="15"/>
  <c r="D2253" i="15"/>
  <c r="M2253" i="15"/>
  <c r="J2253" i="15"/>
  <c r="K2253" i="15"/>
  <c r="H2253" i="15"/>
  <c r="G2253" i="15"/>
  <c r="F2253" i="15"/>
  <c r="E2253" i="15"/>
  <c r="A2253" i="15"/>
  <c r="B2253" i="15"/>
  <c r="C2253" i="15"/>
  <c r="D2252" i="15"/>
  <c r="M2252" i="15"/>
  <c r="J2252" i="15"/>
  <c r="K2252" i="15"/>
  <c r="H2252" i="15"/>
  <c r="G2252" i="15"/>
  <c r="F2252" i="15"/>
  <c r="E2252" i="15"/>
  <c r="A2252" i="15"/>
  <c r="B2252" i="15"/>
  <c r="C2252" i="15"/>
  <c r="D2251" i="15"/>
  <c r="M2251" i="15"/>
  <c r="J2251" i="15"/>
  <c r="K2251" i="15"/>
  <c r="H2251" i="15"/>
  <c r="G2251" i="15"/>
  <c r="F2251" i="15"/>
  <c r="E2251" i="15"/>
  <c r="A2251" i="15"/>
  <c r="B2251" i="15"/>
  <c r="C2251" i="15"/>
  <c r="D2250" i="15"/>
  <c r="M2250" i="15"/>
  <c r="J2250" i="15"/>
  <c r="K2250" i="15"/>
  <c r="H2250" i="15"/>
  <c r="G2250" i="15"/>
  <c r="F2250" i="15"/>
  <c r="E2250" i="15"/>
  <c r="A2250" i="15"/>
  <c r="B2250" i="15"/>
  <c r="C2250" i="15"/>
  <c r="D2249" i="15"/>
  <c r="M2249" i="15"/>
  <c r="J2249" i="15"/>
  <c r="K2249" i="15"/>
  <c r="H2249" i="15"/>
  <c r="G2249" i="15"/>
  <c r="F2249" i="15"/>
  <c r="E2249" i="15"/>
  <c r="A2249" i="15"/>
  <c r="B2249" i="15"/>
  <c r="C2249" i="15"/>
  <c r="D2248" i="15"/>
  <c r="M2248" i="15"/>
  <c r="J2248" i="15"/>
  <c r="K2248" i="15"/>
  <c r="H2248" i="15"/>
  <c r="G2248" i="15"/>
  <c r="F2248" i="15"/>
  <c r="E2248" i="15"/>
  <c r="A2248" i="15"/>
  <c r="B2248" i="15"/>
  <c r="C2248" i="15"/>
  <c r="D2247" i="15"/>
  <c r="M2247" i="15"/>
  <c r="J2247" i="15"/>
  <c r="K2247" i="15"/>
  <c r="H2247" i="15"/>
  <c r="G2247" i="15"/>
  <c r="F2247" i="15"/>
  <c r="E2247" i="15"/>
  <c r="A2247" i="15"/>
  <c r="B2247" i="15"/>
  <c r="C2247" i="15"/>
  <c r="D2246" i="15"/>
  <c r="M2246" i="15"/>
  <c r="J2246" i="15"/>
  <c r="K2246" i="15"/>
  <c r="H2246" i="15"/>
  <c r="G2246" i="15"/>
  <c r="F2246" i="15"/>
  <c r="E2246" i="15"/>
  <c r="A2246" i="15"/>
  <c r="B2246" i="15"/>
  <c r="C2246" i="15"/>
  <c r="D2245" i="15"/>
  <c r="M2245" i="15"/>
  <c r="J2245" i="15"/>
  <c r="K2245" i="15"/>
  <c r="H2245" i="15"/>
  <c r="G2245" i="15"/>
  <c r="F2245" i="15"/>
  <c r="E2245" i="15"/>
  <c r="A2245" i="15"/>
  <c r="B2245" i="15"/>
  <c r="C2245" i="15"/>
  <c r="D2244" i="15"/>
  <c r="M2244" i="15"/>
  <c r="J2244" i="15"/>
  <c r="K2244" i="15"/>
  <c r="H2244" i="15"/>
  <c r="G2244" i="15"/>
  <c r="F2244" i="15"/>
  <c r="E2244" i="15"/>
  <c r="A2244" i="15"/>
  <c r="B2244" i="15"/>
  <c r="C2244" i="15"/>
  <c r="D2243" i="15"/>
  <c r="M2243" i="15"/>
  <c r="J2243" i="15"/>
  <c r="K2243" i="15"/>
  <c r="H2243" i="15"/>
  <c r="G2243" i="15"/>
  <c r="F2243" i="15"/>
  <c r="E2243" i="15"/>
  <c r="A2243" i="15"/>
  <c r="B2243" i="15"/>
  <c r="C2243" i="15"/>
  <c r="D2242" i="15"/>
  <c r="M2242" i="15"/>
  <c r="J2242" i="15"/>
  <c r="K2242" i="15"/>
  <c r="H2242" i="15"/>
  <c r="G2242" i="15"/>
  <c r="F2242" i="15"/>
  <c r="E2242" i="15"/>
  <c r="A2242" i="15"/>
  <c r="B2242" i="15"/>
  <c r="C2242" i="15"/>
  <c r="D2241" i="15"/>
  <c r="M2241" i="15"/>
  <c r="J2241" i="15"/>
  <c r="K2241" i="15"/>
  <c r="H2241" i="15"/>
  <c r="G2241" i="15"/>
  <c r="F2241" i="15"/>
  <c r="E2241" i="15"/>
  <c r="A2241" i="15"/>
  <c r="B2241" i="15"/>
  <c r="C2241" i="15"/>
  <c r="D2240" i="15"/>
  <c r="M2240" i="15"/>
  <c r="J2240" i="15"/>
  <c r="K2240" i="15"/>
  <c r="H2240" i="15"/>
  <c r="G2240" i="15"/>
  <c r="F2240" i="15"/>
  <c r="E2240" i="15"/>
  <c r="A2240" i="15"/>
  <c r="B2240" i="15"/>
  <c r="C2240" i="15"/>
  <c r="D2239" i="15"/>
  <c r="M2239" i="15"/>
  <c r="J2239" i="15"/>
  <c r="K2239" i="15"/>
  <c r="H2239" i="15"/>
  <c r="G2239" i="15"/>
  <c r="F2239" i="15"/>
  <c r="E2239" i="15"/>
  <c r="A2239" i="15"/>
  <c r="B2239" i="15"/>
  <c r="C2239" i="15"/>
  <c r="D2238" i="15"/>
  <c r="M2238" i="15"/>
  <c r="J2238" i="15"/>
  <c r="K2238" i="15"/>
  <c r="H2238" i="15"/>
  <c r="G2238" i="15"/>
  <c r="F2238" i="15"/>
  <c r="E2238" i="15"/>
  <c r="A2238" i="15"/>
  <c r="B2238" i="15"/>
  <c r="C2238" i="15"/>
  <c r="D2237" i="15"/>
  <c r="M2237" i="15"/>
  <c r="J2237" i="15"/>
  <c r="K2237" i="15"/>
  <c r="H2237" i="15"/>
  <c r="G2237" i="15"/>
  <c r="F2237" i="15"/>
  <c r="E2237" i="15"/>
  <c r="A2237" i="15"/>
  <c r="B2237" i="15"/>
  <c r="C2237" i="15"/>
  <c r="D2236" i="15"/>
  <c r="M2236" i="15"/>
  <c r="J2236" i="15"/>
  <c r="K2236" i="15"/>
  <c r="H2236" i="15"/>
  <c r="G2236" i="15"/>
  <c r="F2236" i="15"/>
  <c r="E2236" i="15"/>
  <c r="A2236" i="15"/>
  <c r="B2236" i="15"/>
  <c r="C2236" i="15"/>
  <c r="D2235" i="15"/>
  <c r="M2235" i="15"/>
  <c r="J2235" i="15"/>
  <c r="K2235" i="15"/>
  <c r="H2235" i="15"/>
  <c r="G2235" i="15"/>
  <c r="F2235" i="15"/>
  <c r="E2235" i="15"/>
  <c r="A2235" i="15"/>
  <c r="B2235" i="15"/>
  <c r="C2235" i="15"/>
  <c r="D2234" i="15"/>
  <c r="M2234" i="15"/>
  <c r="J2234" i="15"/>
  <c r="K2234" i="15"/>
  <c r="H2234" i="15"/>
  <c r="G2234" i="15"/>
  <c r="F2234" i="15"/>
  <c r="E2234" i="15"/>
  <c r="A2234" i="15"/>
  <c r="B2234" i="15"/>
  <c r="C2234" i="15"/>
  <c r="D2233" i="15"/>
  <c r="M2233" i="15"/>
  <c r="J2233" i="15"/>
  <c r="K2233" i="15"/>
  <c r="H2233" i="15"/>
  <c r="G2233" i="15"/>
  <c r="F2233" i="15"/>
  <c r="E2233" i="15"/>
  <c r="A2233" i="15"/>
  <c r="B2233" i="15"/>
  <c r="C2233" i="15"/>
  <c r="D2232" i="15"/>
  <c r="M2232" i="15"/>
  <c r="J2232" i="15"/>
  <c r="K2232" i="15"/>
  <c r="H2232" i="15"/>
  <c r="G2232" i="15"/>
  <c r="F2232" i="15"/>
  <c r="E2232" i="15"/>
  <c r="A2232" i="15"/>
  <c r="B2232" i="15"/>
  <c r="C2232" i="15"/>
  <c r="D2231" i="15"/>
  <c r="M2231" i="15"/>
  <c r="J2231" i="15"/>
  <c r="K2231" i="15"/>
  <c r="H2231" i="15"/>
  <c r="G2231" i="15"/>
  <c r="F2231" i="15"/>
  <c r="E2231" i="15"/>
  <c r="A2231" i="15"/>
  <c r="B2231" i="15"/>
  <c r="C2231" i="15"/>
  <c r="D2230" i="15"/>
  <c r="M2230" i="15"/>
  <c r="J2230" i="15"/>
  <c r="K2230" i="15"/>
  <c r="H2230" i="15"/>
  <c r="G2230" i="15"/>
  <c r="F2230" i="15"/>
  <c r="E2230" i="15"/>
  <c r="A2230" i="15"/>
  <c r="B2230" i="15"/>
  <c r="C2230" i="15"/>
  <c r="D2229" i="15"/>
  <c r="M2229" i="15"/>
  <c r="J2229" i="15"/>
  <c r="K2229" i="15"/>
  <c r="H2229" i="15"/>
  <c r="G2229" i="15"/>
  <c r="F2229" i="15"/>
  <c r="E2229" i="15"/>
  <c r="A2229" i="15"/>
  <c r="B2229" i="15"/>
  <c r="C2229" i="15"/>
  <c r="D2228" i="15"/>
  <c r="M2228" i="15"/>
  <c r="J2228" i="15"/>
  <c r="K2228" i="15"/>
  <c r="H2228" i="15"/>
  <c r="G2228" i="15"/>
  <c r="F2228" i="15"/>
  <c r="E2228" i="15"/>
  <c r="A2228" i="15"/>
  <c r="B2228" i="15"/>
  <c r="C2228" i="15"/>
  <c r="D2227" i="15"/>
  <c r="M2227" i="15"/>
  <c r="J2227" i="15"/>
  <c r="K2227" i="15"/>
  <c r="H2227" i="15"/>
  <c r="G2227" i="15"/>
  <c r="F2227" i="15"/>
  <c r="E2227" i="15"/>
  <c r="A2227" i="15"/>
  <c r="B2227" i="15"/>
  <c r="C2227" i="15"/>
  <c r="D2226" i="15"/>
  <c r="M2226" i="15"/>
  <c r="J2226" i="15"/>
  <c r="K2226" i="15"/>
  <c r="H2226" i="15"/>
  <c r="G2226" i="15"/>
  <c r="F2226" i="15"/>
  <c r="E2226" i="15"/>
  <c r="A2226" i="15"/>
  <c r="B2226" i="15"/>
  <c r="C2226" i="15"/>
  <c r="D2225" i="15"/>
  <c r="M2225" i="15"/>
  <c r="J2225" i="15"/>
  <c r="K2225" i="15"/>
  <c r="H2225" i="15"/>
  <c r="G2225" i="15"/>
  <c r="F2225" i="15"/>
  <c r="E2225" i="15"/>
  <c r="A2225" i="15"/>
  <c r="B2225" i="15"/>
  <c r="C2225" i="15"/>
  <c r="D2224" i="15"/>
  <c r="M2224" i="15"/>
  <c r="J2224" i="15"/>
  <c r="K2224" i="15"/>
  <c r="H2224" i="15"/>
  <c r="G2224" i="15"/>
  <c r="F2224" i="15"/>
  <c r="E2224" i="15"/>
  <c r="A2224" i="15"/>
  <c r="B2224" i="15"/>
  <c r="C2224" i="15"/>
  <c r="D2223" i="15"/>
  <c r="M2223" i="15"/>
  <c r="J2223" i="15"/>
  <c r="K2223" i="15"/>
  <c r="H2223" i="15"/>
  <c r="G2223" i="15"/>
  <c r="F2223" i="15"/>
  <c r="E2223" i="15"/>
  <c r="A2223" i="15"/>
  <c r="B2223" i="15"/>
  <c r="C2223" i="15"/>
  <c r="D2222" i="15"/>
  <c r="M2222" i="15"/>
  <c r="J2222" i="15"/>
  <c r="K2222" i="15"/>
  <c r="H2222" i="15"/>
  <c r="G2222" i="15"/>
  <c r="F2222" i="15"/>
  <c r="E2222" i="15"/>
  <c r="A2222" i="15"/>
  <c r="B2222" i="15"/>
  <c r="C2222" i="15"/>
  <c r="D2221" i="15"/>
  <c r="M2221" i="15"/>
  <c r="J2221" i="15"/>
  <c r="K2221" i="15"/>
  <c r="H2221" i="15"/>
  <c r="G2221" i="15"/>
  <c r="F2221" i="15"/>
  <c r="E2221" i="15"/>
  <c r="A2221" i="15"/>
  <c r="B2221" i="15"/>
  <c r="C2221" i="15"/>
  <c r="D2220" i="15"/>
  <c r="M2220" i="15"/>
  <c r="J2220" i="15"/>
  <c r="K2220" i="15"/>
  <c r="H2220" i="15"/>
  <c r="G2220" i="15"/>
  <c r="F2220" i="15"/>
  <c r="E2220" i="15"/>
  <c r="A2220" i="15"/>
  <c r="B2220" i="15"/>
  <c r="C2220" i="15"/>
  <c r="D2219" i="15"/>
  <c r="M2219" i="15"/>
  <c r="J2219" i="15"/>
  <c r="K2219" i="15"/>
  <c r="H2219" i="15"/>
  <c r="G2219" i="15"/>
  <c r="F2219" i="15"/>
  <c r="E2219" i="15"/>
  <c r="A2219" i="15"/>
  <c r="B2219" i="15"/>
  <c r="C2219" i="15"/>
  <c r="D2218" i="15"/>
  <c r="M2218" i="15"/>
  <c r="J2218" i="15"/>
  <c r="K2218" i="15"/>
  <c r="H2218" i="15"/>
  <c r="G2218" i="15"/>
  <c r="F2218" i="15"/>
  <c r="E2218" i="15"/>
  <c r="A2218" i="15"/>
  <c r="B2218" i="15"/>
  <c r="C2218" i="15"/>
  <c r="D2217" i="15"/>
  <c r="M2217" i="15"/>
  <c r="J2217" i="15"/>
  <c r="K2217" i="15"/>
  <c r="H2217" i="15"/>
  <c r="G2217" i="15"/>
  <c r="F2217" i="15"/>
  <c r="E2217" i="15"/>
  <c r="A2217" i="15"/>
  <c r="B2217" i="15"/>
  <c r="C2217" i="15"/>
  <c r="D2216" i="15"/>
  <c r="M2216" i="15"/>
  <c r="J2216" i="15"/>
  <c r="K2216" i="15"/>
  <c r="H2216" i="15"/>
  <c r="G2216" i="15"/>
  <c r="F2216" i="15"/>
  <c r="E2216" i="15"/>
  <c r="A2216" i="15"/>
  <c r="B2216" i="15"/>
  <c r="C2216" i="15"/>
  <c r="D2215" i="15"/>
  <c r="M2215" i="15"/>
  <c r="J2215" i="15"/>
  <c r="K2215" i="15"/>
  <c r="H2215" i="15"/>
  <c r="G2215" i="15"/>
  <c r="F2215" i="15"/>
  <c r="E2215" i="15"/>
  <c r="A2215" i="15"/>
  <c r="B2215" i="15"/>
  <c r="C2215" i="15"/>
  <c r="D2214" i="15"/>
  <c r="M2214" i="15"/>
  <c r="J2214" i="15"/>
  <c r="K2214" i="15"/>
  <c r="H2214" i="15"/>
  <c r="G2214" i="15"/>
  <c r="F2214" i="15"/>
  <c r="E2214" i="15"/>
  <c r="A2214" i="15"/>
  <c r="B2214" i="15"/>
  <c r="C2214" i="15"/>
  <c r="D2213" i="15"/>
  <c r="M2213" i="15"/>
  <c r="J2213" i="15"/>
  <c r="K2213" i="15"/>
  <c r="H2213" i="15"/>
  <c r="G2213" i="15"/>
  <c r="F2213" i="15"/>
  <c r="E2213" i="15"/>
  <c r="A2213" i="15"/>
  <c r="B2213" i="15"/>
  <c r="C2213" i="15"/>
  <c r="D2212" i="15"/>
  <c r="M2212" i="15"/>
  <c r="J2212" i="15"/>
  <c r="K2212" i="15"/>
  <c r="H2212" i="15"/>
  <c r="G2212" i="15"/>
  <c r="F2212" i="15"/>
  <c r="E2212" i="15"/>
  <c r="A2212" i="15"/>
  <c r="B2212" i="15"/>
  <c r="C2212" i="15"/>
  <c r="D2211" i="15"/>
  <c r="M2211" i="15"/>
  <c r="J2211" i="15"/>
  <c r="K2211" i="15"/>
  <c r="H2211" i="15"/>
  <c r="G2211" i="15"/>
  <c r="F2211" i="15"/>
  <c r="E2211" i="15"/>
  <c r="A2211" i="15"/>
  <c r="B2211" i="15"/>
  <c r="C2211" i="15"/>
  <c r="D2210" i="15"/>
  <c r="M2210" i="15"/>
  <c r="J2210" i="15"/>
  <c r="K2210" i="15"/>
  <c r="H2210" i="15"/>
  <c r="G2210" i="15"/>
  <c r="F2210" i="15"/>
  <c r="E2210" i="15"/>
  <c r="A2210" i="15"/>
  <c r="B2210" i="15"/>
  <c r="C2210" i="15"/>
  <c r="D2209" i="15"/>
  <c r="M2209" i="15"/>
  <c r="J2209" i="15"/>
  <c r="K2209" i="15"/>
  <c r="H2209" i="15"/>
  <c r="G2209" i="15"/>
  <c r="F2209" i="15"/>
  <c r="E2209" i="15"/>
  <c r="A2209" i="15"/>
  <c r="B2209" i="15"/>
  <c r="C2209" i="15"/>
  <c r="D2208" i="15"/>
  <c r="M2208" i="15"/>
  <c r="J2208" i="15"/>
  <c r="K2208" i="15"/>
  <c r="H2208" i="15"/>
  <c r="G2208" i="15"/>
  <c r="F2208" i="15"/>
  <c r="E2208" i="15"/>
  <c r="A2208" i="15"/>
  <c r="B2208" i="15"/>
  <c r="C2208" i="15"/>
  <c r="D2207" i="15"/>
  <c r="M2207" i="15"/>
  <c r="J2207" i="15"/>
  <c r="K2207" i="15"/>
  <c r="H2207" i="15"/>
  <c r="G2207" i="15"/>
  <c r="F2207" i="15"/>
  <c r="E2207" i="15"/>
  <c r="A2207" i="15"/>
  <c r="B2207" i="15"/>
  <c r="C2207" i="15"/>
  <c r="D2206" i="15"/>
  <c r="M2206" i="15"/>
  <c r="J2206" i="15"/>
  <c r="K2206" i="15"/>
  <c r="H2206" i="15"/>
  <c r="G2206" i="15"/>
  <c r="F2206" i="15"/>
  <c r="E2206" i="15"/>
  <c r="A2206" i="15"/>
  <c r="B2206" i="15"/>
  <c r="C2206" i="15"/>
  <c r="D2205" i="15"/>
  <c r="M2205" i="15"/>
  <c r="J2205" i="15"/>
  <c r="K2205" i="15"/>
  <c r="H2205" i="15"/>
  <c r="G2205" i="15"/>
  <c r="F2205" i="15"/>
  <c r="E2205" i="15"/>
  <c r="A2205" i="15"/>
  <c r="B2205" i="15"/>
  <c r="C2205" i="15"/>
  <c r="D2204" i="15"/>
  <c r="M2204" i="15"/>
  <c r="J2204" i="15"/>
  <c r="K2204" i="15"/>
  <c r="H2204" i="15"/>
  <c r="G2204" i="15"/>
  <c r="F2204" i="15"/>
  <c r="E2204" i="15"/>
  <c r="A2204" i="15"/>
  <c r="B2204" i="15"/>
  <c r="C2204" i="15"/>
  <c r="D2203" i="15"/>
  <c r="M2203" i="15"/>
  <c r="J2203" i="15"/>
  <c r="K2203" i="15"/>
  <c r="H2203" i="15"/>
  <c r="G2203" i="15"/>
  <c r="F2203" i="15"/>
  <c r="E2203" i="15"/>
  <c r="A2203" i="15"/>
  <c r="B2203" i="15"/>
  <c r="C2203" i="15"/>
  <c r="D2202" i="15"/>
  <c r="M2202" i="15"/>
  <c r="J2202" i="15"/>
  <c r="K2202" i="15"/>
  <c r="H2202" i="15"/>
  <c r="G2202" i="15"/>
  <c r="F2202" i="15"/>
  <c r="E2202" i="15"/>
  <c r="A2202" i="15"/>
  <c r="B2202" i="15"/>
  <c r="C2202" i="15"/>
  <c r="D2201" i="15"/>
  <c r="M2201" i="15"/>
  <c r="J2201" i="15"/>
  <c r="K2201" i="15"/>
  <c r="H2201" i="15"/>
  <c r="G2201" i="15"/>
  <c r="F2201" i="15"/>
  <c r="E2201" i="15"/>
  <c r="A2201" i="15"/>
  <c r="B2201" i="15"/>
  <c r="C2201" i="15"/>
  <c r="D2200" i="15"/>
  <c r="M2200" i="15"/>
  <c r="J2200" i="15"/>
  <c r="K2200" i="15"/>
  <c r="H2200" i="15"/>
  <c r="G2200" i="15"/>
  <c r="F2200" i="15"/>
  <c r="E2200" i="15"/>
  <c r="A2200" i="15"/>
  <c r="B2200" i="15"/>
  <c r="C2200" i="15"/>
  <c r="D2199" i="15"/>
  <c r="M2199" i="15"/>
  <c r="J2199" i="15"/>
  <c r="K2199" i="15"/>
  <c r="H2199" i="15"/>
  <c r="G2199" i="15"/>
  <c r="F2199" i="15"/>
  <c r="E2199" i="15"/>
  <c r="A2199" i="15"/>
  <c r="B2199" i="15"/>
  <c r="C2199" i="15"/>
  <c r="D2198" i="15"/>
  <c r="M2198" i="15"/>
  <c r="J2198" i="15"/>
  <c r="K2198" i="15"/>
  <c r="H2198" i="15"/>
  <c r="G2198" i="15"/>
  <c r="F2198" i="15"/>
  <c r="E2198" i="15"/>
  <c r="A2198" i="15"/>
  <c r="B2198" i="15"/>
  <c r="C2198" i="15"/>
  <c r="D2197" i="15"/>
  <c r="M2197" i="15"/>
  <c r="J2197" i="15"/>
  <c r="K2197" i="15"/>
  <c r="H2197" i="15"/>
  <c r="G2197" i="15"/>
  <c r="F2197" i="15"/>
  <c r="E2197" i="15"/>
  <c r="A2197" i="15"/>
  <c r="B2197" i="15"/>
  <c r="C2197" i="15"/>
  <c r="D2196" i="15"/>
  <c r="M2196" i="15"/>
  <c r="J2196" i="15"/>
  <c r="K2196" i="15"/>
  <c r="H2196" i="15"/>
  <c r="G2196" i="15"/>
  <c r="F2196" i="15"/>
  <c r="E2196" i="15"/>
  <c r="A2196" i="15"/>
  <c r="B2196" i="15"/>
  <c r="C2196" i="15"/>
  <c r="D2195" i="15"/>
  <c r="M2195" i="15"/>
  <c r="J2195" i="15"/>
  <c r="K2195" i="15"/>
  <c r="H2195" i="15"/>
  <c r="G2195" i="15"/>
  <c r="F2195" i="15"/>
  <c r="E2195" i="15"/>
  <c r="A2195" i="15"/>
  <c r="B2195" i="15"/>
  <c r="C2195" i="15"/>
  <c r="D2194" i="15"/>
  <c r="M2194" i="15"/>
  <c r="J2194" i="15"/>
  <c r="K2194" i="15"/>
  <c r="H2194" i="15"/>
  <c r="G2194" i="15"/>
  <c r="F2194" i="15"/>
  <c r="E2194" i="15"/>
  <c r="A2194" i="15"/>
  <c r="B2194" i="15"/>
  <c r="C2194" i="15"/>
  <c r="D2193" i="15"/>
  <c r="M2193" i="15"/>
  <c r="J2193" i="15"/>
  <c r="K2193" i="15"/>
  <c r="H2193" i="15"/>
  <c r="G2193" i="15"/>
  <c r="F2193" i="15"/>
  <c r="E2193" i="15"/>
  <c r="A2193" i="15"/>
  <c r="B2193" i="15"/>
  <c r="C2193" i="15"/>
  <c r="D2192" i="15"/>
  <c r="M2192" i="15"/>
  <c r="J2192" i="15"/>
  <c r="K2192" i="15"/>
  <c r="H2192" i="15"/>
  <c r="G2192" i="15"/>
  <c r="F2192" i="15"/>
  <c r="E2192" i="15"/>
  <c r="A2192" i="15"/>
  <c r="B2192" i="15"/>
  <c r="C2192" i="15"/>
  <c r="D2191" i="15"/>
  <c r="M2191" i="15"/>
  <c r="J2191" i="15"/>
  <c r="K2191" i="15"/>
  <c r="H2191" i="15"/>
  <c r="G2191" i="15"/>
  <c r="F2191" i="15"/>
  <c r="E2191" i="15"/>
  <c r="A2191" i="15"/>
  <c r="B2191" i="15"/>
  <c r="C2191" i="15"/>
  <c r="D2190" i="15"/>
  <c r="M2190" i="15"/>
  <c r="J2190" i="15"/>
  <c r="K2190" i="15"/>
  <c r="H2190" i="15"/>
  <c r="G2190" i="15"/>
  <c r="F2190" i="15"/>
  <c r="E2190" i="15"/>
  <c r="A2190" i="15"/>
  <c r="B2190" i="15"/>
  <c r="C2190" i="15"/>
  <c r="D2189" i="15"/>
  <c r="M2189" i="15"/>
  <c r="J2189" i="15"/>
  <c r="K2189" i="15"/>
  <c r="H2189" i="15"/>
  <c r="G2189" i="15"/>
  <c r="F2189" i="15"/>
  <c r="E2189" i="15"/>
  <c r="A2189" i="15"/>
  <c r="B2189" i="15"/>
  <c r="C2189" i="15"/>
  <c r="D2188" i="15"/>
  <c r="M2188" i="15"/>
  <c r="J2188" i="15"/>
  <c r="K2188" i="15"/>
  <c r="H2188" i="15"/>
  <c r="G2188" i="15"/>
  <c r="F2188" i="15"/>
  <c r="E2188" i="15"/>
  <c r="A2188" i="15"/>
  <c r="B2188" i="15"/>
  <c r="C2188" i="15"/>
  <c r="D2187" i="15"/>
  <c r="M2187" i="15"/>
  <c r="J2187" i="15"/>
  <c r="K2187" i="15"/>
  <c r="H2187" i="15"/>
  <c r="G2187" i="15"/>
  <c r="F2187" i="15"/>
  <c r="E2187" i="15"/>
  <c r="A2187" i="15"/>
  <c r="B2187" i="15"/>
  <c r="C2187" i="15"/>
  <c r="D2186" i="15"/>
  <c r="M2186" i="15"/>
  <c r="J2186" i="15"/>
  <c r="K2186" i="15"/>
  <c r="H2186" i="15"/>
  <c r="G2186" i="15"/>
  <c r="F2186" i="15"/>
  <c r="E2186" i="15"/>
  <c r="A2186" i="15"/>
  <c r="B2186" i="15"/>
  <c r="C2186" i="15"/>
  <c r="D2185" i="15"/>
  <c r="M2185" i="15"/>
  <c r="J2185" i="15"/>
  <c r="K2185" i="15"/>
  <c r="H2185" i="15"/>
  <c r="G2185" i="15"/>
  <c r="F2185" i="15"/>
  <c r="E2185" i="15"/>
  <c r="A2185" i="15"/>
  <c r="B2185" i="15"/>
  <c r="C2185" i="15"/>
  <c r="D2184" i="15"/>
  <c r="M2184" i="15"/>
  <c r="J2184" i="15"/>
  <c r="K2184" i="15"/>
  <c r="H2184" i="15"/>
  <c r="G2184" i="15"/>
  <c r="F2184" i="15"/>
  <c r="E2184" i="15"/>
  <c r="A2184" i="15"/>
  <c r="B2184" i="15"/>
  <c r="C2184" i="15"/>
  <c r="D2183" i="15"/>
  <c r="M2183" i="15"/>
  <c r="J2183" i="15"/>
  <c r="K2183" i="15"/>
  <c r="H2183" i="15"/>
  <c r="G2183" i="15"/>
  <c r="F2183" i="15"/>
  <c r="E2183" i="15"/>
  <c r="A2183" i="15"/>
  <c r="B2183" i="15"/>
  <c r="C2183" i="15"/>
  <c r="D2182" i="15"/>
  <c r="M2182" i="15"/>
  <c r="J2182" i="15"/>
  <c r="K2182" i="15"/>
  <c r="H2182" i="15"/>
  <c r="G2182" i="15"/>
  <c r="F2182" i="15"/>
  <c r="E2182" i="15"/>
  <c r="A2182" i="15"/>
  <c r="B2182" i="15"/>
  <c r="C2182" i="15"/>
  <c r="D2181" i="15"/>
  <c r="M2181" i="15"/>
  <c r="J2181" i="15"/>
  <c r="K2181" i="15"/>
  <c r="H2181" i="15"/>
  <c r="G2181" i="15"/>
  <c r="F2181" i="15"/>
  <c r="E2181" i="15"/>
  <c r="A2181" i="15"/>
  <c r="B2181" i="15"/>
  <c r="C2181" i="15"/>
  <c r="D2180" i="15"/>
  <c r="M2180" i="15"/>
  <c r="J2180" i="15"/>
  <c r="K2180" i="15"/>
  <c r="H2180" i="15"/>
  <c r="G2180" i="15"/>
  <c r="F2180" i="15"/>
  <c r="E2180" i="15"/>
  <c r="A2180" i="15"/>
  <c r="B2180" i="15"/>
  <c r="C2180" i="15"/>
  <c r="D2179" i="15"/>
  <c r="M2179" i="15"/>
  <c r="J2179" i="15"/>
  <c r="K2179" i="15"/>
  <c r="H2179" i="15"/>
  <c r="G2179" i="15"/>
  <c r="F2179" i="15"/>
  <c r="E2179" i="15"/>
  <c r="A2179" i="15"/>
  <c r="B2179" i="15"/>
  <c r="C2179" i="15"/>
  <c r="D2178" i="15"/>
  <c r="M2178" i="15"/>
  <c r="J2178" i="15"/>
  <c r="K2178" i="15"/>
  <c r="H2178" i="15"/>
  <c r="G2178" i="15"/>
  <c r="F2178" i="15"/>
  <c r="E2178" i="15"/>
  <c r="A2178" i="15"/>
  <c r="B2178" i="15"/>
  <c r="C2178" i="15"/>
  <c r="D2177" i="15"/>
  <c r="M2177" i="15"/>
  <c r="J2177" i="15"/>
  <c r="K2177" i="15"/>
  <c r="H2177" i="15"/>
  <c r="G2177" i="15"/>
  <c r="F2177" i="15"/>
  <c r="E2177" i="15"/>
  <c r="A2177" i="15"/>
  <c r="B2177" i="15"/>
  <c r="C2177" i="15"/>
  <c r="D2176" i="15"/>
  <c r="M2176" i="15"/>
  <c r="J2176" i="15"/>
  <c r="K2176" i="15"/>
  <c r="H2176" i="15"/>
  <c r="G2176" i="15"/>
  <c r="F2176" i="15"/>
  <c r="E2176" i="15"/>
  <c r="A2176" i="15"/>
  <c r="B2176" i="15"/>
  <c r="C2176" i="15"/>
  <c r="D2175" i="15"/>
  <c r="M2175" i="15"/>
  <c r="J2175" i="15"/>
  <c r="K2175" i="15"/>
  <c r="H2175" i="15"/>
  <c r="G2175" i="15"/>
  <c r="F2175" i="15"/>
  <c r="E2175" i="15"/>
  <c r="A2175" i="15"/>
  <c r="B2175" i="15"/>
  <c r="C2175" i="15"/>
  <c r="D2174" i="15"/>
  <c r="M2174" i="15"/>
  <c r="J2174" i="15"/>
  <c r="K2174" i="15"/>
  <c r="H2174" i="15"/>
  <c r="G2174" i="15"/>
  <c r="F2174" i="15"/>
  <c r="E2174" i="15"/>
  <c r="A2174" i="15"/>
  <c r="B2174" i="15"/>
  <c r="C2174" i="15"/>
  <c r="D2173" i="15"/>
  <c r="M2173" i="15"/>
  <c r="J2173" i="15"/>
  <c r="K2173" i="15"/>
  <c r="H2173" i="15"/>
  <c r="G2173" i="15"/>
  <c r="F2173" i="15"/>
  <c r="E2173" i="15"/>
  <c r="A2173" i="15"/>
  <c r="B2173" i="15"/>
  <c r="C2173" i="15"/>
  <c r="D2172" i="15"/>
  <c r="M2172" i="15"/>
  <c r="J2172" i="15"/>
  <c r="K2172" i="15"/>
  <c r="H2172" i="15"/>
  <c r="G2172" i="15"/>
  <c r="F2172" i="15"/>
  <c r="E2172" i="15"/>
  <c r="A2172" i="15"/>
  <c r="B2172" i="15"/>
  <c r="C2172" i="15"/>
  <c r="D2171" i="15"/>
  <c r="M2171" i="15"/>
  <c r="J2171" i="15"/>
  <c r="K2171" i="15"/>
  <c r="H2171" i="15"/>
  <c r="G2171" i="15"/>
  <c r="F2171" i="15"/>
  <c r="E2171" i="15"/>
  <c r="A2171" i="15"/>
  <c r="B2171" i="15"/>
  <c r="C2171" i="15"/>
  <c r="D2170" i="15"/>
  <c r="M2170" i="15"/>
  <c r="J2170" i="15"/>
  <c r="K2170" i="15"/>
  <c r="H2170" i="15"/>
  <c r="G2170" i="15"/>
  <c r="F2170" i="15"/>
  <c r="E2170" i="15"/>
  <c r="A2170" i="15"/>
  <c r="B2170" i="15"/>
  <c r="C2170" i="15"/>
  <c r="D2169" i="15"/>
  <c r="M2169" i="15"/>
  <c r="J2169" i="15"/>
  <c r="K2169" i="15"/>
  <c r="H2169" i="15"/>
  <c r="G2169" i="15"/>
  <c r="F2169" i="15"/>
  <c r="E2169" i="15"/>
  <c r="A2169" i="15"/>
  <c r="B2169" i="15"/>
  <c r="C2169" i="15"/>
  <c r="D2168" i="15"/>
  <c r="M2168" i="15"/>
  <c r="J2168" i="15"/>
  <c r="K2168" i="15"/>
  <c r="H2168" i="15"/>
  <c r="G2168" i="15"/>
  <c r="F2168" i="15"/>
  <c r="E2168" i="15"/>
  <c r="A2168" i="15"/>
  <c r="B2168" i="15"/>
  <c r="C2168" i="15"/>
  <c r="D2167" i="15"/>
  <c r="M2167" i="15"/>
  <c r="J2167" i="15"/>
  <c r="K2167" i="15"/>
  <c r="H2167" i="15"/>
  <c r="G2167" i="15"/>
  <c r="F2167" i="15"/>
  <c r="E2167" i="15"/>
  <c r="A2167" i="15"/>
  <c r="B2167" i="15"/>
  <c r="C2167" i="15"/>
  <c r="D2166" i="15"/>
  <c r="M2166" i="15"/>
  <c r="J2166" i="15"/>
  <c r="K2166" i="15"/>
  <c r="H2166" i="15"/>
  <c r="G2166" i="15"/>
  <c r="F2166" i="15"/>
  <c r="E2166" i="15"/>
  <c r="A2166" i="15"/>
  <c r="B2166" i="15"/>
  <c r="C2166" i="15"/>
  <c r="D2165" i="15"/>
  <c r="M2165" i="15"/>
  <c r="J2165" i="15"/>
  <c r="K2165" i="15"/>
  <c r="H2165" i="15"/>
  <c r="G2165" i="15"/>
  <c r="F2165" i="15"/>
  <c r="E2165" i="15"/>
  <c r="A2165" i="15"/>
  <c r="B2165" i="15"/>
  <c r="C2165" i="15"/>
  <c r="D2164" i="15"/>
  <c r="M2164" i="15"/>
  <c r="J2164" i="15"/>
  <c r="K2164" i="15"/>
  <c r="H2164" i="15"/>
  <c r="G2164" i="15"/>
  <c r="F2164" i="15"/>
  <c r="E2164" i="15"/>
  <c r="A2164" i="15"/>
  <c r="B2164" i="15"/>
  <c r="C2164" i="15"/>
  <c r="D2163" i="15"/>
  <c r="M2163" i="15"/>
  <c r="J2163" i="15"/>
  <c r="K2163" i="15"/>
  <c r="H2163" i="15"/>
  <c r="G2163" i="15"/>
  <c r="F2163" i="15"/>
  <c r="E2163" i="15"/>
  <c r="A2163" i="15"/>
  <c r="B2163" i="15"/>
  <c r="C2163" i="15"/>
  <c r="D2162" i="15"/>
  <c r="M2162" i="15"/>
  <c r="J2162" i="15"/>
  <c r="K2162" i="15"/>
  <c r="H2162" i="15"/>
  <c r="G2162" i="15"/>
  <c r="F2162" i="15"/>
  <c r="E2162" i="15"/>
  <c r="A2162" i="15"/>
  <c r="B2162" i="15"/>
  <c r="C2162" i="15"/>
  <c r="D2161" i="15"/>
  <c r="M2161" i="15"/>
  <c r="J2161" i="15"/>
  <c r="K2161" i="15"/>
  <c r="H2161" i="15"/>
  <c r="G2161" i="15"/>
  <c r="F2161" i="15"/>
  <c r="E2161" i="15"/>
  <c r="A2161" i="15"/>
  <c r="B2161" i="15"/>
  <c r="C2161" i="15"/>
  <c r="D2160" i="15"/>
  <c r="M2160" i="15"/>
  <c r="J2160" i="15"/>
  <c r="K2160" i="15"/>
  <c r="H2160" i="15"/>
  <c r="G2160" i="15"/>
  <c r="F2160" i="15"/>
  <c r="E2160" i="15"/>
  <c r="A2160" i="15"/>
  <c r="B2160" i="15"/>
  <c r="C2160" i="15"/>
  <c r="D2159" i="15"/>
  <c r="M2159" i="15"/>
  <c r="J2159" i="15"/>
  <c r="K2159" i="15"/>
  <c r="H2159" i="15"/>
  <c r="G2159" i="15"/>
  <c r="F2159" i="15"/>
  <c r="E2159" i="15"/>
  <c r="A2159" i="15"/>
  <c r="B2159" i="15"/>
  <c r="C2159" i="15"/>
  <c r="D2158" i="15"/>
  <c r="M2158" i="15"/>
  <c r="J2158" i="15"/>
  <c r="K2158" i="15"/>
  <c r="H2158" i="15"/>
  <c r="G2158" i="15"/>
  <c r="F2158" i="15"/>
  <c r="E2158" i="15"/>
  <c r="A2158" i="15"/>
  <c r="B2158" i="15"/>
  <c r="C2158" i="15"/>
  <c r="D2157" i="15"/>
  <c r="M2157" i="15"/>
  <c r="J2157" i="15"/>
  <c r="K2157" i="15"/>
  <c r="H2157" i="15"/>
  <c r="G2157" i="15"/>
  <c r="F2157" i="15"/>
  <c r="E2157" i="15"/>
  <c r="A2157" i="15"/>
  <c r="B2157" i="15"/>
  <c r="C2157" i="15"/>
  <c r="D2156" i="15"/>
  <c r="M2156" i="15"/>
  <c r="J2156" i="15"/>
  <c r="K2156" i="15"/>
  <c r="H2156" i="15"/>
  <c r="G2156" i="15"/>
  <c r="F2156" i="15"/>
  <c r="E2156" i="15"/>
  <c r="A2156" i="15"/>
  <c r="B2156" i="15"/>
  <c r="C2156" i="15"/>
  <c r="D2155" i="15"/>
  <c r="M2155" i="15"/>
  <c r="J2155" i="15"/>
  <c r="K2155" i="15"/>
  <c r="H2155" i="15"/>
  <c r="G2155" i="15"/>
  <c r="F2155" i="15"/>
  <c r="E2155" i="15"/>
  <c r="A2155" i="15"/>
  <c r="B2155" i="15"/>
  <c r="C2155" i="15"/>
  <c r="D2154" i="15"/>
  <c r="M2154" i="15"/>
  <c r="J2154" i="15"/>
  <c r="K2154" i="15"/>
  <c r="H2154" i="15"/>
  <c r="G2154" i="15"/>
  <c r="F2154" i="15"/>
  <c r="E2154" i="15"/>
  <c r="A2154" i="15"/>
  <c r="B2154" i="15"/>
  <c r="C2154" i="15"/>
  <c r="D2153" i="15"/>
  <c r="M2153" i="15"/>
  <c r="J2153" i="15"/>
  <c r="K2153" i="15"/>
  <c r="H2153" i="15"/>
  <c r="G2153" i="15"/>
  <c r="F2153" i="15"/>
  <c r="E2153" i="15"/>
  <c r="A2153" i="15"/>
  <c r="B2153" i="15"/>
  <c r="C2153" i="15"/>
  <c r="D2152" i="15"/>
  <c r="M2152" i="15"/>
  <c r="J2152" i="15"/>
  <c r="K2152" i="15"/>
  <c r="H2152" i="15"/>
  <c r="G2152" i="15"/>
  <c r="F2152" i="15"/>
  <c r="E2152" i="15"/>
  <c r="A2152" i="15"/>
  <c r="B2152" i="15"/>
  <c r="C2152" i="15"/>
  <c r="D2151" i="15"/>
  <c r="M2151" i="15"/>
  <c r="J2151" i="15"/>
  <c r="K2151" i="15"/>
  <c r="H2151" i="15"/>
  <c r="G2151" i="15"/>
  <c r="F2151" i="15"/>
  <c r="E2151" i="15"/>
  <c r="A2151" i="15"/>
  <c r="B2151" i="15"/>
  <c r="C2151" i="15"/>
  <c r="D2150" i="15"/>
  <c r="M2150" i="15"/>
  <c r="J2150" i="15"/>
  <c r="K2150" i="15"/>
  <c r="H2150" i="15"/>
  <c r="G2150" i="15"/>
  <c r="F2150" i="15"/>
  <c r="E2150" i="15"/>
  <c r="A2150" i="15"/>
  <c r="B2150" i="15"/>
  <c r="C2150" i="15"/>
  <c r="D2149" i="15"/>
  <c r="M2149" i="15"/>
  <c r="J2149" i="15"/>
  <c r="K2149" i="15"/>
  <c r="H2149" i="15"/>
  <c r="G2149" i="15"/>
  <c r="F2149" i="15"/>
  <c r="E2149" i="15"/>
  <c r="A2149" i="15"/>
  <c r="B2149" i="15"/>
  <c r="C2149" i="15"/>
  <c r="D2148" i="15"/>
  <c r="M2148" i="15"/>
  <c r="J2148" i="15"/>
  <c r="K2148" i="15"/>
  <c r="H2148" i="15"/>
  <c r="G2148" i="15"/>
  <c r="F2148" i="15"/>
  <c r="E2148" i="15"/>
  <c r="A2148" i="15"/>
  <c r="B2148" i="15"/>
  <c r="C2148" i="15"/>
  <c r="D2147" i="15"/>
  <c r="M2147" i="15"/>
  <c r="J2147" i="15"/>
  <c r="K2147" i="15"/>
  <c r="H2147" i="15"/>
  <c r="G2147" i="15"/>
  <c r="F2147" i="15"/>
  <c r="E2147" i="15"/>
  <c r="A2147" i="15"/>
  <c r="B2147" i="15"/>
  <c r="C2147" i="15"/>
  <c r="D2146" i="15"/>
  <c r="M2146" i="15"/>
  <c r="J2146" i="15"/>
  <c r="K2146" i="15"/>
  <c r="H2146" i="15"/>
  <c r="G2146" i="15"/>
  <c r="F2146" i="15"/>
  <c r="E2146" i="15"/>
  <c r="A2146" i="15"/>
  <c r="B2146" i="15"/>
  <c r="C2146" i="15"/>
  <c r="D2145" i="15"/>
  <c r="M2145" i="15"/>
  <c r="J2145" i="15"/>
  <c r="K2145" i="15"/>
  <c r="H2145" i="15"/>
  <c r="G2145" i="15"/>
  <c r="F2145" i="15"/>
  <c r="E2145" i="15"/>
  <c r="A2145" i="15"/>
  <c r="B2145" i="15"/>
  <c r="C2145" i="15"/>
  <c r="D2144" i="15"/>
  <c r="M2144" i="15"/>
  <c r="J2144" i="15"/>
  <c r="K2144" i="15"/>
  <c r="H2144" i="15"/>
  <c r="G2144" i="15"/>
  <c r="F2144" i="15"/>
  <c r="E2144" i="15"/>
  <c r="A2144" i="15"/>
  <c r="B2144" i="15"/>
  <c r="C2144" i="15"/>
  <c r="D2143" i="15"/>
  <c r="M2143" i="15"/>
  <c r="J2143" i="15"/>
  <c r="K2143" i="15"/>
  <c r="H2143" i="15"/>
  <c r="G2143" i="15"/>
  <c r="F2143" i="15"/>
  <c r="E2143" i="15"/>
  <c r="A2143" i="15"/>
  <c r="B2143" i="15"/>
  <c r="C2143" i="15"/>
  <c r="D2142" i="15"/>
  <c r="M2142" i="15"/>
  <c r="J2142" i="15"/>
  <c r="K2142" i="15"/>
  <c r="H2142" i="15"/>
  <c r="G2142" i="15"/>
  <c r="F2142" i="15"/>
  <c r="E2142" i="15"/>
  <c r="A2142" i="15"/>
  <c r="B2142" i="15"/>
  <c r="C2142" i="15"/>
  <c r="D2141" i="15"/>
  <c r="M2141" i="15"/>
  <c r="J2141" i="15"/>
  <c r="K2141" i="15"/>
  <c r="H2141" i="15"/>
  <c r="G2141" i="15"/>
  <c r="F2141" i="15"/>
  <c r="E2141" i="15"/>
  <c r="A2141" i="15"/>
  <c r="B2141" i="15"/>
  <c r="C2141" i="15"/>
  <c r="D2140" i="15"/>
  <c r="M2140" i="15"/>
  <c r="J2140" i="15"/>
  <c r="K2140" i="15"/>
  <c r="H2140" i="15"/>
  <c r="G2140" i="15"/>
  <c r="F2140" i="15"/>
  <c r="E2140" i="15"/>
  <c r="A2140" i="15"/>
  <c r="B2140" i="15"/>
  <c r="C2140" i="15"/>
  <c r="D2139" i="15"/>
  <c r="M2139" i="15"/>
  <c r="J2139" i="15"/>
  <c r="K2139" i="15"/>
  <c r="H2139" i="15"/>
  <c r="G2139" i="15"/>
  <c r="F2139" i="15"/>
  <c r="E2139" i="15"/>
  <c r="A2139" i="15"/>
  <c r="B2139" i="15"/>
  <c r="C2139" i="15"/>
  <c r="D2138" i="15"/>
  <c r="M2138" i="15"/>
  <c r="J2138" i="15"/>
  <c r="K2138" i="15"/>
  <c r="H2138" i="15"/>
  <c r="G2138" i="15"/>
  <c r="F2138" i="15"/>
  <c r="E2138" i="15"/>
  <c r="A2138" i="15"/>
  <c r="B2138" i="15"/>
  <c r="C2138" i="15"/>
  <c r="D2137" i="15"/>
  <c r="M2137" i="15"/>
  <c r="J2137" i="15"/>
  <c r="K2137" i="15"/>
  <c r="H2137" i="15"/>
  <c r="G2137" i="15"/>
  <c r="F2137" i="15"/>
  <c r="E2137" i="15"/>
  <c r="A2137" i="15"/>
  <c r="B2137" i="15"/>
  <c r="C2137" i="15"/>
  <c r="D2136" i="15"/>
  <c r="M2136" i="15"/>
  <c r="J2136" i="15"/>
  <c r="K2136" i="15"/>
  <c r="H2136" i="15"/>
  <c r="G2136" i="15"/>
  <c r="F2136" i="15"/>
  <c r="E2136" i="15"/>
  <c r="A2136" i="15"/>
  <c r="B2136" i="15"/>
  <c r="C2136" i="15"/>
  <c r="D2135" i="15"/>
  <c r="M2135" i="15"/>
  <c r="J2135" i="15"/>
  <c r="K2135" i="15"/>
  <c r="H2135" i="15"/>
  <c r="G2135" i="15"/>
  <c r="F2135" i="15"/>
  <c r="E2135" i="15"/>
  <c r="A2135" i="15"/>
  <c r="B2135" i="15"/>
  <c r="C2135" i="15"/>
  <c r="D2134" i="15"/>
  <c r="M2134" i="15"/>
  <c r="J2134" i="15"/>
  <c r="K2134" i="15"/>
  <c r="H2134" i="15"/>
  <c r="G2134" i="15"/>
  <c r="F2134" i="15"/>
  <c r="E2134" i="15"/>
  <c r="A2134" i="15"/>
  <c r="B2134" i="15"/>
  <c r="C2134" i="15"/>
  <c r="D2133" i="15"/>
  <c r="M2133" i="15"/>
  <c r="J2133" i="15"/>
  <c r="K2133" i="15"/>
  <c r="H2133" i="15"/>
  <c r="G2133" i="15"/>
  <c r="F2133" i="15"/>
  <c r="E2133" i="15"/>
  <c r="A2133" i="15"/>
  <c r="B2133" i="15"/>
  <c r="C2133" i="15"/>
  <c r="D2132" i="15"/>
  <c r="M2132" i="15"/>
  <c r="J2132" i="15"/>
  <c r="K2132" i="15"/>
  <c r="H2132" i="15"/>
  <c r="G2132" i="15"/>
  <c r="F2132" i="15"/>
  <c r="E2132" i="15"/>
  <c r="A2132" i="15"/>
  <c r="B2132" i="15"/>
  <c r="C2132" i="15"/>
  <c r="D2131" i="15"/>
  <c r="M2131" i="15"/>
  <c r="J2131" i="15"/>
  <c r="K2131" i="15"/>
  <c r="H2131" i="15"/>
  <c r="G2131" i="15"/>
  <c r="F2131" i="15"/>
  <c r="E2131" i="15"/>
  <c r="A2131" i="15"/>
  <c r="B2131" i="15"/>
  <c r="C2131" i="15"/>
  <c r="D2130" i="15"/>
  <c r="M2130" i="15"/>
  <c r="J2130" i="15"/>
  <c r="K2130" i="15"/>
  <c r="H2130" i="15"/>
  <c r="G2130" i="15"/>
  <c r="F2130" i="15"/>
  <c r="E2130" i="15"/>
  <c r="A2130" i="15"/>
  <c r="B2130" i="15"/>
  <c r="C2130" i="15"/>
  <c r="D2129" i="15"/>
  <c r="M2129" i="15"/>
  <c r="J2129" i="15"/>
  <c r="K2129" i="15"/>
  <c r="H2129" i="15"/>
  <c r="G2129" i="15"/>
  <c r="F2129" i="15"/>
  <c r="E2129" i="15"/>
  <c r="A2129" i="15"/>
  <c r="B2129" i="15"/>
  <c r="C2129" i="15"/>
  <c r="D2128" i="15"/>
  <c r="M2128" i="15"/>
  <c r="J2128" i="15"/>
  <c r="K2128" i="15"/>
  <c r="H2128" i="15"/>
  <c r="G2128" i="15"/>
  <c r="F2128" i="15"/>
  <c r="E2128" i="15"/>
  <c r="A2128" i="15"/>
  <c r="B2128" i="15"/>
  <c r="C2128" i="15"/>
  <c r="D2127" i="15"/>
  <c r="M2127" i="15"/>
  <c r="J2127" i="15"/>
  <c r="K2127" i="15"/>
  <c r="H2127" i="15"/>
  <c r="G2127" i="15"/>
  <c r="F2127" i="15"/>
  <c r="E2127" i="15"/>
  <c r="A2127" i="15"/>
  <c r="B2127" i="15"/>
  <c r="C2127" i="15"/>
  <c r="D2126" i="15"/>
  <c r="M2126" i="15"/>
  <c r="J2126" i="15"/>
  <c r="K2126" i="15"/>
  <c r="H2126" i="15"/>
  <c r="G2126" i="15"/>
  <c r="F2126" i="15"/>
  <c r="E2126" i="15"/>
  <c r="A2126" i="15"/>
  <c r="B2126" i="15"/>
  <c r="C2126" i="15"/>
  <c r="D2125" i="15"/>
  <c r="M2125" i="15"/>
  <c r="J2125" i="15"/>
  <c r="K2125" i="15"/>
  <c r="H2125" i="15"/>
  <c r="G2125" i="15"/>
  <c r="F2125" i="15"/>
  <c r="E2125" i="15"/>
  <c r="A2125" i="15"/>
  <c r="B2125" i="15"/>
  <c r="C2125" i="15"/>
  <c r="D2124" i="15"/>
  <c r="M2124" i="15"/>
  <c r="J2124" i="15"/>
  <c r="K2124" i="15"/>
  <c r="H2124" i="15"/>
  <c r="G2124" i="15"/>
  <c r="F2124" i="15"/>
  <c r="E2124" i="15"/>
  <c r="A2124" i="15"/>
  <c r="B2124" i="15"/>
  <c r="C2124" i="15"/>
  <c r="D2123" i="15"/>
  <c r="M2123" i="15"/>
  <c r="J2123" i="15"/>
  <c r="K2123" i="15"/>
  <c r="H2123" i="15"/>
  <c r="G2123" i="15"/>
  <c r="F2123" i="15"/>
  <c r="E2123" i="15"/>
  <c r="A2123" i="15"/>
  <c r="B2123" i="15"/>
  <c r="C2123" i="15"/>
  <c r="D2122" i="15"/>
  <c r="M2122" i="15"/>
  <c r="J2122" i="15"/>
  <c r="K2122" i="15"/>
  <c r="H2122" i="15"/>
  <c r="G2122" i="15"/>
  <c r="F2122" i="15"/>
  <c r="E2122" i="15"/>
  <c r="A2122" i="15"/>
  <c r="B2122" i="15"/>
  <c r="C2122" i="15"/>
  <c r="D2121" i="15"/>
  <c r="M2121" i="15"/>
  <c r="J2121" i="15"/>
  <c r="K2121" i="15"/>
  <c r="H2121" i="15"/>
  <c r="G2121" i="15"/>
  <c r="F2121" i="15"/>
  <c r="E2121" i="15"/>
  <c r="A2121" i="15"/>
  <c r="B2121" i="15"/>
  <c r="C2121" i="15"/>
  <c r="D2120" i="15"/>
  <c r="M2120" i="15"/>
  <c r="J2120" i="15"/>
  <c r="K2120" i="15"/>
  <c r="H2120" i="15"/>
  <c r="G2120" i="15"/>
  <c r="F2120" i="15"/>
  <c r="E2120" i="15"/>
  <c r="A2120" i="15"/>
  <c r="B2120" i="15"/>
  <c r="C2120" i="15"/>
  <c r="D2119" i="15"/>
  <c r="M2119" i="15"/>
  <c r="J2119" i="15"/>
  <c r="K2119" i="15"/>
  <c r="H2119" i="15"/>
  <c r="G2119" i="15"/>
  <c r="F2119" i="15"/>
  <c r="E2119" i="15"/>
  <c r="A2119" i="15"/>
  <c r="B2119" i="15"/>
  <c r="C2119" i="15"/>
  <c r="D2118" i="15"/>
  <c r="M2118" i="15"/>
  <c r="J2118" i="15"/>
  <c r="K2118" i="15"/>
  <c r="H2118" i="15"/>
  <c r="G2118" i="15"/>
  <c r="F2118" i="15"/>
  <c r="E2118" i="15"/>
  <c r="A2118" i="15"/>
  <c r="B2118" i="15"/>
  <c r="C2118" i="15"/>
  <c r="D2117" i="15"/>
  <c r="M2117" i="15"/>
  <c r="J2117" i="15"/>
  <c r="K2117" i="15"/>
  <c r="H2117" i="15"/>
  <c r="G2117" i="15"/>
  <c r="F2117" i="15"/>
  <c r="E2117" i="15"/>
  <c r="A2117" i="15"/>
  <c r="B2117" i="15"/>
  <c r="C2117" i="15"/>
  <c r="D2116" i="15"/>
  <c r="M2116" i="15"/>
  <c r="J2116" i="15"/>
  <c r="K2116" i="15"/>
  <c r="H2116" i="15"/>
  <c r="G2116" i="15"/>
  <c r="F2116" i="15"/>
  <c r="E2116" i="15"/>
  <c r="A2116" i="15"/>
  <c r="B2116" i="15"/>
  <c r="C2116" i="15"/>
  <c r="D2115" i="15"/>
  <c r="M2115" i="15"/>
  <c r="J2115" i="15"/>
  <c r="K2115" i="15"/>
  <c r="H2115" i="15"/>
  <c r="G2115" i="15"/>
  <c r="F2115" i="15"/>
  <c r="E2115" i="15"/>
  <c r="A2115" i="15"/>
  <c r="B2115" i="15"/>
  <c r="C2115" i="15"/>
  <c r="D2114" i="15"/>
  <c r="M2114" i="15"/>
  <c r="J2114" i="15"/>
  <c r="K2114" i="15"/>
  <c r="H2114" i="15"/>
  <c r="G2114" i="15"/>
  <c r="F2114" i="15"/>
  <c r="E2114" i="15"/>
  <c r="A2114" i="15"/>
  <c r="B2114" i="15"/>
  <c r="C2114" i="15"/>
  <c r="D2113" i="15"/>
  <c r="M2113" i="15"/>
  <c r="J2113" i="15"/>
  <c r="K2113" i="15"/>
  <c r="H2113" i="15"/>
  <c r="G2113" i="15"/>
  <c r="F2113" i="15"/>
  <c r="E2113" i="15"/>
  <c r="A2113" i="15"/>
  <c r="B2113" i="15"/>
  <c r="C2113" i="15"/>
  <c r="D2112" i="15"/>
  <c r="M2112" i="15"/>
  <c r="J2112" i="15"/>
  <c r="K2112" i="15"/>
  <c r="H2112" i="15"/>
  <c r="G2112" i="15"/>
  <c r="F2112" i="15"/>
  <c r="E2112" i="15"/>
  <c r="A2112" i="15"/>
  <c r="B2112" i="15"/>
  <c r="C2112" i="15"/>
  <c r="D2111" i="15"/>
  <c r="M2111" i="15"/>
  <c r="J2111" i="15"/>
  <c r="K2111" i="15"/>
  <c r="H2111" i="15"/>
  <c r="G2111" i="15"/>
  <c r="F2111" i="15"/>
  <c r="E2111" i="15"/>
  <c r="A2111" i="15"/>
  <c r="B2111" i="15"/>
  <c r="C2111" i="15"/>
  <c r="D2110" i="15"/>
  <c r="M2110" i="15"/>
  <c r="J2110" i="15"/>
  <c r="K2110" i="15"/>
  <c r="H2110" i="15"/>
  <c r="G2110" i="15"/>
  <c r="F2110" i="15"/>
  <c r="E2110" i="15"/>
  <c r="A2110" i="15"/>
  <c r="B2110" i="15"/>
  <c r="C2110" i="15"/>
  <c r="D2109" i="15"/>
  <c r="M2109" i="15"/>
  <c r="J2109" i="15"/>
  <c r="K2109" i="15"/>
  <c r="H2109" i="15"/>
  <c r="G2109" i="15"/>
  <c r="F2109" i="15"/>
  <c r="E2109" i="15"/>
  <c r="A2109" i="15"/>
  <c r="B2109" i="15"/>
  <c r="C2109" i="15"/>
  <c r="D2108" i="15"/>
  <c r="M2108" i="15"/>
  <c r="J2108" i="15"/>
  <c r="K2108" i="15"/>
  <c r="H2108" i="15"/>
  <c r="G2108" i="15"/>
  <c r="F2108" i="15"/>
  <c r="E2108" i="15"/>
  <c r="A2108" i="15"/>
  <c r="B2108" i="15"/>
  <c r="C2108" i="15"/>
  <c r="D2107" i="15"/>
  <c r="M2107" i="15"/>
  <c r="J2107" i="15"/>
  <c r="K2107" i="15"/>
  <c r="H2107" i="15"/>
  <c r="G2107" i="15"/>
  <c r="F2107" i="15"/>
  <c r="E2107" i="15"/>
  <c r="A2107" i="15"/>
  <c r="B2107" i="15"/>
  <c r="C2107" i="15"/>
  <c r="D2106" i="15"/>
  <c r="M2106" i="15"/>
  <c r="J2106" i="15"/>
  <c r="K2106" i="15"/>
  <c r="H2106" i="15"/>
  <c r="G2106" i="15"/>
  <c r="F2106" i="15"/>
  <c r="E2106" i="15"/>
  <c r="A2106" i="15"/>
  <c r="B2106" i="15"/>
  <c r="C2106" i="15"/>
  <c r="D2105" i="15"/>
  <c r="M2105" i="15"/>
  <c r="J2105" i="15"/>
  <c r="K2105" i="15"/>
  <c r="H2105" i="15"/>
  <c r="G2105" i="15"/>
  <c r="F2105" i="15"/>
  <c r="E2105" i="15"/>
  <c r="A2105" i="15"/>
  <c r="B2105" i="15"/>
  <c r="C2105" i="15"/>
  <c r="D2104" i="15"/>
  <c r="M2104" i="15"/>
  <c r="J2104" i="15"/>
  <c r="K2104" i="15"/>
  <c r="H2104" i="15"/>
  <c r="G2104" i="15"/>
  <c r="F2104" i="15"/>
  <c r="E2104" i="15"/>
  <c r="A2104" i="15"/>
  <c r="B2104" i="15"/>
  <c r="C2104" i="15"/>
  <c r="D2103" i="15"/>
  <c r="M2103" i="15"/>
  <c r="J2103" i="15"/>
  <c r="K2103" i="15"/>
  <c r="H2103" i="15"/>
  <c r="G2103" i="15"/>
  <c r="F2103" i="15"/>
  <c r="E2103" i="15"/>
  <c r="A2103" i="15"/>
  <c r="B2103" i="15"/>
  <c r="C2103" i="15"/>
  <c r="D2102" i="15"/>
  <c r="M2102" i="15"/>
  <c r="J2102" i="15"/>
  <c r="K2102" i="15"/>
  <c r="H2102" i="15"/>
  <c r="G2102" i="15"/>
  <c r="F2102" i="15"/>
  <c r="E2102" i="15"/>
  <c r="A2102" i="15"/>
  <c r="B2102" i="15"/>
  <c r="C2102" i="15"/>
  <c r="D2101" i="15"/>
  <c r="M2101" i="15"/>
  <c r="J2101" i="15"/>
  <c r="K2101" i="15"/>
  <c r="H2101" i="15"/>
  <c r="G2101" i="15"/>
  <c r="F2101" i="15"/>
  <c r="E2101" i="15"/>
  <c r="A2101" i="15"/>
  <c r="B2101" i="15"/>
  <c r="C2101" i="15"/>
  <c r="D2100" i="15"/>
  <c r="M2100" i="15"/>
  <c r="J2100" i="15"/>
  <c r="K2100" i="15"/>
  <c r="H2100" i="15"/>
  <c r="G2100" i="15"/>
  <c r="F2100" i="15"/>
  <c r="E2100" i="15"/>
  <c r="A2100" i="15"/>
  <c r="B2100" i="15"/>
  <c r="C2100" i="15"/>
  <c r="D2099" i="15"/>
  <c r="M2099" i="15"/>
  <c r="J2099" i="15"/>
  <c r="K2099" i="15"/>
  <c r="H2099" i="15"/>
  <c r="G2099" i="15"/>
  <c r="F2099" i="15"/>
  <c r="E2099" i="15"/>
  <c r="A2099" i="15"/>
  <c r="B2099" i="15"/>
  <c r="C2099" i="15"/>
  <c r="D2098" i="15"/>
  <c r="M2098" i="15"/>
  <c r="J2098" i="15"/>
  <c r="K2098" i="15"/>
  <c r="H2098" i="15"/>
  <c r="G2098" i="15"/>
  <c r="F2098" i="15"/>
  <c r="E2098" i="15"/>
  <c r="A2098" i="15"/>
  <c r="B2098" i="15"/>
  <c r="C2098" i="15"/>
  <c r="D2097" i="15"/>
  <c r="M2097" i="15"/>
  <c r="J2097" i="15"/>
  <c r="K2097" i="15"/>
  <c r="H2097" i="15"/>
  <c r="G2097" i="15"/>
  <c r="F2097" i="15"/>
  <c r="E2097" i="15"/>
  <c r="A2097" i="15"/>
  <c r="B2097" i="15"/>
  <c r="C2097" i="15"/>
  <c r="D2096" i="15"/>
  <c r="M2096" i="15"/>
  <c r="J2096" i="15"/>
  <c r="K2096" i="15"/>
  <c r="H2096" i="15"/>
  <c r="G2096" i="15"/>
  <c r="F2096" i="15"/>
  <c r="E2096" i="15"/>
  <c r="A2096" i="15"/>
  <c r="B2096" i="15"/>
  <c r="C2096" i="15"/>
  <c r="D2095" i="15"/>
  <c r="M2095" i="15"/>
  <c r="J2095" i="15"/>
  <c r="K2095" i="15"/>
  <c r="H2095" i="15"/>
  <c r="G2095" i="15"/>
  <c r="F2095" i="15"/>
  <c r="E2095" i="15"/>
  <c r="A2095" i="15"/>
  <c r="B2095" i="15"/>
  <c r="C2095" i="15"/>
  <c r="D2094" i="15"/>
  <c r="M2094" i="15"/>
  <c r="J2094" i="15"/>
  <c r="K2094" i="15"/>
  <c r="H2094" i="15"/>
  <c r="G2094" i="15"/>
  <c r="F2094" i="15"/>
  <c r="E2094" i="15"/>
  <c r="A2094" i="15"/>
  <c r="B2094" i="15"/>
  <c r="C2094" i="15"/>
  <c r="D2093" i="15"/>
  <c r="M2093" i="15"/>
  <c r="J2093" i="15"/>
  <c r="K2093" i="15"/>
  <c r="H2093" i="15"/>
  <c r="G2093" i="15"/>
  <c r="F2093" i="15"/>
  <c r="E2093" i="15"/>
  <c r="A2093" i="15"/>
  <c r="B2093" i="15"/>
  <c r="C2093" i="15"/>
  <c r="D2092" i="15"/>
  <c r="M2092" i="15"/>
  <c r="J2092" i="15"/>
  <c r="K2092" i="15"/>
  <c r="H2092" i="15"/>
  <c r="G2092" i="15"/>
  <c r="F2092" i="15"/>
  <c r="E2092" i="15"/>
  <c r="A2092" i="15"/>
  <c r="B2092" i="15"/>
  <c r="C2092" i="15"/>
  <c r="D2091" i="15"/>
  <c r="M2091" i="15"/>
  <c r="J2091" i="15"/>
  <c r="K2091" i="15"/>
  <c r="H2091" i="15"/>
  <c r="G2091" i="15"/>
  <c r="F2091" i="15"/>
  <c r="E2091" i="15"/>
  <c r="A2091" i="15"/>
  <c r="B2091" i="15"/>
  <c r="C2091" i="15"/>
  <c r="D2090" i="15"/>
  <c r="M2090" i="15"/>
  <c r="J2090" i="15"/>
  <c r="K2090" i="15"/>
  <c r="H2090" i="15"/>
  <c r="G2090" i="15"/>
  <c r="F2090" i="15"/>
  <c r="E2090" i="15"/>
  <c r="A2090" i="15"/>
  <c r="B2090" i="15"/>
  <c r="C2090" i="15"/>
  <c r="D2089" i="15"/>
  <c r="M2089" i="15"/>
  <c r="J2089" i="15"/>
  <c r="K2089" i="15"/>
  <c r="H2089" i="15"/>
  <c r="G2089" i="15"/>
  <c r="F2089" i="15"/>
  <c r="E2089" i="15"/>
  <c r="A2089" i="15"/>
  <c r="B2089" i="15"/>
  <c r="C2089" i="15"/>
  <c r="D2088" i="15"/>
  <c r="M2088" i="15"/>
  <c r="J2088" i="15"/>
  <c r="K2088" i="15"/>
  <c r="H2088" i="15"/>
  <c r="G2088" i="15"/>
  <c r="F2088" i="15"/>
  <c r="E2088" i="15"/>
  <c r="A2088" i="15"/>
  <c r="B2088" i="15"/>
  <c r="C2088" i="15"/>
  <c r="D2087" i="15"/>
  <c r="M2087" i="15"/>
  <c r="J2087" i="15"/>
  <c r="K2087" i="15"/>
  <c r="H2087" i="15"/>
  <c r="G2087" i="15"/>
  <c r="F2087" i="15"/>
  <c r="E2087" i="15"/>
  <c r="A2087" i="15"/>
  <c r="B2087" i="15"/>
  <c r="C2087" i="15"/>
  <c r="D2086" i="15"/>
  <c r="M2086" i="15"/>
  <c r="J2086" i="15"/>
  <c r="K2086" i="15"/>
  <c r="H2086" i="15"/>
  <c r="G2086" i="15"/>
  <c r="F2086" i="15"/>
  <c r="E2086" i="15"/>
  <c r="A2086" i="15"/>
  <c r="B2086" i="15"/>
  <c r="C2086" i="15"/>
  <c r="D2085" i="15"/>
  <c r="M2085" i="15"/>
  <c r="J2085" i="15"/>
  <c r="K2085" i="15"/>
  <c r="H2085" i="15"/>
  <c r="G2085" i="15"/>
  <c r="F2085" i="15"/>
  <c r="E2085" i="15"/>
  <c r="A2085" i="15"/>
  <c r="B2085" i="15"/>
  <c r="C2085" i="15"/>
  <c r="D2084" i="15"/>
  <c r="M2084" i="15"/>
  <c r="J2084" i="15"/>
  <c r="K2084" i="15"/>
  <c r="H2084" i="15"/>
  <c r="G2084" i="15"/>
  <c r="F2084" i="15"/>
  <c r="E2084" i="15"/>
  <c r="A2084" i="15"/>
  <c r="B2084" i="15"/>
  <c r="C2084" i="15"/>
  <c r="D2083" i="15"/>
  <c r="M2083" i="15"/>
  <c r="J2083" i="15"/>
  <c r="K2083" i="15"/>
  <c r="H2083" i="15"/>
  <c r="G2083" i="15"/>
  <c r="F2083" i="15"/>
  <c r="E2083" i="15"/>
  <c r="A2083" i="15"/>
  <c r="B2083" i="15"/>
  <c r="C2083" i="15"/>
  <c r="D2082" i="15"/>
  <c r="M2082" i="15"/>
  <c r="J2082" i="15"/>
  <c r="K2082" i="15"/>
  <c r="H2082" i="15"/>
  <c r="G2082" i="15"/>
  <c r="F2082" i="15"/>
  <c r="E2082" i="15"/>
  <c r="A2082" i="15"/>
  <c r="B2082" i="15"/>
  <c r="C2082" i="15"/>
  <c r="D2081" i="15"/>
  <c r="M2081" i="15"/>
  <c r="J2081" i="15"/>
  <c r="K2081" i="15"/>
  <c r="H2081" i="15"/>
  <c r="G2081" i="15"/>
  <c r="F2081" i="15"/>
  <c r="E2081" i="15"/>
  <c r="A2081" i="15"/>
  <c r="B2081" i="15"/>
  <c r="C2081" i="15"/>
  <c r="D2080" i="15"/>
  <c r="M2080" i="15"/>
  <c r="J2080" i="15"/>
  <c r="K2080" i="15"/>
  <c r="H2080" i="15"/>
  <c r="G2080" i="15"/>
  <c r="F2080" i="15"/>
  <c r="E2080" i="15"/>
  <c r="A2080" i="15"/>
  <c r="B2080" i="15"/>
  <c r="C2080" i="15"/>
  <c r="D2079" i="15"/>
  <c r="M2079" i="15"/>
  <c r="J2079" i="15"/>
  <c r="K2079" i="15"/>
  <c r="H2079" i="15"/>
  <c r="G2079" i="15"/>
  <c r="F2079" i="15"/>
  <c r="E2079" i="15"/>
  <c r="A2079" i="15"/>
  <c r="B2079" i="15"/>
  <c r="C2079" i="15"/>
  <c r="D2078" i="15"/>
  <c r="M2078" i="15"/>
  <c r="J2078" i="15"/>
  <c r="K2078" i="15"/>
  <c r="H2078" i="15"/>
  <c r="G2078" i="15"/>
  <c r="F2078" i="15"/>
  <c r="E2078" i="15"/>
  <c r="A2078" i="15"/>
  <c r="B2078" i="15"/>
  <c r="C2078" i="15"/>
  <c r="D2077" i="15"/>
  <c r="M2077" i="15"/>
  <c r="J2077" i="15"/>
  <c r="K2077" i="15"/>
  <c r="H2077" i="15"/>
  <c r="G2077" i="15"/>
  <c r="F2077" i="15"/>
  <c r="E2077" i="15"/>
  <c r="A2077" i="15"/>
  <c r="B2077" i="15"/>
  <c r="C2077" i="15"/>
  <c r="D2076" i="15"/>
  <c r="M2076" i="15"/>
  <c r="J2076" i="15"/>
  <c r="K2076" i="15"/>
  <c r="H2076" i="15"/>
  <c r="G2076" i="15"/>
  <c r="F2076" i="15"/>
  <c r="E2076" i="15"/>
  <c r="A2076" i="15"/>
  <c r="B2076" i="15"/>
  <c r="C2076" i="15"/>
  <c r="D2075" i="15"/>
  <c r="M2075" i="15"/>
  <c r="J2075" i="15"/>
  <c r="K2075" i="15"/>
  <c r="H2075" i="15"/>
  <c r="G2075" i="15"/>
  <c r="F2075" i="15"/>
  <c r="E2075" i="15"/>
  <c r="A2075" i="15"/>
  <c r="B2075" i="15"/>
  <c r="C2075" i="15"/>
  <c r="D2074" i="15"/>
  <c r="M2074" i="15"/>
  <c r="J2074" i="15"/>
  <c r="K2074" i="15"/>
  <c r="H2074" i="15"/>
  <c r="G2074" i="15"/>
  <c r="F2074" i="15"/>
  <c r="E2074" i="15"/>
  <c r="A2074" i="15"/>
  <c r="B2074" i="15"/>
  <c r="C2074" i="15"/>
  <c r="D2073" i="15"/>
  <c r="M2073" i="15"/>
  <c r="J2073" i="15"/>
  <c r="K2073" i="15"/>
  <c r="H2073" i="15"/>
  <c r="G2073" i="15"/>
  <c r="F2073" i="15"/>
  <c r="E2073" i="15"/>
  <c r="A2073" i="15"/>
  <c r="B2073" i="15"/>
  <c r="C2073" i="15"/>
  <c r="D2072" i="15"/>
  <c r="M2072" i="15"/>
  <c r="J2072" i="15"/>
  <c r="K2072" i="15"/>
  <c r="H2072" i="15"/>
  <c r="G2072" i="15"/>
  <c r="F2072" i="15"/>
  <c r="E2072" i="15"/>
  <c r="A2072" i="15"/>
  <c r="B2072" i="15"/>
  <c r="C2072" i="15"/>
  <c r="D2071" i="15"/>
  <c r="M2071" i="15"/>
  <c r="J2071" i="15"/>
  <c r="K2071" i="15"/>
  <c r="H2071" i="15"/>
  <c r="G2071" i="15"/>
  <c r="F2071" i="15"/>
  <c r="E2071" i="15"/>
  <c r="A2071" i="15"/>
  <c r="B2071" i="15"/>
  <c r="C2071" i="15"/>
  <c r="D2070" i="15"/>
  <c r="M2070" i="15"/>
  <c r="J2070" i="15"/>
  <c r="K2070" i="15"/>
  <c r="H2070" i="15"/>
  <c r="G2070" i="15"/>
  <c r="F2070" i="15"/>
  <c r="E2070" i="15"/>
  <c r="A2070" i="15"/>
  <c r="B2070" i="15"/>
  <c r="C2070" i="15"/>
  <c r="D2069" i="15"/>
  <c r="M2069" i="15"/>
  <c r="J2069" i="15"/>
  <c r="K2069" i="15"/>
  <c r="H2069" i="15"/>
  <c r="G2069" i="15"/>
  <c r="F2069" i="15"/>
  <c r="E2069" i="15"/>
  <c r="A2069" i="15"/>
  <c r="B2069" i="15"/>
  <c r="C2069" i="15"/>
  <c r="D2068" i="15"/>
  <c r="M2068" i="15"/>
  <c r="J2068" i="15"/>
  <c r="K2068" i="15"/>
  <c r="H2068" i="15"/>
  <c r="G2068" i="15"/>
  <c r="F2068" i="15"/>
  <c r="E2068" i="15"/>
  <c r="A2068" i="15"/>
  <c r="B2068" i="15"/>
  <c r="C2068" i="15"/>
  <c r="D2067" i="15"/>
  <c r="M2067" i="15"/>
  <c r="J2067" i="15"/>
  <c r="K2067" i="15"/>
  <c r="H2067" i="15"/>
  <c r="G2067" i="15"/>
  <c r="F2067" i="15"/>
  <c r="E2067" i="15"/>
  <c r="A2067" i="15"/>
  <c r="B2067" i="15"/>
  <c r="C2067" i="15"/>
  <c r="D2066" i="15"/>
  <c r="M2066" i="15"/>
  <c r="J2066" i="15"/>
  <c r="K2066" i="15"/>
  <c r="H2066" i="15"/>
  <c r="G2066" i="15"/>
  <c r="F2066" i="15"/>
  <c r="E2066" i="15"/>
  <c r="A2066" i="15"/>
  <c r="B2066" i="15"/>
  <c r="C2066" i="15"/>
  <c r="D2065" i="15"/>
  <c r="M2065" i="15"/>
  <c r="J2065" i="15"/>
  <c r="K2065" i="15"/>
  <c r="H2065" i="15"/>
  <c r="G2065" i="15"/>
  <c r="F2065" i="15"/>
  <c r="E2065" i="15"/>
  <c r="A2065" i="15"/>
  <c r="B2065" i="15"/>
  <c r="C2065" i="15"/>
  <c r="D2064" i="15"/>
  <c r="M2064" i="15"/>
  <c r="J2064" i="15"/>
  <c r="K2064" i="15"/>
  <c r="H2064" i="15"/>
  <c r="G2064" i="15"/>
  <c r="F2064" i="15"/>
  <c r="E2064" i="15"/>
  <c r="A2064" i="15"/>
  <c r="B2064" i="15"/>
  <c r="C2064" i="15"/>
  <c r="D2063" i="15"/>
  <c r="M2063" i="15"/>
  <c r="J2063" i="15"/>
  <c r="K2063" i="15"/>
  <c r="H2063" i="15"/>
  <c r="G2063" i="15"/>
  <c r="F2063" i="15"/>
  <c r="E2063" i="15"/>
  <c r="A2063" i="15"/>
  <c r="B2063" i="15"/>
  <c r="C2063" i="15"/>
  <c r="D2062" i="15"/>
  <c r="M2062" i="15"/>
  <c r="J2062" i="15"/>
  <c r="K2062" i="15"/>
  <c r="H2062" i="15"/>
  <c r="G2062" i="15"/>
  <c r="F2062" i="15"/>
  <c r="E2062" i="15"/>
  <c r="A2062" i="15"/>
  <c r="B2062" i="15"/>
  <c r="C2062" i="15"/>
  <c r="D2061" i="15"/>
  <c r="M2061" i="15"/>
  <c r="J2061" i="15"/>
  <c r="K2061" i="15"/>
  <c r="H2061" i="15"/>
  <c r="G2061" i="15"/>
  <c r="F2061" i="15"/>
  <c r="E2061" i="15"/>
  <c r="A2061" i="15"/>
  <c r="B2061" i="15"/>
  <c r="C2061" i="15"/>
  <c r="D2060" i="15"/>
  <c r="M2060" i="15"/>
  <c r="J2060" i="15"/>
  <c r="K2060" i="15"/>
  <c r="H2060" i="15"/>
  <c r="G2060" i="15"/>
  <c r="F2060" i="15"/>
  <c r="E2060" i="15"/>
  <c r="A2060" i="15"/>
  <c r="B2060" i="15"/>
  <c r="C2060" i="15"/>
  <c r="D2059" i="15"/>
  <c r="M2059" i="15"/>
  <c r="J2059" i="15"/>
  <c r="K2059" i="15"/>
  <c r="H2059" i="15"/>
  <c r="G2059" i="15"/>
  <c r="F2059" i="15"/>
  <c r="E2059" i="15"/>
  <c r="A2059" i="15"/>
  <c r="B2059" i="15"/>
  <c r="C2059" i="15"/>
  <c r="D2058" i="15"/>
  <c r="M2058" i="15"/>
  <c r="J2058" i="15"/>
  <c r="K2058" i="15"/>
  <c r="H2058" i="15"/>
  <c r="G2058" i="15"/>
  <c r="F2058" i="15"/>
  <c r="E2058" i="15"/>
  <c r="A2058" i="15"/>
  <c r="B2058" i="15"/>
  <c r="C2058" i="15"/>
  <c r="D2057" i="15"/>
  <c r="M2057" i="15"/>
  <c r="J2057" i="15"/>
  <c r="K2057" i="15"/>
  <c r="H2057" i="15"/>
  <c r="G2057" i="15"/>
  <c r="F2057" i="15"/>
  <c r="E2057" i="15"/>
  <c r="A2057" i="15"/>
  <c r="B2057" i="15"/>
  <c r="C2057" i="15"/>
  <c r="D2056" i="15"/>
  <c r="M2056" i="15"/>
  <c r="J2056" i="15"/>
  <c r="K2056" i="15"/>
  <c r="H2056" i="15"/>
  <c r="G2056" i="15"/>
  <c r="F2056" i="15"/>
  <c r="E2056" i="15"/>
  <c r="A2056" i="15"/>
  <c r="B2056" i="15"/>
  <c r="C2056" i="15"/>
  <c r="D2055" i="15"/>
  <c r="M2055" i="15"/>
  <c r="J2055" i="15"/>
  <c r="K2055" i="15"/>
  <c r="H2055" i="15"/>
  <c r="G2055" i="15"/>
  <c r="F2055" i="15"/>
  <c r="E2055" i="15"/>
  <c r="A2055" i="15"/>
  <c r="B2055" i="15"/>
  <c r="C2055" i="15"/>
  <c r="D2054" i="15"/>
  <c r="M2054" i="15"/>
  <c r="J2054" i="15"/>
  <c r="K2054" i="15"/>
  <c r="H2054" i="15"/>
  <c r="G2054" i="15"/>
  <c r="F2054" i="15"/>
  <c r="E2054" i="15"/>
  <c r="A2054" i="15"/>
  <c r="B2054" i="15"/>
  <c r="C2054" i="15"/>
  <c r="D2053" i="15"/>
  <c r="M2053" i="15"/>
  <c r="J2053" i="15"/>
  <c r="K2053" i="15"/>
  <c r="H2053" i="15"/>
  <c r="G2053" i="15"/>
  <c r="F2053" i="15"/>
  <c r="E2053" i="15"/>
  <c r="A2053" i="15"/>
  <c r="B2053" i="15"/>
  <c r="C2053" i="15"/>
  <c r="D2052" i="15"/>
  <c r="M2052" i="15"/>
  <c r="J2052" i="15"/>
  <c r="K2052" i="15"/>
  <c r="H2052" i="15"/>
  <c r="G2052" i="15"/>
  <c r="F2052" i="15"/>
  <c r="E2052" i="15"/>
  <c r="A2052" i="15"/>
  <c r="B2052" i="15"/>
  <c r="C2052" i="15"/>
  <c r="D2051" i="15"/>
  <c r="M2051" i="15"/>
  <c r="J2051" i="15"/>
  <c r="K2051" i="15"/>
  <c r="H2051" i="15"/>
  <c r="G2051" i="15"/>
  <c r="F2051" i="15"/>
  <c r="E2051" i="15"/>
  <c r="A2051" i="15"/>
  <c r="B2051" i="15"/>
  <c r="C2051" i="15"/>
  <c r="D2050" i="15"/>
  <c r="M2050" i="15"/>
  <c r="J2050" i="15"/>
  <c r="K2050" i="15"/>
  <c r="H2050" i="15"/>
  <c r="G2050" i="15"/>
  <c r="F2050" i="15"/>
  <c r="E2050" i="15"/>
  <c r="A2050" i="15"/>
  <c r="B2050" i="15"/>
  <c r="C2050" i="15"/>
  <c r="D2049" i="15"/>
  <c r="M2049" i="15"/>
  <c r="J2049" i="15"/>
  <c r="K2049" i="15"/>
  <c r="H2049" i="15"/>
  <c r="G2049" i="15"/>
  <c r="F2049" i="15"/>
  <c r="E2049" i="15"/>
  <c r="A2049" i="15"/>
  <c r="B2049" i="15"/>
  <c r="C2049" i="15"/>
  <c r="D2048" i="15"/>
  <c r="M2048" i="15"/>
  <c r="J2048" i="15"/>
  <c r="K2048" i="15"/>
  <c r="H2048" i="15"/>
  <c r="G2048" i="15"/>
  <c r="F2048" i="15"/>
  <c r="E2048" i="15"/>
  <c r="A2048" i="15"/>
  <c r="B2048" i="15"/>
  <c r="C2048" i="15"/>
  <c r="D2047" i="15"/>
  <c r="M2047" i="15"/>
  <c r="J2047" i="15"/>
  <c r="K2047" i="15"/>
  <c r="H2047" i="15"/>
  <c r="G2047" i="15"/>
  <c r="F2047" i="15"/>
  <c r="E2047" i="15"/>
  <c r="A2047" i="15"/>
  <c r="B2047" i="15"/>
  <c r="C2047" i="15"/>
  <c r="D2046" i="15"/>
  <c r="M2046" i="15"/>
  <c r="J2046" i="15"/>
  <c r="K2046" i="15"/>
  <c r="H2046" i="15"/>
  <c r="G2046" i="15"/>
  <c r="F2046" i="15"/>
  <c r="E2046" i="15"/>
  <c r="A2046" i="15"/>
  <c r="B2046" i="15"/>
  <c r="C2046" i="15"/>
  <c r="D2045" i="15"/>
  <c r="M2045" i="15"/>
  <c r="J2045" i="15"/>
  <c r="K2045" i="15"/>
  <c r="H2045" i="15"/>
  <c r="G2045" i="15"/>
  <c r="F2045" i="15"/>
  <c r="E2045" i="15"/>
  <c r="A2045" i="15"/>
  <c r="B2045" i="15"/>
  <c r="C2045" i="15"/>
  <c r="D2044" i="15"/>
  <c r="M2044" i="15"/>
  <c r="J2044" i="15"/>
  <c r="K2044" i="15"/>
  <c r="H2044" i="15"/>
  <c r="G2044" i="15"/>
  <c r="F2044" i="15"/>
  <c r="E2044" i="15"/>
  <c r="A2044" i="15"/>
  <c r="B2044" i="15"/>
  <c r="C2044" i="15"/>
  <c r="D2043" i="15"/>
  <c r="M2043" i="15"/>
  <c r="J2043" i="15"/>
  <c r="K2043" i="15"/>
  <c r="H2043" i="15"/>
  <c r="G2043" i="15"/>
  <c r="F2043" i="15"/>
  <c r="E2043" i="15"/>
  <c r="A2043" i="15"/>
  <c r="B2043" i="15"/>
  <c r="C2043" i="15"/>
  <c r="D2042" i="15"/>
  <c r="M2042" i="15"/>
  <c r="J2042" i="15"/>
  <c r="K2042" i="15"/>
  <c r="H2042" i="15"/>
  <c r="G2042" i="15"/>
  <c r="F2042" i="15"/>
  <c r="E2042" i="15"/>
  <c r="A2042" i="15"/>
  <c r="B2042" i="15"/>
  <c r="C2042" i="15"/>
  <c r="D2041" i="15"/>
  <c r="M2041" i="15"/>
  <c r="J2041" i="15"/>
  <c r="K2041" i="15"/>
  <c r="H2041" i="15"/>
  <c r="G2041" i="15"/>
  <c r="F2041" i="15"/>
  <c r="E2041" i="15"/>
  <c r="A2041" i="15"/>
  <c r="B2041" i="15"/>
  <c r="C2041" i="15"/>
  <c r="D2040" i="15"/>
  <c r="M2040" i="15"/>
  <c r="J2040" i="15"/>
  <c r="K2040" i="15"/>
  <c r="H2040" i="15"/>
  <c r="G2040" i="15"/>
  <c r="F2040" i="15"/>
  <c r="E2040" i="15"/>
  <c r="A2040" i="15"/>
  <c r="B2040" i="15"/>
  <c r="C2040" i="15"/>
  <c r="D2039" i="15"/>
  <c r="M2039" i="15"/>
  <c r="J2039" i="15"/>
  <c r="K2039" i="15"/>
  <c r="H2039" i="15"/>
  <c r="G2039" i="15"/>
  <c r="F2039" i="15"/>
  <c r="E2039" i="15"/>
  <c r="A2039" i="15"/>
  <c r="B2039" i="15"/>
  <c r="C2039" i="15"/>
  <c r="D2038" i="15"/>
  <c r="M2038" i="15"/>
  <c r="J2038" i="15"/>
  <c r="K2038" i="15"/>
  <c r="H2038" i="15"/>
  <c r="G2038" i="15"/>
  <c r="F2038" i="15"/>
  <c r="E2038" i="15"/>
  <c r="A2038" i="15"/>
  <c r="B2038" i="15"/>
  <c r="C2038" i="15"/>
  <c r="D2037" i="15"/>
  <c r="M2037" i="15"/>
  <c r="J2037" i="15"/>
  <c r="K2037" i="15"/>
  <c r="H2037" i="15"/>
  <c r="G2037" i="15"/>
  <c r="F2037" i="15"/>
  <c r="E2037" i="15"/>
  <c r="A2037" i="15"/>
  <c r="B2037" i="15"/>
  <c r="C2037" i="15"/>
  <c r="D2036" i="15"/>
  <c r="M2036" i="15"/>
  <c r="J2036" i="15"/>
  <c r="K2036" i="15"/>
  <c r="H2036" i="15"/>
  <c r="G2036" i="15"/>
  <c r="F2036" i="15"/>
  <c r="E2036" i="15"/>
  <c r="A2036" i="15"/>
  <c r="B2036" i="15"/>
  <c r="C2036" i="15"/>
  <c r="D2035" i="15"/>
  <c r="M2035" i="15"/>
  <c r="J2035" i="15"/>
  <c r="K2035" i="15"/>
  <c r="H2035" i="15"/>
  <c r="G2035" i="15"/>
  <c r="F2035" i="15"/>
  <c r="E2035" i="15"/>
  <c r="A2035" i="15"/>
  <c r="B2035" i="15"/>
  <c r="C2035" i="15"/>
  <c r="D2034" i="15"/>
  <c r="M2034" i="15"/>
  <c r="J2034" i="15"/>
  <c r="K2034" i="15"/>
  <c r="H2034" i="15"/>
  <c r="G2034" i="15"/>
  <c r="F2034" i="15"/>
  <c r="E2034" i="15"/>
  <c r="A2034" i="15"/>
  <c r="B2034" i="15"/>
  <c r="C2034" i="15"/>
  <c r="D2033" i="15"/>
  <c r="M2033" i="15"/>
  <c r="J2033" i="15"/>
  <c r="K2033" i="15"/>
  <c r="H2033" i="15"/>
  <c r="G2033" i="15"/>
  <c r="F2033" i="15"/>
  <c r="E2033" i="15"/>
  <c r="A2033" i="15"/>
  <c r="B2033" i="15"/>
  <c r="C2033" i="15"/>
  <c r="D2032" i="15"/>
  <c r="M2032" i="15"/>
  <c r="J2032" i="15"/>
  <c r="K2032" i="15"/>
  <c r="H2032" i="15"/>
  <c r="G2032" i="15"/>
  <c r="F2032" i="15"/>
  <c r="E2032" i="15"/>
  <c r="A2032" i="15"/>
  <c r="B2032" i="15"/>
  <c r="C2032" i="15"/>
  <c r="D2031" i="15"/>
  <c r="M2031" i="15"/>
  <c r="J2031" i="15"/>
  <c r="K2031" i="15"/>
  <c r="H2031" i="15"/>
  <c r="G2031" i="15"/>
  <c r="F2031" i="15"/>
  <c r="E2031" i="15"/>
  <c r="A2031" i="15"/>
  <c r="B2031" i="15"/>
  <c r="C2031" i="15"/>
  <c r="D2030" i="15"/>
  <c r="M2030" i="15"/>
  <c r="J2030" i="15"/>
  <c r="K2030" i="15"/>
  <c r="H2030" i="15"/>
  <c r="G2030" i="15"/>
  <c r="F2030" i="15"/>
  <c r="E2030" i="15"/>
  <c r="A2030" i="15"/>
  <c r="B2030" i="15"/>
  <c r="C2030" i="15"/>
  <c r="D2029" i="15"/>
  <c r="M2029" i="15"/>
  <c r="J2029" i="15"/>
  <c r="K2029" i="15"/>
  <c r="H2029" i="15"/>
  <c r="G2029" i="15"/>
  <c r="F2029" i="15"/>
  <c r="E2029" i="15"/>
  <c r="A2029" i="15"/>
  <c r="B2029" i="15"/>
  <c r="C2029" i="15"/>
  <c r="D2028" i="15"/>
  <c r="M2028" i="15"/>
  <c r="J2028" i="15"/>
  <c r="K2028" i="15"/>
  <c r="H2028" i="15"/>
  <c r="G2028" i="15"/>
  <c r="F2028" i="15"/>
  <c r="E2028" i="15"/>
  <c r="A2028" i="15"/>
  <c r="B2028" i="15"/>
  <c r="C2028" i="15"/>
  <c r="D2027" i="15"/>
  <c r="M2027" i="15"/>
  <c r="J2027" i="15"/>
  <c r="K2027" i="15"/>
  <c r="H2027" i="15"/>
  <c r="G2027" i="15"/>
  <c r="F2027" i="15"/>
  <c r="E2027" i="15"/>
  <c r="A2027" i="15"/>
  <c r="B2027" i="15"/>
  <c r="C2027" i="15"/>
  <c r="D2026" i="15"/>
  <c r="M2026" i="15"/>
  <c r="J2026" i="15"/>
  <c r="K2026" i="15"/>
  <c r="H2026" i="15"/>
  <c r="G2026" i="15"/>
  <c r="F2026" i="15"/>
  <c r="E2026" i="15"/>
  <c r="A2026" i="15"/>
  <c r="B2026" i="15"/>
  <c r="C2026" i="15"/>
  <c r="D2025" i="15"/>
  <c r="M2025" i="15"/>
  <c r="J2025" i="15"/>
  <c r="K2025" i="15"/>
  <c r="H2025" i="15"/>
  <c r="G2025" i="15"/>
  <c r="F2025" i="15"/>
  <c r="E2025" i="15"/>
  <c r="A2025" i="15"/>
  <c r="B2025" i="15"/>
  <c r="C2025" i="15"/>
  <c r="D2024" i="15"/>
  <c r="M2024" i="15"/>
  <c r="J2024" i="15"/>
  <c r="K2024" i="15"/>
  <c r="H2024" i="15"/>
  <c r="G2024" i="15"/>
  <c r="F2024" i="15"/>
  <c r="E2024" i="15"/>
  <c r="A2024" i="15"/>
  <c r="B2024" i="15"/>
  <c r="C2024" i="15"/>
  <c r="D2023" i="15"/>
  <c r="M2023" i="15"/>
  <c r="J2023" i="15"/>
  <c r="K2023" i="15"/>
  <c r="H2023" i="15"/>
  <c r="G2023" i="15"/>
  <c r="F2023" i="15"/>
  <c r="E2023" i="15"/>
  <c r="A2023" i="15"/>
  <c r="B2023" i="15"/>
  <c r="C2023" i="15"/>
  <c r="D2022" i="15"/>
  <c r="M2022" i="15"/>
  <c r="J2022" i="15"/>
  <c r="K2022" i="15"/>
  <c r="H2022" i="15"/>
  <c r="G2022" i="15"/>
  <c r="F2022" i="15"/>
  <c r="E2022" i="15"/>
  <c r="A2022" i="15"/>
  <c r="B2022" i="15"/>
  <c r="C2022" i="15"/>
  <c r="D2021" i="15"/>
  <c r="M2021" i="15"/>
  <c r="J2021" i="15"/>
  <c r="K2021" i="15"/>
  <c r="H2021" i="15"/>
  <c r="G2021" i="15"/>
  <c r="F2021" i="15"/>
  <c r="E2021" i="15"/>
  <c r="A2021" i="15"/>
  <c r="B2021" i="15"/>
  <c r="C2021" i="15"/>
  <c r="D2020" i="15"/>
  <c r="M2020" i="15"/>
  <c r="J2020" i="15"/>
  <c r="K2020" i="15"/>
  <c r="H2020" i="15"/>
  <c r="G2020" i="15"/>
  <c r="F2020" i="15"/>
  <c r="E2020" i="15"/>
  <c r="A2020" i="15"/>
  <c r="B2020" i="15"/>
  <c r="C2020" i="15"/>
  <c r="D2019" i="15"/>
  <c r="M2019" i="15"/>
  <c r="J2019" i="15"/>
  <c r="K2019" i="15"/>
  <c r="H2019" i="15"/>
  <c r="G2019" i="15"/>
  <c r="F2019" i="15"/>
  <c r="E2019" i="15"/>
  <c r="A2019" i="15"/>
  <c r="B2019" i="15"/>
  <c r="C2019" i="15"/>
  <c r="D2018" i="15"/>
  <c r="M2018" i="15"/>
  <c r="J2018" i="15"/>
  <c r="K2018" i="15"/>
  <c r="H2018" i="15"/>
  <c r="G2018" i="15"/>
  <c r="F2018" i="15"/>
  <c r="E2018" i="15"/>
  <c r="A2018" i="15"/>
  <c r="B2018" i="15"/>
  <c r="C2018" i="15"/>
  <c r="D2017" i="15"/>
  <c r="M2017" i="15"/>
  <c r="J2017" i="15"/>
  <c r="K2017" i="15"/>
  <c r="H2017" i="15"/>
  <c r="G2017" i="15"/>
  <c r="F2017" i="15"/>
  <c r="E2017" i="15"/>
  <c r="A2017" i="15"/>
  <c r="B2017" i="15"/>
  <c r="C2017" i="15"/>
  <c r="D2016" i="15"/>
  <c r="M2016" i="15"/>
  <c r="J2016" i="15"/>
  <c r="K2016" i="15"/>
  <c r="H2016" i="15"/>
  <c r="G2016" i="15"/>
  <c r="F2016" i="15"/>
  <c r="E2016" i="15"/>
  <c r="A2016" i="15"/>
  <c r="B2016" i="15"/>
  <c r="C2016" i="15"/>
  <c r="D2015" i="15"/>
  <c r="M2015" i="15"/>
  <c r="J2015" i="15"/>
  <c r="K2015" i="15"/>
  <c r="H2015" i="15"/>
  <c r="G2015" i="15"/>
  <c r="F2015" i="15"/>
  <c r="E2015" i="15"/>
  <c r="A2015" i="15"/>
  <c r="B2015" i="15"/>
  <c r="C2015" i="15"/>
  <c r="D2014" i="15"/>
  <c r="M2014" i="15"/>
  <c r="J2014" i="15"/>
  <c r="K2014" i="15"/>
  <c r="H2014" i="15"/>
  <c r="G2014" i="15"/>
  <c r="F2014" i="15"/>
  <c r="E2014" i="15"/>
  <c r="A2014" i="15"/>
  <c r="B2014" i="15"/>
  <c r="C2014" i="15"/>
  <c r="D2013" i="15"/>
  <c r="M2013" i="15"/>
  <c r="J2013" i="15"/>
  <c r="K2013" i="15"/>
  <c r="H2013" i="15"/>
  <c r="G2013" i="15"/>
  <c r="F2013" i="15"/>
  <c r="E2013" i="15"/>
  <c r="A2013" i="15"/>
  <c r="B2013" i="15"/>
  <c r="C2013" i="15"/>
  <c r="D2012" i="15"/>
  <c r="M2012" i="15"/>
  <c r="J2012" i="15"/>
  <c r="K2012" i="15"/>
  <c r="H2012" i="15"/>
  <c r="G2012" i="15"/>
  <c r="F2012" i="15"/>
  <c r="E2012" i="15"/>
  <c r="A2012" i="15"/>
  <c r="B2012" i="15"/>
  <c r="C2012" i="15"/>
  <c r="D2011" i="15"/>
  <c r="M2011" i="15"/>
  <c r="J2011" i="15"/>
  <c r="K2011" i="15"/>
  <c r="H2011" i="15"/>
  <c r="G2011" i="15"/>
  <c r="F2011" i="15"/>
  <c r="E2011" i="15"/>
  <c r="A2011" i="15"/>
  <c r="B2011" i="15"/>
  <c r="C2011" i="15"/>
  <c r="D2010" i="15"/>
  <c r="M2010" i="15"/>
  <c r="J2010" i="15"/>
  <c r="K2010" i="15"/>
  <c r="H2010" i="15"/>
  <c r="G2010" i="15"/>
  <c r="F2010" i="15"/>
  <c r="E2010" i="15"/>
  <c r="A2010" i="15"/>
  <c r="B2010" i="15"/>
  <c r="C2010" i="15"/>
  <c r="D2009" i="15"/>
  <c r="M2009" i="15"/>
  <c r="J2009" i="15"/>
  <c r="K2009" i="15"/>
  <c r="H2009" i="15"/>
  <c r="G2009" i="15"/>
  <c r="F2009" i="15"/>
  <c r="E2009" i="15"/>
  <c r="A2009" i="15"/>
  <c r="B2009" i="15"/>
  <c r="C2009" i="15"/>
  <c r="D2008" i="15"/>
  <c r="M2008" i="15"/>
  <c r="J2008" i="15"/>
  <c r="K2008" i="15"/>
  <c r="H2008" i="15"/>
  <c r="G2008" i="15"/>
  <c r="F2008" i="15"/>
  <c r="E2008" i="15"/>
  <c r="A2008" i="15"/>
  <c r="B2008" i="15"/>
  <c r="C2008" i="15"/>
  <c r="D2007" i="15"/>
  <c r="M2007" i="15"/>
  <c r="J2007" i="15"/>
  <c r="K2007" i="15"/>
  <c r="H2007" i="15"/>
  <c r="G2007" i="15"/>
  <c r="F2007" i="15"/>
  <c r="E2007" i="15"/>
  <c r="A2007" i="15"/>
  <c r="B2007" i="15"/>
  <c r="C2007" i="15"/>
  <c r="D2006" i="15"/>
  <c r="M2006" i="15"/>
  <c r="J2006" i="15"/>
  <c r="K2006" i="15"/>
  <c r="H2006" i="15"/>
  <c r="G2006" i="15"/>
  <c r="F2006" i="15"/>
  <c r="E2006" i="15"/>
  <c r="A2006" i="15"/>
  <c r="B2006" i="15"/>
  <c r="C2006" i="15"/>
  <c r="D2005" i="15"/>
  <c r="M2005" i="15"/>
  <c r="J2005" i="15"/>
  <c r="K2005" i="15"/>
  <c r="H2005" i="15"/>
  <c r="G2005" i="15"/>
  <c r="F2005" i="15"/>
  <c r="E2005" i="15"/>
  <c r="A2005" i="15"/>
  <c r="B2005" i="15"/>
  <c r="C2005" i="15"/>
  <c r="D2004" i="15"/>
  <c r="M2004" i="15"/>
  <c r="J2004" i="15"/>
  <c r="K2004" i="15"/>
  <c r="H2004" i="15"/>
  <c r="G2004" i="15"/>
  <c r="F2004" i="15"/>
  <c r="E2004" i="15"/>
  <c r="A2004" i="15"/>
  <c r="B2004" i="15"/>
  <c r="C2004" i="15"/>
  <c r="D2003" i="15"/>
  <c r="M2003" i="15"/>
  <c r="J2003" i="15"/>
  <c r="K2003" i="15"/>
  <c r="H2003" i="15"/>
  <c r="G2003" i="15"/>
  <c r="F2003" i="15"/>
  <c r="E2003" i="15"/>
  <c r="A2003" i="15"/>
  <c r="B2003" i="15"/>
  <c r="C2003" i="15"/>
  <c r="D2002" i="15"/>
  <c r="M2002" i="15"/>
  <c r="J2002" i="15"/>
  <c r="K2002" i="15"/>
  <c r="H2002" i="15"/>
  <c r="G2002" i="15"/>
  <c r="F2002" i="15"/>
  <c r="E2002" i="15"/>
  <c r="A2002" i="15"/>
  <c r="B2002" i="15"/>
  <c r="C2002" i="15"/>
  <c r="D2001" i="15"/>
  <c r="M2001" i="15"/>
  <c r="J2001" i="15"/>
  <c r="K2001" i="15"/>
  <c r="H2001" i="15"/>
  <c r="G2001" i="15"/>
  <c r="F2001" i="15"/>
  <c r="E2001" i="15"/>
  <c r="A2001" i="15"/>
  <c r="B2001" i="15"/>
  <c r="C2001" i="15"/>
  <c r="D2000" i="15"/>
  <c r="M2000" i="15"/>
  <c r="J2000" i="15"/>
  <c r="K2000" i="15"/>
  <c r="H2000" i="15"/>
  <c r="G2000" i="15"/>
  <c r="F2000" i="15"/>
  <c r="E2000" i="15"/>
  <c r="A2000" i="15"/>
  <c r="B2000" i="15"/>
  <c r="C2000" i="15"/>
  <c r="D1999" i="15"/>
  <c r="M1999" i="15"/>
  <c r="J1999" i="15"/>
  <c r="K1999" i="15"/>
  <c r="H1999" i="15"/>
  <c r="G1999" i="15"/>
  <c r="F1999" i="15"/>
  <c r="E1999" i="15"/>
  <c r="A1999" i="15"/>
  <c r="B1999" i="15"/>
  <c r="C1999" i="15"/>
  <c r="D1998" i="15"/>
  <c r="M1998" i="15"/>
  <c r="J1998" i="15"/>
  <c r="K1998" i="15"/>
  <c r="H1998" i="15"/>
  <c r="G1998" i="15"/>
  <c r="F1998" i="15"/>
  <c r="E1998" i="15"/>
  <c r="A1998" i="15"/>
  <c r="B1998" i="15"/>
  <c r="C1998" i="15"/>
  <c r="D1997" i="15"/>
  <c r="M1997" i="15"/>
  <c r="J1997" i="15"/>
  <c r="K1997" i="15"/>
  <c r="H1997" i="15"/>
  <c r="G1997" i="15"/>
  <c r="F1997" i="15"/>
  <c r="E1997" i="15"/>
  <c r="A1997" i="15"/>
  <c r="B1997" i="15"/>
  <c r="C1997" i="15"/>
  <c r="D1996" i="15"/>
  <c r="M1996" i="15"/>
  <c r="J1996" i="15"/>
  <c r="K1996" i="15"/>
  <c r="H1996" i="15"/>
  <c r="G1996" i="15"/>
  <c r="F1996" i="15"/>
  <c r="E1996" i="15"/>
  <c r="A1996" i="15"/>
  <c r="B1996" i="15"/>
  <c r="C1996" i="15"/>
  <c r="D1995" i="15"/>
  <c r="M1995" i="15"/>
  <c r="J1995" i="15"/>
  <c r="K1995" i="15"/>
  <c r="H1995" i="15"/>
  <c r="G1995" i="15"/>
  <c r="F1995" i="15"/>
  <c r="E1995" i="15"/>
  <c r="A1995" i="15"/>
  <c r="B1995" i="15"/>
  <c r="C1995" i="15"/>
  <c r="D1994" i="15"/>
  <c r="M1994" i="15"/>
  <c r="J1994" i="15"/>
  <c r="K1994" i="15"/>
  <c r="H1994" i="15"/>
  <c r="G1994" i="15"/>
  <c r="F1994" i="15"/>
  <c r="E1994" i="15"/>
  <c r="A1994" i="15"/>
  <c r="B1994" i="15"/>
  <c r="C1994" i="15"/>
  <c r="D1993" i="15"/>
  <c r="M1993" i="15"/>
  <c r="J1993" i="15"/>
  <c r="K1993" i="15"/>
  <c r="H1993" i="15"/>
  <c r="G1993" i="15"/>
  <c r="F1993" i="15"/>
  <c r="E1993" i="15"/>
  <c r="A1993" i="15"/>
  <c r="B1993" i="15"/>
  <c r="C1993" i="15"/>
  <c r="D1992" i="15"/>
  <c r="M1992" i="15"/>
  <c r="J1992" i="15"/>
  <c r="K1992" i="15"/>
  <c r="H1992" i="15"/>
  <c r="G1992" i="15"/>
  <c r="F1992" i="15"/>
  <c r="E1992" i="15"/>
  <c r="A1992" i="15"/>
  <c r="B1992" i="15"/>
  <c r="C1992" i="15"/>
  <c r="D1991" i="15"/>
  <c r="M1991" i="15"/>
  <c r="J1991" i="15"/>
  <c r="K1991" i="15"/>
  <c r="H1991" i="15"/>
  <c r="G1991" i="15"/>
  <c r="F1991" i="15"/>
  <c r="E1991" i="15"/>
  <c r="A1991" i="15"/>
  <c r="B1991" i="15"/>
  <c r="C1991" i="15"/>
  <c r="D1990" i="15"/>
  <c r="M1990" i="15"/>
  <c r="J1990" i="15"/>
  <c r="K1990" i="15"/>
  <c r="H1990" i="15"/>
  <c r="G1990" i="15"/>
  <c r="F1990" i="15"/>
  <c r="E1990" i="15"/>
  <c r="A1990" i="15"/>
  <c r="B1990" i="15"/>
  <c r="C1990" i="15"/>
  <c r="D1989" i="15"/>
  <c r="M1989" i="15"/>
  <c r="J1989" i="15"/>
  <c r="K1989" i="15"/>
  <c r="H1989" i="15"/>
  <c r="G1989" i="15"/>
  <c r="F1989" i="15"/>
  <c r="E1989" i="15"/>
  <c r="A1989" i="15"/>
  <c r="B1989" i="15"/>
  <c r="C1989" i="15"/>
  <c r="D1988" i="15"/>
  <c r="M1988" i="15"/>
  <c r="J1988" i="15"/>
  <c r="K1988" i="15"/>
  <c r="H1988" i="15"/>
  <c r="G1988" i="15"/>
  <c r="F1988" i="15"/>
  <c r="E1988" i="15"/>
  <c r="A1988" i="15"/>
  <c r="B1988" i="15"/>
  <c r="C1988" i="15"/>
  <c r="D1987" i="15"/>
  <c r="M1987" i="15"/>
  <c r="J1987" i="15"/>
  <c r="K1987" i="15"/>
  <c r="H1987" i="15"/>
  <c r="G1987" i="15"/>
  <c r="F1987" i="15"/>
  <c r="E1987" i="15"/>
  <c r="A1987" i="15"/>
  <c r="B1987" i="15"/>
  <c r="C1987" i="15"/>
  <c r="D1986" i="15"/>
  <c r="M1986" i="15"/>
  <c r="J1986" i="15"/>
  <c r="K1986" i="15"/>
  <c r="H1986" i="15"/>
  <c r="G1986" i="15"/>
  <c r="F1986" i="15"/>
  <c r="E1986" i="15"/>
  <c r="A1986" i="15"/>
  <c r="B1986" i="15"/>
  <c r="C1986" i="15"/>
  <c r="D1985" i="15"/>
  <c r="M1985" i="15"/>
  <c r="J1985" i="15"/>
  <c r="K1985" i="15"/>
  <c r="H1985" i="15"/>
  <c r="G1985" i="15"/>
  <c r="F1985" i="15"/>
  <c r="E1985" i="15"/>
  <c r="A1985" i="15"/>
  <c r="B1985" i="15"/>
  <c r="C1985" i="15"/>
  <c r="D1984" i="15"/>
  <c r="M1984" i="15"/>
  <c r="J1984" i="15"/>
  <c r="K1984" i="15"/>
  <c r="H1984" i="15"/>
  <c r="G1984" i="15"/>
  <c r="F1984" i="15"/>
  <c r="E1984" i="15"/>
  <c r="A1984" i="15"/>
  <c r="B1984" i="15"/>
  <c r="C1984" i="15"/>
  <c r="D1983" i="15"/>
  <c r="M1983" i="15"/>
  <c r="J1983" i="15"/>
  <c r="K1983" i="15"/>
  <c r="H1983" i="15"/>
  <c r="G1983" i="15"/>
  <c r="F1983" i="15"/>
  <c r="E1983" i="15"/>
  <c r="A1983" i="15"/>
  <c r="B1983" i="15"/>
  <c r="C1983" i="15"/>
  <c r="D1982" i="15"/>
  <c r="M1982" i="15"/>
  <c r="J1982" i="15"/>
  <c r="K1982" i="15"/>
  <c r="H1982" i="15"/>
  <c r="G1982" i="15"/>
  <c r="F1982" i="15"/>
  <c r="E1982" i="15"/>
  <c r="A1982" i="15"/>
  <c r="B1982" i="15"/>
  <c r="C1982" i="15"/>
  <c r="D1981" i="15"/>
  <c r="M1981" i="15"/>
  <c r="J1981" i="15"/>
  <c r="K1981" i="15"/>
  <c r="H1981" i="15"/>
  <c r="G1981" i="15"/>
  <c r="F1981" i="15"/>
  <c r="E1981" i="15"/>
  <c r="A1981" i="15"/>
  <c r="B1981" i="15"/>
  <c r="C1981" i="15"/>
  <c r="D1980" i="15"/>
  <c r="M1980" i="15"/>
  <c r="J1980" i="15"/>
  <c r="K1980" i="15"/>
  <c r="H1980" i="15"/>
  <c r="G1980" i="15"/>
  <c r="F1980" i="15"/>
  <c r="E1980" i="15"/>
  <c r="A1980" i="15"/>
  <c r="B1980" i="15"/>
  <c r="C1980" i="15"/>
  <c r="D1979" i="15"/>
  <c r="M1979" i="15"/>
  <c r="J1979" i="15"/>
  <c r="K1979" i="15"/>
  <c r="H1979" i="15"/>
  <c r="G1979" i="15"/>
  <c r="F1979" i="15"/>
  <c r="E1979" i="15"/>
  <c r="A1979" i="15"/>
  <c r="B1979" i="15"/>
  <c r="C1979" i="15"/>
  <c r="D1978" i="15"/>
  <c r="M1978" i="15"/>
  <c r="J1978" i="15"/>
  <c r="K1978" i="15"/>
  <c r="H1978" i="15"/>
  <c r="G1978" i="15"/>
  <c r="F1978" i="15"/>
  <c r="E1978" i="15"/>
  <c r="A1978" i="15"/>
  <c r="B1978" i="15"/>
  <c r="C1978" i="15"/>
  <c r="D1977" i="15"/>
  <c r="M1977" i="15"/>
  <c r="J1977" i="15"/>
  <c r="K1977" i="15"/>
  <c r="H1977" i="15"/>
  <c r="G1977" i="15"/>
  <c r="F1977" i="15"/>
  <c r="E1977" i="15"/>
  <c r="A1977" i="15"/>
  <c r="B1977" i="15"/>
  <c r="C1977" i="15"/>
  <c r="D1976" i="15"/>
  <c r="M1976" i="15"/>
  <c r="J1976" i="15"/>
  <c r="K1976" i="15"/>
  <c r="H1976" i="15"/>
  <c r="G1976" i="15"/>
  <c r="F1976" i="15"/>
  <c r="E1976" i="15"/>
  <c r="A1976" i="15"/>
  <c r="B1976" i="15"/>
  <c r="C1976" i="15"/>
  <c r="D1975" i="15"/>
  <c r="M1975" i="15"/>
  <c r="J1975" i="15"/>
  <c r="K1975" i="15"/>
  <c r="H1975" i="15"/>
  <c r="G1975" i="15"/>
  <c r="F1975" i="15"/>
  <c r="E1975" i="15"/>
  <c r="A1975" i="15"/>
  <c r="B1975" i="15"/>
  <c r="C1975" i="15"/>
  <c r="D1974" i="15"/>
  <c r="M1974" i="15"/>
  <c r="J1974" i="15"/>
  <c r="K1974" i="15"/>
  <c r="H1974" i="15"/>
  <c r="G1974" i="15"/>
  <c r="F1974" i="15"/>
  <c r="E1974" i="15"/>
  <c r="A1974" i="15"/>
  <c r="B1974" i="15"/>
  <c r="C1974" i="15"/>
  <c r="D1973" i="15"/>
  <c r="M1973" i="15"/>
  <c r="J1973" i="15"/>
  <c r="K1973" i="15"/>
  <c r="H1973" i="15"/>
  <c r="G1973" i="15"/>
  <c r="F1973" i="15"/>
  <c r="E1973" i="15"/>
  <c r="A1973" i="15"/>
  <c r="B1973" i="15"/>
  <c r="C1973" i="15"/>
  <c r="D1972" i="15"/>
  <c r="M1972" i="15"/>
  <c r="J1972" i="15"/>
  <c r="K1972" i="15"/>
  <c r="H1972" i="15"/>
  <c r="G1972" i="15"/>
  <c r="F1972" i="15"/>
  <c r="E1972" i="15"/>
  <c r="A1972" i="15"/>
  <c r="B1972" i="15"/>
  <c r="C1972" i="15"/>
  <c r="D1971" i="15"/>
  <c r="M1971" i="15"/>
  <c r="J1971" i="15"/>
  <c r="K1971" i="15"/>
  <c r="H1971" i="15"/>
  <c r="G1971" i="15"/>
  <c r="F1971" i="15"/>
  <c r="E1971" i="15"/>
  <c r="A1971" i="15"/>
  <c r="B1971" i="15"/>
  <c r="C1971" i="15"/>
  <c r="D1970" i="15"/>
  <c r="M1970" i="15"/>
  <c r="J1970" i="15"/>
  <c r="K1970" i="15"/>
  <c r="H1970" i="15"/>
  <c r="G1970" i="15"/>
  <c r="F1970" i="15"/>
  <c r="E1970" i="15"/>
  <c r="A1970" i="15"/>
  <c r="B1970" i="15"/>
  <c r="C1970" i="15"/>
  <c r="D1969" i="15"/>
  <c r="M1969" i="15"/>
  <c r="J1969" i="15"/>
  <c r="K1969" i="15"/>
  <c r="H1969" i="15"/>
  <c r="G1969" i="15"/>
  <c r="F1969" i="15"/>
  <c r="E1969" i="15"/>
  <c r="A1969" i="15"/>
  <c r="B1969" i="15"/>
  <c r="C1969" i="15"/>
  <c r="D1968" i="15"/>
  <c r="M1968" i="15"/>
  <c r="J1968" i="15"/>
  <c r="K1968" i="15"/>
  <c r="H1968" i="15"/>
  <c r="G1968" i="15"/>
  <c r="F1968" i="15"/>
  <c r="E1968" i="15"/>
  <c r="A1968" i="15"/>
  <c r="B1968" i="15"/>
  <c r="C1968" i="15"/>
  <c r="D1967" i="15"/>
  <c r="M1967" i="15"/>
  <c r="J1967" i="15"/>
  <c r="K1967" i="15"/>
  <c r="H1967" i="15"/>
  <c r="G1967" i="15"/>
  <c r="F1967" i="15"/>
  <c r="E1967" i="15"/>
  <c r="A1967" i="15"/>
  <c r="B1967" i="15"/>
  <c r="C1967" i="15"/>
  <c r="D1966" i="15"/>
  <c r="M1966" i="15"/>
  <c r="J1966" i="15"/>
  <c r="K1966" i="15"/>
  <c r="H1966" i="15"/>
  <c r="G1966" i="15"/>
  <c r="F1966" i="15"/>
  <c r="E1966" i="15"/>
  <c r="A1966" i="15"/>
  <c r="B1966" i="15"/>
  <c r="C1966" i="15"/>
  <c r="D1965" i="15"/>
  <c r="M1965" i="15"/>
  <c r="J1965" i="15"/>
  <c r="K1965" i="15"/>
  <c r="H1965" i="15"/>
  <c r="G1965" i="15"/>
  <c r="F1965" i="15"/>
  <c r="E1965" i="15"/>
  <c r="A1965" i="15"/>
  <c r="B1965" i="15"/>
  <c r="C1965" i="15"/>
  <c r="D1964" i="15"/>
  <c r="M1964" i="15"/>
  <c r="J1964" i="15"/>
  <c r="K1964" i="15"/>
  <c r="H1964" i="15"/>
  <c r="G1964" i="15"/>
  <c r="F1964" i="15"/>
  <c r="E1964" i="15"/>
  <c r="A1964" i="15"/>
  <c r="B1964" i="15"/>
  <c r="C1964" i="15"/>
  <c r="D1963" i="15"/>
  <c r="M1963" i="15"/>
  <c r="J1963" i="15"/>
  <c r="K1963" i="15"/>
  <c r="H1963" i="15"/>
  <c r="G1963" i="15"/>
  <c r="F1963" i="15"/>
  <c r="E1963" i="15"/>
  <c r="A1963" i="15"/>
  <c r="B1963" i="15"/>
  <c r="C1963" i="15"/>
  <c r="D1962" i="15"/>
  <c r="M1962" i="15"/>
  <c r="J1962" i="15"/>
  <c r="K1962" i="15"/>
  <c r="H1962" i="15"/>
  <c r="G1962" i="15"/>
  <c r="F1962" i="15"/>
  <c r="E1962" i="15"/>
  <c r="A1962" i="15"/>
  <c r="B1962" i="15"/>
  <c r="C1962" i="15"/>
  <c r="D1961" i="15"/>
  <c r="M1961" i="15"/>
  <c r="J1961" i="15"/>
  <c r="K1961" i="15"/>
  <c r="H1961" i="15"/>
  <c r="G1961" i="15"/>
  <c r="F1961" i="15"/>
  <c r="E1961" i="15"/>
  <c r="A1961" i="15"/>
  <c r="B1961" i="15"/>
  <c r="C1961" i="15"/>
  <c r="D1960" i="15"/>
  <c r="M1960" i="15"/>
  <c r="J1960" i="15"/>
  <c r="K1960" i="15"/>
  <c r="H1960" i="15"/>
  <c r="G1960" i="15"/>
  <c r="F1960" i="15"/>
  <c r="E1960" i="15"/>
  <c r="A1960" i="15"/>
  <c r="B1960" i="15"/>
  <c r="C1960" i="15"/>
  <c r="D1959" i="15"/>
  <c r="M1959" i="15"/>
  <c r="J1959" i="15"/>
  <c r="K1959" i="15"/>
  <c r="H1959" i="15"/>
  <c r="G1959" i="15"/>
  <c r="F1959" i="15"/>
  <c r="E1959" i="15"/>
  <c r="A1959" i="15"/>
  <c r="B1959" i="15"/>
  <c r="C1959" i="15"/>
  <c r="D1958" i="15"/>
  <c r="M1958" i="15"/>
  <c r="J1958" i="15"/>
  <c r="K1958" i="15"/>
  <c r="H1958" i="15"/>
  <c r="G1958" i="15"/>
  <c r="F1958" i="15"/>
  <c r="E1958" i="15"/>
  <c r="A1958" i="15"/>
  <c r="B1958" i="15"/>
  <c r="C1958" i="15"/>
  <c r="D1957" i="15"/>
  <c r="M1957" i="15"/>
  <c r="J1957" i="15"/>
  <c r="K1957" i="15"/>
  <c r="H1957" i="15"/>
  <c r="G1957" i="15"/>
  <c r="F1957" i="15"/>
  <c r="E1957" i="15"/>
  <c r="A1957" i="15"/>
  <c r="B1957" i="15"/>
  <c r="C1957" i="15"/>
  <c r="D1956" i="15"/>
  <c r="M1956" i="15"/>
  <c r="J1956" i="15"/>
  <c r="K1956" i="15"/>
  <c r="H1956" i="15"/>
  <c r="G1956" i="15"/>
  <c r="F1956" i="15"/>
  <c r="E1956" i="15"/>
  <c r="A1956" i="15"/>
  <c r="B1956" i="15"/>
  <c r="C1956" i="15"/>
  <c r="D1955" i="15"/>
  <c r="M1955" i="15"/>
  <c r="J1955" i="15"/>
  <c r="K1955" i="15"/>
  <c r="H1955" i="15"/>
  <c r="G1955" i="15"/>
  <c r="F1955" i="15"/>
  <c r="E1955" i="15"/>
  <c r="A1955" i="15"/>
  <c r="B1955" i="15"/>
  <c r="C1955" i="15"/>
  <c r="D1954" i="15"/>
  <c r="M1954" i="15"/>
  <c r="J1954" i="15"/>
  <c r="K1954" i="15"/>
  <c r="H1954" i="15"/>
  <c r="G1954" i="15"/>
  <c r="F1954" i="15"/>
  <c r="E1954" i="15"/>
  <c r="A1954" i="15"/>
  <c r="B1954" i="15"/>
  <c r="C1954" i="15"/>
  <c r="D1953" i="15"/>
  <c r="M1953" i="15"/>
  <c r="J1953" i="15"/>
  <c r="K1953" i="15"/>
  <c r="H1953" i="15"/>
  <c r="G1953" i="15"/>
  <c r="F1953" i="15"/>
  <c r="E1953" i="15"/>
  <c r="A1953" i="15"/>
  <c r="B1953" i="15"/>
  <c r="C1953" i="15"/>
  <c r="D1952" i="15"/>
  <c r="M1952" i="15"/>
  <c r="J1952" i="15"/>
  <c r="K1952" i="15"/>
  <c r="H1952" i="15"/>
  <c r="G1952" i="15"/>
  <c r="F1952" i="15"/>
  <c r="E1952" i="15"/>
  <c r="A1952" i="15"/>
  <c r="B1952" i="15"/>
  <c r="C1952" i="15"/>
  <c r="D1951" i="15"/>
  <c r="M1951" i="15"/>
  <c r="J1951" i="15"/>
  <c r="K1951" i="15"/>
  <c r="H1951" i="15"/>
  <c r="G1951" i="15"/>
  <c r="F1951" i="15"/>
  <c r="E1951" i="15"/>
  <c r="A1951" i="15"/>
  <c r="B1951" i="15"/>
  <c r="C1951" i="15"/>
  <c r="J1950" i="15"/>
  <c r="K1950" i="15"/>
  <c r="H1950" i="15"/>
  <c r="H1948" i="15"/>
  <c r="H1947" i="15"/>
  <c r="H1946" i="15"/>
  <c r="H1945" i="15"/>
  <c r="H1944" i="15"/>
  <c r="H1943" i="15"/>
  <c r="H1942" i="15"/>
  <c r="H1941" i="15"/>
  <c r="H1940" i="15"/>
  <c r="H1939" i="15"/>
  <c r="H1938" i="15"/>
  <c r="H1937" i="15"/>
  <c r="H1936" i="15"/>
  <c r="H1935" i="15"/>
  <c r="H1934" i="15"/>
  <c r="H1933" i="15"/>
  <c r="H1932" i="15"/>
  <c r="H1931" i="15"/>
  <c r="H1930" i="15"/>
  <c r="H1929" i="15"/>
  <c r="H1928" i="15"/>
  <c r="H1927" i="15"/>
  <c r="H1926" i="15"/>
  <c r="H1925" i="15"/>
  <c r="H1924" i="15"/>
  <c r="H1923" i="15"/>
  <c r="H1922" i="15"/>
  <c r="H1921" i="15"/>
  <c r="H1920" i="15"/>
  <c r="H1919" i="15"/>
  <c r="H1918" i="15"/>
  <c r="H1917" i="15"/>
  <c r="H1916" i="15"/>
  <c r="H1915" i="15"/>
  <c r="H1914" i="15"/>
  <c r="H1913" i="15"/>
  <c r="H1912" i="15"/>
  <c r="H1911" i="15"/>
  <c r="H1910" i="15"/>
  <c r="H1909" i="15"/>
  <c r="H1908" i="15"/>
  <c r="H1907" i="15"/>
  <c r="H1906" i="15"/>
  <c r="H1905" i="15"/>
  <c r="H1904" i="15"/>
  <c r="H1903" i="15"/>
  <c r="H1902" i="15"/>
  <c r="H1901" i="15"/>
  <c r="H1900" i="15"/>
  <c r="H1899" i="15"/>
  <c r="H1898" i="15"/>
  <c r="H1897" i="15"/>
  <c r="H1896" i="15"/>
  <c r="H1895" i="15"/>
  <c r="H1894" i="15"/>
  <c r="H1893" i="15"/>
  <c r="H1892" i="15"/>
  <c r="H1891" i="15"/>
  <c r="H1890" i="15"/>
  <c r="H1889" i="15"/>
  <c r="H1888" i="15"/>
  <c r="H1887" i="15"/>
  <c r="H1886" i="15"/>
  <c r="H1885" i="15"/>
  <c r="H1884" i="15"/>
  <c r="H1883" i="15"/>
  <c r="H1882" i="15"/>
  <c r="H1881" i="15"/>
  <c r="H1880" i="15"/>
  <c r="H1879" i="15"/>
  <c r="H1878" i="15"/>
  <c r="H1877" i="15"/>
  <c r="H1876" i="15"/>
  <c r="H1875" i="15"/>
  <c r="H1874" i="15"/>
  <c r="H1873" i="15"/>
  <c r="H1872" i="15"/>
  <c r="H1871" i="15"/>
  <c r="H1870" i="15"/>
  <c r="H1869" i="15"/>
  <c r="H1868" i="15"/>
  <c r="H1867" i="15"/>
  <c r="H1866" i="15"/>
  <c r="H1865" i="15"/>
  <c r="H1864" i="15"/>
  <c r="H1863" i="15"/>
  <c r="H1862" i="15"/>
  <c r="H1861" i="15"/>
  <c r="H1860" i="15"/>
  <c r="H1859" i="15"/>
  <c r="H1858" i="15"/>
  <c r="H1857" i="15"/>
  <c r="H1856" i="15"/>
  <c r="H1855" i="15"/>
  <c r="H1854" i="15"/>
  <c r="H1853" i="15"/>
  <c r="H1852" i="15"/>
  <c r="H1851" i="15"/>
  <c r="H1850" i="15"/>
  <c r="H1849" i="15"/>
  <c r="H1848" i="15"/>
  <c r="H1847" i="15"/>
  <c r="H1846" i="15"/>
  <c r="H1845" i="15"/>
  <c r="H1844" i="15"/>
  <c r="H1843" i="15"/>
  <c r="H1842" i="15"/>
  <c r="H1841" i="15"/>
  <c r="H1840" i="15"/>
  <c r="H1839" i="15"/>
  <c r="H1838" i="15"/>
  <c r="H1837" i="15"/>
  <c r="H1836" i="15"/>
  <c r="H1835" i="15"/>
  <c r="H1834" i="15"/>
  <c r="H1833" i="15"/>
  <c r="H1832" i="15"/>
  <c r="H1831" i="15"/>
  <c r="H1830" i="15"/>
  <c r="H1829" i="15"/>
  <c r="H1828" i="15"/>
  <c r="H1827" i="15"/>
  <c r="H1826" i="15"/>
  <c r="H1825" i="15"/>
  <c r="H1824" i="15"/>
  <c r="H1823" i="15"/>
  <c r="H1822" i="15"/>
  <c r="H1821" i="15"/>
  <c r="H1820" i="15"/>
  <c r="H1819" i="15"/>
  <c r="H1818" i="15"/>
  <c r="H1817" i="15"/>
  <c r="H1816" i="15"/>
  <c r="H1815" i="15"/>
  <c r="H1814" i="15"/>
  <c r="H1813" i="15"/>
  <c r="H1812" i="15"/>
  <c r="H1811" i="15"/>
  <c r="H1810" i="15"/>
  <c r="H1809" i="15"/>
  <c r="H1808" i="15"/>
  <c r="H1807" i="15"/>
  <c r="H1806" i="15"/>
  <c r="H1805" i="15"/>
  <c r="H1804" i="15"/>
  <c r="H1803" i="15"/>
  <c r="H1802" i="15"/>
  <c r="H1801" i="15"/>
  <c r="H1800" i="15"/>
  <c r="H1799" i="15"/>
  <c r="H1798" i="15"/>
  <c r="H1797" i="15"/>
  <c r="H1796" i="15"/>
  <c r="H1795" i="15"/>
  <c r="H1794" i="15"/>
  <c r="H1793" i="15"/>
  <c r="H1792" i="15"/>
  <c r="H1791" i="15"/>
  <c r="H1790" i="15"/>
  <c r="H1789" i="15"/>
  <c r="H1788" i="15"/>
  <c r="H1787" i="15"/>
  <c r="H1786" i="15"/>
  <c r="H1785" i="15"/>
  <c r="H1784" i="15"/>
  <c r="H1783" i="15"/>
  <c r="H1782" i="15"/>
  <c r="H1781" i="15"/>
  <c r="H1780" i="15"/>
  <c r="H1779" i="15"/>
  <c r="H1778" i="15"/>
  <c r="H1777" i="15"/>
  <c r="H1776" i="15"/>
  <c r="H1775" i="15"/>
  <c r="H1774" i="15"/>
  <c r="H1773" i="15"/>
  <c r="H1772" i="15"/>
  <c r="H1771" i="15"/>
  <c r="H1770" i="15"/>
  <c r="H1769" i="15"/>
  <c r="H1768" i="15"/>
  <c r="H1767" i="15"/>
  <c r="H1766" i="15"/>
  <c r="H1765" i="15"/>
  <c r="H1764" i="15"/>
  <c r="H1763" i="15"/>
  <c r="H1762" i="15"/>
  <c r="H1761" i="15"/>
  <c r="H1760" i="15"/>
  <c r="H1759" i="15"/>
  <c r="H1758" i="15"/>
  <c r="H1757" i="15"/>
  <c r="H1756" i="15"/>
  <c r="H1755" i="15"/>
  <c r="H1754" i="15"/>
  <c r="H1753" i="15"/>
  <c r="H1752" i="15"/>
  <c r="H1751" i="15"/>
  <c r="H1750" i="15"/>
  <c r="H1749" i="15"/>
  <c r="H1748" i="15"/>
  <c r="H1747" i="15"/>
  <c r="H1746" i="15"/>
  <c r="H1745" i="15"/>
  <c r="H1744" i="15"/>
  <c r="H1743" i="15"/>
  <c r="H1742" i="15"/>
  <c r="H1741" i="15"/>
  <c r="H1740" i="15"/>
  <c r="H1739" i="15"/>
  <c r="H1738" i="15"/>
  <c r="H1737" i="15"/>
  <c r="H1736" i="15"/>
  <c r="H1735" i="15"/>
  <c r="H1734" i="15"/>
  <c r="H1733" i="15"/>
  <c r="H1732" i="15"/>
  <c r="H1731" i="15"/>
  <c r="H1730" i="15"/>
  <c r="H1729" i="15"/>
  <c r="H1728" i="15"/>
  <c r="H1727" i="15"/>
  <c r="H1726" i="15"/>
  <c r="H1725" i="15"/>
  <c r="H1724" i="15"/>
  <c r="H1723" i="15"/>
  <c r="H1722" i="15"/>
  <c r="H1721" i="15"/>
  <c r="H1720" i="15"/>
  <c r="H1719" i="15"/>
  <c r="H1718" i="15"/>
  <c r="H1717" i="15"/>
  <c r="H1716" i="15"/>
  <c r="H1715" i="15"/>
  <c r="H1714" i="15"/>
  <c r="H1713" i="15"/>
  <c r="H1712" i="15"/>
  <c r="H1711" i="15"/>
  <c r="H1710" i="15"/>
  <c r="H1709" i="15"/>
  <c r="H1708" i="15"/>
  <c r="H1707" i="15"/>
  <c r="H1706" i="15"/>
  <c r="H1705" i="15"/>
  <c r="H1704" i="15"/>
  <c r="H1703" i="15"/>
  <c r="H1702" i="15"/>
  <c r="H1701" i="15"/>
  <c r="H1700" i="15"/>
  <c r="H1699" i="15"/>
  <c r="H1698" i="15"/>
  <c r="H1697" i="15"/>
  <c r="H1696" i="15"/>
  <c r="H1695" i="15"/>
  <c r="H1694" i="15"/>
  <c r="H1693" i="15"/>
  <c r="H1692" i="15"/>
  <c r="H1691" i="15"/>
  <c r="H1690" i="15"/>
  <c r="H1689" i="15"/>
  <c r="H1688" i="15"/>
  <c r="H1687" i="15"/>
  <c r="H1686" i="15"/>
  <c r="H1685" i="15"/>
  <c r="H1684" i="15"/>
  <c r="H1683" i="15"/>
  <c r="H1682" i="15"/>
  <c r="H1681" i="15"/>
  <c r="H1680" i="15"/>
  <c r="H1679" i="15"/>
  <c r="H1678" i="15"/>
  <c r="H1677" i="15"/>
  <c r="H1676" i="15"/>
  <c r="H1675" i="15"/>
  <c r="H1674" i="15"/>
  <c r="H1673" i="15"/>
  <c r="H1672" i="15"/>
  <c r="H1671" i="15"/>
  <c r="H1670" i="15"/>
  <c r="H1669" i="15"/>
  <c r="H1668" i="15"/>
  <c r="H1667" i="15"/>
  <c r="H1666" i="15"/>
  <c r="H1665" i="15"/>
  <c r="H1664" i="15"/>
  <c r="H1663" i="15"/>
  <c r="H1662" i="15"/>
  <c r="H1661" i="15"/>
  <c r="H1660" i="15"/>
  <c r="H1659" i="15"/>
  <c r="H1658" i="15"/>
  <c r="H1657" i="15"/>
  <c r="H1656" i="15"/>
  <c r="H1655" i="15"/>
  <c r="H1654" i="15"/>
  <c r="H1653" i="15"/>
  <c r="H1652" i="15"/>
  <c r="H1651" i="15"/>
  <c r="H1650" i="15"/>
  <c r="H1649" i="15"/>
  <c r="H1648" i="15"/>
  <c r="H1647" i="15"/>
  <c r="H1646" i="15"/>
  <c r="H1645" i="15"/>
  <c r="H1644" i="15"/>
  <c r="H1643" i="15"/>
  <c r="H1642" i="15"/>
  <c r="H1641" i="15"/>
  <c r="H1640" i="15"/>
  <c r="H1639" i="15"/>
  <c r="H1638" i="15"/>
  <c r="H1637" i="15"/>
  <c r="H1636" i="15"/>
  <c r="H1635" i="15"/>
  <c r="H1634" i="15"/>
  <c r="H1633" i="15"/>
  <c r="H1632" i="15"/>
  <c r="H1631" i="15"/>
  <c r="H1630" i="15"/>
  <c r="H1629" i="15"/>
  <c r="H1628" i="15"/>
  <c r="H1627" i="15"/>
  <c r="H1626" i="15"/>
  <c r="H1625" i="15"/>
  <c r="H1624" i="15"/>
  <c r="H1623" i="15"/>
  <c r="H1622" i="15"/>
  <c r="H1621" i="15"/>
  <c r="H1620" i="15"/>
  <c r="H1619" i="15"/>
  <c r="H1618" i="15"/>
  <c r="H1617" i="15"/>
  <c r="H1616" i="15"/>
  <c r="H1615" i="15"/>
  <c r="H1614" i="15"/>
  <c r="H1613" i="15"/>
  <c r="H1612" i="15"/>
  <c r="H1611" i="15"/>
  <c r="H1610" i="15"/>
  <c r="H1609" i="15"/>
  <c r="H1608" i="15"/>
  <c r="H1607" i="15"/>
  <c r="H1606" i="15"/>
  <c r="H1605" i="15"/>
  <c r="H1604" i="15"/>
  <c r="H1603" i="15"/>
  <c r="H1602" i="15"/>
  <c r="H1601" i="15"/>
  <c r="H1600" i="15"/>
  <c r="H1599" i="15"/>
  <c r="H1598" i="15"/>
  <c r="H1597" i="15"/>
  <c r="H1596" i="15"/>
  <c r="H1595" i="15"/>
  <c r="H1594" i="15"/>
  <c r="H1593" i="15"/>
  <c r="H1592" i="15"/>
  <c r="H1591" i="15"/>
  <c r="H1590" i="15"/>
  <c r="H1589" i="15"/>
  <c r="H1588" i="15"/>
  <c r="H1587" i="15"/>
  <c r="H1586" i="15"/>
  <c r="H1585" i="15"/>
  <c r="H1584" i="15"/>
  <c r="H1583" i="15"/>
  <c r="H1582" i="15"/>
  <c r="H1581" i="15"/>
  <c r="H1580" i="15"/>
  <c r="H1579" i="15"/>
  <c r="H1578" i="15"/>
  <c r="H1577" i="15"/>
  <c r="H1576" i="15"/>
  <c r="H1575" i="15"/>
  <c r="H1574" i="15"/>
  <c r="H1573" i="15"/>
  <c r="H1572" i="15"/>
  <c r="H1571" i="15"/>
  <c r="H1570" i="15"/>
  <c r="H1569" i="15"/>
  <c r="H1568" i="15"/>
  <c r="H1567" i="15"/>
  <c r="H1566" i="15"/>
  <c r="H1565" i="15"/>
  <c r="H1564" i="15"/>
  <c r="H1563" i="15"/>
  <c r="H1562" i="15"/>
  <c r="H1561" i="15"/>
  <c r="H1560" i="15"/>
  <c r="H1559" i="15"/>
  <c r="H1558" i="15"/>
  <c r="H1557" i="15"/>
  <c r="H1556" i="15"/>
  <c r="H1555" i="15"/>
  <c r="H1554" i="15"/>
  <c r="H1553" i="15"/>
  <c r="H1552" i="15"/>
  <c r="H1551" i="15"/>
  <c r="H1550" i="15"/>
  <c r="H1549" i="15"/>
  <c r="H1548" i="15"/>
  <c r="H1547" i="15"/>
  <c r="H1546" i="15"/>
  <c r="H1545" i="15"/>
  <c r="H1544" i="15"/>
  <c r="H1543" i="15"/>
  <c r="H1542" i="15"/>
  <c r="H1541" i="15"/>
  <c r="H1540" i="15"/>
  <c r="H1539" i="15"/>
  <c r="H1538" i="15"/>
  <c r="H1537" i="15"/>
  <c r="H1536" i="15"/>
  <c r="H1535" i="15"/>
  <c r="H1534" i="15"/>
  <c r="H1533" i="15"/>
  <c r="H1532" i="15"/>
  <c r="H1531" i="15"/>
  <c r="H1530" i="15"/>
  <c r="H1529" i="15"/>
  <c r="H1528" i="15"/>
  <c r="H1527" i="15"/>
  <c r="H1526" i="15"/>
  <c r="H1525" i="15"/>
  <c r="H1524" i="15"/>
  <c r="H1523" i="15"/>
  <c r="H1522" i="15"/>
  <c r="H1521" i="15"/>
  <c r="H1520" i="15"/>
  <c r="H1519" i="15"/>
  <c r="H1518" i="15"/>
  <c r="H1517" i="15"/>
  <c r="H1516" i="15"/>
  <c r="H1515" i="15"/>
  <c r="H1514" i="15"/>
  <c r="H1513" i="15"/>
  <c r="H1512" i="15"/>
  <c r="H1511" i="15"/>
  <c r="H1510" i="15"/>
  <c r="H1509" i="15"/>
  <c r="H1508" i="15"/>
  <c r="H1507" i="15"/>
  <c r="H1506" i="15"/>
  <c r="H1505" i="15"/>
  <c r="H1504" i="15"/>
  <c r="H1503" i="15"/>
  <c r="H1502" i="15"/>
  <c r="H1501" i="15"/>
  <c r="H1500" i="15"/>
  <c r="H1499" i="15"/>
  <c r="H1498" i="15"/>
  <c r="H1497" i="15"/>
  <c r="H1496" i="15"/>
  <c r="H1495" i="15"/>
  <c r="H1494" i="15"/>
  <c r="H1493" i="15"/>
  <c r="H1492" i="15"/>
  <c r="H1491" i="15"/>
  <c r="H1490" i="15"/>
  <c r="H1489" i="15"/>
  <c r="H1488" i="15"/>
  <c r="H1487" i="15"/>
  <c r="H1486" i="15"/>
  <c r="H1485" i="15"/>
  <c r="H1484" i="15"/>
  <c r="H1483" i="15"/>
  <c r="H1482" i="15"/>
  <c r="H1481" i="15"/>
  <c r="H1480" i="15"/>
  <c r="H1479" i="15"/>
  <c r="H1478" i="15"/>
  <c r="H1477" i="15"/>
  <c r="H1476" i="15"/>
  <c r="H1475" i="15"/>
  <c r="H1474" i="15"/>
  <c r="H1473" i="15"/>
  <c r="H1472" i="15"/>
  <c r="H1471" i="15"/>
  <c r="H1470" i="15"/>
  <c r="H1469" i="15"/>
  <c r="H1468" i="15"/>
  <c r="H1467" i="15"/>
  <c r="H1466" i="15"/>
  <c r="H1465" i="15"/>
  <c r="H1464" i="15"/>
  <c r="H1463" i="15"/>
  <c r="H1949" i="15"/>
  <c r="F1950" i="15"/>
  <c r="E1950" i="15"/>
  <c r="A1950" i="15"/>
  <c r="B1950" i="15"/>
  <c r="C1950" i="15"/>
  <c r="D1950" i="15"/>
  <c r="M1950" i="15"/>
  <c r="G1950" i="15"/>
  <c r="D1949" i="15"/>
  <c r="M1949" i="15"/>
  <c r="J1949" i="15"/>
  <c r="K1949" i="15"/>
  <c r="G1949" i="15"/>
  <c r="F1949" i="15"/>
  <c r="E1949" i="15"/>
  <c r="A1949" i="15"/>
  <c r="B1949" i="15"/>
  <c r="C1949" i="15"/>
  <c r="D1948" i="15"/>
  <c r="M1948" i="15"/>
  <c r="J1948" i="15"/>
  <c r="K1948" i="15"/>
  <c r="G1948" i="15"/>
  <c r="F1948" i="15"/>
  <c r="E1948" i="15"/>
  <c r="A1948" i="15"/>
  <c r="B1948" i="15"/>
  <c r="C1948" i="15"/>
  <c r="D1947" i="15"/>
  <c r="M1947" i="15"/>
  <c r="J1947" i="15"/>
  <c r="K1947" i="15"/>
  <c r="G1947" i="15"/>
  <c r="F1947" i="15"/>
  <c r="E1947" i="15"/>
  <c r="A1947" i="15"/>
  <c r="B1947" i="15"/>
  <c r="C1947" i="15"/>
  <c r="D1946" i="15"/>
  <c r="M1946" i="15"/>
  <c r="J1946" i="15"/>
  <c r="K1946" i="15"/>
  <c r="G1946" i="15"/>
  <c r="F1946" i="15"/>
  <c r="E1946" i="15"/>
  <c r="A1946" i="15"/>
  <c r="B1946" i="15"/>
  <c r="C1946" i="15"/>
  <c r="D1945" i="15"/>
  <c r="M1945" i="15"/>
  <c r="J1945" i="15"/>
  <c r="K1945" i="15"/>
  <c r="G1945" i="15"/>
  <c r="F1945" i="15"/>
  <c r="E1945" i="15"/>
  <c r="A1945" i="15"/>
  <c r="B1945" i="15"/>
  <c r="C1945" i="15"/>
  <c r="D1944" i="15"/>
  <c r="M1944" i="15"/>
  <c r="J1944" i="15"/>
  <c r="K1944" i="15"/>
  <c r="G1944" i="15"/>
  <c r="F1944" i="15"/>
  <c r="E1944" i="15"/>
  <c r="A1944" i="15"/>
  <c r="B1944" i="15"/>
  <c r="C1944" i="15"/>
  <c r="D1943" i="15"/>
  <c r="M1943" i="15"/>
  <c r="J1943" i="15"/>
  <c r="K1943" i="15"/>
  <c r="G1943" i="15"/>
  <c r="F1943" i="15"/>
  <c r="E1943" i="15"/>
  <c r="A1943" i="15"/>
  <c r="B1943" i="15"/>
  <c r="C1943" i="15"/>
  <c r="D1942" i="15"/>
  <c r="M1942" i="15"/>
  <c r="J1942" i="15"/>
  <c r="K1942" i="15"/>
  <c r="G1942" i="15"/>
  <c r="F1942" i="15"/>
  <c r="E1942" i="15"/>
  <c r="A1942" i="15"/>
  <c r="B1942" i="15"/>
  <c r="C1942" i="15"/>
  <c r="D1941" i="15"/>
  <c r="M1941" i="15"/>
  <c r="J1941" i="15"/>
  <c r="K1941" i="15"/>
  <c r="G1941" i="15"/>
  <c r="F1941" i="15"/>
  <c r="E1941" i="15"/>
  <c r="A1941" i="15"/>
  <c r="B1941" i="15"/>
  <c r="C1941" i="15"/>
  <c r="D1940" i="15"/>
  <c r="M1940" i="15"/>
  <c r="J1940" i="15"/>
  <c r="K1940" i="15"/>
  <c r="G1940" i="15"/>
  <c r="F1940" i="15"/>
  <c r="E1940" i="15"/>
  <c r="A1940" i="15"/>
  <c r="B1940" i="15"/>
  <c r="C1940" i="15"/>
  <c r="D1939" i="15"/>
  <c r="M1939" i="15"/>
  <c r="J1939" i="15"/>
  <c r="K1939" i="15"/>
  <c r="G1939" i="15"/>
  <c r="F1939" i="15"/>
  <c r="E1939" i="15"/>
  <c r="A1939" i="15"/>
  <c r="B1939" i="15"/>
  <c r="C1939" i="15"/>
  <c r="D1938" i="15"/>
  <c r="M1938" i="15"/>
  <c r="J1938" i="15"/>
  <c r="K1938" i="15"/>
  <c r="G1938" i="15"/>
  <c r="F1938" i="15"/>
  <c r="E1938" i="15"/>
  <c r="A1938" i="15"/>
  <c r="B1938" i="15"/>
  <c r="C1938" i="15"/>
  <c r="D1937" i="15"/>
  <c r="M1937" i="15"/>
  <c r="J1937" i="15"/>
  <c r="K1937" i="15"/>
  <c r="G1937" i="15"/>
  <c r="F1937" i="15"/>
  <c r="E1937" i="15"/>
  <c r="A1937" i="15"/>
  <c r="B1937" i="15"/>
  <c r="C1937" i="15"/>
  <c r="D1936" i="15"/>
  <c r="M1936" i="15"/>
  <c r="J1936" i="15"/>
  <c r="K1936" i="15"/>
  <c r="G1936" i="15"/>
  <c r="F1936" i="15"/>
  <c r="E1936" i="15"/>
  <c r="A1936" i="15"/>
  <c r="B1936" i="15"/>
  <c r="C1936" i="15"/>
  <c r="D1935" i="15"/>
  <c r="M1935" i="15"/>
  <c r="J1935" i="15"/>
  <c r="K1935" i="15"/>
  <c r="G1935" i="15"/>
  <c r="F1935" i="15"/>
  <c r="E1935" i="15"/>
  <c r="A1935" i="15"/>
  <c r="B1935" i="15"/>
  <c r="C1935" i="15"/>
  <c r="D1934" i="15"/>
  <c r="M1934" i="15"/>
  <c r="J1934" i="15"/>
  <c r="K1934" i="15"/>
  <c r="G1934" i="15"/>
  <c r="F1934" i="15"/>
  <c r="E1934" i="15"/>
  <c r="A1934" i="15"/>
  <c r="B1934" i="15"/>
  <c r="C1934" i="15"/>
  <c r="D1933" i="15"/>
  <c r="M1933" i="15"/>
  <c r="J1933" i="15"/>
  <c r="K1933" i="15"/>
  <c r="G1933" i="15"/>
  <c r="F1933" i="15"/>
  <c r="E1933" i="15"/>
  <c r="A1933" i="15"/>
  <c r="B1933" i="15"/>
  <c r="C1933" i="15"/>
  <c r="D1932" i="15"/>
  <c r="M1932" i="15"/>
  <c r="J1932" i="15"/>
  <c r="K1932" i="15"/>
  <c r="G1932" i="15"/>
  <c r="F1932" i="15"/>
  <c r="E1932" i="15"/>
  <c r="A1932" i="15"/>
  <c r="B1932" i="15"/>
  <c r="C1932" i="15"/>
  <c r="D1931" i="15"/>
  <c r="M1931" i="15"/>
  <c r="J1931" i="15"/>
  <c r="K1931" i="15"/>
  <c r="G1931" i="15"/>
  <c r="F1931" i="15"/>
  <c r="E1931" i="15"/>
  <c r="A1931" i="15"/>
  <c r="B1931" i="15"/>
  <c r="C1931" i="15"/>
  <c r="D1930" i="15"/>
  <c r="M1930" i="15"/>
  <c r="J1930" i="15"/>
  <c r="K1930" i="15"/>
  <c r="G1930" i="15"/>
  <c r="F1930" i="15"/>
  <c r="E1930" i="15"/>
  <c r="A1930" i="15"/>
  <c r="B1930" i="15"/>
  <c r="C1930" i="15"/>
  <c r="D1929" i="15"/>
  <c r="M1929" i="15"/>
  <c r="J1929" i="15"/>
  <c r="K1929" i="15"/>
  <c r="G1929" i="15"/>
  <c r="F1929" i="15"/>
  <c r="E1929" i="15"/>
  <c r="A1929" i="15"/>
  <c r="B1929" i="15"/>
  <c r="C1929" i="15"/>
  <c r="D1928" i="15"/>
  <c r="M1928" i="15"/>
  <c r="J1928" i="15"/>
  <c r="K1928" i="15"/>
  <c r="G1928" i="15"/>
  <c r="F1928" i="15"/>
  <c r="E1928" i="15"/>
  <c r="A1928" i="15"/>
  <c r="B1928" i="15"/>
  <c r="C1928" i="15"/>
  <c r="D1927" i="15"/>
  <c r="M1927" i="15"/>
  <c r="J1927" i="15"/>
  <c r="K1927" i="15"/>
  <c r="G1927" i="15"/>
  <c r="F1927" i="15"/>
  <c r="E1927" i="15"/>
  <c r="A1927" i="15"/>
  <c r="B1927" i="15"/>
  <c r="C1927" i="15"/>
  <c r="D1926" i="15"/>
  <c r="M1926" i="15"/>
  <c r="J1926" i="15"/>
  <c r="K1926" i="15"/>
  <c r="G1926" i="15"/>
  <c r="F1926" i="15"/>
  <c r="E1926" i="15"/>
  <c r="A1926" i="15"/>
  <c r="B1926" i="15"/>
  <c r="C1926" i="15"/>
  <c r="D1925" i="15"/>
  <c r="M1925" i="15"/>
  <c r="J1925" i="15"/>
  <c r="K1925" i="15"/>
  <c r="G1925" i="15"/>
  <c r="F1925" i="15"/>
  <c r="E1925" i="15"/>
  <c r="A1925" i="15"/>
  <c r="B1925" i="15"/>
  <c r="C1925" i="15"/>
  <c r="D1924" i="15"/>
  <c r="M1924" i="15"/>
  <c r="J1924" i="15"/>
  <c r="K1924" i="15"/>
  <c r="G1924" i="15"/>
  <c r="F1924" i="15"/>
  <c r="E1924" i="15"/>
  <c r="A1924" i="15"/>
  <c r="B1924" i="15"/>
  <c r="C1924" i="15"/>
  <c r="D1923" i="15"/>
  <c r="M1923" i="15"/>
  <c r="J1923" i="15"/>
  <c r="K1923" i="15"/>
  <c r="G1923" i="15"/>
  <c r="F1923" i="15"/>
  <c r="E1923" i="15"/>
  <c r="A1923" i="15"/>
  <c r="B1923" i="15"/>
  <c r="C1923" i="15"/>
  <c r="D1922" i="15"/>
  <c r="M1922" i="15"/>
  <c r="J1922" i="15"/>
  <c r="K1922" i="15"/>
  <c r="G1922" i="15"/>
  <c r="F1922" i="15"/>
  <c r="E1922" i="15"/>
  <c r="A1922" i="15"/>
  <c r="B1922" i="15"/>
  <c r="C1922" i="15"/>
  <c r="D1921" i="15"/>
  <c r="M1921" i="15"/>
  <c r="J1921" i="15"/>
  <c r="K1921" i="15"/>
  <c r="G1921" i="15"/>
  <c r="F1921" i="15"/>
  <c r="E1921" i="15"/>
  <c r="A1921" i="15"/>
  <c r="B1921" i="15"/>
  <c r="C1921" i="15"/>
  <c r="D1920" i="15"/>
  <c r="M1920" i="15"/>
  <c r="J1920" i="15"/>
  <c r="K1920" i="15"/>
  <c r="G1920" i="15"/>
  <c r="F1920" i="15"/>
  <c r="E1920" i="15"/>
  <c r="A1920" i="15"/>
  <c r="B1920" i="15"/>
  <c r="C1920" i="15"/>
  <c r="D1919" i="15"/>
  <c r="M1919" i="15"/>
  <c r="J1919" i="15"/>
  <c r="K1919" i="15"/>
  <c r="G1919" i="15"/>
  <c r="F1919" i="15"/>
  <c r="E1919" i="15"/>
  <c r="A1919" i="15"/>
  <c r="B1919" i="15"/>
  <c r="C1919" i="15"/>
  <c r="D1918" i="15"/>
  <c r="M1918" i="15"/>
  <c r="J1918" i="15"/>
  <c r="K1918" i="15"/>
  <c r="G1918" i="15"/>
  <c r="F1918" i="15"/>
  <c r="E1918" i="15"/>
  <c r="A1918" i="15"/>
  <c r="B1918" i="15"/>
  <c r="C1918" i="15"/>
  <c r="D1917" i="15"/>
  <c r="M1917" i="15"/>
  <c r="J1917" i="15"/>
  <c r="K1917" i="15"/>
  <c r="G1917" i="15"/>
  <c r="F1917" i="15"/>
  <c r="E1917" i="15"/>
  <c r="A1917" i="15"/>
  <c r="B1917" i="15"/>
  <c r="C1917" i="15"/>
  <c r="D1916" i="15"/>
  <c r="M1916" i="15"/>
  <c r="J1916" i="15"/>
  <c r="K1916" i="15"/>
  <c r="G1916" i="15"/>
  <c r="F1916" i="15"/>
  <c r="E1916" i="15"/>
  <c r="A1916" i="15"/>
  <c r="B1916" i="15"/>
  <c r="C1916" i="15"/>
  <c r="D1915" i="15"/>
  <c r="M1915" i="15"/>
  <c r="J1915" i="15"/>
  <c r="K1915" i="15"/>
  <c r="G1915" i="15"/>
  <c r="F1915" i="15"/>
  <c r="E1915" i="15"/>
  <c r="A1915" i="15"/>
  <c r="B1915" i="15"/>
  <c r="C1915" i="15"/>
  <c r="D1914" i="15"/>
  <c r="M1914" i="15"/>
  <c r="J1914" i="15"/>
  <c r="K1914" i="15"/>
  <c r="G1914" i="15"/>
  <c r="F1914" i="15"/>
  <c r="E1914" i="15"/>
  <c r="A1914" i="15"/>
  <c r="B1914" i="15"/>
  <c r="C1914" i="15"/>
  <c r="D1913" i="15"/>
  <c r="M1913" i="15"/>
  <c r="J1913" i="15"/>
  <c r="K1913" i="15"/>
  <c r="G1913" i="15"/>
  <c r="F1913" i="15"/>
  <c r="E1913" i="15"/>
  <c r="A1913" i="15"/>
  <c r="B1913" i="15"/>
  <c r="C1913" i="15"/>
  <c r="D1912" i="15"/>
  <c r="M1912" i="15"/>
  <c r="J1912" i="15"/>
  <c r="K1912" i="15"/>
  <c r="G1912" i="15"/>
  <c r="F1912" i="15"/>
  <c r="E1912" i="15"/>
  <c r="A1912" i="15"/>
  <c r="B1912" i="15"/>
  <c r="C1912" i="15"/>
  <c r="D1911" i="15"/>
  <c r="M1911" i="15"/>
  <c r="J1911" i="15"/>
  <c r="K1911" i="15"/>
  <c r="G1911" i="15"/>
  <c r="F1911" i="15"/>
  <c r="E1911" i="15"/>
  <c r="A1911" i="15"/>
  <c r="B1911" i="15"/>
  <c r="C1911" i="15"/>
  <c r="D1910" i="15"/>
  <c r="M1910" i="15"/>
  <c r="J1910" i="15"/>
  <c r="K1910" i="15"/>
  <c r="G1910" i="15"/>
  <c r="F1910" i="15"/>
  <c r="E1910" i="15"/>
  <c r="A1910" i="15"/>
  <c r="B1910" i="15"/>
  <c r="C1910" i="15"/>
  <c r="D1909" i="15"/>
  <c r="M1909" i="15"/>
  <c r="J1909" i="15"/>
  <c r="K1909" i="15"/>
  <c r="G1909" i="15"/>
  <c r="F1909" i="15"/>
  <c r="E1909" i="15"/>
  <c r="A1909" i="15"/>
  <c r="B1909" i="15"/>
  <c r="C1909" i="15"/>
  <c r="D1908" i="15"/>
  <c r="M1908" i="15"/>
  <c r="J1908" i="15"/>
  <c r="K1908" i="15"/>
  <c r="G1908" i="15"/>
  <c r="F1908" i="15"/>
  <c r="E1908" i="15"/>
  <c r="A1908" i="15"/>
  <c r="B1908" i="15"/>
  <c r="C1908" i="15"/>
  <c r="D1907" i="15"/>
  <c r="M1907" i="15"/>
  <c r="J1907" i="15"/>
  <c r="K1907" i="15"/>
  <c r="G1907" i="15"/>
  <c r="F1907" i="15"/>
  <c r="E1907" i="15"/>
  <c r="A1907" i="15"/>
  <c r="B1907" i="15"/>
  <c r="C1907" i="15"/>
  <c r="D1906" i="15"/>
  <c r="M1906" i="15"/>
  <c r="J1906" i="15"/>
  <c r="K1906" i="15"/>
  <c r="G1906" i="15"/>
  <c r="F1906" i="15"/>
  <c r="E1906" i="15"/>
  <c r="A1906" i="15"/>
  <c r="B1906" i="15"/>
  <c r="C1906" i="15"/>
  <c r="D1905" i="15"/>
  <c r="M1905" i="15"/>
  <c r="J1905" i="15"/>
  <c r="K1905" i="15"/>
  <c r="G1905" i="15"/>
  <c r="F1905" i="15"/>
  <c r="E1905" i="15"/>
  <c r="A1905" i="15"/>
  <c r="B1905" i="15"/>
  <c r="C1905" i="15"/>
  <c r="D1904" i="15"/>
  <c r="M1904" i="15"/>
  <c r="J1904" i="15"/>
  <c r="K1904" i="15"/>
  <c r="G1904" i="15"/>
  <c r="F1904" i="15"/>
  <c r="E1904" i="15"/>
  <c r="A1904" i="15"/>
  <c r="B1904" i="15"/>
  <c r="C1904" i="15"/>
  <c r="D1903" i="15"/>
  <c r="M1903" i="15"/>
  <c r="J1903" i="15"/>
  <c r="K1903" i="15"/>
  <c r="G1903" i="15"/>
  <c r="F1903" i="15"/>
  <c r="E1903" i="15"/>
  <c r="A1903" i="15"/>
  <c r="B1903" i="15"/>
  <c r="C1903" i="15"/>
  <c r="D1902" i="15"/>
  <c r="M1902" i="15"/>
  <c r="J1902" i="15"/>
  <c r="K1902" i="15"/>
  <c r="G1902" i="15"/>
  <c r="F1902" i="15"/>
  <c r="E1902" i="15"/>
  <c r="A1902" i="15"/>
  <c r="B1902" i="15"/>
  <c r="C1902" i="15"/>
  <c r="D1901" i="15"/>
  <c r="M1901" i="15"/>
  <c r="J1901" i="15"/>
  <c r="K1901" i="15"/>
  <c r="G1901" i="15"/>
  <c r="F1901" i="15"/>
  <c r="E1901" i="15"/>
  <c r="A1901" i="15"/>
  <c r="B1901" i="15"/>
  <c r="C1901" i="15"/>
  <c r="D1900" i="15"/>
  <c r="M1900" i="15"/>
  <c r="J1900" i="15"/>
  <c r="K1900" i="15"/>
  <c r="G1900" i="15"/>
  <c r="F1900" i="15"/>
  <c r="E1900" i="15"/>
  <c r="A1900" i="15"/>
  <c r="B1900" i="15"/>
  <c r="C1900" i="15"/>
  <c r="D1899" i="15"/>
  <c r="M1899" i="15"/>
  <c r="J1899" i="15"/>
  <c r="K1899" i="15"/>
  <c r="G1899" i="15"/>
  <c r="F1899" i="15"/>
  <c r="E1899" i="15"/>
  <c r="A1899" i="15"/>
  <c r="B1899" i="15"/>
  <c r="C1899" i="15"/>
  <c r="D1898" i="15"/>
  <c r="M1898" i="15"/>
  <c r="J1898" i="15"/>
  <c r="K1898" i="15"/>
  <c r="G1898" i="15"/>
  <c r="F1898" i="15"/>
  <c r="E1898" i="15"/>
  <c r="A1898" i="15"/>
  <c r="B1898" i="15"/>
  <c r="C1898" i="15"/>
  <c r="D1897" i="15"/>
  <c r="M1897" i="15"/>
  <c r="J1897" i="15"/>
  <c r="K1897" i="15"/>
  <c r="G1897" i="15"/>
  <c r="F1897" i="15"/>
  <c r="E1897" i="15"/>
  <c r="A1897" i="15"/>
  <c r="B1897" i="15"/>
  <c r="C1897" i="15"/>
  <c r="D1896" i="15"/>
  <c r="M1896" i="15"/>
  <c r="J1896" i="15"/>
  <c r="K1896" i="15"/>
  <c r="G1896" i="15"/>
  <c r="F1896" i="15"/>
  <c r="E1896" i="15"/>
  <c r="A1896" i="15"/>
  <c r="B1896" i="15"/>
  <c r="C1896" i="15"/>
  <c r="D1895" i="15"/>
  <c r="M1895" i="15"/>
  <c r="J1895" i="15"/>
  <c r="K1895" i="15"/>
  <c r="G1895" i="15"/>
  <c r="F1895" i="15"/>
  <c r="E1895" i="15"/>
  <c r="A1895" i="15"/>
  <c r="B1895" i="15"/>
  <c r="C1895" i="15"/>
  <c r="D1894" i="15"/>
  <c r="M1894" i="15"/>
  <c r="J1894" i="15"/>
  <c r="K1894" i="15"/>
  <c r="G1894" i="15"/>
  <c r="F1894" i="15"/>
  <c r="E1894" i="15"/>
  <c r="A1894" i="15"/>
  <c r="B1894" i="15"/>
  <c r="C1894" i="15"/>
  <c r="D1893" i="15"/>
  <c r="M1893" i="15"/>
  <c r="J1893" i="15"/>
  <c r="K1893" i="15"/>
  <c r="G1893" i="15"/>
  <c r="F1893" i="15"/>
  <c r="E1893" i="15"/>
  <c r="A1893" i="15"/>
  <c r="B1893" i="15"/>
  <c r="C1893" i="15"/>
  <c r="D1892" i="15"/>
  <c r="M1892" i="15"/>
  <c r="J1892" i="15"/>
  <c r="K1892" i="15"/>
  <c r="G1892" i="15"/>
  <c r="F1892" i="15"/>
  <c r="E1892" i="15"/>
  <c r="A1892" i="15"/>
  <c r="B1892" i="15"/>
  <c r="C1892" i="15"/>
  <c r="D1891" i="15"/>
  <c r="M1891" i="15"/>
  <c r="J1891" i="15"/>
  <c r="K1891" i="15"/>
  <c r="G1891" i="15"/>
  <c r="F1891" i="15"/>
  <c r="E1891" i="15"/>
  <c r="A1891" i="15"/>
  <c r="B1891" i="15"/>
  <c r="C1891" i="15"/>
  <c r="D1890" i="15"/>
  <c r="M1890" i="15"/>
  <c r="J1890" i="15"/>
  <c r="K1890" i="15"/>
  <c r="G1890" i="15"/>
  <c r="F1890" i="15"/>
  <c r="E1890" i="15"/>
  <c r="A1890" i="15"/>
  <c r="B1890" i="15"/>
  <c r="C1890" i="15"/>
  <c r="D1889" i="15"/>
  <c r="M1889" i="15"/>
  <c r="J1889" i="15"/>
  <c r="K1889" i="15"/>
  <c r="G1889" i="15"/>
  <c r="F1889" i="15"/>
  <c r="E1889" i="15"/>
  <c r="A1889" i="15"/>
  <c r="B1889" i="15"/>
  <c r="C1889" i="15"/>
  <c r="D1888" i="15"/>
  <c r="M1888" i="15"/>
  <c r="J1888" i="15"/>
  <c r="K1888" i="15"/>
  <c r="G1888" i="15"/>
  <c r="F1888" i="15"/>
  <c r="E1888" i="15"/>
  <c r="A1888" i="15"/>
  <c r="B1888" i="15"/>
  <c r="C1888" i="15"/>
  <c r="D1887" i="15"/>
  <c r="M1887" i="15"/>
  <c r="J1887" i="15"/>
  <c r="K1887" i="15"/>
  <c r="G1887" i="15"/>
  <c r="F1887" i="15"/>
  <c r="E1887" i="15"/>
  <c r="A1887" i="15"/>
  <c r="B1887" i="15"/>
  <c r="C1887" i="15"/>
  <c r="D1886" i="15"/>
  <c r="M1886" i="15"/>
  <c r="J1886" i="15"/>
  <c r="K1886" i="15"/>
  <c r="G1886" i="15"/>
  <c r="F1886" i="15"/>
  <c r="E1886" i="15"/>
  <c r="A1886" i="15"/>
  <c r="B1886" i="15"/>
  <c r="C1886" i="15"/>
  <c r="D1885" i="15"/>
  <c r="M1885" i="15"/>
  <c r="J1885" i="15"/>
  <c r="K1885" i="15"/>
  <c r="G1885" i="15"/>
  <c r="F1885" i="15"/>
  <c r="E1885" i="15"/>
  <c r="A1885" i="15"/>
  <c r="B1885" i="15"/>
  <c r="C1885" i="15"/>
  <c r="D1884" i="15"/>
  <c r="M1884" i="15"/>
  <c r="J1884" i="15"/>
  <c r="K1884" i="15"/>
  <c r="G1884" i="15"/>
  <c r="F1884" i="15"/>
  <c r="E1884" i="15"/>
  <c r="A1884" i="15"/>
  <c r="B1884" i="15"/>
  <c r="C1884" i="15"/>
  <c r="D1883" i="15"/>
  <c r="M1883" i="15"/>
  <c r="J1883" i="15"/>
  <c r="K1883" i="15"/>
  <c r="G1883" i="15"/>
  <c r="F1883" i="15"/>
  <c r="E1883" i="15"/>
  <c r="A1883" i="15"/>
  <c r="B1883" i="15"/>
  <c r="C1883" i="15"/>
  <c r="D1882" i="15"/>
  <c r="M1882" i="15"/>
  <c r="J1882" i="15"/>
  <c r="K1882" i="15"/>
  <c r="G1882" i="15"/>
  <c r="F1882" i="15"/>
  <c r="E1882" i="15"/>
  <c r="A1882" i="15"/>
  <c r="B1882" i="15"/>
  <c r="C1882" i="15"/>
  <c r="D1881" i="15"/>
  <c r="M1881" i="15"/>
  <c r="J1881" i="15"/>
  <c r="K1881" i="15"/>
  <c r="G1881" i="15"/>
  <c r="F1881" i="15"/>
  <c r="E1881" i="15"/>
  <c r="A1881" i="15"/>
  <c r="B1881" i="15"/>
  <c r="C1881" i="15"/>
  <c r="D1880" i="15"/>
  <c r="M1880" i="15"/>
  <c r="J1880" i="15"/>
  <c r="K1880" i="15"/>
  <c r="G1880" i="15"/>
  <c r="F1880" i="15"/>
  <c r="E1880" i="15"/>
  <c r="A1880" i="15"/>
  <c r="B1880" i="15"/>
  <c r="C1880" i="15"/>
  <c r="D1879" i="15"/>
  <c r="M1879" i="15"/>
  <c r="J1879" i="15"/>
  <c r="K1879" i="15"/>
  <c r="G1879" i="15"/>
  <c r="F1879" i="15"/>
  <c r="E1879" i="15"/>
  <c r="A1879" i="15"/>
  <c r="B1879" i="15"/>
  <c r="C1879" i="15"/>
  <c r="D1878" i="15"/>
  <c r="M1878" i="15"/>
  <c r="J1878" i="15"/>
  <c r="K1878" i="15"/>
  <c r="G1878" i="15"/>
  <c r="F1878" i="15"/>
  <c r="E1878" i="15"/>
  <c r="A1878" i="15"/>
  <c r="B1878" i="15"/>
  <c r="C1878" i="15"/>
  <c r="D1877" i="15"/>
  <c r="M1877" i="15"/>
  <c r="J1877" i="15"/>
  <c r="K1877" i="15"/>
  <c r="G1877" i="15"/>
  <c r="F1877" i="15"/>
  <c r="E1877" i="15"/>
  <c r="A1877" i="15"/>
  <c r="B1877" i="15"/>
  <c r="C1877" i="15"/>
  <c r="D1876" i="15"/>
  <c r="M1876" i="15"/>
  <c r="J1876" i="15"/>
  <c r="K1876" i="15"/>
  <c r="G1876" i="15"/>
  <c r="F1876" i="15"/>
  <c r="E1876" i="15"/>
  <c r="A1876" i="15"/>
  <c r="B1876" i="15"/>
  <c r="C1876" i="15"/>
  <c r="D1875" i="15"/>
  <c r="M1875" i="15"/>
  <c r="J1875" i="15"/>
  <c r="K1875" i="15"/>
  <c r="G1875" i="15"/>
  <c r="F1875" i="15"/>
  <c r="E1875" i="15"/>
  <c r="A1875" i="15"/>
  <c r="B1875" i="15"/>
  <c r="C1875" i="15"/>
  <c r="D1874" i="15"/>
  <c r="M1874" i="15"/>
  <c r="J1874" i="15"/>
  <c r="K1874" i="15"/>
  <c r="G1874" i="15"/>
  <c r="F1874" i="15"/>
  <c r="E1874" i="15"/>
  <c r="A1874" i="15"/>
  <c r="B1874" i="15"/>
  <c r="C1874" i="15"/>
  <c r="D1873" i="15"/>
  <c r="M1873" i="15"/>
  <c r="J1873" i="15"/>
  <c r="K1873" i="15"/>
  <c r="G1873" i="15"/>
  <c r="F1873" i="15"/>
  <c r="E1873" i="15"/>
  <c r="A1873" i="15"/>
  <c r="B1873" i="15"/>
  <c r="C1873" i="15"/>
  <c r="D1872" i="15"/>
  <c r="M1872" i="15"/>
  <c r="J1872" i="15"/>
  <c r="K1872" i="15"/>
  <c r="G1872" i="15"/>
  <c r="F1872" i="15"/>
  <c r="E1872" i="15"/>
  <c r="A1872" i="15"/>
  <c r="B1872" i="15"/>
  <c r="C1872" i="15"/>
  <c r="D1871" i="15"/>
  <c r="M1871" i="15"/>
  <c r="J1871" i="15"/>
  <c r="K1871" i="15"/>
  <c r="G1871" i="15"/>
  <c r="F1871" i="15"/>
  <c r="E1871" i="15"/>
  <c r="A1871" i="15"/>
  <c r="B1871" i="15"/>
  <c r="C1871" i="15"/>
  <c r="D1870" i="15"/>
  <c r="M1870" i="15"/>
  <c r="J1870" i="15"/>
  <c r="K1870" i="15"/>
  <c r="G1870" i="15"/>
  <c r="F1870" i="15"/>
  <c r="E1870" i="15"/>
  <c r="A1870" i="15"/>
  <c r="B1870" i="15"/>
  <c r="C1870" i="15"/>
  <c r="D1869" i="15"/>
  <c r="M1869" i="15"/>
  <c r="J1869" i="15"/>
  <c r="K1869" i="15"/>
  <c r="G1869" i="15"/>
  <c r="F1869" i="15"/>
  <c r="E1869" i="15"/>
  <c r="A1869" i="15"/>
  <c r="B1869" i="15"/>
  <c r="C1869" i="15"/>
  <c r="D1868" i="15"/>
  <c r="M1868" i="15"/>
  <c r="J1868" i="15"/>
  <c r="K1868" i="15"/>
  <c r="G1868" i="15"/>
  <c r="F1868" i="15"/>
  <c r="E1868" i="15"/>
  <c r="A1868" i="15"/>
  <c r="B1868" i="15"/>
  <c r="C1868" i="15"/>
  <c r="D1867" i="15"/>
  <c r="M1867" i="15"/>
  <c r="J1867" i="15"/>
  <c r="K1867" i="15"/>
  <c r="G1867" i="15"/>
  <c r="F1867" i="15"/>
  <c r="E1867" i="15"/>
  <c r="A1867" i="15"/>
  <c r="B1867" i="15"/>
  <c r="C1867" i="15"/>
  <c r="D1866" i="15"/>
  <c r="M1866" i="15"/>
  <c r="J1866" i="15"/>
  <c r="K1866" i="15"/>
  <c r="G1866" i="15"/>
  <c r="F1866" i="15"/>
  <c r="E1866" i="15"/>
  <c r="A1866" i="15"/>
  <c r="B1866" i="15"/>
  <c r="C1866" i="15"/>
  <c r="D1865" i="15"/>
  <c r="M1865" i="15"/>
  <c r="J1865" i="15"/>
  <c r="K1865" i="15"/>
  <c r="G1865" i="15"/>
  <c r="F1865" i="15"/>
  <c r="E1865" i="15"/>
  <c r="A1865" i="15"/>
  <c r="B1865" i="15"/>
  <c r="C1865" i="15"/>
  <c r="D1864" i="15"/>
  <c r="M1864" i="15"/>
  <c r="J1864" i="15"/>
  <c r="K1864" i="15"/>
  <c r="G1864" i="15"/>
  <c r="F1864" i="15"/>
  <c r="E1864" i="15"/>
  <c r="A1864" i="15"/>
  <c r="B1864" i="15"/>
  <c r="C1864" i="15"/>
  <c r="D1863" i="15"/>
  <c r="M1863" i="15"/>
  <c r="J1863" i="15"/>
  <c r="K1863" i="15"/>
  <c r="G1863" i="15"/>
  <c r="F1863" i="15"/>
  <c r="E1863" i="15"/>
  <c r="A1863" i="15"/>
  <c r="B1863" i="15"/>
  <c r="C1863" i="15"/>
  <c r="D1862" i="15"/>
  <c r="M1862" i="15"/>
  <c r="J1862" i="15"/>
  <c r="K1862" i="15"/>
  <c r="G1862" i="15"/>
  <c r="F1862" i="15"/>
  <c r="E1862" i="15"/>
  <c r="A1862" i="15"/>
  <c r="B1862" i="15"/>
  <c r="C1862" i="15"/>
  <c r="D1861" i="15"/>
  <c r="M1861" i="15"/>
  <c r="J1861" i="15"/>
  <c r="K1861" i="15"/>
  <c r="G1861" i="15"/>
  <c r="F1861" i="15"/>
  <c r="E1861" i="15"/>
  <c r="A1861" i="15"/>
  <c r="B1861" i="15"/>
  <c r="C1861" i="15"/>
  <c r="D1860" i="15"/>
  <c r="M1860" i="15"/>
  <c r="J1860" i="15"/>
  <c r="K1860" i="15"/>
  <c r="G1860" i="15"/>
  <c r="F1860" i="15"/>
  <c r="E1860" i="15"/>
  <c r="A1860" i="15"/>
  <c r="B1860" i="15"/>
  <c r="C1860" i="15"/>
  <c r="D1859" i="15"/>
  <c r="M1859" i="15"/>
  <c r="J1859" i="15"/>
  <c r="K1859" i="15"/>
  <c r="G1859" i="15"/>
  <c r="F1859" i="15"/>
  <c r="E1859" i="15"/>
  <c r="A1859" i="15"/>
  <c r="B1859" i="15"/>
  <c r="C1859" i="15"/>
  <c r="D1858" i="15"/>
  <c r="M1858" i="15"/>
  <c r="J1858" i="15"/>
  <c r="K1858" i="15"/>
  <c r="G1858" i="15"/>
  <c r="F1858" i="15"/>
  <c r="E1858" i="15"/>
  <c r="A1858" i="15"/>
  <c r="B1858" i="15"/>
  <c r="C1858" i="15"/>
  <c r="D1857" i="15"/>
  <c r="M1857" i="15"/>
  <c r="J1857" i="15"/>
  <c r="K1857" i="15"/>
  <c r="G1857" i="15"/>
  <c r="F1857" i="15"/>
  <c r="E1857" i="15"/>
  <c r="A1857" i="15"/>
  <c r="B1857" i="15"/>
  <c r="C1857" i="15"/>
  <c r="D1856" i="15"/>
  <c r="M1856" i="15"/>
  <c r="J1856" i="15"/>
  <c r="K1856" i="15"/>
  <c r="G1856" i="15"/>
  <c r="F1856" i="15"/>
  <c r="E1856" i="15"/>
  <c r="A1856" i="15"/>
  <c r="B1856" i="15"/>
  <c r="C1856" i="15"/>
  <c r="D1855" i="15"/>
  <c r="M1855" i="15"/>
  <c r="J1855" i="15"/>
  <c r="K1855" i="15"/>
  <c r="G1855" i="15"/>
  <c r="F1855" i="15"/>
  <c r="E1855" i="15"/>
  <c r="A1855" i="15"/>
  <c r="B1855" i="15"/>
  <c r="C1855" i="15"/>
  <c r="D1854" i="15"/>
  <c r="M1854" i="15"/>
  <c r="J1854" i="15"/>
  <c r="K1854" i="15"/>
  <c r="G1854" i="15"/>
  <c r="F1854" i="15"/>
  <c r="E1854" i="15"/>
  <c r="A1854" i="15"/>
  <c r="B1854" i="15"/>
  <c r="C1854" i="15"/>
  <c r="D1853" i="15"/>
  <c r="M1853" i="15"/>
  <c r="J1853" i="15"/>
  <c r="K1853" i="15"/>
  <c r="G1853" i="15"/>
  <c r="F1853" i="15"/>
  <c r="E1853" i="15"/>
  <c r="A1853" i="15"/>
  <c r="B1853" i="15"/>
  <c r="C1853" i="15"/>
  <c r="D1852" i="15"/>
  <c r="M1852" i="15"/>
  <c r="J1852" i="15"/>
  <c r="K1852" i="15"/>
  <c r="G1852" i="15"/>
  <c r="F1852" i="15"/>
  <c r="E1852" i="15"/>
  <c r="A1852" i="15"/>
  <c r="B1852" i="15"/>
  <c r="C1852" i="15"/>
  <c r="D1851" i="15"/>
  <c r="M1851" i="15"/>
  <c r="J1851" i="15"/>
  <c r="K1851" i="15"/>
  <c r="G1851" i="15"/>
  <c r="F1851" i="15"/>
  <c r="E1851" i="15"/>
  <c r="A1851" i="15"/>
  <c r="B1851" i="15"/>
  <c r="C1851" i="15"/>
  <c r="D1850" i="15"/>
  <c r="M1850" i="15"/>
  <c r="J1850" i="15"/>
  <c r="K1850" i="15"/>
  <c r="G1850" i="15"/>
  <c r="F1850" i="15"/>
  <c r="E1850" i="15"/>
  <c r="A1850" i="15"/>
  <c r="B1850" i="15"/>
  <c r="C1850" i="15"/>
  <c r="D1849" i="15"/>
  <c r="M1849" i="15"/>
  <c r="J1849" i="15"/>
  <c r="K1849" i="15"/>
  <c r="G1849" i="15"/>
  <c r="F1849" i="15"/>
  <c r="E1849" i="15"/>
  <c r="A1849" i="15"/>
  <c r="B1849" i="15"/>
  <c r="C1849" i="15"/>
  <c r="D1848" i="15"/>
  <c r="M1848" i="15"/>
  <c r="J1848" i="15"/>
  <c r="K1848" i="15"/>
  <c r="G1848" i="15"/>
  <c r="F1848" i="15"/>
  <c r="E1848" i="15"/>
  <c r="A1848" i="15"/>
  <c r="B1848" i="15"/>
  <c r="C1848" i="15"/>
  <c r="D1847" i="15"/>
  <c r="M1847" i="15"/>
  <c r="J1847" i="15"/>
  <c r="K1847" i="15"/>
  <c r="G1847" i="15"/>
  <c r="F1847" i="15"/>
  <c r="E1847" i="15"/>
  <c r="A1847" i="15"/>
  <c r="B1847" i="15"/>
  <c r="C1847" i="15"/>
  <c r="D1846" i="15"/>
  <c r="M1846" i="15"/>
  <c r="J1846" i="15"/>
  <c r="K1846" i="15"/>
  <c r="G1846" i="15"/>
  <c r="F1846" i="15"/>
  <c r="E1846" i="15"/>
  <c r="A1846" i="15"/>
  <c r="B1846" i="15"/>
  <c r="C1846" i="15"/>
  <c r="D1845" i="15"/>
  <c r="M1845" i="15"/>
  <c r="J1845" i="15"/>
  <c r="K1845" i="15"/>
  <c r="G1845" i="15"/>
  <c r="F1845" i="15"/>
  <c r="E1845" i="15"/>
  <c r="A1845" i="15"/>
  <c r="B1845" i="15"/>
  <c r="C1845" i="15"/>
  <c r="D1844" i="15"/>
  <c r="M1844" i="15"/>
  <c r="J1844" i="15"/>
  <c r="K1844" i="15"/>
  <c r="G1844" i="15"/>
  <c r="F1844" i="15"/>
  <c r="E1844" i="15"/>
  <c r="A1844" i="15"/>
  <c r="B1844" i="15"/>
  <c r="C1844" i="15"/>
  <c r="D1843" i="15"/>
  <c r="M1843" i="15"/>
  <c r="J1843" i="15"/>
  <c r="K1843" i="15"/>
  <c r="G1843" i="15"/>
  <c r="F1843" i="15"/>
  <c r="E1843" i="15"/>
  <c r="A1843" i="15"/>
  <c r="B1843" i="15"/>
  <c r="C1843" i="15"/>
  <c r="D1842" i="15"/>
  <c r="M1842" i="15"/>
  <c r="J1842" i="15"/>
  <c r="K1842" i="15"/>
  <c r="G1842" i="15"/>
  <c r="F1842" i="15"/>
  <c r="E1842" i="15"/>
  <c r="A1842" i="15"/>
  <c r="B1842" i="15"/>
  <c r="C1842" i="15"/>
  <c r="D1841" i="15"/>
  <c r="M1841" i="15"/>
  <c r="J1841" i="15"/>
  <c r="K1841" i="15"/>
  <c r="G1841" i="15"/>
  <c r="F1841" i="15"/>
  <c r="E1841" i="15"/>
  <c r="A1841" i="15"/>
  <c r="B1841" i="15"/>
  <c r="C1841" i="15"/>
  <c r="D1840" i="15"/>
  <c r="M1840" i="15"/>
  <c r="J1840" i="15"/>
  <c r="K1840" i="15"/>
  <c r="G1840" i="15"/>
  <c r="F1840" i="15"/>
  <c r="E1840" i="15"/>
  <c r="A1840" i="15"/>
  <c r="B1840" i="15"/>
  <c r="C1840" i="15"/>
  <c r="D1839" i="15"/>
  <c r="M1839" i="15"/>
  <c r="J1839" i="15"/>
  <c r="K1839" i="15"/>
  <c r="G1839" i="15"/>
  <c r="F1839" i="15"/>
  <c r="E1839" i="15"/>
  <c r="A1839" i="15"/>
  <c r="B1839" i="15"/>
  <c r="C1839" i="15"/>
  <c r="D1838" i="15"/>
  <c r="M1838" i="15"/>
  <c r="J1838" i="15"/>
  <c r="K1838" i="15"/>
  <c r="G1838" i="15"/>
  <c r="F1838" i="15"/>
  <c r="E1838" i="15"/>
  <c r="A1838" i="15"/>
  <c r="B1838" i="15"/>
  <c r="C1838" i="15"/>
  <c r="D1837" i="15"/>
  <c r="M1837" i="15"/>
  <c r="J1837" i="15"/>
  <c r="K1837" i="15"/>
  <c r="G1837" i="15"/>
  <c r="F1837" i="15"/>
  <c r="E1837" i="15"/>
  <c r="A1837" i="15"/>
  <c r="B1837" i="15"/>
  <c r="C1837" i="15"/>
  <c r="D1836" i="15"/>
  <c r="M1836" i="15"/>
  <c r="J1836" i="15"/>
  <c r="K1836" i="15"/>
  <c r="G1836" i="15"/>
  <c r="F1836" i="15"/>
  <c r="E1836" i="15"/>
  <c r="A1836" i="15"/>
  <c r="B1836" i="15"/>
  <c r="C1836" i="15"/>
  <c r="D1835" i="15"/>
  <c r="M1835" i="15"/>
  <c r="J1835" i="15"/>
  <c r="K1835" i="15"/>
  <c r="G1835" i="15"/>
  <c r="F1835" i="15"/>
  <c r="E1835" i="15"/>
  <c r="A1835" i="15"/>
  <c r="B1835" i="15"/>
  <c r="C1835" i="15"/>
  <c r="D1834" i="15"/>
  <c r="M1834" i="15"/>
  <c r="J1834" i="15"/>
  <c r="K1834" i="15"/>
  <c r="G1834" i="15"/>
  <c r="F1834" i="15"/>
  <c r="E1834" i="15"/>
  <c r="A1834" i="15"/>
  <c r="B1834" i="15"/>
  <c r="C1834" i="15"/>
  <c r="D1833" i="15"/>
  <c r="M1833" i="15"/>
  <c r="J1833" i="15"/>
  <c r="K1833" i="15"/>
  <c r="G1833" i="15"/>
  <c r="F1833" i="15"/>
  <c r="E1833" i="15"/>
  <c r="A1833" i="15"/>
  <c r="B1833" i="15"/>
  <c r="C1833" i="15"/>
  <c r="D1832" i="15"/>
  <c r="M1832" i="15"/>
  <c r="J1832" i="15"/>
  <c r="K1832" i="15"/>
  <c r="G1832" i="15"/>
  <c r="F1832" i="15"/>
  <c r="E1832" i="15"/>
  <c r="A1832" i="15"/>
  <c r="B1832" i="15"/>
  <c r="C1832" i="15"/>
  <c r="D1831" i="15"/>
  <c r="M1831" i="15"/>
  <c r="J1831" i="15"/>
  <c r="K1831" i="15"/>
  <c r="G1831" i="15"/>
  <c r="F1831" i="15"/>
  <c r="E1831" i="15"/>
  <c r="A1831" i="15"/>
  <c r="B1831" i="15"/>
  <c r="C1831" i="15"/>
  <c r="D1830" i="15"/>
  <c r="M1830" i="15"/>
  <c r="J1830" i="15"/>
  <c r="K1830" i="15"/>
  <c r="G1830" i="15"/>
  <c r="F1830" i="15"/>
  <c r="E1830" i="15"/>
  <c r="A1830" i="15"/>
  <c r="B1830" i="15"/>
  <c r="C1830" i="15"/>
  <c r="D1829" i="15"/>
  <c r="M1829" i="15"/>
  <c r="J1829" i="15"/>
  <c r="K1829" i="15"/>
  <c r="G1829" i="15"/>
  <c r="F1829" i="15"/>
  <c r="E1829" i="15"/>
  <c r="A1829" i="15"/>
  <c r="B1829" i="15"/>
  <c r="C1829" i="15"/>
  <c r="D1828" i="15"/>
  <c r="M1828" i="15"/>
  <c r="J1828" i="15"/>
  <c r="K1828" i="15"/>
  <c r="G1828" i="15"/>
  <c r="F1828" i="15"/>
  <c r="E1828" i="15"/>
  <c r="A1828" i="15"/>
  <c r="B1828" i="15"/>
  <c r="C1828" i="15"/>
  <c r="D1827" i="15"/>
  <c r="M1827" i="15"/>
  <c r="J1827" i="15"/>
  <c r="K1827" i="15"/>
  <c r="G1827" i="15"/>
  <c r="F1827" i="15"/>
  <c r="E1827" i="15"/>
  <c r="A1827" i="15"/>
  <c r="B1827" i="15"/>
  <c r="C1827" i="15"/>
  <c r="D1826" i="15"/>
  <c r="M1826" i="15"/>
  <c r="J1826" i="15"/>
  <c r="K1826" i="15"/>
  <c r="G1826" i="15"/>
  <c r="F1826" i="15"/>
  <c r="E1826" i="15"/>
  <c r="A1826" i="15"/>
  <c r="B1826" i="15"/>
  <c r="C1826" i="15"/>
  <c r="D1825" i="15"/>
  <c r="M1825" i="15"/>
  <c r="J1825" i="15"/>
  <c r="K1825" i="15"/>
  <c r="G1825" i="15"/>
  <c r="F1825" i="15"/>
  <c r="E1825" i="15"/>
  <c r="A1825" i="15"/>
  <c r="B1825" i="15"/>
  <c r="C1825" i="15"/>
  <c r="D1824" i="15"/>
  <c r="M1824" i="15"/>
  <c r="J1824" i="15"/>
  <c r="K1824" i="15"/>
  <c r="G1824" i="15"/>
  <c r="F1824" i="15"/>
  <c r="E1824" i="15"/>
  <c r="A1824" i="15"/>
  <c r="B1824" i="15"/>
  <c r="C1824" i="15"/>
  <c r="D1823" i="15"/>
  <c r="M1823" i="15"/>
  <c r="J1823" i="15"/>
  <c r="K1823" i="15"/>
  <c r="G1823" i="15"/>
  <c r="F1823" i="15"/>
  <c r="E1823" i="15"/>
  <c r="A1823" i="15"/>
  <c r="B1823" i="15"/>
  <c r="C1823" i="15"/>
  <c r="D1822" i="15"/>
  <c r="M1822" i="15"/>
  <c r="J1822" i="15"/>
  <c r="K1822" i="15"/>
  <c r="G1822" i="15"/>
  <c r="F1822" i="15"/>
  <c r="E1822" i="15"/>
  <c r="A1822" i="15"/>
  <c r="B1822" i="15"/>
  <c r="C1822" i="15"/>
  <c r="D1821" i="15"/>
  <c r="M1821" i="15"/>
  <c r="J1821" i="15"/>
  <c r="K1821" i="15"/>
  <c r="G1821" i="15"/>
  <c r="F1821" i="15"/>
  <c r="E1821" i="15"/>
  <c r="A1821" i="15"/>
  <c r="B1821" i="15"/>
  <c r="C1821" i="15"/>
  <c r="D1820" i="15"/>
  <c r="M1820" i="15"/>
  <c r="J1820" i="15"/>
  <c r="K1820" i="15"/>
  <c r="G1820" i="15"/>
  <c r="F1820" i="15"/>
  <c r="E1820" i="15"/>
  <c r="A1820" i="15"/>
  <c r="B1820" i="15"/>
  <c r="C1820" i="15"/>
  <c r="D1819" i="15"/>
  <c r="M1819" i="15"/>
  <c r="J1819" i="15"/>
  <c r="K1819" i="15"/>
  <c r="G1819" i="15"/>
  <c r="F1819" i="15"/>
  <c r="E1819" i="15"/>
  <c r="A1819" i="15"/>
  <c r="B1819" i="15"/>
  <c r="C1819" i="15"/>
  <c r="D1818" i="15"/>
  <c r="M1818" i="15"/>
  <c r="J1818" i="15"/>
  <c r="K1818" i="15"/>
  <c r="G1818" i="15"/>
  <c r="F1818" i="15"/>
  <c r="E1818" i="15"/>
  <c r="A1818" i="15"/>
  <c r="B1818" i="15"/>
  <c r="C1818" i="15"/>
  <c r="D1817" i="15"/>
  <c r="M1817" i="15"/>
  <c r="J1817" i="15"/>
  <c r="K1817" i="15"/>
  <c r="G1817" i="15"/>
  <c r="F1817" i="15"/>
  <c r="E1817" i="15"/>
  <c r="A1817" i="15"/>
  <c r="B1817" i="15"/>
  <c r="C1817" i="15"/>
  <c r="D1816" i="15"/>
  <c r="M1816" i="15"/>
  <c r="J1816" i="15"/>
  <c r="K1816" i="15"/>
  <c r="G1816" i="15"/>
  <c r="F1816" i="15"/>
  <c r="E1816" i="15"/>
  <c r="A1816" i="15"/>
  <c r="B1816" i="15"/>
  <c r="C1816" i="15"/>
  <c r="D1815" i="15"/>
  <c r="M1815" i="15"/>
  <c r="J1815" i="15"/>
  <c r="K1815" i="15"/>
  <c r="G1815" i="15"/>
  <c r="F1815" i="15"/>
  <c r="E1815" i="15"/>
  <c r="A1815" i="15"/>
  <c r="B1815" i="15"/>
  <c r="C1815" i="15"/>
  <c r="D1814" i="15"/>
  <c r="M1814" i="15"/>
  <c r="J1814" i="15"/>
  <c r="K1814" i="15"/>
  <c r="G1814" i="15"/>
  <c r="F1814" i="15"/>
  <c r="E1814" i="15"/>
  <c r="A1814" i="15"/>
  <c r="B1814" i="15"/>
  <c r="C1814" i="15"/>
  <c r="D1813" i="15"/>
  <c r="M1813" i="15"/>
  <c r="J1813" i="15"/>
  <c r="K1813" i="15"/>
  <c r="G1813" i="15"/>
  <c r="F1813" i="15"/>
  <c r="E1813" i="15"/>
  <c r="A1813" i="15"/>
  <c r="B1813" i="15"/>
  <c r="C1813" i="15"/>
  <c r="D1812" i="15"/>
  <c r="M1812" i="15"/>
  <c r="J1812" i="15"/>
  <c r="K1812" i="15"/>
  <c r="G1812" i="15"/>
  <c r="F1812" i="15"/>
  <c r="E1812" i="15"/>
  <c r="A1812" i="15"/>
  <c r="B1812" i="15"/>
  <c r="C1812" i="15"/>
  <c r="D1811" i="15"/>
  <c r="M1811" i="15"/>
  <c r="J1811" i="15"/>
  <c r="K1811" i="15"/>
  <c r="G1811" i="15"/>
  <c r="F1811" i="15"/>
  <c r="E1811" i="15"/>
  <c r="A1811" i="15"/>
  <c r="B1811" i="15"/>
  <c r="C1811" i="15"/>
  <c r="D1810" i="15"/>
  <c r="M1810" i="15"/>
  <c r="J1810" i="15"/>
  <c r="K1810" i="15"/>
  <c r="G1810" i="15"/>
  <c r="F1810" i="15"/>
  <c r="E1810" i="15"/>
  <c r="A1810" i="15"/>
  <c r="B1810" i="15"/>
  <c r="C1810" i="15"/>
  <c r="D1809" i="15"/>
  <c r="M1809" i="15"/>
  <c r="J1809" i="15"/>
  <c r="K1809" i="15"/>
  <c r="G1809" i="15"/>
  <c r="F1809" i="15"/>
  <c r="E1809" i="15"/>
  <c r="A1809" i="15"/>
  <c r="B1809" i="15"/>
  <c r="C1809" i="15"/>
  <c r="D1808" i="15"/>
  <c r="M1808" i="15"/>
  <c r="J1808" i="15"/>
  <c r="K1808" i="15"/>
  <c r="G1808" i="15"/>
  <c r="F1808" i="15"/>
  <c r="E1808" i="15"/>
  <c r="A1808" i="15"/>
  <c r="B1808" i="15"/>
  <c r="C1808" i="15"/>
  <c r="D1807" i="15"/>
  <c r="M1807" i="15"/>
  <c r="J1807" i="15"/>
  <c r="K1807" i="15"/>
  <c r="G1807" i="15"/>
  <c r="F1807" i="15"/>
  <c r="E1807" i="15"/>
  <c r="A1807" i="15"/>
  <c r="B1807" i="15"/>
  <c r="C1807" i="15"/>
  <c r="D1806" i="15"/>
  <c r="M1806" i="15"/>
  <c r="J1806" i="15"/>
  <c r="K1806" i="15"/>
  <c r="G1806" i="15"/>
  <c r="F1806" i="15"/>
  <c r="E1806" i="15"/>
  <c r="A1806" i="15"/>
  <c r="B1806" i="15"/>
  <c r="C1806" i="15"/>
  <c r="D1805" i="15"/>
  <c r="M1805" i="15"/>
  <c r="J1805" i="15"/>
  <c r="K1805" i="15"/>
  <c r="G1805" i="15"/>
  <c r="F1805" i="15"/>
  <c r="E1805" i="15"/>
  <c r="A1805" i="15"/>
  <c r="B1805" i="15"/>
  <c r="C1805" i="15"/>
  <c r="D1804" i="15"/>
  <c r="M1804" i="15"/>
  <c r="J1804" i="15"/>
  <c r="K1804" i="15"/>
  <c r="G1804" i="15"/>
  <c r="F1804" i="15"/>
  <c r="E1804" i="15"/>
  <c r="A1804" i="15"/>
  <c r="B1804" i="15"/>
  <c r="C1804" i="15"/>
  <c r="D1803" i="15"/>
  <c r="M1803" i="15"/>
  <c r="J1803" i="15"/>
  <c r="K1803" i="15"/>
  <c r="G1803" i="15"/>
  <c r="F1803" i="15"/>
  <c r="E1803" i="15"/>
  <c r="A1803" i="15"/>
  <c r="B1803" i="15"/>
  <c r="C1803" i="15"/>
  <c r="D1802" i="15"/>
  <c r="M1802" i="15"/>
  <c r="J1802" i="15"/>
  <c r="K1802" i="15"/>
  <c r="G1802" i="15"/>
  <c r="F1802" i="15"/>
  <c r="E1802" i="15"/>
  <c r="A1802" i="15"/>
  <c r="B1802" i="15"/>
  <c r="C1802" i="15"/>
  <c r="D1801" i="15"/>
  <c r="M1801" i="15"/>
  <c r="J1801" i="15"/>
  <c r="K1801" i="15"/>
  <c r="G1801" i="15"/>
  <c r="F1801" i="15"/>
  <c r="E1801" i="15"/>
  <c r="A1801" i="15"/>
  <c r="B1801" i="15"/>
  <c r="C1801" i="15"/>
  <c r="D1800" i="15"/>
  <c r="M1800" i="15"/>
  <c r="J1800" i="15"/>
  <c r="K1800" i="15"/>
  <c r="G1800" i="15"/>
  <c r="F1800" i="15"/>
  <c r="E1800" i="15"/>
  <c r="A1800" i="15"/>
  <c r="B1800" i="15"/>
  <c r="C1800" i="15"/>
  <c r="D1799" i="15"/>
  <c r="M1799" i="15"/>
  <c r="J1799" i="15"/>
  <c r="K1799" i="15"/>
  <c r="G1799" i="15"/>
  <c r="F1799" i="15"/>
  <c r="E1799" i="15"/>
  <c r="A1799" i="15"/>
  <c r="B1799" i="15"/>
  <c r="C1799" i="15"/>
  <c r="D1798" i="15"/>
  <c r="M1798" i="15"/>
  <c r="J1798" i="15"/>
  <c r="K1798" i="15"/>
  <c r="G1798" i="15"/>
  <c r="F1798" i="15"/>
  <c r="E1798" i="15"/>
  <c r="A1798" i="15"/>
  <c r="B1798" i="15"/>
  <c r="C1798" i="15"/>
  <c r="D1797" i="15"/>
  <c r="M1797" i="15"/>
  <c r="J1797" i="15"/>
  <c r="K1797" i="15"/>
  <c r="G1797" i="15"/>
  <c r="F1797" i="15"/>
  <c r="E1797" i="15"/>
  <c r="A1797" i="15"/>
  <c r="B1797" i="15"/>
  <c r="C1797" i="15"/>
  <c r="D1796" i="15"/>
  <c r="M1796" i="15"/>
  <c r="J1796" i="15"/>
  <c r="K1796" i="15"/>
  <c r="G1796" i="15"/>
  <c r="F1796" i="15"/>
  <c r="E1796" i="15"/>
  <c r="A1796" i="15"/>
  <c r="B1796" i="15"/>
  <c r="C1796" i="15"/>
  <c r="D1795" i="15"/>
  <c r="M1795" i="15"/>
  <c r="J1795" i="15"/>
  <c r="K1795" i="15"/>
  <c r="G1795" i="15"/>
  <c r="F1795" i="15"/>
  <c r="E1795" i="15"/>
  <c r="A1795" i="15"/>
  <c r="B1795" i="15"/>
  <c r="C1795" i="15"/>
  <c r="D1794" i="15"/>
  <c r="M1794" i="15"/>
  <c r="J1794" i="15"/>
  <c r="K1794" i="15"/>
  <c r="G1794" i="15"/>
  <c r="F1794" i="15"/>
  <c r="E1794" i="15"/>
  <c r="A1794" i="15"/>
  <c r="B1794" i="15"/>
  <c r="C1794" i="15"/>
  <c r="D1793" i="15"/>
  <c r="M1793" i="15"/>
  <c r="J1793" i="15"/>
  <c r="K1793" i="15"/>
  <c r="G1793" i="15"/>
  <c r="F1793" i="15"/>
  <c r="E1793" i="15"/>
  <c r="A1793" i="15"/>
  <c r="B1793" i="15"/>
  <c r="C1793" i="15"/>
  <c r="D1792" i="15"/>
  <c r="M1792" i="15"/>
  <c r="J1792" i="15"/>
  <c r="K1792" i="15"/>
  <c r="G1792" i="15"/>
  <c r="F1792" i="15"/>
  <c r="E1792" i="15"/>
  <c r="A1792" i="15"/>
  <c r="B1792" i="15"/>
  <c r="C1792" i="15"/>
  <c r="D1791" i="15"/>
  <c r="M1791" i="15"/>
  <c r="J1791" i="15"/>
  <c r="K1791" i="15"/>
  <c r="G1791" i="15"/>
  <c r="F1791" i="15"/>
  <c r="E1791" i="15"/>
  <c r="A1791" i="15"/>
  <c r="B1791" i="15"/>
  <c r="C1791" i="15"/>
  <c r="D1790" i="15"/>
  <c r="M1790" i="15"/>
  <c r="J1790" i="15"/>
  <c r="K1790" i="15"/>
  <c r="G1790" i="15"/>
  <c r="F1790" i="15"/>
  <c r="E1790" i="15"/>
  <c r="A1790" i="15"/>
  <c r="B1790" i="15"/>
  <c r="C1790" i="15"/>
  <c r="D1789" i="15"/>
  <c r="M1789" i="15"/>
  <c r="J1789" i="15"/>
  <c r="K1789" i="15"/>
  <c r="G1789" i="15"/>
  <c r="F1789" i="15"/>
  <c r="E1789" i="15"/>
  <c r="A1789" i="15"/>
  <c r="B1789" i="15"/>
  <c r="C1789" i="15"/>
  <c r="D1788" i="15"/>
  <c r="M1788" i="15"/>
  <c r="J1788" i="15"/>
  <c r="K1788" i="15"/>
  <c r="G1788" i="15"/>
  <c r="F1788" i="15"/>
  <c r="E1788" i="15"/>
  <c r="A1788" i="15"/>
  <c r="B1788" i="15"/>
  <c r="C1788" i="15"/>
  <c r="D1787" i="15"/>
  <c r="M1787" i="15"/>
  <c r="J1787" i="15"/>
  <c r="K1787" i="15"/>
  <c r="G1787" i="15"/>
  <c r="F1787" i="15"/>
  <c r="E1787" i="15"/>
  <c r="A1787" i="15"/>
  <c r="B1787" i="15"/>
  <c r="C1787" i="15"/>
  <c r="D1786" i="15"/>
  <c r="M1786" i="15"/>
  <c r="J1786" i="15"/>
  <c r="K1786" i="15"/>
  <c r="G1786" i="15"/>
  <c r="F1786" i="15"/>
  <c r="E1786" i="15"/>
  <c r="A1786" i="15"/>
  <c r="B1786" i="15"/>
  <c r="C1786" i="15"/>
  <c r="D1785" i="15"/>
  <c r="M1785" i="15"/>
  <c r="J1785" i="15"/>
  <c r="K1785" i="15"/>
  <c r="G1785" i="15"/>
  <c r="F1785" i="15"/>
  <c r="E1785" i="15"/>
  <c r="A1785" i="15"/>
  <c r="B1785" i="15"/>
  <c r="C1785" i="15"/>
  <c r="D1784" i="15"/>
  <c r="M1784" i="15"/>
  <c r="J1784" i="15"/>
  <c r="K1784" i="15"/>
  <c r="G1784" i="15"/>
  <c r="F1784" i="15"/>
  <c r="E1784" i="15"/>
  <c r="A1784" i="15"/>
  <c r="B1784" i="15"/>
  <c r="C1784" i="15"/>
  <c r="D1783" i="15"/>
  <c r="M1783" i="15"/>
  <c r="J1783" i="15"/>
  <c r="K1783" i="15"/>
  <c r="G1783" i="15"/>
  <c r="F1783" i="15"/>
  <c r="E1783" i="15"/>
  <c r="A1783" i="15"/>
  <c r="B1783" i="15"/>
  <c r="C1783" i="15"/>
  <c r="D1782" i="15"/>
  <c r="M1782" i="15"/>
  <c r="J1782" i="15"/>
  <c r="K1782" i="15"/>
  <c r="G1782" i="15"/>
  <c r="F1782" i="15"/>
  <c r="E1782" i="15"/>
  <c r="A1782" i="15"/>
  <c r="B1782" i="15"/>
  <c r="C1782" i="15"/>
  <c r="D1781" i="15"/>
  <c r="M1781" i="15"/>
  <c r="J1781" i="15"/>
  <c r="K1781" i="15"/>
  <c r="G1781" i="15"/>
  <c r="F1781" i="15"/>
  <c r="E1781" i="15"/>
  <c r="A1781" i="15"/>
  <c r="B1781" i="15"/>
  <c r="C1781" i="15"/>
  <c r="D1780" i="15"/>
  <c r="M1780" i="15"/>
  <c r="J1780" i="15"/>
  <c r="K1780" i="15"/>
  <c r="G1780" i="15"/>
  <c r="F1780" i="15"/>
  <c r="E1780" i="15"/>
  <c r="A1780" i="15"/>
  <c r="B1780" i="15"/>
  <c r="C1780" i="15"/>
  <c r="D1779" i="15"/>
  <c r="M1779" i="15"/>
  <c r="J1779" i="15"/>
  <c r="K1779" i="15"/>
  <c r="G1779" i="15"/>
  <c r="F1779" i="15"/>
  <c r="E1779" i="15"/>
  <c r="A1779" i="15"/>
  <c r="B1779" i="15"/>
  <c r="C1779" i="15"/>
  <c r="D1778" i="15"/>
  <c r="M1778" i="15"/>
  <c r="J1778" i="15"/>
  <c r="K1778" i="15"/>
  <c r="G1778" i="15"/>
  <c r="F1778" i="15"/>
  <c r="E1778" i="15"/>
  <c r="A1778" i="15"/>
  <c r="B1778" i="15"/>
  <c r="C1778" i="15"/>
  <c r="D1777" i="15"/>
  <c r="M1777" i="15"/>
  <c r="J1777" i="15"/>
  <c r="K1777" i="15"/>
  <c r="G1777" i="15"/>
  <c r="F1777" i="15"/>
  <c r="E1777" i="15"/>
  <c r="A1777" i="15"/>
  <c r="B1777" i="15"/>
  <c r="C1777" i="15"/>
  <c r="D1776" i="15"/>
  <c r="M1776" i="15"/>
  <c r="J1776" i="15"/>
  <c r="K1776" i="15"/>
  <c r="G1776" i="15"/>
  <c r="F1776" i="15"/>
  <c r="E1776" i="15"/>
  <c r="A1776" i="15"/>
  <c r="B1776" i="15"/>
  <c r="C1776" i="15"/>
  <c r="D1775" i="15"/>
  <c r="M1775" i="15"/>
  <c r="J1775" i="15"/>
  <c r="K1775" i="15"/>
  <c r="G1775" i="15"/>
  <c r="F1775" i="15"/>
  <c r="E1775" i="15"/>
  <c r="A1775" i="15"/>
  <c r="B1775" i="15"/>
  <c r="C1775" i="15"/>
  <c r="D1774" i="15"/>
  <c r="M1774" i="15"/>
  <c r="J1774" i="15"/>
  <c r="K1774" i="15"/>
  <c r="G1774" i="15"/>
  <c r="F1774" i="15"/>
  <c r="E1774" i="15"/>
  <c r="A1774" i="15"/>
  <c r="B1774" i="15"/>
  <c r="C1774" i="15"/>
  <c r="D1773" i="15"/>
  <c r="M1773" i="15"/>
  <c r="J1773" i="15"/>
  <c r="K1773" i="15"/>
  <c r="G1773" i="15"/>
  <c r="F1773" i="15"/>
  <c r="E1773" i="15"/>
  <c r="A1773" i="15"/>
  <c r="B1773" i="15"/>
  <c r="C1773" i="15"/>
  <c r="D1772" i="15"/>
  <c r="M1772" i="15"/>
  <c r="J1772" i="15"/>
  <c r="K1772" i="15"/>
  <c r="G1772" i="15"/>
  <c r="F1772" i="15"/>
  <c r="E1772" i="15"/>
  <c r="A1772" i="15"/>
  <c r="B1772" i="15"/>
  <c r="C1772" i="15"/>
  <c r="D1771" i="15"/>
  <c r="M1771" i="15"/>
  <c r="J1771" i="15"/>
  <c r="K1771" i="15"/>
  <c r="G1771" i="15"/>
  <c r="F1771" i="15"/>
  <c r="E1771" i="15"/>
  <c r="A1771" i="15"/>
  <c r="B1771" i="15"/>
  <c r="C1771" i="15"/>
  <c r="D1770" i="15"/>
  <c r="M1770" i="15"/>
  <c r="J1770" i="15"/>
  <c r="K1770" i="15"/>
  <c r="G1770" i="15"/>
  <c r="F1770" i="15"/>
  <c r="E1770" i="15"/>
  <c r="A1770" i="15"/>
  <c r="B1770" i="15"/>
  <c r="C1770" i="15"/>
  <c r="D1769" i="15"/>
  <c r="M1769" i="15"/>
  <c r="J1769" i="15"/>
  <c r="K1769" i="15"/>
  <c r="G1769" i="15"/>
  <c r="F1769" i="15"/>
  <c r="E1769" i="15"/>
  <c r="A1769" i="15"/>
  <c r="B1769" i="15"/>
  <c r="C1769" i="15"/>
  <c r="D1768" i="15"/>
  <c r="M1768" i="15"/>
  <c r="J1768" i="15"/>
  <c r="K1768" i="15"/>
  <c r="G1768" i="15"/>
  <c r="F1768" i="15"/>
  <c r="E1768" i="15"/>
  <c r="A1768" i="15"/>
  <c r="B1768" i="15"/>
  <c r="C1768" i="15"/>
  <c r="D1767" i="15"/>
  <c r="M1767" i="15"/>
  <c r="J1767" i="15"/>
  <c r="K1767" i="15"/>
  <c r="G1767" i="15"/>
  <c r="F1767" i="15"/>
  <c r="E1767" i="15"/>
  <c r="A1767" i="15"/>
  <c r="B1767" i="15"/>
  <c r="C1767" i="15"/>
  <c r="D1766" i="15"/>
  <c r="M1766" i="15"/>
  <c r="J1766" i="15"/>
  <c r="K1766" i="15"/>
  <c r="G1766" i="15"/>
  <c r="F1766" i="15"/>
  <c r="E1766" i="15"/>
  <c r="A1766" i="15"/>
  <c r="B1766" i="15"/>
  <c r="C1766" i="15"/>
  <c r="D1765" i="15"/>
  <c r="M1765" i="15"/>
  <c r="J1765" i="15"/>
  <c r="K1765" i="15"/>
  <c r="G1765" i="15"/>
  <c r="F1765" i="15"/>
  <c r="E1765" i="15"/>
  <c r="A1765" i="15"/>
  <c r="B1765" i="15"/>
  <c r="C1765" i="15"/>
  <c r="D1764" i="15"/>
  <c r="M1764" i="15"/>
  <c r="J1764" i="15"/>
  <c r="K1764" i="15"/>
  <c r="G1764" i="15"/>
  <c r="F1764" i="15"/>
  <c r="E1764" i="15"/>
  <c r="A1764" i="15"/>
  <c r="B1764" i="15"/>
  <c r="C1764" i="15"/>
  <c r="D1763" i="15"/>
  <c r="M1763" i="15"/>
  <c r="J1763" i="15"/>
  <c r="K1763" i="15"/>
  <c r="G1763" i="15"/>
  <c r="F1763" i="15"/>
  <c r="E1763" i="15"/>
  <c r="A1763" i="15"/>
  <c r="B1763" i="15"/>
  <c r="C1763" i="15"/>
  <c r="D1762" i="15"/>
  <c r="M1762" i="15"/>
  <c r="J1762" i="15"/>
  <c r="K1762" i="15"/>
  <c r="G1762" i="15"/>
  <c r="F1762" i="15"/>
  <c r="E1762" i="15"/>
  <c r="A1762" i="15"/>
  <c r="B1762" i="15"/>
  <c r="C1762" i="15"/>
  <c r="D1761" i="15"/>
  <c r="M1761" i="15"/>
  <c r="J1761" i="15"/>
  <c r="K1761" i="15"/>
  <c r="G1761" i="15"/>
  <c r="F1761" i="15"/>
  <c r="E1761" i="15"/>
  <c r="A1761" i="15"/>
  <c r="B1761" i="15"/>
  <c r="C1761" i="15"/>
  <c r="D1760" i="15"/>
  <c r="M1760" i="15"/>
  <c r="J1760" i="15"/>
  <c r="K1760" i="15"/>
  <c r="G1760" i="15"/>
  <c r="F1760" i="15"/>
  <c r="E1760" i="15"/>
  <c r="A1760" i="15"/>
  <c r="B1760" i="15"/>
  <c r="C1760" i="15"/>
  <c r="D1759" i="15"/>
  <c r="M1759" i="15"/>
  <c r="J1759" i="15"/>
  <c r="K1759" i="15"/>
  <c r="G1759" i="15"/>
  <c r="F1759" i="15"/>
  <c r="E1759" i="15"/>
  <c r="A1759" i="15"/>
  <c r="B1759" i="15"/>
  <c r="C1759" i="15"/>
  <c r="D1758" i="15"/>
  <c r="M1758" i="15"/>
  <c r="J1758" i="15"/>
  <c r="K1758" i="15"/>
  <c r="G1758" i="15"/>
  <c r="F1758" i="15"/>
  <c r="E1758" i="15"/>
  <c r="A1758" i="15"/>
  <c r="B1758" i="15"/>
  <c r="C1758" i="15"/>
  <c r="D1757" i="15"/>
  <c r="M1757" i="15"/>
  <c r="J1757" i="15"/>
  <c r="K1757" i="15"/>
  <c r="G1757" i="15"/>
  <c r="F1757" i="15"/>
  <c r="E1757" i="15"/>
  <c r="A1757" i="15"/>
  <c r="B1757" i="15"/>
  <c r="C1757" i="15"/>
  <c r="D1756" i="15"/>
  <c r="M1756" i="15"/>
  <c r="J1756" i="15"/>
  <c r="K1756" i="15"/>
  <c r="G1756" i="15"/>
  <c r="F1756" i="15"/>
  <c r="E1756" i="15"/>
  <c r="A1756" i="15"/>
  <c r="B1756" i="15"/>
  <c r="C1756" i="15"/>
  <c r="D1755" i="15"/>
  <c r="M1755" i="15"/>
  <c r="J1755" i="15"/>
  <c r="K1755" i="15"/>
  <c r="G1755" i="15"/>
  <c r="F1755" i="15"/>
  <c r="E1755" i="15"/>
  <c r="A1755" i="15"/>
  <c r="B1755" i="15"/>
  <c r="C1755" i="15"/>
  <c r="D1754" i="15"/>
  <c r="M1754" i="15"/>
  <c r="J1754" i="15"/>
  <c r="K1754" i="15"/>
  <c r="G1754" i="15"/>
  <c r="F1754" i="15"/>
  <c r="E1754" i="15"/>
  <c r="A1754" i="15"/>
  <c r="B1754" i="15"/>
  <c r="C1754" i="15"/>
  <c r="D1753" i="15"/>
  <c r="M1753" i="15"/>
  <c r="J1753" i="15"/>
  <c r="K1753" i="15"/>
  <c r="G1753" i="15"/>
  <c r="F1753" i="15"/>
  <c r="E1753" i="15"/>
  <c r="A1753" i="15"/>
  <c r="B1753" i="15"/>
  <c r="C1753" i="15"/>
  <c r="D1752" i="15"/>
  <c r="M1752" i="15"/>
  <c r="J1752" i="15"/>
  <c r="K1752" i="15"/>
  <c r="G1752" i="15"/>
  <c r="F1752" i="15"/>
  <c r="E1752" i="15"/>
  <c r="A1752" i="15"/>
  <c r="B1752" i="15"/>
  <c r="C1752" i="15"/>
  <c r="D1751" i="15"/>
  <c r="M1751" i="15"/>
  <c r="J1751" i="15"/>
  <c r="K1751" i="15"/>
  <c r="G1751" i="15"/>
  <c r="F1751" i="15"/>
  <c r="E1751" i="15"/>
  <c r="A1751" i="15"/>
  <c r="B1751" i="15"/>
  <c r="C1751" i="15"/>
  <c r="D1750" i="15"/>
  <c r="M1750" i="15"/>
  <c r="J1750" i="15"/>
  <c r="K1750" i="15"/>
  <c r="G1750" i="15"/>
  <c r="F1750" i="15"/>
  <c r="E1750" i="15"/>
  <c r="A1750" i="15"/>
  <c r="B1750" i="15"/>
  <c r="C1750" i="15"/>
  <c r="D1749" i="15"/>
  <c r="M1749" i="15"/>
  <c r="J1749" i="15"/>
  <c r="K1749" i="15"/>
  <c r="G1749" i="15"/>
  <c r="F1749" i="15"/>
  <c r="E1749" i="15"/>
  <c r="A1749" i="15"/>
  <c r="B1749" i="15"/>
  <c r="C1749" i="15"/>
  <c r="D1748" i="15"/>
  <c r="M1748" i="15"/>
  <c r="J1748" i="15"/>
  <c r="K1748" i="15"/>
  <c r="G1748" i="15"/>
  <c r="F1748" i="15"/>
  <c r="E1748" i="15"/>
  <c r="A1748" i="15"/>
  <c r="B1748" i="15"/>
  <c r="C1748" i="15"/>
  <c r="D1747" i="15"/>
  <c r="M1747" i="15"/>
  <c r="J1747" i="15"/>
  <c r="K1747" i="15"/>
  <c r="G1747" i="15"/>
  <c r="F1747" i="15"/>
  <c r="E1747" i="15"/>
  <c r="A1747" i="15"/>
  <c r="B1747" i="15"/>
  <c r="C1747" i="15"/>
  <c r="D1746" i="15"/>
  <c r="M1746" i="15"/>
  <c r="J1746" i="15"/>
  <c r="K1746" i="15"/>
  <c r="G1746" i="15"/>
  <c r="F1746" i="15"/>
  <c r="E1746" i="15"/>
  <c r="A1746" i="15"/>
  <c r="B1746" i="15"/>
  <c r="C1746" i="15"/>
  <c r="D1745" i="15"/>
  <c r="M1745" i="15"/>
  <c r="J1745" i="15"/>
  <c r="K1745" i="15"/>
  <c r="G1745" i="15"/>
  <c r="F1745" i="15"/>
  <c r="E1745" i="15"/>
  <c r="A1745" i="15"/>
  <c r="B1745" i="15"/>
  <c r="C1745" i="15"/>
  <c r="D1744" i="15"/>
  <c r="M1744" i="15"/>
  <c r="J1744" i="15"/>
  <c r="K1744" i="15"/>
  <c r="G1744" i="15"/>
  <c r="F1744" i="15"/>
  <c r="E1744" i="15"/>
  <c r="A1744" i="15"/>
  <c r="B1744" i="15"/>
  <c r="C1744" i="15"/>
  <c r="D1743" i="15"/>
  <c r="M1743" i="15"/>
  <c r="J1743" i="15"/>
  <c r="K1743" i="15"/>
  <c r="G1743" i="15"/>
  <c r="F1743" i="15"/>
  <c r="E1743" i="15"/>
  <c r="A1743" i="15"/>
  <c r="B1743" i="15"/>
  <c r="C1743" i="15"/>
  <c r="D1742" i="15"/>
  <c r="M1742" i="15"/>
  <c r="J1742" i="15"/>
  <c r="K1742" i="15"/>
  <c r="G1742" i="15"/>
  <c r="F1742" i="15"/>
  <c r="E1742" i="15"/>
  <c r="A1742" i="15"/>
  <c r="B1742" i="15"/>
  <c r="C1742" i="15"/>
  <c r="D1741" i="15"/>
  <c r="M1741" i="15"/>
  <c r="J1741" i="15"/>
  <c r="K1741" i="15"/>
  <c r="G1741" i="15"/>
  <c r="F1741" i="15"/>
  <c r="E1741" i="15"/>
  <c r="A1741" i="15"/>
  <c r="B1741" i="15"/>
  <c r="C1741" i="15"/>
  <c r="D1740" i="15"/>
  <c r="M1740" i="15"/>
  <c r="J1740" i="15"/>
  <c r="K1740" i="15"/>
  <c r="G1740" i="15"/>
  <c r="F1740" i="15"/>
  <c r="E1740" i="15"/>
  <c r="A1740" i="15"/>
  <c r="B1740" i="15"/>
  <c r="C1740" i="15"/>
  <c r="D1739" i="15"/>
  <c r="M1739" i="15"/>
  <c r="J1739" i="15"/>
  <c r="K1739" i="15"/>
  <c r="G1739" i="15"/>
  <c r="F1739" i="15"/>
  <c r="E1739" i="15"/>
  <c r="A1739" i="15"/>
  <c r="B1739" i="15"/>
  <c r="C1739" i="15"/>
  <c r="D1738" i="15"/>
  <c r="M1738" i="15"/>
  <c r="J1738" i="15"/>
  <c r="K1738" i="15"/>
  <c r="G1738" i="15"/>
  <c r="F1738" i="15"/>
  <c r="E1738" i="15"/>
  <c r="A1738" i="15"/>
  <c r="B1738" i="15"/>
  <c r="C1738" i="15"/>
  <c r="D1737" i="15"/>
  <c r="M1737" i="15"/>
  <c r="J1737" i="15"/>
  <c r="K1737" i="15"/>
  <c r="G1737" i="15"/>
  <c r="F1737" i="15"/>
  <c r="E1737" i="15"/>
  <c r="A1737" i="15"/>
  <c r="B1737" i="15"/>
  <c r="C1737" i="15"/>
  <c r="D1736" i="15"/>
  <c r="M1736" i="15"/>
  <c r="J1736" i="15"/>
  <c r="K1736" i="15"/>
  <c r="G1736" i="15"/>
  <c r="F1736" i="15"/>
  <c r="E1736" i="15"/>
  <c r="A1736" i="15"/>
  <c r="B1736" i="15"/>
  <c r="C1736" i="15"/>
  <c r="D1735" i="15"/>
  <c r="M1735" i="15"/>
  <c r="J1735" i="15"/>
  <c r="K1735" i="15"/>
  <c r="G1735" i="15"/>
  <c r="F1735" i="15"/>
  <c r="E1735" i="15"/>
  <c r="A1735" i="15"/>
  <c r="B1735" i="15"/>
  <c r="C1735" i="15"/>
  <c r="D1734" i="15"/>
  <c r="M1734" i="15"/>
  <c r="J1734" i="15"/>
  <c r="K1734" i="15"/>
  <c r="G1734" i="15"/>
  <c r="F1734" i="15"/>
  <c r="E1734" i="15"/>
  <c r="A1734" i="15"/>
  <c r="B1734" i="15"/>
  <c r="C1734" i="15"/>
  <c r="D1733" i="15"/>
  <c r="M1733" i="15"/>
  <c r="J1733" i="15"/>
  <c r="K1733" i="15"/>
  <c r="G1733" i="15"/>
  <c r="F1733" i="15"/>
  <c r="E1733" i="15"/>
  <c r="A1733" i="15"/>
  <c r="B1733" i="15"/>
  <c r="C1733" i="15"/>
  <c r="D1732" i="15"/>
  <c r="M1732" i="15"/>
  <c r="J1732" i="15"/>
  <c r="K1732" i="15"/>
  <c r="G1732" i="15"/>
  <c r="F1732" i="15"/>
  <c r="E1732" i="15"/>
  <c r="A1732" i="15"/>
  <c r="B1732" i="15"/>
  <c r="C1732" i="15"/>
  <c r="D1731" i="15"/>
  <c r="M1731" i="15"/>
  <c r="J1731" i="15"/>
  <c r="K1731" i="15"/>
  <c r="G1731" i="15"/>
  <c r="F1731" i="15"/>
  <c r="E1731" i="15"/>
  <c r="A1731" i="15"/>
  <c r="B1731" i="15"/>
  <c r="C1731" i="15"/>
  <c r="D1730" i="15"/>
  <c r="M1730" i="15"/>
  <c r="J1730" i="15"/>
  <c r="K1730" i="15"/>
  <c r="G1730" i="15"/>
  <c r="F1730" i="15"/>
  <c r="E1730" i="15"/>
  <c r="A1730" i="15"/>
  <c r="B1730" i="15"/>
  <c r="C1730" i="15"/>
  <c r="D1729" i="15"/>
  <c r="M1729" i="15"/>
  <c r="J1729" i="15"/>
  <c r="K1729" i="15"/>
  <c r="G1729" i="15"/>
  <c r="F1729" i="15"/>
  <c r="E1729" i="15"/>
  <c r="A1729" i="15"/>
  <c r="B1729" i="15"/>
  <c r="C1729" i="15"/>
  <c r="D1728" i="15"/>
  <c r="M1728" i="15"/>
  <c r="J1728" i="15"/>
  <c r="K1728" i="15"/>
  <c r="G1728" i="15"/>
  <c r="F1728" i="15"/>
  <c r="E1728" i="15"/>
  <c r="A1728" i="15"/>
  <c r="B1728" i="15"/>
  <c r="C1728" i="15"/>
  <c r="D1727" i="15"/>
  <c r="M1727" i="15"/>
  <c r="J1727" i="15"/>
  <c r="K1727" i="15"/>
  <c r="G1727" i="15"/>
  <c r="F1727" i="15"/>
  <c r="E1727" i="15"/>
  <c r="A1727" i="15"/>
  <c r="B1727" i="15"/>
  <c r="C1727" i="15"/>
  <c r="D1726" i="15"/>
  <c r="M1726" i="15"/>
  <c r="J1726" i="15"/>
  <c r="K1726" i="15"/>
  <c r="G1726" i="15"/>
  <c r="F1726" i="15"/>
  <c r="E1726" i="15"/>
  <c r="A1726" i="15"/>
  <c r="B1726" i="15"/>
  <c r="C1726" i="15"/>
  <c r="D1725" i="15"/>
  <c r="M1725" i="15"/>
  <c r="J1725" i="15"/>
  <c r="K1725" i="15"/>
  <c r="G1725" i="15"/>
  <c r="F1725" i="15"/>
  <c r="E1725" i="15"/>
  <c r="A1725" i="15"/>
  <c r="B1725" i="15"/>
  <c r="C1725" i="15"/>
  <c r="D1724" i="15"/>
  <c r="M1724" i="15"/>
  <c r="J1724" i="15"/>
  <c r="K1724" i="15"/>
  <c r="G1724" i="15"/>
  <c r="F1724" i="15"/>
  <c r="E1724" i="15"/>
  <c r="A1724" i="15"/>
  <c r="B1724" i="15"/>
  <c r="C1724" i="15"/>
  <c r="D1723" i="15"/>
  <c r="M1723" i="15"/>
  <c r="J1723" i="15"/>
  <c r="K1723" i="15"/>
  <c r="G1723" i="15"/>
  <c r="F1723" i="15"/>
  <c r="E1723" i="15"/>
  <c r="A1723" i="15"/>
  <c r="B1723" i="15"/>
  <c r="C1723" i="15"/>
  <c r="D1722" i="15"/>
  <c r="M1722" i="15"/>
  <c r="J1722" i="15"/>
  <c r="K1722" i="15"/>
  <c r="G1722" i="15"/>
  <c r="F1722" i="15"/>
  <c r="E1722" i="15"/>
  <c r="A1722" i="15"/>
  <c r="B1722" i="15"/>
  <c r="C1722" i="15"/>
  <c r="D1721" i="15"/>
  <c r="M1721" i="15"/>
  <c r="J1721" i="15"/>
  <c r="K1721" i="15"/>
  <c r="G1721" i="15"/>
  <c r="F1721" i="15"/>
  <c r="E1721" i="15"/>
  <c r="A1721" i="15"/>
  <c r="B1721" i="15"/>
  <c r="C1721" i="15"/>
  <c r="D1720" i="15"/>
  <c r="M1720" i="15"/>
  <c r="J1720" i="15"/>
  <c r="K1720" i="15"/>
  <c r="G1720" i="15"/>
  <c r="F1720" i="15"/>
  <c r="E1720" i="15"/>
  <c r="A1720" i="15"/>
  <c r="B1720" i="15"/>
  <c r="C1720" i="15"/>
  <c r="D1719" i="15"/>
  <c r="M1719" i="15"/>
  <c r="J1719" i="15"/>
  <c r="K1719" i="15"/>
  <c r="G1719" i="15"/>
  <c r="F1719" i="15"/>
  <c r="E1719" i="15"/>
  <c r="A1719" i="15"/>
  <c r="B1719" i="15"/>
  <c r="C1719" i="15"/>
  <c r="D1718" i="15"/>
  <c r="M1718" i="15"/>
  <c r="J1718" i="15"/>
  <c r="K1718" i="15"/>
  <c r="G1718" i="15"/>
  <c r="F1718" i="15"/>
  <c r="E1718" i="15"/>
  <c r="A1718" i="15"/>
  <c r="B1718" i="15"/>
  <c r="C1718" i="15"/>
  <c r="D1717" i="15"/>
  <c r="M1717" i="15"/>
  <c r="J1717" i="15"/>
  <c r="K1717" i="15"/>
  <c r="G1717" i="15"/>
  <c r="F1717" i="15"/>
  <c r="E1717" i="15"/>
  <c r="A1717" i="15"/>
  <c r="B1717" i="15"/>
  <c r="C1717" i="15"/>
  <c r="D1716" i="15"/>
  <c r="M1716" i="15"/>
  <c r="J1716" i="15"/>
  <c r="K1716" i="15"/>
  <c r="G1716" i="15"/>
  <c r="F1716" i="15"/>
  <c r="E1716" i="15"/>
  <c r="A1716" i="15"/>
  <c r="B1716" i="15"/>
  <c r="C1716" i="15"/>
  <c r="D1715" i="15"/>
  <c r="M1715" i="15"/>
  <c r="J1715" i="15"/>
  <c r="K1715" i="15"/>
  <c r="G1715" i="15"/>
  <c r="F1715" i="15"/>
  <c r="E1715" i="15"/>
  <c r="A1715" i="15"/>
  <c r="B1715" i="15"/>
  <c r="C1715" i="15"/>
  <c r="D1714" i="15"/>
  <c r="M1714" i="15"/>
  <c r="J1714" i="15"/>
  <c r="K1714" i="15"/>
  <c r="G1714" i="15"/>
  <c r="F1714" i="15"/>
  <c r="E1714" i="15"/>
  <c r="A1714" i="15"/>
  <c r="B1714" i="15"/>
  <c r="C1714" i="15"/>
  <c r="D1713" i="15"/>
  <c r="M1713" i="15"/>
  <c r="J1713" i="15"/>
  <c r="K1713" i="15"/>
  <c r="G1713" i="15"/>
  <c r="F1713" i="15"/>
  <c r="E1713" i="15"/>
  <c r="A1713" i="15"/>
  <c r="B1713" i="15"/>
  <c r="C1713" i="15"/>
  <c r="D1712" i="15"/>
  <c r="M1712" i="15"/>
  <c r="J1712" i="15"/>
  <c r="K1712" i="15"/>
  <c r="G1712" i="15"/>
  <c r="F1712" i="15"/>
  <c r="E1712" i="15"/>
  <c r="A1712" i="15"/>
  <c r="B1712" i="15"/>
  <c r="C1712" i="15"/>
  <c r="D1711" i="15"/>
  <c r="M1711" i="15"/>
  <c r="J1711" i="15"/>
  <c r="K1711" i="15"/>
  <c r="G1711" i="15"/>
  <c r="F1711" i="15"/>
  <c r="E1711" i="15"/>
  <c r="A1711" i="15"/>
  <c r="B1711" i="15"/>
  <c r="C1711" i="15"/>
  <c r="D1710" i="15"/>
  <c r="M1710" i="15"/>
  <c r="J1710" i="15"/>
  <c r="K1710" i="15"/>
  <c r="G1710" i="15"/>
  <c r="F1710" i="15"/>
  <c r="E1710" i="15"/>
  <c r="A1710" i="15"/>
  <c r="B1710" i="15"/>
  <c r="C1710" i="15"/>
  <c r="D1709" i="15"/>
  <c r="M1709" i="15"/>
  <c r="J1709" i="15"/>
  <c r="K1709" i="15"/>
  <c r="G1709" i="15"/>
  <c r="F1709" i="15"/>
  <c r="E1709" i="15"/>
  <c r="A1709" i="15"/>
  <c r="B1709" i="15"/>
  <c r="C1709" i="15"/>
  <c r="D1708" i="15"/>
  <c r="M1708" i="15"/>
  <c r="J1708" i="15"/>
  <c r="K1708" i="15"/>
  <c r="G1708" i="15"/>
  <c r="F1708" i="15"/>
  <c r="E1708" i="15"/>
  <c r="A1708" i="15"/>
  <c r="B1708" i="15"/>
  <c r="C1708" i="15"/>
  <c r="D1707" i="15"/>
  <c r="M1707" i="15"/>
  <c r="J1707" i="15"/>
  <c r="K1707" i="15"/>
  <c r="G1707" i="15"/>
  <c r="F1707" i="15"/>
  <c r="E1707" i="15"/>
  <c r="A1707" i="15"/>
  <c r="B1707" i="15"/>
  <c r="C1707" i="15"/>
  <c r="D1706" i="15"/>
  <c r="M1706" i="15"/>
  <c r="J1706" i="15"/>
  <c r="K1706" i="15"/>
  <c r="G1706" i="15"/>
  <c r="F1706" i="15"/>
  <c r="E1706" i="15"/>
  <c r="A1706" i="15"/>
  <c r="B1706" i="15"/>
  <c r="C1706" i="15"/>
  <c r="D1705" i="15"/>
  <c r="M1705" i="15"/>
  <c r="J1705" i="15"/>
  <c r="K1705" i="15"/>
  <c r="G1705" i="15"/>
  <c r="F1705" i="15"/>
  <c r="E1705" i="15"/>
  <c r="A1705" i="15"/>
  <c r="B1705" i="15"/>
  <c r="C1705" i="15"/>
  <c r="D1704" i="15"/>
  <c r="M1704" i="15"/>
  <c r="J1704" i="15"/>
  <c r="K1704" i="15"/>
  <c r="G1704" i="15"/>
  <c r="F1704" i="15"/>
  <c r="E1704" i="15"/>
  <c r="A1704" i="15"/>
  <c r="B1704" i="15"/>
  <c r="C1704" i="15"/>
  <c r="D1703" i="15"/>
  <c r="M1703" i="15"/>
  <c r="J1703" i="15"/>
  <c r="K1703" i="15"/>
  <c r="G1703" i="15"/>
  <c r="F1703" i="15"/>
  <c r="E1703" i="15"/>
  <c r="A1703" i="15"/>
  <c r="B1703" i="15"/>
  <c r="C1703" i="15"/>
  <c r="D1702" i="15"/>
  <c r="M1702" i="15"/>
  <c r="J1702" i="15"/>
  <c r="K1702" i="15"/>
  <c r="G1702" i="15"/>
  <c r="F1702" i="15"/>
  <c r="E1702" i="15"/>
  <c r="A1702" i="15"/>
  <c r="B1702" i="15"/>
  <c r="C1702" i="15"/>
  <c r="D1701" i="15"/>
  <c r="M1701" i="15"/>
  <c r="J1701" i="15"/>
  <c r="K1701" i="15"/>
  <c r="G1701" i="15"/>
  <c r="F1701" i="15"/>
  <c r="E1701" i="15"/>
  <c r="A1701" i="15"/>
  <c r="B1701" i="15"/>
  <c r="C1701" i="15"/>
  <c r="D1700" i="15"/>
  <c r="M1700" i="15"/>
  <c r="J1700" i="15"/>
  <c r="K1700" i="15"/>
  <c r="G1700" i="15"/>
  <c r="F1700" i="15"/>
  <c r="E1700" i="15"/>
  <c r="A1700" i="15"/>
  <c r="B1700" i="15"/>
  <c r="C1700" i="15"/>
  <c r="D1699" i="15"/>
  <c r="M1699" i="15"/>
  <c r="J1699" i="15"/>
  <c r="K1699" i="15"/>
  <c r="G1699" i="15"/>
  <c r="F1699" i="15"/>
  <c r="E1699" i="15"/>
  <c r="A1699" i="15"/>
  <c r="B1699" i="15"/>
  <c r="C1699" i="15"/>
  <c r="D1698" i="15"/>
  <c r="M1698" i="15"/>
  <c r="J1698" i="15"/>
  <c r="K1698" i="15"/>
  <c r="G1698" i="15"/>
  <c r="F1698" i="15"/>
  <c r="E1698" i="15"/>
  <c r="A1698" i="15"/>
  <c r="B1698" i="15"/>
  <c r="C1698" i="15"/>
  <c r="D1697" i="15"/>
  <c r="M1697" i="15"/>
  <c r="J1697" i="15"/>
  <c r="K1697" i="15"/>
  <c r="G1697" i="15"/>
  <c r="F1697" i="15"/>
  <c r="E1697" i="15"/>
  <c r="A1697" i="15"/>
  <c r="B1697" i="15"/>
  <c r="C1697" i="15"/>
  <c r="D1696" i="15"/>
  <c r="M1696" i="15"/>
  <c r="J1696" i="15"/>
  <c r="K1696" i="15"/>
  <c r="G1696" i="15"/>
  <c r="F1696" i="15"/>
  <c r="E1696" i="15"/>
  <c r="A1696" i="15"/>
  <c r="B1696" i="15"/>
  <c r="C1696" i="15"/>
  <c r="D1695" i="15"/>
  <c r="M1695" i="15"/>
  <c r="J1695" i="15"/>
  <c r="K1695" i="15"/>
  <c r="G1695" i="15"/>
  <c r="F1695" i="15"/>
  <c r="E1695" i="15"/>
  <c r="A1695" i="15"/>
  <c r="B1695" i="15"/>
  <c r="C1695" i="15"/>
  <c r="D1694" i="15"/>
  <c r="M1694" i="15"/>
  <c r="J1694" i="15"/>
  <c r="K1694" i="15"/>
  <c r="G1694" i="15"/>
  <c r="F1694" i="15"/>
  <c r="E1694" i="15"/>
  <c r="A1694" i="15"/>
  <c r="B1694" i="15"/>
  <c r="C1694" i="15"/>
  <c r="D1693" i="15"/>
  <c r="M1693" i="15"/>
  <c r="J1693" i="15"/>
  <c r="K1693" i="15"/>
  <c r="G1693" i="15"/>
  <c r="F1693" i="15"/>
  <c r="E1693" i="15"/>
  <c r="A1693" i="15"/>
  <c r="B1693" i="15"/>
  <c r="C1693" i="15"/>
  <c r="D1692" i="15"/>
  <c r="M1692" i="15"/>
  <c r="J1692" i="15"/>
  <c r="K1692" i="15"/>
  <c r="G1692" i="15"/>
  <c r="F1692" i="15"/>
  <c r="E1692" i="15"/>
  <c r="A1692" i="15"/>
  <c r="B1692" i="15"/>
  <c r="C1692" i="15"/>
  <c r="D1691" i="15"/>
  <c r="M1691" i="15"/>
  <c r="J1691" i="15"/>
  <c r="K1691" i="15"/>
  <c r="G1691" i="15"/>
  <c r="F1691" i="15"/>
  <c r="E1691" i="15"/>
  <c r="A1691" i="15"/>
  <c r="B1691" i="15"/>
  <c r="C1691" i="15"/>
  <c r="D1690" i="15"/>
  <c r="M1690" i="15"/>
  <c r="J1690" i="15"/>
  <c r="K1690" i="15"/>
  <c r="G1690" i="15"/>
  <c r="F1690" i="15"/>
  <c r="E1690" i="15"/>
  <c r="A1690" i="15"/>
  <c r="B1690" i="15"/>
  <c r="C1690" i="15"/>
  <c r="D1689" i="15"/>
  <c r="M1689" i="15"/>
  <c r="J1689" i="15"/>
  <c r="K1689" i="15"/>
  <c r="G1689" i="15"/>
  <c r="F1689" i="15"/>
  <c r="E1689" i="15"/>
  <c r="A1689" i="15"/>
  <c r="B1689" i="15"/>
  <c r="C1689" i="15"/>
  <c r="D1688" i="15"/>
  <c r="M1688" i="15"/>
  <c r="J1688" i="15"/>
  <c r="K1688" i="15"/>
  <c r="G1688" i="15"/>
  <c r="F1688" i="15"/>
  <c r="E1688" i="15"/>
  <c r="A1688" i="15"/>
  <c r="B1688" i="15"/>
  <c r="C1688" i="15"/>
  <c r="D1687" i="15"/>
  <c r="M1687" i="15"/>
  <c r="J1687" i="15"/>
  <c r="K1687" i="15"/>
  <c r="G1687" i="15"/>
  <c r="F1687" i="15"/>
  <c r="E1687" i="15"/>
  <c r="A1687" i="15"/>
  <c r="B1687" i="15"/>
  <c r="C1687" i="15"/>
  <c r="D1686" i="15"/>
  <c r="M1686" i="15"/>
  <c r="J1686" i="15"/>
  <c r="K1686" i="15"/>
  <c r="G1686" i="15"/>
  <c r="F1686" i="15"/>
  <c r="E1686" i="15"/>
  <c r="A1686" i="15"/>
  <c r="B1686" i="15"/>
  <c r="C1686" i="15"/>
  <c r="D1685" i="15"/>
  <c r="M1685" i="15"/>
  <c r="J1685" i="15"/>
  <c r="K1685" i="15"/>
  <c r="G1685" i="15"/>
  <c r="F1685" i="15"/>
  <c r="E1685" i="15"/>
  <c r="A1685" i="15"/>
  <c r="B1685" i="15"/>
  <c r="C1685" i="15"/>
  <c r="D1684" i="15"/>
  <c r="M1684" i="15"/>
  <c r="J1684" i="15"/>
  <c r="K1684" i="15"/>
  <c r="G1684" i="15"/>
  <c r="F1684" i="15"/>
  <c r="E1684" i="15"/>
  <c r="A1684" i="15"/>
  <c r="B1684" i="15"/>
  <c r="C1684" i="15"/>
  <c r="D1683" i="15"/>
  <c r="M1683" i="15"/>
  <c r="J1683" i="15"/>
  <c r="K1683" i="15"/>
  <c r="G1683" i="15"/>
  <c r="F1683" i="15"/>
  <c r="E1683" i="15"/>
  <c r="A1683" i="15"/>
  <c r="B1683" i="15"/>
  <c r="C1683" i="15"/>
  <c r="D1682" i="15"/>
  <c r="M1682" i="15"/>
  <c r="J1682" i="15"/>
  <c r="K1682" i="15"/>
  <c r="G1682" i="15"/>
  <c r="F1682" i="15"/>
  <c r="E1682" i="15"/>
  <c r="A1682" i="15"/>
  <c r="B1682" i="15"/>
  <c r="C1682" i="15"/>
  <c r="D1681" i="15"/>
  <c r="M1681" i="15"/>
  <c r="J1681" i="15"/>
  <c r="K1681" i="15"/>
  <c r="G1681" i="15"/>
  <c r="F1681" i="15"/>
  <c r="E1681" i="15"/>
  <c r="A1681" i="15"/>
  <c r="B1681" i="15"/>
  <c r="C1681" i="15"/>
  <c r="D1680" i="15"/>
  <c r="M1680" i="15"/>
  <c r="J1680" i="15"/>
  <c r="K1680" i="15"/>
  <c r="G1680" i="15"/>
  <c r="F1680" i="15"/>
  <c r="E1680" i="15"/>
  <c r="A1680" i="15"/>
  <c r="B1680" i="15"/>
  <c r="C1680" i="15"/>
  <c r="D1679" i="15"/>
  <c r="M1679" i="15"/>
  <c r="J1679" i="15"/>
  <c r="K1679" i="15"/>
  <c r="G1679" i="15"/>
  <c r="F1679" i="15"/>
  <c r="E1679" i="15"/>
  <c r="A1679" i="15"/>
  <c r="B1679" i="15"/>
  <c r="C1679" i="15"/>
  <c r="D1678" i="15"/>
  <c r="M1678" i="15"/>
  <c r="J1678" i="15"/>
  <c r="K1678" i="15"/>
  <c r="G1678" i="15"/>
  <c r="F1678" i="15"/>
  <c r="E1678" i="15"/>
  <c r="A1678" i="15"/>
  <c r="B1678" i="15"/>
  <c r="C1678" i="15"/>
  <c r="D1677" i="15"/>
  <c r="M1677" i="15"/>
  <c r="J1677" i="15"/>
  <c r="K1677" i="15"/>
  <c r="G1677" i="15"/>
  <c r="F1677" i="15"/>
  <c r="E1677" i="15"/>
  <c r="A1677" i="15"/>
  <c r="B1677" i="15"/>
  <c r="C1677" i="15"/>
  <c r="D1676" i="15"/>
  <c r="M1676" i="15"/>
  <c r="J1676" i="15"/>
  <c r="K1676" i="15"/>
  <c r="G1676" i="15"/>
  <c r="F1676" i="15"/>
  <c r="E1676" i="15"/>
  <c r="A1676" i="15"/>
  <c r="B1676" i="15"/>
  <c r="C1676" i="15"/>
  <c r="D1675" i="15"/>
  <c r="M1675" i="15"/>
  <c r="J1675" i="15"/>
  <c r="K1675" i="15"/>
  <c r="G1675" i="15"/>
  <c r="F1675" i="15"/>
  <c r="E1675" i="15"/>
  <c r="A1675" i="15"/>
  <c r="B1675" i="15"/>
  <c r="C1675" i="15"/>
  <c r="D1674" i="15"/>
  <c r="M1674" i="15"/>
  <c r="J1674" i="15"/>
  <c r="K1674" i="15"/>
  <c r="G1674" i="15"/>
  <c r="F1674" i="15"/>
  <c r="E1674" i="15"/>
  <c r="A1674" i="15"/>
  <c r="B1674" i="15"/>
  <c r="C1674" i="15"/>
  <c r="D1673" i="15"/>
  <c r="M1673" i="15"/>
  <c r="J1673" i="15"/>
  <c r="K1673" i="15"/>
  <c r="G1673" i="15"/>
  <c r="F1673" i="15"/>
  <c r="E1673" i="15"/>
  <c r="A1673" i="15"/>
  <c r="B1673" i="15"/>
  <c r="C1673" i="15"/>
  <c r="D1672" i="15"/>
  <c r="M1672" i="15"/>
  <c r="J1672" i="15"/>
  <c r="K1672" i="15"/>
  <c r="G1672" i="15"/>
  <c r="F1672" i="15"/>
  <c r="E1672" i="15"/>
  <c r="A1672" i="15"/>
  <c r="B1672" i="15"/>
  <c r="C1672" i="15"/>
  <c r="D1671" i="15"/>
  <c r="M1671" i="15"/>
  <c r="J1671" i="15"/>
  <c r="K1671" i="15"/>
  <c r="G1671" i="15"/>
  <c r="F1671" i="15"/>
  <c r="E1671" i="15"/>
  <c r="A1671" i="15"/>
  <c r="B1671" i="15"/>
  <c r="C1671" i="15"/>
  <c r="D1670" i="15"/>
  <c r="M1670" i="15"/>
  <c r="J1670" i="15"/>
  <c r="K1670" i="15"/>
  <c r="G1670" i="15"/>
  <c r="F1670" i="15"/>
  <c r="E1670" i="15"/>
  <c r="A1670" i="15"/>
  <c r="B1670" i="15"/>
  <c r="C1670" i="15"/>
  <c r="D1669" i="15"/>
  <c r="M1669" i="15"/>
  <c r="J1669" i="15"/>
  <c r="K1669" i="15"/>
  <c r="G1669" i="15"/>
  <c r="F1669" i="15"/>
  <c r="E1669" i="15"/>
  <c r="A1669" i="15"/>
  <c r="B1669" i="15"/>
  <c r="C1669" i="15"/>
  <c r="D1668" i="15"/>
  <c r="M1668" i="15"/>
  <c r="J1668" i="15"/>
  <c r="K1668" i="15"/>
  <c r="G1668" i="15"/>
  <c r="F1668" i="15"/>
  <c r="E1668" i="15"/>
  <c r="A1668" i="15"/>
  <c r="B1668" i="15"/>
  <c r="C1668" i="15"/>
  <c r="D1667" i="15"/>
  <c r="M1667" i="15"/>
  <c r="J1667" i="15"/>
  <c r="K1667" i="15"/>
  <c r="G1667" i="15"/>
  <c r="F1667" i="15"/>
  <c r="E1667" i="15"/>
  <c r="A1667" i="15"/>
  <c r="B1667" i="15"/>
  <c r="C1667" i="15"/>
  <c r="D1666" i="15"/>
  <c r="M1666" i="15"/>
  <c r="J1666" i="15"/>
  <c r="K1666" i="15"/>
  <c r="G1666" i="15"/>
  <c r="F1666" i="15"/>
  <c r="E1666" i="15"/>
  <c r="A1666" i="15"/>
  <c r="B1666" i="15"/>
  <c r="C1666" i="15"/>
  <c r="D1665" i="15"/>
  <c r="M1665" i="15"/>
  <c r="J1665" i="15"/>
  <c r="K1665" i="15"/>
  <c r="G1665" i="15"/>
  <c r="F1665" i="15"/>
  <c r="E1665" i="15"/>
  <c r="A1665" i="15"/>
  <c r="B1665" i="15"/>
  <c r="C1665" i="15"/>
  <c r="D1664" i="15"/>
  <c r="M1664" i="15"/>
  <c r="J1664" i="15"/>
  <c r="K1664" i="15"/>
  <c r="G1664" i="15"/>
  <c r="F1664" i="15"/>
  <c r="E1664" i="15"/>
  <c r="A1664" i="15"/>
  <c r="B1664" i="15"/>
  <c r="C1664" i="15"/>
  <c r="D1663" i="15"/>
  <c r="M1663" i="15"/>
  <c r="J1663" i="15"/>
  <c r="K1663" i="15"/>
  <c r="G1663" i="15"/>
  <c r="F1663" i="15"/>
  <c r="E1663" i="15"/>
  <c r="A1663" i="15"/>
  <c r="B1663" i="15"/>
  <c r="C1663" i="15"/>
  <c r="D1662" i="15"/>
  <c r="M1662" i="15"/>
  <c r="J1662" i="15"/>
  <c r="K1662" i="15"/>
  <c r="G1662" i="15"/>
  <c r="F1662" i="15"/>
  <c r="E1662" i="15"/>
  <c r="A1662" i="15"/>
  <c r="B1662" i="15"/>
  <c r="C1662" i="15"/>
  <c r="D1661" i="15"/>
  <c r="M1661" i="15"/>
  <c r="J1661" i="15"/>
  <c r="K1661" i="15"/>
  <c r="G1661" i="15"/>
  <c r="F1661" i="15"/>
  <c r="E1661" i="15"/>
  <c r="A1661" i="15"/>
  <c r="B1661" i="15"/>
  <c r="C1661" i="15"/>
  <c r="D1660" i="15"/>
  <c r="M1660" i="15"/>
  <c r="J1660" i="15"/>
  <c r="K1660" i="15"/>
  <c r="G1660" i="15"/>
  <c r="F1660" i="15"/>
  <c r="E1660" i="15"/>
  <c r="A1660" i="15"/>
  <c r="B1660" i="15"/>
  <c r="C1660" i="15"/>
  <c r="D1659" i="15"/>
  <c r="M1659" i="15"/>
  <c r="J1659" i="15"/>
  <c r="K1659" i="15"/>
  <c r="G1659" i="15"/>
  <c r="F1659" i="15"/>
  <c r="E1659" i="15"/>
  <c r="A1659" i="15"/>
  <c r="B1659" i="15"/>
  <c r="C1659" i="15"/>
  <c r="D1658" i="15"/>
  <c r="M1658" i="15"/>
  <c r="J1658" i="15"/>
  <c r="K1658" i="15"/>
  <c r="G1658" i="15"/>
  <c r="F1658" i="15"/>
  <c r="E1658" i="15"/>
  <c r="A1658" i="15"/>
  <c r="B1658" i="15"/>
  <c r="C1658" i="15"/>
  <c r="D1657" i="15"/>
  <c r="M1657" i="15"/>
  <c r="J1657" i="15"/>
  <c r="K1657" i="15"/>
  <c r="G1657" i="15"/>
  <c r="F1657" i="15"/>
  <c r="E1657" i="15"/>
  <c r="A1657" i="15"/>
  <c r="B1657" i="15"/>
  <c r="C1657" i="15"/>
  <c r="D1656" i="15"/>
  <c r="M1656" i="15"/>
  <c r="J1656" i="15"/>
  <c r="K1656" i="15"/>
  <c r="G1656" i="15"/>
  <c r="F1656" i="15"/>
  <c r="E1656" i="15"/>
  <c r="A1656" i="15"/>
  <c r="B1656" i="15"/>
  <c r="C1656" i="15"/>
  <c r="D1655" i="15"/>
  <c r="M1655" i="15"/>
  <c r="J1655" i="15"/>
  <c r="K1655" i="15"/>
  <c r="G1655" i="15"/>
  <c r="F1655" i="15"/>
  <c r="E1655" i="15"/>
  <c r="A1655" i="15"/>
  <c r="B1655" i="15"/>
  <c r="C1655" i="15"/>
  <c r="D1654" i="15"/>
  <c r="M1654" i="15"/>
  <c r="J1654" i="15"/>
  <c r="K1654" i="15"/>
  <c r="G1654" i="15"/>
  <c r="F1654" i="15"/>
  <c r="E1654" i="15"/>
  <c r="A1654" i="15"/>
  <c r="B1654" i="15"/>
  <c r="C1654" i="15"/>
  <c r="D1653" i="15"/>
  <c r="M1653" i="15"/>
  <c r="J1653" i="15"/>
  <c r="K1653" i="15"/>
  <c r="G1653" i="15"/>
  <c r="F1653" i="15"/>
  <c r="E1653" i="15"/>
  <c r="A1653" i="15"/>
  <c r="B1653" i="15"/>
  <c r="C1653" i="15"/>
  <c r="D1652" i="15"/>
  <c r="M1652" i="15"/>
  <c r="J1652" i="15"/>
  <c r="K1652" i="15"/>
  <c r="G1652" i="15"/>
  <c r="F1652" i="15"/>
  <c r="E1652" i="15"/>
  <c r="A1652" i="15"/>
  <c r="B1652" i="15"/>
  <c r="C1652" i="15"/>
  <c r="D1651" i="15"/>
  <c r="M1651" i="15"/>
  <c r="J1651" i="15"/>
  <c r="K1651" i="15"/>
  <c r="G1651" i="15"/>
  <c r="F1651" i="15"/>
  <c r="E1651" i="15"/>
  <c r="A1651" i="15"/>
  <c r="B1651" i="15"/>
  <c r="C1651" i="15"/>
  <c r="D1650" i="15"/>
  <c r="M1650" i="15"/>
  <c r="J1650" i="15"/>
  <c r="K1650" i="15"/>
  <c r="G1650" i="15"/>
  <c r="F1650" i="15"/>
  <c r="E1650" i="15"/>
  <c r="A1650" i="15"/>
  <c r="B1650" i="15"/>
  <c r="C1650" i="15"/>
  <c r="D1649" i="15"/>
  <c r="M1649" i="15"/>
  <c r="J1649" i="15"/>
  <c r="K1649" i="15"/>
  <c r="G1649" i="15"/>
  <c r="F1649" i="15"/>
  <c r="E1649" i="15"/>
  <c r="A1649" i="15"/>
  <c r="B1649" i="15"/>
  <c r="C1649" i="15"/>
  <c r="D1648" i="15"/>
  <c r="M1648" i="15"/>
  <c r="J1648" i="15"/>
  <c r="K1648" i="15"/>
  <c r="G1648" i="15"/>
  <c r="F1648" i="15"/>
  <c r="E1648" i="15"/>
  <c r="A1648" i="15"/>
  <c r="B1648" i="15"/>
  <c r="C1648" i="15"/>
  <c r="D1647" i="15"/>
  <c r="M1647" i="15"/>
  <c r="J1647" i="15"/>
  <c r="K1647" i="15"/>
  <c r="G1647" i="15"/>
  <c r="F1647" i="15"/>
  <c r="E1647" i="15"/>
  <c r="A1647" i="15"/>
  <c r="B1647" i="15"/>
  <c r="C1647" i="15"/>
  <c r="D1646" i="15"/>
  <c r="M1646" i="15"/>
  <c r="J1646" i="15"/>
  <c r="K1646" i="15"/>
  <c r="G1646" i="15"/>
  <c r="F1646" i="15"/>
  <c r="E1646" i="15"/>
  <c r="A1646" i="15"/>
  <c r="B1646" i="15"/>
  <c r="C1646" i="15"/>
  <c r="D1645" i="15"/>
  <c r="M1645" i="15"/>
  <c r="J1645" i="15"/>
  <c r="K1645" i="15"/>
  <c r="G1645" i="15"/>
  <c r="F1645" i="15"/>
  <c r="E1645" i="15"/>
  <c r="A1645" i="15"/>
  <c r="B1645" i="15"/>
  <c r="C1645" i="15"/>
  <c r="D1644" i="15"/>
  <c r="M1644" i="15"/>
  <c r="J1644" i="15"/>
  <c r="K1644" i="15"/>
  <c r="G1644" i="15"/>
  <c r="F1644" i="15"/>
  <c r="E1644" i="15"/>
  <c r="A1644" i="15"/>
  <c r="B1644" i="15"/>
  <c r="C1644" i="15"/>
  <c r="D1643" i="15"/>
  <c r="M1643" i="15"/>
  <c r="J1643" i="15"/>
  <c r="K1643" i="15"/>
  <c r="G1643" i="15"/>
  <c r="F1643" i="15"/>
  <c r="E1643" i="15"/>
  <c r="A1643" i="15"/>
  <c r="B1643" i="15"/>
  <c r="C1643" i="15"/>
  <c r="D1642" i="15"/>
  <c r="M1642" i="15"/>
  <c r="J1642" i="15"/>
  <c r="K1642" i="15"/>
  <c r="G1642" i="15"/>
  <c r="F1642" i="15"/>
  <c r="E1642" i="15"/>
  <c r="A1642" i="15"/>
  <c r="B1642" i="15"/>
  <c r="C1642" i="15"/>
  <c r="D1641" i="15"/>
  <c r="M1641" i="15"/>
  <c r="J1641" i="15"/>
  <c r="K1641" i="15"/>
  <c r="G1641" i="15"/>
  <c r="F1641" i="15"/>
  <c r="E1641" i="15"/>
  <c r="A1641" i="15"/>
  <c r="B1641" i="15"/>
  <c r="C1641" i="15"/>
  <c r="D1640" i="15"/>
  <c r="M1640" i="15"/>
  <c r="J1640" i="15"/>
  <c r="K1640" i="15"/>
  <c r="G1640" i="15"/>
  <c r="F1640" i="15"/>
  <c r="E1640" i="15"/>
  <c r="A1640" i="15"/>
  <c r="B1640" i="15"/>
  <c r="C1640" i="15"/>
  <c r="D1639" i="15"/>
  <c r="M1639" i="15"/>
  <c r="J1639" i="15"/>
  <c r="K1639" i="15"/>
  <c r="G1639" i="15"/>
  <c r="F1639" i="15"/>
  <c r="E1639" i="15"/>
  <c r="A1639" i="15"/>
  <c r="B1639" i="15"/>
  <c r="C1639" i="15"/>
  <c r="D1638" i="15"/>
  <c r="M1638" i="15"/>
  <c r="J1638" i="15"/>
  <c r="K1638" i="15"/>
  <c r="G1638" i="15"/>
  <c r="F1638" i="15"/>
  <c r="E1638" i="15"/>
  <c r="A1638" i="15"/>
  <c r="B1638" i="15"/>
  <c r="C1638" i="15"/>
  <c r="D1637" i="15"/>
  <c r="M1637" i="15"/>
  <c r="J1637" i="15"/>
  <c r="K1637" i="15"/>
  <c r="G1637" i="15"/>
  <c r="F1637" i="15"/>
  <c r="E1637" i="15"/>
  <c r="A1637" i="15"/>
  <c r="B1637" i="15"/>
  <c r="C1637" i="15"/>
  <c r="D1636" i="15"/>
  <c r="M1636" i="15"/>
  <c r="J1636" i="15"/>
  <c r="K1636" i="15"/>
  <c r="G1636" i="15"/>
  <c r="F1636" i="15"/>
  <c r="E1636" i="15"/>
  <c r="A1636" i="15"/>
  <c r="B1636" i="15"/>
  <c r="C1636" i="15"/>
  <c r="D1635" i="15"/>
  <c r="M1635" i="15"/>
  <c r="J1635" i="15"/>
  <c r="K1635" i="15"/>
  <c r="G1635" i="15"/>
  <c r="F1635" i="15"/>
  <c r="E1635" i="15"/>
  <c r="A1635" i="15"/>
  <c r="B1635" i="15"/>
  <c r="C1635" i="15"/>
  <c r="D1634" i="15"/>
  <c r="M1634" i="15"/>
  <c r="J1634" i="15"/>
  <c r="K1634" i="15"/>
  <c r="G1634" i="15"/>
  <c r="F1634" i="15"/>
  <c r="E1634" i="15"/>
  <c r="A1634" i="15"/>
  <c r="B1634" i="15"/>
  <c r="C1634" i="15"/>
  <c r="D1633" i="15"/>
  <c r="M1633" i="15"/>
  <c r="J1633" i="15"/>
  <c r="K1633" i="15"/>
  <c r="G1633" i="15"/>
  <c r="F1633" i="15"/>
  <c r="E1633" i="15"/>
  <c r="A1633" i="15"/>
  <c r="B1633" i="15"/>
  <c r="C1633" i="15"/>
  <c r="D1632" i="15"/>
  <c r="M1632" i="15"/>
  <c r="J1632" i="15"/>
  <c r="K1632" i="15"/>
  <c r="G1632" i="15"/>
  <c r="F1632" i="15"/>
  <c r="E1632" i="15"/>
  <c r="A1632" i="15"/>
  <c r="B1632" i="15"/>
  <c r="C1632" i="15"/>
  <c r="D1631" i="15"/>
  <c r="M1631" i="15"/>
  <c r="J1631" i="15"/>
  <c r="K1631" i="15"/>
  <c r="G1631" i="15"/>
  <c r="F1631" i="15"/>
  <c r="E1631" i="15"/>
  <c r="A1631" i="15"/>
  <c r="B1631" i="15"/>
  <c r="C1631" i="15"/>
  <c r="D1630" i="15"/>
  <c r="M1630" i="15"/>
  <c r="J1630" i="15"/>
  <c r="K1630" i="15"/>
  <c r="G1630" i="15"/>
  <c r="F1630" i="15"/>
  <c r="E1630" i="15"/>
  <c r="A1630" i="15"/>
  <c r="B1630" i="15"/>
  <c r="C1630" i="15"/>
  <c r="D1629" i="15"/>
  <c r="M1629" i="15"/>
  <c r="J1629" i="15"/>
  <c r="K1629" i="15"/>
  <c r="G1629" i="15"/>
  <c r="F1629" i="15"/>
  <c r="E1629" i="15"/>
  <c r="A1629" i="15"/>
  <c r="B1629" i="15"/>
  <c r="C1629" i="15"/>
  <c r="D1628" i="15"/>
  <c r="M1628" i="15"/>
  <c r="J1628" i="15"/>
  <c r="K1628" i="15"/>
  <c r="G1628" i="15"/>
  <c r="F1628" i="15"/>
  <c r="E1628" i="15"/>
  <c r="A1628" i="15"/>
  <c r="B1628" i="15"/>
  <c r="C1628" i="15"/>
  <c r="D1627" i="15"/>
  <c r="M1627" i="15"/>
  <c r="J1627" i="15"/>
  <c r="K1627" i="15"/>
  <c r="G1627" i="15"/>
  <c r="F1627" i="15"/>
  <c r="E1627" i="15"/>
  <c r="A1627" i="15"/>
  <c r="B1627" i="15"/>
  <c r="C1627" i="15"/>
  <c r="D1626" i="15"/>
  <c r="M1626" i="15"/>
  <c r="J1626" i="15"/>
  <c r="K1626" i="15"/>
  <c r="G1626" i="15"/>
  <c r="F1626" i="15"/>
  <c r="E1626" i="15"/>
  <c r="A1626" i="15"/>
  <c r="B1626" i="15"/>
  <c r="C1626" i="15"/>
  <c r="D1625" i="15"/>
  <c r="M1625" i="15"/>
  <c r="J1625" i="15"/>
  <c r="K1625" i="15"/>
  <c r="G1625" i="15"/>
  <c r="F1625" i="15"/>
  <c r="E1625" i="15"/>
  <c r="A1625" i="15"/>
  <c r="B1625" i="15"/>
  <c r="C1625" i="15"/>
  <c r="D1624" i="15"/>
  <c r="M1624" i="15"/>
  <c r="J1624" i="15"/>
  <c r="K1624" i="15"/>
  <c r="G1624" i="15"/>
  <c r="F1624" i="15"/>
  <c r="E1624" i="15"/>
  <c r="A1624" i="15"/>
  <c r="B1624" i="15"/>
  <c r="C1624" i="15"/>
  <c r="D1623" i="15"/>
  <c r="M1623" i="15"/>
  <c r="J1623" i="15"/>
  <c r="K1623" i="15"/>
  <c r="G1623" i="15"/>
  <c r="F1623" i="15"/>
  <c r="E1623" i="15"/>
  <c r="A1623" i="15"/>
  <c r="B1623" i="15"/>
  <c r="C1623" i="15"/>
  <c r="D1622" i="15"/>
  <c r="M1622" i="15"/>
  <c r="J1622" i="15"/>
  <c r="K1622" i="15"/>
  <c r="G1622" i="15"/>
  <c r="F1622" i="15"/>
  <c r="E1622" i="15"/>
  <c r="A1622" i="15"/>
  <c r="B1622" i="15"/>
  <c r="C1622" i="15"/>
  <c r="D1621" i="15"/>
  <c r="M1621" i="15"/>
  <c r="J1621" i="15"/>
  <c r="K1621" i="15"/>
  <c r="G1621" i="15"/>
  <c r="F1621" i="15"/>
  <c r="E1621" i="15"/>
  <c r="A1621" i="15"/>
  <c r="B1621" i="15"/>
  <c r="C1621" i="15"/>
  <c r="D1620" i="15"/>
  <c r="M1620" i="15"/>
  <c r="J1620" i="15"/>
  <c r="K1620" i="15"/>
  <c r="G1620" i="15"/>
  <c r="F1620" i="15"/>
  <c r="E1620" i="15"/>
  <c r="A1620" i="15"/>
  <c r="B1620" i="15"/>
  <c r="C1620" i="15"/>
  <c r="D1619" i="15"/>
  <c r="M1619" i="15"/>
  <c r="J1619" i="15"/>
  <c r="K1619" i="15"/>
  <c r="G1619" i="15"/>
  <c r="F1619" i="15"/>
  <c r="E1619" i="15"/>
  <c r="A1619" i="15"/>
  <c r="B1619" i="15"/>
  <c r="C1619" i="15"/>
  <c r="D1618" i="15"/>
  <c r="M1618" i="15"/>
  <c r="J1618" i="15"/>
  <c r="K1618" i="15"/>
  <c r="G1618" i="15"/>
  <c r="F1618" i="15"/>
  <c r="E1618" i="15"/>
  <c r="A1618" i="15"/>
  <c r="B1618" i="15"/>
  <c r="C1618" i="15"/>
  <c r="D1617" i="15"/>
  <c r="M1617" i="15"/>
  <c r="J1617" i="15"/>
  <c r="K1617" i="15"/>
  <c r="G1617" i="15"/>
  <c r="F1617" i="15"/>
  <c r="E1617" i="15"/>
  <c r="A1617" i="15"/>
  <c r="B1617" i="15"/>
  <c r="C1617" i="15"/>
  <c r="D1616" i="15"/>
  <c r="M1616" i="15"/>
  <c r="J1616" i="15"/>
  <c r="K1616" i="15"/>
  <c r="G1616" i="15"/>
  <c r="F1616" i="15"/>
  <c r="E1616" i="15"/>
  <c r="A1616" i="15"/>
  <c r="B1616" i="15"/>
  <c r="C1616" i="15"/>
  <c r="D1615" i="15"/>
  <c r="M1615" i="15"/>
  <c r="J1615" i="15"/>
  <c r="K1615" i="15"/>
  <c r="G1615" i="15"/>
  <c r="F1615" i="15"/>
  <c r="E1615" i="15"/>
  <c r="A1615" i="15"/>
  <c r="B1615" i="15"/>
  <c r="C1615" i="15"/>
  <c r="D1614" i="15"/>
  <c r="M1614" i="15"/>
  <c r="J1614" i="15"/>
  <c r="K1614" i="15"/>
  <c r="G1614" i="15"/>
  <c r="F1614" i="15"/>
  <c r="E1614" i="15"/>
  <c r="A1614" i="15"/>
  <c r="B1614" i="15"/>
  <c r="C1614" i="15"/>
  <c r="D1613" i="15"/>
  <c r="M1613" i="15"/>
  <c r="J1613" i="15"/>
  <c r="K1613" i="15"/>
  <c r="G1613" i="15"/>
  <c r="F1613" i="15"/>
  <c r="E1613" i="15"/>
  <c r="A1613" i="15"/>
  <c r="B1613" i="15"/>
  <c r="C1613" i="15"/>
  <c r="D1612" i="15"/>
  <c r="M1612" i="15"/>
  <c r="J1612" i="15"/>
  <c r="K1612" i="15"/>
  <c r="G1612" i="15"/>
  <c r="F1612" i="15"/>
  <c r="E1612" i="15"/>
  <c r="A1612" i="15"/>
  <c r="B1612" i="15"/>
  <c r="C1612" i="15"/>
  <c r="D1611" i="15"/>
  <c r="M1611" i="15"/>
  <c r="J1611" i="15"/>
  <c r="K1611" i="15"/>
  <c r="G1611" i="15"/>
  <c r="F1611" i="15"/>
  <c r="E1611" i="15"/>
  <c r="A1611" i="15"/>
  <c r="B1611" i="15"/>
  <c r="C1611" i="15"/>
  <c r="D1610" i="15"/>
  <c r="M1610" i="15"/>
  <c r="J1610" i="15"/>
  <c r="K1610" i="15"/>
  <c r="G1610" i="15"/>
  <c r="F1610" i="15"/>
  <c r="E1610" i="15"/>
  <c r="A1610" i="15"/>
  <c r="B1610" i="15"/>
  <c r="C1610" i="15"/>
  <c r="D1609" i="15"/>
  <c r="M1609" i="15"/>
  <c r="J1609" i="15"/>
  <c r="K1609" i="15"/>
  <c r="G1609" i="15"/>
  <c r="F1609" i="15"/>
  <c r="E1609" i="15"/>
  <c r="A1609" i="15"/>
  <c r="B1609" i="15"/>
  <c r="C1609" i="15"/>
  <c r="D1608" i="15"/>
  <c r="M1608" i="15"/>
  <c r="J1608" i="15"/>
  <c r="K1608" i="15"/>
  <c r="G1608" i="15"/>
  <c r="F1608" i="15"/>
  <c r="E1608" i="15"/>
  <c r="A1608" i="15"/>
  <c r="B1608" i="15"/>
  <c r="C1608" i="15"/>
  <c r="D1607" i="15"/>
  <c r="M1607" i="15"/>
  <c r="J1607" i="15"/>
  <c r="K1607" i="15"/>
  <c r="G1607" i="15"/>
  <c r="F1607" i="15"/>
  <c r="E1607" i="15"/>
  <c r="A1607" i="15"/>
  <c r="B1607" i="15"/>
  <c r="C1607" i="15"/>
  <c r="D1606" i="15"/>
  <c r="M1606" i="15"/>
  <c r="J1606" i="15"/>
  <c r="K1606" i="15"/>
  <c r="G1606" i="15"/>
  <c r="F1606" i="15"/>
  <c r="E1606" i="15"/>
  <c r="A1606" i="15"/>
  <c r="B1606" i="15"/>
  <c r="C1606" i="15"/>
  <c r="D1605" i="15"/>
  <c r="M1605" i="15"/>
  <c r="J1605" i="15"/>
  <c r="K1605" i="15"/>
  <c r="G1605" i="15"/>
  <c r="F1605" i="15"/>
  <c r="E1605" i="15"/>
  <c r="A1605" i="15"/>
  <c r="B1605" i="15"/>
  <c r="C1605" i="15"/>
  <c r="D1604" i="15"/>
  <c r="M1604" i="15"/>
  <c r="J1604" i="15"/>
  <c r="K1604" i="15"/>
  <c r="G1604" i="15"/>
  <c r="F1604" i="15"/>
  <c r="E1604" i="15"/>
  <c r="A1604" i="15"/>
  <c r="B1604" i="15"/>
  <c r="C1604" i="15"/>
  <c r="D1603" i="15"/>
  <c r="M1603" i="15"/>
  <c r="J1603" i="15"/>
  <c r="K1603" i="15"/>
  <c r="G1603" i="15"/>
  <c r="F1603" i="15"/>
  <c r="E1603" i="15"/>
  <c r="A1603" i="15"/>
  <c r="B1603" i="15"/>
  <c r="C1603" i="15"/>
  <c r="D1602" i="15"/>
  <c r="M1602" i="15"/>
  <c r="J1602" i="15"/>
  <c r="K1602" i="15"/>
  <c r="G1602" i="15"/>
  <c r="F1602" i="15"/>
  <c r="E1602" i="15"/>
  <c r="A1602" i="15"/>
  <c r="B1602" i="15"/>
  <c r="C1602" i="15"/>
  <c r="D1601" i="15"/>
  <c r="M1601" i="15"/>
  <c r="J1601" i="15"/>
  <c r="K1601" i="15"/>
  <c r="G1601" i="15"/>
  <c r="F1601" i="15"/>
  <c r="E1601" i="15"/>
  <c r="A1601" i="15"/>
  <c r="B1601" i="15"/>
  <c r="C1601" i="15"/>
  <c r="D1600" i="15"/>
  <c r="M1600" i="15"/>
  <c r="J1600" i="15"/>
  <c r="K1600" i="15"/>
  <c r="G1600" i="15"/>
  <c r="F1600" i="15"/>
  <c r="E1600" i="15"/>
  <c r="A1600" i="15"/>
  <c r="B1600" i="15"/>
  <c r="C1600" i="15"/>
  <c r="D1599" i="15"/>
  <c r="M1599" i="15"/>
  <c r="J1599" i="15"/>
  <c r="K1599" i="15"/>
  <c r="G1599" i="15"/>
  <c r="F1599" i="15"/>
  <c r="E1599" i="15"/>
  <c r="A1599" i="15"/>
  <c r="B1599" i="15"/>
  <c r="C1599" i="15"/>
  <c r="D1598" i="15"/>
  <c r="M1598" i="15"/>
  <c r="J1598" i="15"/>
  <c r="K1598" i="15"/>
  <c r="G1598" i="15"/>
  <c r="F1598" i="15"/>
  <c r="E1598" i="15"/>
  <c r="A1598" i="15"/>
  <c r="B1598" i="15"/>
  <c r="C1598" i="15"/>
  <c r="D1597" i="15"/>
  <c r="M1597" i="15"/>
  <c r="J1597" i="15"/>
  <c r="K1597" i="15"/>
  <c r="G1597" i="15"/>
  <c r="F1597" i="15"/>
  <c r="E1597" i="15"/>
  <c r="A1597" i="15"/>
  <c r="B1597" i="15"/>
  <c r="C1597" i="15"/>
  <c r="D1596" i="15"/>
  <c r="M1596" i="15"/>
  <c r="J1596" i="15"/>
  <c r="K1596" i="15"/>
  <c r="G1596" i="15"/>
  <c r="F1596" i="15"/>
  <c r="E1596" i="15"/>
  <c r="A1596" i="15"/>
  <c r="B1596" i="15"/>
  <c r="C1596" i="15"/>
  <c r="D1595" i="15"/>
  <c r="M1595" i="15"/>
  <c r="J1595" i="15"/>
  <c r="K1595" i="15"/>
  <c r="G1595" i="15"/>
  <c r="F1595" i="15"/>
  <c r="E1595" i="15"/>
  <c r="A1595" i="15"/>
  <c r="B1595" i="15"/>
  <c r="C1595" i="15"/>
  <c r="D1594" i="15"/>
  <c r="M1594" i="15"/>
  <c r="J1594" i="15"/>
  <c r="K1594" i="15"/>
  <c r="G1594" i="15"/>
  <c r="F1594" i="15"/>
  <c r="E1594" i="15"/>
  <c r="A1594" i="15"/>
  <c r="B1594" i="15"/>
  <c r="C1594" i="15"/>
  <c r="D1593" i="15"/>
  <c r="M1593" i="15"/>
  <c r="J1593" i="15"/>
  <c r="K1593" i="15"/>
  <c r="G1593" i="15"/>
  <c r="F1593" i="15"/>
  <c r="E1593" i="15"/>
  <c r="A1593" i="15"/>
  <c r="B1593" i="15"/>
  <c r="C1593" i="15"/>
  <c r="D1592" i="15"/>
  <c r="M1592" i="15"/>
  <c r="J1592" i="15"/>
  <c r="K1592" i="15"/>
  <c r="G1592" i="15"/>
  <c r="F1592" i="15"/>
  <c r="E1592" i="15"/>
  <c r="A1592" i="15"/>
  <c r="B1592" i="15"/>
  <c r="C1592" i="15"/>
  <c r="D1591" i="15"/>
  <c r="M1591" i="15"/>
  <c r="J1591" i="15"/>
  <c r="K1591" i="15"/>
  <c r="G1591" i="15"/>
  <c r="F1591" i="15"/>
  <c r="E1591" i="15"/>
  <c r="A1591" i="15"/>
  <c r="B1591" i="15"/>
  <c r="C1591" i="15"/>
  <c r="D1590" i="15"/>
  <c r="M1590" i="15"/>
  <c r="J1590" i="15"/>
  <c r="K1590" i="15"/>
  <c r="G1590" i="15"/>
  <c r="F1590" i="15"/>
  <c r="E1590" i="15"/>
  <c r="A1590" i="15"/>
  <c r="B1590" i="15"/>
  <c r="C1590" i="15"/>
  <c r="D1589" i="15"/>
  <c r="M1589" i="15"/>
  <c r="J1589" i="15"/>
  <c r="K1589" i="15"/>
  <c r="G1589" i="15"/>
  <c r="F1589" i="15"/>
  <c r="E1589" i="15"/>
  <c r="A1589" i="15"/>
  <c r="B1589" i="15"/>
  <c r="C1589" i="15"/>
  <c r="D1588" i="15"/>
  <c r="M1588" i="15"/>
  <c r="J1588" i="15"/>
  <c r="K1588" i="15"/>
  <c r="G1588" i="15"/>
  <c r="F1588" i="15"/>
  <c r="E1588" i="15"/>
  <c r="A1588" i="15"/>
  <c r="B1588" i="15"/>
  <c r="C1588" i="15"/>
  <c r="D1587" i="15"/>
  <c r="M1587" i="15"/>
  <c r="J1587" i="15"/>
  <c r="K1587" i="15"/>
  <c r="G1587" i="15"/>
  <c r="F1587" i="15"/>
  <c r="E1587" i="15"/>
  <c r="A1587" i="15"/>
  <c r="B1587" i="15"/>
  <c r="C1587" i="15"/>
  <c r="D1586" i="15"/>
  <c r="M1586" i="15"/>
  <c r="J1586" i="15"/>
  <c r="K1586" i="15"/>
  <c r="G1586" i="15"/>
  <c r="F1586" i="15"/>
  <c r="E1586" i="15"/>
  <c r="A1586" i="15"/>
  <c r="B1586" i="15"/>
  <c r="C1586" i="15"/>
  <c r="D1585" i="15"/>
  <c r="M1585" i="15"/>
  <c r="J1585" i="15"/>
  <c r="K1585" i="15"/>
  <c r="G1585" i="15"/>
  <c r="F1585" i="15"/>
  <c r="E1585" i="15"/>
  <c r="A1585" i="15"/>
  <c r="B1585" i="15"/>
  <c r="C1585" i="15"/>
  <c r="D1584" i="15"/>
  <c r="M1584" i="15"/>
  <c r="J1584" i="15"/>
  <c r="K1584" i="15"/>
  <c r="G1584" i="15"/>
  <c r="F1584" i="15"/>
  <c r="E1584" i="15"/>
  <c r="A1584" i="15"/>
  <c r="B1584" i="15"/>
  <c r="C1584" i="15"/>
  <c r="D1583" i="15"/>
  <c r="M1583" i="15"/>
  <c r="J1583" i="15"/>
  <c r="K1583" i="15"/>
  <c r="G1583" i="15"/>
  <c r="F1583" i="15"/>
  <c r="E1583" i="15"/>
  <c r="A1583" i="15"/>
  <c r="B1583" i="15"/>
  <c r="C1583" i="15"/>
  <c r="D1582" i="15"/>
  <c r="M1582" i="15"/>
  <c r="J1582" i="15"/>
  <c r="K1582" i="15"/>
  <c r="G1582" i="15"/>
  <c r="F1582" i="15"/>
  <c r="E1582" i="15"/>
  <c r="A1582" i="15"/>
  <c r="B1582" i="15"/>
  <c r="C1582" i="15"/>
  <c r="D1581" i="15"/>
  <c r="M1581" i="15"/>
  <c r="J1581" i="15"/>
  <c r="K1581" i="15"/>
  <c r="G1581" i="15"/>
  <c r="F1581" i="15"/>
  <c r="E1581" i="15"/>
  <c r="A1581" i="15"/>
  <c r="B1581" i="15"/>
  <c r="C1581" i="15"/>
  <c r="D1580" i="15"/>
  <c r="M1580" i="15"/>
  <c r="J1580" i="15"/>
  <c r="K1580" i="15"/>
  <c r="G1580" i="15"/>
  <c r="F1580" i="15"/>
  <c r="E1580" i="15"/>
  <c r="A1580" i="15"/>
  <c r="B1580" i="15"/>
  <c r="C1580" i="15"/>
  <c r="D1579" i="15"/>
  <c r="M1579" i="15"/>
  <c r="J1579" i="15"/>
  <c r="K1579" i="15"/>
  <c r="G1579" i="15"/>
  <c r="F1579" i="15"/>
  <c r="E1579" i="15"/>
  <c r="A1579" i="15"/>
  <c r="B1579" i="15"/>
  <c r="C1579" i="15"/>
  <c r="D1578" i="15"/>
  <c r="M1578" i="15"/>
  <c r="J1578" i="15"/>
  <c r="K1578" i="15"/>
  <c r="G1578" i="15"/>
  <c r="F1578" i="15"/>
  <c r="E1578" i="15"/>
  <c r="A1578" i="15"/>
  <c r="B1578" i="15"/>
  <c r="C1578" i="15"/>
  <c r="D1577" i="15"/>
  <c r="M1577" i="15"/>
  <c r="J1577" i="15"/>
  <c r="K1577" i="15"/>
  <c r="G1577" i="15"/>
  <c r="F1577" i="15"/>
  <c r="E1577" i="15"/>
  <c r="A1577" i="15"/>
  <c r="B1577" i="15"/>
  <c r="C1577" i="15"/>
  <c r="D1576" i="15"/>
  <c r="M1576" i="15"/>
  <c r="J1576" i="15"/>
  <c r="K1576" i="15"/>
  <c r="G1576" i="15"/>
  <c r="F1576" i="15"/>
  <c r="E1576" i="15"/>
  <c r="A1576" i="15"/>
  <c r="B1576" i="15"/>
  <c r="C1576" i="15"/>
  <c r="D1575" i="15"/>
  <c r="M1575" i="15"/>
  <c r="J1575" i="15"/>
  <c r="K1575" i="15"/>
  <c r="G1575" i="15"/>
  <c r="F1575" i="15"/>
  <c r="E1575" i="15"/>
  <c r="A1575" i="15"/>
  <c r="B1575" i="15"/>
  <c r="C1575" i="15"/>
  <c r="D1574" i="15"/>
  <c r="M1574" i="15"/>
  <c r="J1574" i="15"/>
  <c r="K1574" i="15"/>
  <c r="G1574" i="15"/>
  <c r="F1574" i="15"/>
  <c r="E1574" i="15"/>
  <c r="A1574" i="15"/>
  <c r="B1574" i="15"/>
  <c r="C1574" i="15"/>
  <c r="D1573" i="15"/>
  <c r="M1573" i="15"/>
  <c r="J1573" i="15"/>
  <c r="K1573" i="15"/>
  <c r="G1573" i="15"/>
  <c r="F1573" i="15"/>
  <c r="E1573" i="15"/>
  <c r="A1573" i="15"/>
  <c r="B1573" i="15"/>
  <c r="C1573" i="15"/>
  <c r="D1572" i="15"/>
  <c r="M1572" i="15"/>
  <c r="J1572" i="15"/>
  <c r="K1572" i="15"/>
  <c r="G1572" i="15"/>
  <c r="F1572" i="15"/>
  <c r="E1572" i="15"/>
  <c r="A1572" i="15"/>
  <c r="B1572" i="15"/>
  <c r="C1572" i="15"/>
  <c r="D1571" i="15"/>
  <c r="M1571" i="15"/>
  <c r="J1571" i="15"/>
  <c r="K1571" i="15"/>
  <c r="G1571" i="15"/>
  <c r="F1571" i="15"/>
  <c r="E1571" i="15"/>
  <c r="A1571" i="15"/>
  <c r="B1571" i="15"/>
  <c r="C1571" i="15"/>
  <c r="D1570" i="15"/>
  <c r="M1570" i="15"/>
  <c r="J1570" i="15"/>
  <c r="K1570" i="15"/>
  <c r="G1570" i="15"/>
  <c r="F1570" i="15"/>
  <c r="E1570" i="15"/>
  <c r="A1570" i="15"/>
  <c r="B1570" i="15"/>
  <c r="C1570" i="15"/>
  <c r="D1569" i="15"/>
  <c r="M1569" i="15"/>
  <c r="J1569" i="15"/>
  <c r="K1569" i="15"/>
  <c r="G1569" i="15"/>
  <c r="F1569" i="15"/>
  <c r="E1569" i="15"/>
  <c r="A1569" i="15"/>
  <c r="B1569" i="15"/>
  <c r="C1569" i="15"/>
  <c r="D1568" i="15"/>
  <c r="M1568" i="15"/>
  <c r="J1568" i="15"/>
  <c r="K1568" i="15"/>
  <c r="G1568" i="15"/>
  <c r="F1568" i="15"/>
  <c r="E1568" i="15"/>
  <c r="A1568" i="15"/>
  <c r="B1568" i="15"/>
  <c r="C1568" i="15"/>
  <c r="D1567" i="15"/>
  <c r="M1567" i="15"/>
  <c r="J1567" i="15"/>
  <c r="K1567" i="15"/>
  <c r="G1567" i="15"/>
  <c r="F1567" i="15"/>
  <c r="E1567" i="15"/>
  <c r="A1567" i="15"/>
  <c r="B1567" i="15"/>
  <c r="C1567" i="15"/>
  <c r="D1566" i="15"/>
  <c r="M1566" i="15"/>
  <c r="J1566" i="15"/>
  <c r="K1566" i="15"/>
  <c r="G1566" i="15"/>
  <c r="F1566" i="15"/>
  <c r="E1566" i="15"/>
  <c r="A1566" i="15"/>
  <c r="B1566" i="15"/>
  <c r="C1566" i="15"/>
  <c r="D1565" i="15"/>
  <c r="M1565" i="15"/>
  <c r="J1565" i="15"/>
  <c r="K1565" i="15"/>
  <c r="G1565" i="15"/>
  <c r="F1565" i="15"/>
  <c r="E1565" i="15"/>
  <c r="A1565" i="15"/>
  <c r="B1565" i="15"/>
  <c r="C1565" i="15"/>
  <c r="D1564" i="15"/>
  <c r="M1564" i="15"/>
  <c r="J1564" i="15"/>
  <c r="K1564" i="15"/>
  <c r="G1564" i="15"/>
  <c r="F1564" i="15"/>
  <c r="E1564" i="15"/>
  <c r="A1564" i="15"/>
  <c r="B1564" i="15"/>
  <c r="C1564" i="15"/>
  <c r="D1563" i="15"/>
  <c r="M1563" i="15"/>
  <c r="J1563" i="15"/>
  <c r="K1563" i="15"/>
  <c r="G1563" i="15"/>
  <c r="F1563" i="15"/>
  <c r="E1563" i="15"/>
  <c r="A1563" i="15"/>
  <c r="B1563" i="15"/>
  <c r="C1563" i="15"/>
  <c r="D1562" i="15"/>
  <c r="M1562" i="15"/>
  <c r="J1562" i="15"/>
  <c r="K1562" i="15"/>
  <c r="G1562" i="15"/>
  <c r="F1562" i="15"/>
  <c r="E1562" i="15"/>
  <c r="A1562" i="15"/>
  <c r="B1562" i="15"/>
  <c r="C1562" i="15"/>
  <c r="D1561" i="15"/>
  <c r="M1561" i="15"/>
  <c r="J1561" i="15"/>
  <c r="K1561" i="15"/>
  <c r="G1561" i="15"/>
  <c r="F1561" i="15"/>
  <c r="E1561" i="15"/>
  <c r="A1561" i="15"/>
  <c r="B1561" i="15"/>
  <c r="C1561" i="15"/>
  <c r="D1560" i="15"/>
  <c r="M1560" i="15"/>
  <c r="J1560" i="15"/>
  <c r="K1560" i="15"/>
  <c r="G1560" i="15"/>
  <c r="F1560" i="15"/>
  <c r="E1560" i="15"/>
  <c r="A1560" i="15"/>
  <c r="B1560" i="15"/>
  <c r="C1560" i="15"/>
  <c r="D1559" i="15"/>
  <c r="M1559" i="15"/>
  <c r="J1559" i="15"/>
  <c r="K1559" i="15"/>
  <c r="G1559" i="15"/>
  <c r="F1559" i="15"/>
  <c r="E1559" i="15"/>
  <c r="A1559" i="15"/>
  <c r="B1559" i="15"/>
  <c r="C1559" i="15"/>
  <c r="D1558" i="15"/>
  <c r="M1558" i="15"/>
  <c r="J1558" i="15"/>
  <c r="K1558" i="15"/>
  <c r="G1558" i="15"/>
  <c r="F1558" i="15"/>
  <c r="E1558" i="15"/>
  <c r="A1558" i="15"/>
  <c r="B1558" i="15"/>
  <c r="C1558" i="15"/>
  <c r="D1557" i="15"/>
  <c r="M1557" i="15"/>
  <c r="J1557" i="15"/>
  <c r="K1557" i="15"/>
  <c r="G1557" i="15"/>
  <c r="F1557" i="15"/>
  <c r="E1557" i="15"/>
  <c r="A1557" i="15"/>
  <c r="B1557" i="15"/>
  <c r="C1557" i="15"/>
  <c r="D1556" i="15"/>
  <c r="M1556" i="15"/>
  <c r="J1556" i="15"/>
  <c r="K1556" i="15"/>
  <c r="G1556" i="15"/>
  <c r="F1556" i="15"/>
  <c r="E1556" i="15"/>
  <c r="A1556" i="15"/>
  <c r="B1556" i="15"/>
  <c r="C1556" i="15"/>
  <c r="D1555" i="15"/>
  <c r="M1555" i="15"/>
  <c r="J1555" i="15"/>
  <c r="K1555" i="15"/>
  <c r="G1555" i="15"/>
  <c r="F1555" i="15"/>
  <c r="E1555" i="15"/>
  <c r="A1555" i="15"/>
  <c r="B1555" i="15"/>
  <c r="C1555" i="15"/>
  <c r="D1554" i="15"/>
  <c r="M1554" i="15"/>
  <c r="J1554" i="15"/>
  <c r="K1554" i="15"/>
  <c r="G1554" i="15"/>
  <c r="F1554" i="15"/>
  <c r="E1554" i="15"/>
  <c r="A1554" i="15"/>
  <c r="B1554" i="15"/>
  <c r="C1554" i="15"/>
  <c r="D1553" i="15"/>
  <c r="M1553" i="15"/>
  <c r="J1553" i="15"/>
  <c r="K1553" i="15"/>
  <c r="G1553" i="15"/>
  <c r="F1553" i="15"/>
  <c r="E1553" i="15"/>
  <c r="A1553" i="15"/>
  <c r="B1553" i="15"/>
  <c r="C1553" i="15"/>
  <c r="D1552" i="15"/>
  <c r="M1552" i="15"/>
  <c r="J1552" i="15"/>
  <c r="K1552" i="15"/>
  <c r="G1552" i="15"/>
  <c r="F1552" i="15"/>
  <c r="E1552" i="15"/>
  <c r="A1552" i="15"/>
  <c r="B1552" i="15"/>
  <c r="C1552" i="15"/>
  <c r="D1551" i="15"/>
  <c r="M1551" i="15"/>
  <c r="J1551" i="15"/>
  <c r="K1551" i="15"/>
  <c r="G1551" i="15"/>
  <c r="F1551" i="15"/>
  <c r="E1551" i="15"/>
  <c r="A1551" i="15"/>
  <c r="B1551" i="15"/>
  <c r="C1551" i="15"/>
  <c r="D1550" i="15"/>
  <c r="M1550" i="15"/>
  <c r="J1550" i="15"/>
  <c r="K1550" i="15"/>
  <c r="G1550" i="15"/>
  <c r="F1550" i="15"/>
  <c r="E1550" i="15"/>
  <c r="A1550" i="15"/>
  <c r="B1550" i="15"/>
  <c r="C1550" i="15"/>
  <c r="D1549" i="15"/>
  <c r="M1549" i="15"/>
  <c r="J1549" i="15"/>
  <c r="K1549" i="15"/>
  <c r="G1549" i="15"/>
  <c r="F1549" i="15"/>
  <c r="E1549" i="15"/>
  <c r="A1549" i="15"/>
  <c r="B1549" i="15"/>
  <c r="C1549" i="15"/>
  <c r="D1548" i="15"/>
  <c r="M1548" i="15"/>
  <c r="J1548" i="15"/>
  <c r="K1548" i="15"/>
  <c r="G1548" i="15"/>
  <c r="F1548" i="15"/>
  <c r="E1548" i="15"/>
  <c r="A1548" i="15"/>
  <c r="B1548" i="15"/>
  <c r="C1548" i="15"/>
  <c r="D1547" i="15"/>
  <c r="M1547" i="15"/>
  <c r="J1547" i="15"/>
  <c r="K1547" i="15"/>
  <c r="G1547" i="15"/>
  <c r="F1547" i="15"/>
  <c r="E1547" i="15"/>
  <c r="A1547" i="15"/>
  <c r="B1547" i="15"/>
  <c r="C1547" i="15"/>
  <c r="D1546" i="15"/>
  <c r="M1546" i="15"/>
  <c r="J1546" i="15"/>
  <c r="K1546" i="15"/>
  <c r="G1546" i="15"/>
  <c r="F1546" i="15"/>
  <c r="E1546" i="15"/>
  <c r="A1546" i="15"/>
  <c r="B1546" i="15"/>
  <c r="C1546" i="15"/>
  <c r="D1545" i="15"/>
  <c r="M1545" i="15"/>
  <c r="J1545" i="15"/>
  <c r="K1545" i="15"/>
  <c r="G1545" i="15"/>
  <c r="F1545" i="15"/>
  <c r="E1545" i="15"/>
  <c r="A1545" i="15"/>
  <c r="B1545" i="15"/>
  <c r="C1545" i="15"/>
  <c r="D1544" i="15"/>
  <c r="M1544" i="15"/>
  <c r="J1544" i="15"/>
  <c r="K1544" i="15"/>
  <c r="G1544" i="15"/>
  <c r="F1544" i="15"/>
  <c r="E1544" i="15"/>
  <c r="A1544" i="15"/>
  <c r="B1544" i="15"/>
  <c r="C1544" i="15"/>
  <c r="D1543" i="15"/>
  <c r="M1543" i="15"/>
  <c r="J1543" i="15"/>
  <c r="K1543" i="15"/>
  <c r="G1543" i="15"/>
  <c r="F1543" i="15"/>
  <c r="E1543" i="15"/>
  <c r="A1543" i="15"/>
  <c r="B1543" i="15"/>
  <c r="C1543" i="15"/>
  <c r="D1542" i="15"/>
  <c r="M1542" i="15"/>
  <c r="J1542" i="15"/>
  <c r="K1542" i="15"/>
  <c r="G1542" i="15"/>
  <c r="F1542" i="15"/>
  <c r="E1542" i="15"/>
  <c r="A1542" i="15"/>
  <c r="B1542" i="15"/>
  <c r="C1542" i="15"/>
  <c r="D1541" i="15"/>
  <c r="M1541" i="15"/>
  <c r="J1541" i="15"/>
  <c r="K1541" i="15"/>
  <c r="G1541" i="15"/>
  <c r="F1541" i="15"/>
  <c r="E1541" i="15"/>
  <c r="A1541" i="15"/>
  <c r="B1541" i="15"/>
  <c r="C1541" i="15"/>
  <c r="D1540" i="15"/>
  <c r="M1540" i="15"/>
  <c r="J1540" i="15"/>
  <c r="K1540" i="15"/>
  <c r="G1540" i="15"/>
  <c r="F1540" i="15"/>
  <c r="E1540" i="15"/>
  <c r="A1540" i="15"/>
  <c r="B1540" i="15"/>
  <c r="C1540" i="15"/>
  <c r="D1539" i="15"/>
  <c r="M1539" i="15"/>
  <c r="J1539" i="15"/>
  <c r="K1539" i="15"/>
  <c r="G1539" i="15"/>
  <c r="F1539" i="15"/>
  <c r="E1539" i="15"/>
  <c r="A1539" i="15"/>
  <c r="B1539" i="15"/>
  <c r="C1539" i="15"/>
  <c r="D1538" i="15"/>
  <c r="M1538" i="15"/>
  <c r="J1538" i="15"/>
  <c r="K1538" i="15"/>
  <c r="G1538" i="15"/>
  <c r="F1538" i="15"/>
  <c r="E1538" i="15"/>
  <c r="A1538" i="15"/>
  <c r="B1538" i="15"/>
  <c r="C1538" i="15"/>
  <c r="D1537" i="15"/>
  <c r="M1537" i="15"/>
  <c r="J1537" i="15"/>
  <c r="K1537" i="15"/>
  <c r="G1537" i="15"/>
  <c r="F1537" i="15"/>
  <c r="E1537" i="15"/>
  <c r="A1537" i="15"/>
  <c r="B1537" i="15"/>
  <c r="C1537" i="15"/>
  <c r="D1536" i="15"/>
  <c r="M1536" i="15"/>
  <c r="J1536" i="15"/>
  <c r="K1536" i="15"/>
  <c r="G1536" i="15"/>
  <c r="F1536" i="15"/>
  <c r="E1536" i="15"/>
  <c r="A1536" i="15"/>
  <c r="B1536" i="15"/>
  <c r="C1536" i="15"/>
  <c r="D1535" i="15"/>
  <c r="M1535" i="15"/>
  <c r="J1535" i="15"/>
  <c r="K1535" i="15"/>
  <c r="G1535" i="15"/>
  <c r="F1535" i="15"/>
  <c r="E1535" i="15"/>
  <c r="A1535" i="15"/>
  <c r="B1535" i="15"/>
  <c r="C1535" i="15"/>
  <c r="D1534" i="15"/>
  <c r="M1534" i="15"/>
  <c r="J1534" i="15"/>
  <c r="K1534" i="15"/>
  <c r="G1534" i="15"/>
  <c r="F1534" i="15"/>
  <c r="E1534" i="15"/>
  <c r="A1534" i="15"/>
  <c r="B1534" i="15"/>
  <c r="C1534" i="15"/>
  <c r="D1533" i="15"/>
  <c r="M1533" i="15"/>
  <c r="J1533" i="15"/>
  <c r="K1533" i="15"/>
  <c r="G1533" i="15"/>
  <c r="F1533" i="15"/>
  <c r="E1533" i="15"/>
  <c r="A1533" i="15"/>
  <c r="B1533" i="15"/>
  <c r="C1533" i="15"/>
  <c r="D1532" i="15"/>
  <c r="M1532" i="15"/>
  <c r="J1532" i="15"/>
  <c r="K1532" i="15"/>
  <c r="G1532" i="15"/>
  <c r="F1532" i="15"/>
  <c r="E1532" i="15"/>
  <c r="A1532" i="15"/>
  <c r="B1532" i="15"/>
  <c r="C1532" i="15"/>
  <c r="D1531" i="15"/>
  <c r="M1531" i="15"/>
  <c r="J1531" i="15"/>
  <c r="K1531" i="15"/>
  <c r="G1531" i="15"/>
  <c r="F1531" i="15"/>
  <c r="E1531" i="15"/>
  <c r="A1531" i="15"/>
  <c r="B1531" i="15"/>
  <c r="C1531" i="15"/>
  <c r="D1530" i="15"/>
  <c r="M1530" i="15"/>
  <c r="J1530" i="15"/>
  <c r="K1530" i="15"/>
  <c r="G1530" i="15"/>
  <c r="F1530" i="15"/>
  <c r="E1530" i="15"/>
  <c r="A1530" i="15"/>
  <c r="B1530" i="15"/>
  <c r="C1530" i="15"/>
  <c r="D1529" i="15"/>
  <c r="M1529" i="15"/>
  <c r="J1529" i="15"/>
  <c r="K1529" i="15"/>
  <c r="G1529" i="15"/>
  <c r="F1529" i="15"/>
  <c r="E1529" i="15"/>
  <c r="A1529" i="15"/>
  <c r="B1529" i="15"/>
  <c r="C1529" i="15"/>
  <c r="D1528" i="15"/>
  <c r="M1528" i="15"/>
  <c r="J1528" i="15"/>
  <c r="K1528" i="15"/>
  <c r="G1528" i="15"/>
  <c r="F1528" i="15"/>
  <c r="E1528" i="15"/>
  <c r="A1528" i="15"/>
  <c r="B1528" i="15"/>
  <c r="C1528" i="15"/>
  <c r="D1527" i="15"/>
  <c r="M1527" i="15"/>
  <c r="J1527" i="15"/>
  <c r="K1527" i="15"/>
  <c r="G1527" i="15"/>
  <c r="F1527" i="15"/>
  <c r="E1527" i="15"/>
  <c r="A1527" i="15"/>
  <c r="B1527" i="15"/>
  <c r="C1527" i="15"/>
  <c r="D1526" i="15"/>
  <c r="M1526" i="15"/>
  <c r="J1526" i="15"/>
  <c r="K1526" i="15"/>
  <c r="G1526" i="15"/>
  <c r="F1526" i="15"/>
  <c r="E1526" i="15"/>
  <c r="A1526" i="15"/>
  <c r="B1526" i="15"/>
  <c r="C1526" i="15"/>
  <c r="D1525" i="15"/>
  <c r="M1525" i="15"/>
  <c r="J1525" i="15"/>
  <c r="K1525" i="15"/>
  <c r="G1525" i="15"/>
  <c r="F1525" i="15"/>
  <c r="E1525" i="15"/>
  <c r="A1525" i="15"/>
  <c r="B1525" i="15"/>
  <c r="C1525" i="15"/>
  <c r="D1524" i="15"/>
  <c r="M1524" i="15"/>
  <c r="J1524" i="15"/>
  <c r="K1524" i="15"/>
  <c r="G1524" i="15"/>
  <c r="F1524" i="15"/>
  <c r="E1524" i="15"/>
  <c r="A1524" i="15"/>
  <c r="B1524" i="15"/>
  <c r="C1524" i="15"/>
  <c r="D1523" i="15"/>
  <c r="M1523" i="15"/>
  <c r="J1523" i="15"/>
  <c r="K1523" i="15"/>
  <c r="G1523" i="15"/>
  <c r="F1523" i="15"/>
  <c r="E1523" i="15"/>
  <c r="A1523" i="15"/>
  <c r="B1523" i="15"/>
  <c r="C1523" i="15"/>
  <c r="D1522" i="15"/>
  <c r="M1522" i="15"/>
  <c r="J1522" i="15"/>
  <c r="K1522" i="15"/>
  <c r="G1522" i="15"/>
  <c r="F1522" i="15"/>
  <c r="E1522" i="15"/>
  <c r="A1522" i="15"/>
  <c r="B1522" i="15"/>
  <c r="C1522" i="15"/>
  <c r="D1521" i="15"/>
  <c r="M1521" i="15"/>
  <c r="J1521" i="15"/>
  <c r="K1521" i="15"/>
  <c r="G1521" i="15"/>
  <c r="F1521" i="15"/>
  <c r="E1521" i="15"/>
  <c r="A1521" i="15"/>
  <c r="B1521" i="15"/>
  <c r="C1521" i="15"/>
  <c r="D1520" i="15"/>
  <c r="M1520" i="15"/>
  <c r="J1520" i="15"/>
  <c r="K1520" i="15"/>
  <c r="G1520" i="15"/>
  <c r="F1520" i="15"/>
  <c r="E1520" i="15"/>
  <c r="A1520" i="15"/>
  <c r="B1520" i="15"/>
  <c r="C1520" i="15"/>
  <c r="D1519" i="15"/>
  <c r="M1519" i="15"/>
  <c r="J1519" i="15"/>
  <c r="K1519" i="15"/>
  <c r="G1519" i="15"/>
  <c r="F1519" i="15"/>
  <c r="E1519" i="15"/>
  <c r="A1519" i="15"/>
  <c r="B1519" i="15"/>
  <c r="C1519" i="15"/>
  <c r="D1518" i="15"/>
  <c r="M1518" i="15"/>
  <c r="J1518" i="15"/>
  <c r="K1518" i="15"/>
  <c r="G1518" i="15"/>
  <c r="F1518" i="15"/>
  <c r="E1518" i="15"/>
  <c r="A1518" i="15"/>
  <c r="B1518" i="15"/>
  <c r="C1518" i="15"/>
  <c r="D1517" i="15"/>
  <c r="M1517" i="15"/>
  <c r="J1517" i="15"/>
  <c r="K1517" i="15"/>
  <c r="G1517" i="15"/>
  <c r="F1517" i="15"/>
  <c r="E1517" i="15"/>
  <c r="A1517" i="15"/>
  <c r="B1517" i="15"/>
  <c r="C1517" i="15"/>
  <c r="D1516" i="15"/>
  <c r="M1516" i="15"/>
  <c r="J1516" i="15"/>
  <c r="K1516" i="15"/>
  <c r="G1516" i="15"/>
  <c r="F1516" i="15"/>
  <c r="E1516" i="15"/>
  <c r="A1516" i="15"/>
  <c r="B1516" i="15"/>
  <c r="C1516" i="15"/>
  <c r="D1515" i="15"/>
  <c r="M1515" i="15"/>
  <c r="J1515" i="15"/>
  <c r="K1515" i="15"/>
  <c r="G1515" i="15"/>
  <c r="F1515" i="15"/>
  <c r="E1515" i="15"/>
  <c r="A1515" i="15"/>
  <c r="B1515" i="15"/>
  <c r="C1515" i="15"/>
  <c r="D1514" i="15"/>
  <c r="M1514" i="15"/>
  <c r="J1514" i="15"/>
  <c r="K1514" i="15"/>
  <c r="G1514" i="15"/>
  <c r="F1514" i="15"/>
  <c r="E1514" i="15"/>
  <c r="A1514" i="15"/>
  <c r="B1514" i="15"/>
  <c r="C1514" i="15"/>
  <c r="D1513" i="15"/>
  <c r="M1513" i="15"/>
  <c r="J1513" i="15"/>
  <c r="K1513" i="15"/>
  <c r="G1513" i="15"/>
  <c r="F1513" i="15"/>
  <c r="E1513" i="15"/>
  <c r="A1513" i="15"/>
  <c r="B1513" i="15"/>
  <c r="C1513" i="15"/>
  <c r="D1512" i="15"/>
  <c r="M1512" i="15"/>
  <c r="J1512" i="15"/>
  <c r="K1512" i="15"/>
  <c r="G1512" i="15"/>
  <c r="F1512" i="15"/>
  <c r="E1512" i="15"/>
  <c r="A1512" i="15"/>
  <c r="B1512" i="15"/>
  <c r="C1512" i="15"/>
  <c r="D1511" i="15"/>
  <c r="M1511" i="15"/>
  <c r="J1511" i="15"/>
  <c r="K1511" i="15"/>
  <c r="G1511" i="15"/>
  <c r="F1511" i="15"/>
  <c r="E1511" i="15"/>
  <c r="A1511" i="15"/>
  <c r="B1511" i="15"/>
  <c r="C1511" i="15"/>
  <c r="D1510" i="15"/>
  <c r="M1510" i="15"/>
  <c r="J1510" i="15"/>
  <c r="K1510" i="15"/>
  <c r="G1510" i="15"/>
  <c r="F1510" i="15"/>
  <c r="E1510" i="15"/>
  <c r="A1510" i="15"/>
  <c r="B1510" i="15"/>
  <c r="C1510" i="15"/>
  <c r="D1509" i="15"/>
  <c r="M1509" i="15"/>
  <c r="J1509" i="15"/>
  <c r="K1509" i="15"/>
  <c r="G1509" i="15"/>
  <c r="F1509" i="15"/>
  <c r="E1509" i="15"/>
  <c r="A1509" i="15"/>
  <c r="B1509" i="15"/>
  <c r="C1509" i="15"/>
  <c r="D1508" i="15"/>
  <c r="M1508" i="15"/>
  <c r="J1508" i="15"/>
  <c r="K1508" i="15"/>
  <c r="G1508" i="15"/>
  <c r="F1508" i="15"/>
  <c r="E1508" i="15"/>
  <c r="A1508" i="15"/>
  <c r="B1508" i="15"/>
  <c r="C1508" i="15"/>
  <c r="D1507" i="15"/>
  <c r="M1507" i="15"/>
  <c r="J1507" i="15"/>
  <c r="K1507" i="15"/>
  <c r="G1507" i="15"/>
  <c r="F1507" i="15"/>
  <c r="E1507" i="15"/>
  <c r="A1507" i="15"/>
  <c r="B1507" i="15"/>
  <c r="C1507" i="15"/>
  <c r="D1506" i="15"/>
  <c r="M1506" i="15"/>
  <c r="J1506" i="15"/>
  <c r="K1506" i="15"/>
  <c r="G1506" i="15"/>
  <c r="F1506" i="15"/>
  <c r="E1506" i="15"/>
  <c r="A1506" i="15"/>
  <c r="B1506" i="15"/>
  <c r="C1506" i="15"/>
  <c r="D1505" i="15"/>
  <c r="M1505" i="15"/>
  <c r="J1505" i="15"/>
  <c r="K1505" i="15"/>
  <c r="G1505" i="15"/>
  <c r="F1505" i="15"/>
  <c r="E1505" i="15"/>
  <c r="A1505" i="15"/>
  <c r="B1505" i="15"/>
  <c r="C1505" i="15"/>
  <c r="D1504" i="15"/>
  <c r="M1504" i="15"/>
  <c r="J1504" i="15"/>
  <c r="K1504" i="15"/>
  <c r="G1504" i="15"/>
  <c r="F1504" i="15"/>
  <c r="E1504" i="15"/>
  <c r="A1504" i="15"/>
  <c r="B1504" i="15"/>
  <c r="C1504" i="15"/>
  <c r="D1503" i="15"/>
  <c r="M1503" i="15"/>
  <c r="J1503" i="15"/>
  <c r="K1503" i="15"/>
  <c r="G1503" i="15"/>
  <c r="F1503" i="15"/>
  <c r="E1503" i="15"/>
  <c r="A1503" i="15"/>
  <c r="B1503" i="15"/>
  <c r="C1503" i="15"/>
  <c r="D1502" i="15"/>
  <c r="M1502" i="15"/>
  <c r="J1502" i="15"/>
  <c r="K1502" i="15"/>
  <c r="G1502" i="15"/>
  <c r="F1502" i="15"/>
  <c r="E1502" i="15"/>
  <c r="A1502" i="15"/>
  <c r="B1502" i="15"/>
  <c r="C1502" i="15"/>
  <c r="D1501" i="15"/>
  <c r="M1501" i="15"/>
  <c r="J1501" i="15"/>
  <c r="K1501" i="15"/>
  <c r="G1501" i="15"/>
  <c r="F1501" i="15"/>
  <c r="E1501" i="15"/>
  <c r="A1501" i="15"/>
  <c r="B1501" i="15"/>
  <c r="C1501" i="15"/>
  <c r="D1500" i="15"/>
  <c r="M1500" i="15"/>
  <c r="J1500" i="15"/>
  <c r="K1500" i="15"/>
  <c r="G1500" i="15"/>
  <c r="F1500" i="15"/>
  <c r="E1500" i="15"/>
  <c r="A1500" i="15"/>
  <c r="B1500" i="15"/>
  <c r="C1500" i="15"/>
  <c r="D1499" i="15"/>
  <c r="M1499" i="15"/>
  <c r="J1499" i="15"/>
  <c r="K1499" i="15"/>
  <c r="G1499" i="15"/>
  <c r="F1499" i="15"/>
  <c r="E1499" i="15"/>
  <c r="A1499" i="15"/>
  <c r="B1499" i="15"/>
  <c r="C1499" i="15"/>
  <c r="D1498" i="15"/>
  <c r="M1498" i="15"/>
  <c r="J1498" i="15"/>
  <c r="K1498" i="15"/>
  <c r="G1498" i="15"/>
  <c r="F1498" i="15"/>
  <c r="E1498" i="15"/>
  <c r="A1498" i="15"/>
  <c r="B1498" i="15"/>
  <c r="C1498" i="15"/>
  <c r="D1497" i="15"/>
  <c r="M1497" i="15"/>
  <c r="J1497" i="15"/>
  <c r="K1497" i="15"/>
  <c r="G1497" i="15"/>
  <c r="F1497" i="15"/>
  <c r="E1497" i="15"/>
  <c r="A1497" i="15"/>
  <c r="B1497" i="15"/>
  <c r="C1497" i="15"/>
  <c r="D1496" i="15"/>
  <c r="M1496" i="15"/>
  <c r="J1496" i="15"/>
  <c r="K1496" i="15"/>
  <c r="G1496" i="15"/>
  <c r="F1496" i="15"/>
  <c r="E1496" i="15"/>
  <c r="A1496" i="15"/>
  <c r="B1496" i="15"/>
  <c r="C1496" i="15"/>
  <c r="D1495" i="15"/>
  <c r="M1495" i="15"/>
  <c r="J1495" i="15"/>
  <c r="K1495" i="15"/>
  <c r="G1495" i="15"/>
  <c r="F1495" i="15"/>
  <c r="E1495" i="15"/>
  <c r="A1495" i="15"/>
  <c r="B1495" i="15"/>
  <c r="C1495" i="15"/>
  <c r="D1494" i="15"/>
  <c r="M1494" i="15"/>
  <c r="J1494" i="15"/>
  <c r="K1494" i="15"/>
  <c r="G1494" i="15"/>
  <c r="F1494" i="15"/>
  <c r="E1494" i="15"/>
  <c r="A1494" i="15"/>
  <c r="B1494" i="15"/>
  <c r="C1494" i="15"/>
  <c r="D1493" i="15"/>
  <c r="M1493" i="15"/>
  <c r="J1493" i="15"/>
  <c r="K1493" i="15"/>
  <c r="G1493" i="15"/>
  <c r="F1493" i="15"/>
  <c r="E1493" i="15"/>
  <c r="A1493" i="15"/>
  <c r="B1493" i="15"/>
  <c r="C1493" i="15"/>
  <c r="D1492" i="15"/>
  <c r="M1492" i="15"/>
  <c r="J1492" i="15"/>
  <c r="K1492" i="15"/>
  <c r="G1492" i="15"/>
  <c r="F1492" i="15"/>
  <c r="E1492" i="15"/>
  <c r="A1492" i="15"/>
  <c r="B1492" i="15"/>
  <c r="C1492" i="15"/>
  <c r="D1491" i="15"/>
  <c r="M1491" i="15"/>
  <c r="J1491" i="15"/>
  <c r="K1491" i="15"/>
  <c r="G1491" i="15"/>
  <c r="F1491" i="15"/>
  <c r="E1491" i="15"/>
  <c r="A1491" i="15"/>
  <c r="B1491" i="15"/>
  <c r="C1491" i="15"/>
  <c r="D1490" i="15"/>
  <c r="M1490" i="15"/>
  <c r="J1490" i="15"/>
  <c r="K1490" i="15"/>
  <c r="G1490" i="15"/>
  <c r="F1490" i="15"/>
  <c r="E1490" i="15"/>
  <c r="A1490" i="15"/>
  <c r="B1490" i="15"/>
  <c r="C1490" i="15"/>
  <c r="D1489" i="15"/>
  <c r="M1489" i="15"/>
  <c r="J1489" i="15"/>
  <c r="K1489" i="15"/>
  <c r="G1489" i="15"/>
  <c r="F1489" i="15"/>
  <c r="E1489" i="15"/>
  <c r="A1489" i="15"/>
  <c r="B1489" i="15"/>
  <c r="C1489" i="15"/>
  <c r="D1488" i="15"/>
  <c r="M1488" i="15"/>
  <c r="J1488" i="15"/>
  <c r="K1488" i="15"/>
  <c r="G1488" i="15"/>
  <c r="F1488" i="15"/>
  <c r="E1488" i="15"/>
  <c r="A1488" i="15"/>
  <c r="B1488" i="15"/>
  <c r="C1488" i="15"/>
  <c r="D1487" i="15"/>
  <c r="M1487" i="15"/>
  <c r="J1487" i="15"/>
  <c r="K1487" i="15"/>
  <c r="G1487" i="15"/>
  <c r="F1487" i="15"/>
  <c r="E1487" i="15"/>
  <c r="A1487" i="15"/>
  <c r="B1487" i="15"/>
  <c r="C1487" i="15"/>
  <c r="D1486" i="15"/>
  <c r="M1486" i="15"/>
  <c r="J1486" i="15"/>
  <c r="K1486" i="15"/>
  <c r="G1486" i="15"/>
  <c r="F1486" i="15"/>
  <c r="E1486" i="15"/>
  <c r="A1486" i="15"/>
  <c r="B1486" i="15"/>
  <c r="C1486" i="15"/>
  <c r="D1485" i="15"/>
  <c r="M1485" i="15"/>
  <c r="J1485" i="15"/>
  <c r="K1485" i="15"/>
  <c r="G1485" i="15"/>
  <c r="F1485" i="15"/>
  <c r="E1485" i="15"/>
  <c r="A1485" i="15"/>
  <c r="B1485" i="15"/>
  <c r="C1485" i="15"/>
  <c r="D1484" i="15"/>
  <c r="M1484" i="15"/>
  <c r="J1484" i="15"/>
  <c r="K1484" i="15"/>
  <c r="G1484" i="15"/>
  <c r="F1484" i="15"/>
  <c r="E1484" i="15"/>
  <c r="A1484" i="15"/>
  <c r="B1484" i="15"/>
  <c r="C1484" i="15"/>
  <c r="D1483" i="15"/>
  <c r="M1483" i="15"/>
  <c r="J1483" i="15"/>
  <c r="K1483" i="15"/>
  <c r="G1483" i="15"/>
  <c r="F1483" i="15"/>
  <c r="E1483" i="15"/>
  <c r="A1483" i="15"/>
  <c r="B1483" i="15"/>
  <c r="C1483" i="15"/>
  <c r="D1482" i="15"/>
  <c r="M1482" i="15"/>
  <c r="J1482" i="15"/>
  <c r="K1482" i="15"/>
  <c r="G1482" i="15"/>
  <c r="F1482" i="15"/>
  <c r="E1482" i="15"/>
  <c r="A1482" i="15"/>
  <c r="B1482" i="15"/>
  <c r="C1482" i="15"/>
  <c r="D1481" i="15"/>
  <c r="M1481" i="15"/>
  <c r="J1481" i="15"/>
  <c r="K1481" i="15"/>
  <c r="G1481" i="15"/>
  <c r="F1481" i="15"/>
  <c r="E1481" i="15"/>
  <c r="A1481" i="15"/>
  <c r="B1481" i="15"/>
  <c r="C1481" i="15"/>
  <c r="D1480" i="15"/>
  <c r="M1480" i="15"/>
  <c r="J1480" i="15"/>
  <c r="K1480" i="15"/>
  <c r="G1480" i="15"/>
  <c r="F1480" i="15"/>
  <c r="E1480" i="15"/>
  <c r="A1480" i="15"/>
  <c r="B1480" i="15"/>
  <c r="C1480" i="15"/>
  <c r="D1479" i="15"/>
  <c r="M1479" i="15"/>
  <c r="J1479" i="15"/>
  <c r="K1479" i="15"/>
  <c r="G1479" i="15"/>
  <c r="F1479" i="15"/>
  <c r="E1479" i="15"/>
  <c r="A1479" i="15"/>
  <c r="B1479" i="15"/>
  <c r="C1479" i="15"/>
  <c r="D1478" i="15"/>
  <c r="M1478" i="15"/>
  <c r="J1478" i="15"/>
  <c r="K1478" i="15"/>
  <c r="G1478" i="15"/>
  <c r="F1478" i="15"/>
  <c r="E1478" i="15"/>
  <c r="A1478" i="15"/>
  <c r="B1478" i="15"/>
  <c r="C1478" i="15"/>
  <c r="D1477" i="15"/>
  <c r="M1477" i="15"/>
  <c r="J1477" i="15"/>
  <c r="K1477" i="15"/>
  <c r="G1477" i="15"/>
  <c r="F1477" i="15"/>
  <c r="E1477" i="15"/>
  <c r="A1477" i="15"/>
  <c r="B1477" i="15"/>
  <c r="C1477" i="15"/>
  <c r="D1476" i="15"/>
  <c r="M1476" i="15"/>
  <c r="J1476" i="15"/>
  <c r="K1476" i="15"/>
  <c r="G1476" i="15"/>
  <c r="F1476" i="15"/>
  <c r="E1476" i="15"/>
  <c r="A1476" i="15"/>
  <c r="B1476" i="15"/>
  <c r="C1476" i="15"/>
  <c r="D1475" i="15"/>
  <c r="M1475" i="15"/>
  <c r="J1475" i="15"/>
  <c r="K1475" i="15"/>
  <c r="G1475" i="15"/>
  <c r="F1475" i="15"/>
  <c r="E1475" i="15"/>
  <c r="A1475" i="15"/>
  <c r="B1475" i="15"/>
  <c r="C1475" i="15"/>
  <c r="D1474" i="15"/>
  <c r="M1474" i="15"/>
  <c r="J1474" i="15"/>
  <c r="K1474" i="15"/>
  <c r="G1474" i="15"/>
  <c r="F1474" i="15"/>
  <c r="E1474" i="15"/>
  <c r="A1474" i="15"/>
  <c r="B1474" i="15"/>
  <c r="C1474" i="15"/>
  <c r="D1473" i="15"/>
  <c r="M1473" i="15"/>
  <c r="J1473" i="15"/>
  <c r="K1473" i="15"/>
  <c r="G1473" i="15"/>
  <c r="F1473" i="15"/>
  <c r="E1473" i="15"/>
  <c r="A1473" i="15"/>
  <c r="B1473" i="15"/>
  <c r="C1473" i="15"/>
  <c r="D1472" i="15"/>
  <c r="M1472" i="15"/>
  <c r="J1472" i="15"/>
  <c r="K1472" i="15"/>
  <c r="G1472" i="15"/>
  <c r="F1472" i="15"/>
  <c r="E1472" i="15"/>
  <c r="A1472" i="15"/>
  <c r="B1472" i="15"/>
  <c r="C1472" i="15"/>
  <c r="D1471" i="15"/>
  <c r="M1471" i="15"/>
  <c r="J1471" i="15"/>
  <c r="K1471" i="15"/>
  <c r="G1471" i="15"/>
  <c r="F1471" i="15"/>
  <c r="E1471" i="15"/>
  <c r="A1471" i="15"/>
  <c r="B1471" i="15"/>
  <c r="C1471" i="15"/>
  <c r="D1470" i="15"/>
  <c r="M1470" i="15"/>
  <c r="J1470" i="15"/>
  <c r="K1470" i="15"/>
  <c r="G1470" i="15"/>
  <c r="F1470" i="15"/>
  <c r="E1470" i="15"/>
  <c r="A1470" i="15"/>
  <c r="B1470" i="15"/>
  <c r="C1470" i="15"/>
  <c r="D1469" i="15"/>
  <c r="M1469" i="15"/>
  <c r="J1469" i="15"/>
  <c r="K1469" i="15"/>
  <c r="G1469" i="15"/>
  <c r="F1469" i="15"/>
  <c r="E1469" i="15"/>
  <c r="A1469" i="15"/>
  <c r="B1469" i="15"/>
  <c r="C1469" i="15"/>
  <c r="D1468" i="15"/>
  <c r="M1468" i="15"/>
  <c r="J1468" i="15"/>
  <c r="K1468" i="15"/>
  <c r="G1468" i="15"/>
  <c r="F1468" i="15"/>
  <c r="E1468" i="15"/>
  <c r="A1468" i="15"/>
  <c r="B1468" i="15"/>
  <c r="C1468" i="15"/>
  <c r="D1467" i="15"/>
  <c r="M1467" i="15"/>
  <c r="J1467" i="15"/>
  <c r="K1467" i="15"/>
  <c r="G1467" i="15"/>
  <c r="F1467" i="15"/>
  <c r="E1467" i="15"/>
  <c r="A1467" i="15"/>
  <c r="B1467" i="15"/>
  <c r="C1467" i="15"/>
  <c r="D1466" i="15"/>
  <c r="M1466" i="15"/>
  <c r="J1466" i="15"/>
  <c r="K1466" i="15"/>
  <c r="G1466" i="15"/>
  <c r="F1466" i="15"/>
  <c r="E1466" i="15"/>
  <c r="A1466" i="15"/>
  <c r="B1466" i="15"/>
  <c r="C1466" i="15"/>
  <c r="D1465" i="15"/>
  <c r="M1465" i="15"/>
  <c r="J1465" i="15"/>
  <c r="K1465" i="15"/>
  <c r="G1465" i="15"/>
  <c r="F1465" i="15"/>
  <c r="E1465" i="15"/>
  <c r="A1465" i="15"/>
  <c r="B1465" i="15"/>
  <c r="C1465" i="15"/>
  <c r="D1464" i="15"/>
  <c r="M1464" i="15"/>
  <c r="J1464" i="15"/>
  <c r="K1464" i="15"/>
  <c r="G1464" i="15"/>
  <c r="F1464" i="15"/>
  <c r="E1464" i="15"/>
  <c r="A1464" i="15"/>
  <c r="B1464" i="15"/>
  <c r="C1464" i="15"/>
  <c r="J1463" i="15"/>
  <c r="F1463" i="15"/>
  <c r="E1463" i="15"/>
  <c r="A1463" i="15"/>
  <c r="D1463" i="15"/>
  <c r="M1463" i="15"/>
  <c r="K1463" i="15"/>
  <c r="G1463" i="15"/>
  <c r="B1463" i="15"/>
  <c r="C1463" i="15"/>
  <c r="D1462" i="15"/>
  <c r="M1462" i="15"/>
  <c r="J1462" i="15"/>
  <c r="K1462" i="15"/>
  <c r="H1462" i="15"/>
  <c r="G1462" i="15"/>
  <c r="F1462" i="15"/>
  <c r="E1462" i="15"/>
  <c r="A1462" i="15"/>
  <c r="B1462" i="15"/>
  <c r="C1462" i="15"/>
  <c r="D1461" i="15"/>
  <c r="M1461" i="15"/>
  <c r="J1461" i="15"/>
  <c r="K1461" i="15"/>
  <c r="H1461" i="15"/>
  <c r="G1461" i="15"/>
  <c r="F1461" i="15"/>
  <c r="E1461" i="15"/>
  <c r="A1461" i="15"/>
  <c r="B1461" i="15"/>
  <c r="C1461" i="15"/>
  <c r="D1460" i="15"/>
  <c r="M1460" i="15"/>
  <c r="J1460" i="15"/>
  <c r="K1460" i="15"/>
  <c r="H1460" i="15"/>
  <c r="G1460" i="15"/>
  <c r="F1460" i="15"/>
  <c r="E1460" i="15"/>
  <c r="A1460" i="15"/>
  <c r="B1460" i="15"/>
  <c r="C1460" i="15"/>
  <c r="D1459" i="15"/>
  <c r="M1459" i="15"/>
  <c r="J1459" i="15"/>
  <c r="K1459" i="15"/>
  <c r="H1459" i="15"/>
  <c r="G1459" i="15"/>
  <c r="F1459" i="15"/>
  <c r="E1459" i="15"/>
  <c r="A1459" i="15"/>
  <c r="B1459" i="15"/>
  <c r="C1459" i="15"/>
  <c r="D1458" i="15"/>
  <c r="M1458" i="15"/>
  <c r="J1458" i="15"/>
  <c r="K1458" i="15"/>
  <c r="H1458" i="15"/>
  <c r="G1458" i="15"/>
  <c r="F1458" i="15"/>
  <c r="E1458" i="15"/>
  <c r="A1458" i="15"/>
  <c r="B1458" i="15"/>
  <c r="C1458" i="15"/>
  <c r="D1457" i="15"/>
  <c r="M1457" i="15"/>
  <c r="J1457" i="15"/>
  <c r="K1457" i="15"/>
  <c r="H1457" i="15"/>
  <c r="G1457" i="15"/>
  <c r="F1457" i="15"/>
  <c r="E1457" i="15"/>
  <c r="A1457" i="15"/>
  <c r="B1457" i="15"/>
  <c r="C1457" i="15"/>
  <c r="D1456" i="15"/>
  <c r="M1456" i="15"/>
  <c r="J1456" i="15"/>
  <c r="K1456" i="15"/>
  <c r="H1456" i="15"/>
  <c r="G1456" i="15"/>
  <c r="F1456" i="15"/>
  <c r="E1456" i="15"/>
  <c r="A1456" i="15"/>
  <c r="B1456" i="15"/>
  <c r="C1456" i="15"/>
  <c r="D1455" i="15"/>
  <c r="M1455" i="15"/>
  <c r="J1455" i="15"/>
  <c r="K1455" i="15"/>
  <c r="H1455" i="15"/>
  <c r="G1455" i="15"/>
  <c r="F1455" i="15"/>
  <c r="E1455" i="15"/>
  <c r="A1455" i="15"/>
  <c r="B1455" i="15"/>
  <c r="C1455" i="15"/>
  <c r="D1454" i="15"/>
  <c r="M1454" i="15"/>
  <c r="J1454" i="15"/>
  <c r="K1454" i="15"/>
  <c r="H1454" i="15"/>
  <c r="G1454" i="15"/>
  <c r="F1454" i="15"/>
  <c r="E1454" i="15"/>
  <c r="A1454" i="15"/>
  <c r="B1454" i="15"/>
  <c r="C1454" i="15"/>
  <c r="D1453" i="15"/>
  <c r="M1453" i="15"/>
  <c r="J1453" i="15"/>
  <c r="K1453" i="15"/>
  <c r="H1453" i="15"/>
  <c r="G1453" i="15"/>
  <c r="F1453" i="15"/>
  <c r="E1453" i="15"/>
  <c r="A1453" i="15"/>
  <c r="B1453" i="15"/>
  <c r="C1453" i="15"/>
  <c r="D1452" i="15"/>
  <c r="M1452" i="15"/>
  <c r="J1452" i="15"/>
  <c r="K1452" i="15"/>
  <c r="H1452" i="15"/>
  <c r="G1452" i="15"/>
  <c r="F1452" i="15"/>
  <c r="E1452" i="15"/>
  <c r="A1452" i="15"/>
  <c r="B1452" i="15"/>
  <c r="C1452" i="15"/>
  <c r="D1451" i="15"/>
  <c r="M1451" i="15"/>
  <c r="J1451" i="15"/>
  <c r="K1451" i="15"/>
  <c r="H1451" i="15"/>
  <c r="G1451" i="15"/>
  <c r="F1451" i="15"/>
  <c r="E1451" i="15"/>
  <c r="A1451" i="15"/>
  <c r="B1451" i="15"/>
  <c r="C1451" i="15"/>
  <c r="D1450" i="15"/>
  <c r="M1450" i="15"/>
  <c r="J1450" i="15"/>
  <c r="K1450" i="15"/>
  <c r="H1450" i="15"/>
  <c r="G1450" i="15"/>
  <c r="F1450" i="15"/>
  <c r="E1450" i="15"/>
  <c r="A1450" i="15"/>
  <c r="B1450" i="15"/>
  <c r="C1450" i="15"/>
  <c r="D1449" i="15"/>
  <c r="M1449" i="15"/>
  <c r="J1449" i="15"/>
  <c r="K1449" i="15"/>
  <c r="H1449" i="15"/>
  <c r="G1449" i="15"/>
  <c r="F1449" i="15"/>
  <c r="E1449" i="15"/>
  <c r="A1449" i="15"/>
  <c r="B1449" i="15"/>
  <c r="C1449" i="15"/>
  <c r="D1448" i="15"/>
  <c r="M1448" i="15"/>
  <c r="J1448" i="15"/>
  <c r="K1448" i="15"/>
  <c r="H1448" i="15"/>
  <c r="G1448" i="15"/>
  <c r="F1448" i="15"/>
  <c r="E1448" i="15"/>
  <c r="A1448" i="15"/>
  <c r="B1448" i="15"/>
  <c r="C1448" i="15"/>
  <c r="D1447" i="15"/>
  <c r="M1447" i="15"/>
  <c r="J1447" i="15"/>
  <c r="K1447" i="15"/>
  <c r="H1447" i="15"/>
  <c r="G1447" i="15"/>
  <c r="F1447" i="15"/>
  <c r="E1447" i="15"/>
  <c r="A1447" i="15"/>
  <c r="B1447" i="15"/>
  <c r="C1447" i="15"/>
  <c r="D1446" i="15"/>
  <c r="M1446" i="15"/>
  <c r="J1446" i="15"/>
  <c r="K1446" i="15"/>
  <c r="H1446" i="15"/>
  <c r="G1446" i="15"/>
  <c r="F1446" i="15"/>
  <c r="E1446" i="15"/>
  <c r="A1446" i="15"/>
  <c r="B1446" i="15"/>
  <c r="C1446" i="15"/>
  <c r="D1445" i="15"/>
  <c r="M1445" i="15"/>
  <c r="J1445" i="15"/>
  <c r="K1445" i="15"/>
  <c r="H1445" i="15"/>
  <c r="G1445" i="15"/>
  <c r="F1445" i="15"/>
  <c r="E1445" i="15"/>
  <c r="A1445" i="15"/>
  <c r="B1445" i="15"/>
  <c r="C1445" i="15"/>
  <c r="D1444" i="15"/>
  <c r="M1444" i="15"/>
  <c r="J1444" i="15"/>
  <c r="K1444" i="15"/>
  <c r="H1444" i="15"/>
  <c r="G1444" i="15"/>
  <c r="F1444" i="15"/>
  <c r="E1444" i="15"/>
  <c r="A1444" i="15"/>
  <c r="B1444" i="15"/>
  <c r="C1444" i="15"/>
  <c r="D1443" i="15"/>
  <c r="M1443" i="15"/>
  <c r="J1443" i="15"/>
  <c r="K1443" i="15"/>
  <c r="H1443" i="15"/>
  <c r="G1443" i="15"/>
  <c r="F1443" i="15"/>
  <c r="E1443" i="15"/>
  <c r="A1443" i="15"/>
  <c r="B1443" i="15"/>
  <c r="C1443" i="15"/>
  <c r="D1442" i="15"/>
  <c r="M1442" i="15"/>
  <c r="J1442" i="15"/>
  <c r="K1442" i="15"/>
  <c r="H1442" i="15"/>
  <c r="G1442" i="15"/>
  <c r="F1442" i="15"/>
  <c r="E1442" i="15"/>
  <c r="A1442" i="15"/>
  <c r="B1442" i="15"/>
  <c r="C1442" i="15"/>
  <c r="D1441" i="15"/>
  <c r="M1441" i="15"/>
  <c r="J1441" i="15"/>
  <c r="K1441" i="15"/>
  <c r="H1441" i="15"/>
  <c r="G1441" i="15"/>
  <c r="F1441" i="15"/>
  <c r="E1441" i="15"/>
  <c r="A1441" i="15"/>
  <c r="B1441" i="15"/>
  <c r="C1441" i="15"/>
  <c r="D1440" i="15"/>
  <c r="M1440" i="15"/>
  <c r="J1440" i="15"/>
  <c r="K1440" i="15"/>
  <c r="H1440" i="15"/>
  <c r="G1440" i="15"/>
  <c r="F1440" i="15"/>
  <c r="E1440" i="15"/>
  <c r="A1440" i="15"/>
  <c r="B1440" i="15"/>
  <c r="C1440" i="15"/>
  <c r="D1439" i="15"/>
  <c r="M1439" i="15"/>
  <c r="J1439" i="15"/>
  <c r="K1439" i="15"/>
  <c r="H1439" i="15"/>
  <c r="G1439" i="15"/>
  <c r="F1439" i="15"/>
  <c r="E1439" i="15"/>
  <c r="A1439" i="15"/>
  <c r="B1439" i="15"/>
  <c r="C1439" i="15"/>
  <c r="D1438" i="15"/>
  <c r="M1438" i="15"/>
  <c r="J1438" i="15"/>
  <c r="K1438" i="15"/>
  <c r="H1438" i="15"/>
  <c r="G1438" i="15"/>
  <c r="F1438" i="15"/>
  <c r="E1438" i="15"/>
  <c r="A1438" i="15"/>
  <c r="B1438" i="15"/>
  <c r="C1438" i="15"/>
  <c r="D1437" i="15"/>
  <c r="M1437" i="15"/>
  <c r="J1437" i="15"/>
  <c r="K1437" i="15"/>
  <c r="H1437" i="15"/>
  <c r="G1437" i="15"/>
  <c r="F1437" i="15"/>
  <c r="E1437" i="15"/>
  <c r="A1437" i="15"/>
  <c r="B1437" i="15"/>
  <c r="C1437" i="15"/>
  <c r="D1436" i="15"/>
  <c r="M1436" i="15"/>
  <c r="J1436" i="15"/>
  <c r="K1436" i="15"/>
  <c r="H1436" i="15"/>
  <c r="G1436" i="15"/>
  <c r="F1436" i="15"/>
  <c r="E1436" i="15"/>
  <c r="A1436" i="15"/>
  <c r="B1436" i="15"/>
  <c r="C1436" i="15"/>
  <c r="D1435" i="15"/>
  <c r="M1435" i="15"/>
  <c r="J1435" i="15"/>
  <c r="K1435" i="15"/>
  <c r="H1435" i="15"/>
  <c r="G1435" i="15"/>
  <c r="F1435" i="15"/>
  <c r="E1435" i="15"/>
  <c r="A1435" i="15"/>
  <c r="B1435" i="15"/>
  <c r="C1435" i="15"/>
  <c r="D1434" i="15"/>
  <c r="M1434" i="15"/>
  <c r="J1434" i="15"/>
  <c r="K1434" i="15"/>
  <c r="H1434" i="15"/>
  <c r="G1434" i="15"/>
  <c r="F1434" i="15"/>
  <c r="E1434" i="15"/>
  <c r="A1434" i="15"/>
  <c r="B1434" i="15"/>
  <c r="C1434" i="15"/>
  <c r="D1433" i="15"/>
  <c r="M1433" i="15"/>
  <c r="J1433" i="15"/>
  <c r="K1433" i="15"/>
  <c r="H1433" i="15"/>
  <c r="G1433" i="15"/>
  <c r="F1433" i="15"/>
  <c r="E1433" i="15"/>
  <c r="A1433" i="15"/>
  <c r="B1433" i="15"/>
  <c r="C1433" i="15"/>
  <c r="D1432" i="15"/>
  <c r="M1432" i="15"/>
  <c r="J1432" i="15"/>
  <c r="K1432" i="15"/>
  <c r="H1432" i="15"/>
  <c r="G1432" i="15"/>
  <c r="F1432" i="15"/>
  <c r="E1432" i="15"/>
  <c r="A1432" i="15"/>
  <c r="B1432" i="15"/>
  <c r="C1432" i="15"/>
  <c r="D1431" i="15"/>
  <c r="M1431" i="15"/>
  <c r="J1431" i="15"/>
  <c r="K1431" i="15"/>
  <c r="H1431" i="15"/>
  <c r="G1431" i="15"/>
  <c r="F1431" i="15"/>
  <c r="E1431" i="15"/>
  <c r="A1431" i="15"/>
  <c r="B1431" i="15"/>
  <c r="C1431" i="15"/>
  <c r="D1430" i="15"/>
  <c r="M1430" i="15"/>
  <c r="J1430" i="15"/>
  <c r="K1430" i="15"/>
  <c r="H1430" i="15"/>
  <c r="G1430" i="15"/>
  <c r="F1430" i="15"/>
  <c r="E1430" i="15"/>
  <c r="A1430" i="15"/>
  <c r="B1430" i="15"/>
  <c r="C1430" i="15"/>
  <c r="D1429" i="15"/>
  <c r="M1429" i="15"/>
  <c r="J1429" i="15"/>
  <c r="K1429" i="15"/>
  <c r="H1429" i="15"/>
  <c r="G1429" i="15"/>
  <c r="F1429" i="15"/>
  <c r="E1429" i="15"/>
  <c r="A1429" i="15"/>
  <c r="B1429" i="15"/>
  <c r="C1429" i="15"/>
  <c r="D1428" i="15"/>
  <c r="M1428" i="15"/>
  <c r="J1428" i="15"/>
  <c r="K1428" i="15"/>
  <c r="H1428" i="15"/>
  <c r="G1428" i="15"/>
  <c r="F1428" i="15"/>
  <c r="E1428" i="15"/>
  <c r="A1428" i="15"/>
  <c r="B1428" i="15"/>
  <c r="C1428" i="15"/>
  <c r="D1427" i="15"/>
  <c r="M1427" i="15"/>
  <c r="J1427" i="15"/>
  <c r="K1427" i="15"/>
  <c r="H1427" i="15"/>
  <c r="G1427" i="15"/>
  <c r="F1427" i="15"/>
  <c r="E1427" i="15"/>
  <c r="A1427" i="15"/>
  <c r="B1427" i="15"/>
  <c r="C1427" i="15"/>
  <c r="D1426" i="15"/>
  <c r="M1426" i="15"/>
  <c r="J1426" i="15"/>
  <c r="K1426" i="15"/>
  <c r="H1426" i="15"/>
  <c r="G1426" i="15"/>
  <c r="F1426" i="15"/>
  <c r="E1426" i="15"/>
  <c r="A1426" i="15"/>
  <c r="B1426" i="15"/>
  <c r="C1426" i="15"/>
  <c r="D1425" i="15"/>
  <c r="M1425" i="15"/>
  <c r="J1425" i="15"/>
  <c r="K1425" i="15"/>
  <c r="H1425" i="15"/>
  <c r="G1425" i="15"/>
  <c r="F1425" i="15"/>
  <c r="E1425" i="15"/>
  <c r="A1425" i="15"/>
  <c r="B1425" i="15"/>
  <c r="C1425" i="15"/>
  <c r="D1424" i="15"/>
  <c r="M1424" i="15"/>
  <c r="J1424" i="15"/>
  <c r="K1424" i="15"/>
  <c r="H1424" i="15"/>
  <c r="G1424" i="15"/>
  <c r="F1424" i="15"/>
  <c r="E1424" i="15"/>
  <c r="A1424" i="15"/>
  <c r="B1424" i="15"/>
  <c r="C1424" i="15"/>
  <c r="D1423" i="15"/>
  <c r="M1423" i="15"/>
  <c r="J1423" i="15"/>
  <c r="K1423" i="15"/>
  <c r="H1423" i="15"/>
  <c r="G1423" i="15"/>
  <c r="F1423" i="15"/>
  <c r="E1423" i="15"/>
  <c r="A1423" i="15"/>
  <c r="B1423" i="15"/>
  <c r="C1423" i="15"/>
  <c r="D1422" i="15"/>
  <c r="M1422" i="15"/>
  <c r="J1422" i="15"/>
  <c r="K1422" i="15"/>
  <c r="H1422" i="15"/>
  <c r="G1422" i="15"/>
  <c r="F1422" i="15"/>
  <c r="E1422" i="15"/>
  <c r="A1422" i="15"/>
  <c r="B1422" i="15"/>
  <c r="C1422" i="15"/>
  <c r="D1421" i="15"/>
  <c r="M1421" i="15"/>
  <c r="J1421" i="15"/>
  <c r="K1421" i="15"/>
  <c r="H1421" i="15"/>
  <c r="G1421" i="15"/>
  <c r="F1421" i="15"/>
  <c r="E1421" i="15"/>
  <c r="A1421" i="15"/>
  <c r="B1421" i="15"/>
  <c r="C1421" i="15"/>
  <c r="D1420" i="15"/>
  <c r="M1420" i="15"/>
  <c r="J1420" i="15"/>
  <c r="K1420" i="15"/>
  <c r="H1420" i="15"/>
  <c r="G1420" i="15"/>
  <c r="F1420" i="15"/>
  <c r="E1420" i="15"/>
  <c r="A1420" i="15"/>
  <c r="B1420" i="15"/>
  <c r="C1420" i="15"/>
  <c r="D1419" i="15"/>
  <c r="M1419" i="15"/>
  <c r="J1419" i="15"/>
  <c r="K1419" i="15"/>
  <c r="H1419" i="15"/>
  <c r="G1419" i="15"/>
  <c r="F1419" i="15"/>
  <c r="E1419" i="15"/>
  <c r="A1419" i="15"/>
  <c r="B1419" i="15"/>
  <c r="C1419" i="15"/>
  <c r="D1418" i="15"/>
  <c r="M1418" i="15"/>
  <c r="J1418" i="15"/>
  <c r="K1418" i="15"/>
  <c r="H1418" i="15"/>
  <c r="G1418" i="15"/>
  <c r="F1418" i="15"/>
  <c r="E1418" i="15"/>
  <c r="A1418" i="15"/>
  <c r="B1418" i="15"/>
  <c r="C1418" i="15"/>
  <c r="D1417" i="15"/>
  <c r="M1417" i="15"/>
  <c r="J1417" i="15"/>
  <c r="K1417" i="15"/>
  <c r="H1417" i="15"/>
  <c r="G1417" i="15"/>
  <c r="F1417" i="15"/>
  <c r="E1417" i="15"/>
  <c r="A1417" i="15"/>
  <c r="B1417" i="15"/>
  <c r="C1417" i="15"/>
  <c r="D1416" i="15"/>
  <c r="M1416" i="15"/>
  <c r="J1416" i="15"/>
  <c r="K1416" i="15"/>
  <c r="H1416" i="15"/>
  <c r="G1416" i="15"/>
  <c r="F1416" i="15"/>
  <c r="E1416" i="15"/>
  <c r="A1416" i="15"/>
  <c r="B1416" i="15"/>
  <c r="C1416" i="15"/>
  <c r="D1415" i="15"/>
  <c r="M1415" i="15"/>
  <c r="J1415" i="15"/>
  <c r="K1415" i="15"/>
  <c r="H1415" i="15"/>
  <c r="G1415" i="15"/>
  <c r="F1415" i="15"/>
  <c r="E1415" i="15"/>
  <c r="A1415" i="15"/>
  <c r="B1415" i="15"/>
  <c r="C1415" i="15"/>
  <c r="D1414" i="15"/>
  <c r="M1414" i="15"/>
  <c r="J1414" i="15"/>
  <c r="K1414" i="15"/>
  <c r="H1414" i="15"/>
  <c r="G1414" i="15"/>
  <c r="F1414" i="15"/>
  <c r="E1414" i="15"/>
  <c r="A1414" i="15"/>
  <c r="B1414" i="15"/>
  <c r="C1414" i="15"/>
  <c r="D1413" i="15"/>
  <c r="M1413" i="15"/>
  <c r="J1413" i="15"/>
  <c r="K1413" i="15"/>
  <c r="H1413" i="15"/>
  <c r="G1413" i="15"/>
  <c r="F1413" i="15"/>
  <c r="E1413" i="15"/>
  <c r="A1413" i="15"/>
  <c r="B1413" i="15"/>
  <c r="C1413" i="15"/>
  <c r="D1412" i="15"/>
  <c r="M1412" i="15"/>
  <c r="J1412" i="15"/>
  <c r="K1412" i="15"/>
  <c r="H1412" i="15"/>
  <c r="G1412" i="15"/>
  <c r="F1412" i="15"/>
  <c r="E1412" i="15"/>
  <c r="A1412" i="15"/>
  <c r="B1412" i="15"/>
  <c r="C1412" i="15"/>
  <c r="D1411" i="15"/>
  <c r="M1411" i="15"/>
  <c r="J1411" i="15"/>
  <c r="K1411" i="15"/>
  <c r="H1411" i="15"/>
  <c r="G1411" i="15"/>
  <c r="F1411" i="15"/>
  <c r="E1411" i="15"/>
  <c r="A1411" i="15"/>
  <c r="B1411" i="15"/>
  <c r="C1411" i="15"/>
  <c r="D1410" i="15"/>
  <c r="M1410" i="15"/>
  <c r="J1410" i="15"/>
  <c r="K1410" i="15"/>
  <c r="H1410" i="15"/>
  <c r="G1410" i="15"/>
  <c r="F1410" i="15"/>
  <c r="E1410" i="15"/>
  <c r="A1410" i="15"/>
  <c r="B1410" i="15"/>
  <c r="C1410" i="15"/>
  <c r="D1409" i="15"/>
  <c r="M1409" i="15"/>
  <c r="J1409" i="15"/>
  <c r="K1409" i="15"/>
  <c r="H1409" i="15"/>
  <c r="G1409" i="15"/>
  <c r="F1409" i="15"/>
  <c r="E1409" i="15"/>
  <c r="A1409" i="15"/>
  <c r="B1409" i="15"/>
  <c r="C1409" i="15"/>
  <c r="D1408" i="15"/>
  <c r="M1408" i="15"/>
  <c r="J1408" i="15"/>
  <c r="K1408" i="15"/>
  <c r="H1408" i="15"/>
  <c r="G1408" i="15"/>
  <c r="F1408" i="15"/>
  <c r="E1408" i="15"/>
  <c r="A1408" i="15"/>
  <c r="B1408" i="15"/>
  <c r="C1408" i="15"/>
  <c r="D1407" i="15"/>
  <c r="M1407" i="15"/>
  <c r="J1407" i="15"/>
  <c r="K1407" i="15"/>
  <c r="H1407" i="15"/>
  <c r="G1407" i="15"/>
  <c r="F1407" i="15"/>
  <c r="E1407" i="15"/>
  <c r="A1407" i="15"/>
  <c r="B1407" i="15"/>
  <c r="C1407" i="15"/>
  <c r="D1406" i="15"/>
  <c r="M1406" i="15"/>
  <c r="J1406" i="15"/>
  <c r="K1406" i="15"/>
  <c r="H1406" i="15"/>
  <c r="G1406" i="15"/>
  <c r="F1406" i="15"/>
  <c r="E1406" i="15"/>
  <c r="A1406" i="15"/>
  <c r="B1406" i="15"/>
  <c r="C1406" i="15"/>
  <c r="D1405" i="15"/>
  <c r="M1405" i="15"/>
  <c r="J1405" i="15"/>
  <c r="K1405" i="15"/>
  <c r="H1405" i="15"/>
  <c r="G1405" i="15"/>
  <c r="F1405" i="15"/>
  <c r="E1405" i="15"/>
  <c r="A1405" i="15"/>
  <c r="B1405" i="15"/>
  <c r="C1405" i="15"/>
  <c r="D1404" i="15"/>
  <c r="M1404" i="15"/>
  <c r="J1404" i="15"/>
  <c r="K1404" i="15"/>
  <c r="H1404" i="15"/>
  <c r="G1404" i="15"/>
  <c r="F1404" i="15"/>
  <c r="E1404" i="15"/>
  <c r="A1404" i="15"/>
  <c r="B1404" i="15"/>
  <c r="C1404" i="15"/>
  <c r="D1403" i="15"/>
  <c r="M1403" i="15"/>
  <c r="J1403" i="15"/>
  <c r="K1403" i="15"/>
  <c r="H1403" i="15"/>
  <c r="G1403" i="15"/>
  <c r="F1403" i="15"/>
  <c r="E1403" i="15"/>
  <c r="A1403" i="15"/>
  <c r="B1403" i="15"/>
  <c r="C1403" i="15"/>
  <c r="D1402" i="15"/>
  <c r="M1402" i="15"/>
  <c r="J1402" i="15"/>
  <c r="K1402" i="15"/>
  <c r="H1402" i="15"/>
  <c r="G1402" i="15"/>
  <c r="F1402" i="15"/>
  <c r="E1402" i="15"/>
  <c r="A1402" i="15"/>
  <c r="B1402" i="15"/>
  <c r="C1402" i="15"/>
  <c r="D1401" i="15"/>
  <c r="M1401" i="15"/>
  <c r="J1401" i="15"/>
  <c r="K1401" i="15"/>
  <c r="H1401" i="15"/>
  <c r="G1401" i="15"/>
  <c r="F1401" i="15"/>
  <c r="E1401" i="15"/>
  <c r="A1401" i="15"/>
  <c r="B1401" i="15"/>
  <c r="C1401" i="15"/>
  <c r="D1400" i="15"/>
  <c r="M1400" i="15"/>
  <c r="J1400" i="15"/>
  <c r="K1400" i="15"/>
  <c r="H1400" i="15"/>
  <c r="G1400" i="15"/>
  <c r="F1400" i="15"/>
  <c r="E1400" i="15"/>
  <c r="A1400" i="15"/>
  <c r="B1400" i="15"/>
  <c r="C1400" i="15"/>
  <c r="D1399" i="15"/>
  <c r="M1399" i="15"/>
  <c r="J1399" i="15"/>
  <c r="K1399" i="15"/>
  <c r="H1399" i="15"/>
  <c r="G1399" i="15"/>
  <c r="F1399" i="15"/>
  <c r="E1399" i="15"/>
  <c r="A1399" i="15"/>
  <c r="B1399" i="15"/>
  <c r="C1399" i="15"/>
  <c r="D1398" i="15"/>
  <c r="M1398" i="15"/>
  <c r="J1398" i="15"/>
  <c r="K1398" i="15"/>
  <c r="H1398" i="15"/>
  <c r="G1398" i="15"/>
  <c r="F1398" i="15"/>
  <c r="E1398" i="15"/>
  <c r="A1398" i="15"/>
  <c r="B1398" i="15"/>
  <c r="C1398" i="15"/>
  <c r="D1397" i="15"/>
  <c r="M1397" i="15"/>
  <c r="J1397" i="15"/>
  <c r="K1397" i="15"/>
  <c r="H1397" i="15"/>
  <c r="G1397" i="15"/>
  <c r="F1397" i="15"/>
  <c r="E1397" i="15"/>
  <c r="A1397" i="15"/>
  <c r="B1397" i="15"/>
  <c r="C1397" i="15"/>
  <c r="D1396" i="15"/>
  <c r="M1396" i="15"/>
  <c r="J1396" i="15"/>
  <c r="K1396" i="15"/>
  <c r="H1396" i="15"/>
  <c r="G1396" i="15"/>
  <c r="F1396" i="15"/>
  <c r="E1396" i="15"/>
  <c r="A1396" i="15"/>
  <c r="B1396" i="15"/>
  <c r="C1396" i="15"/>
  <c r="D1395" i="15"/>
  <c r="M1395" i="15"/>
  <c r="J1395" i="15"/>
  <c r="K1395" i="15"/>
  <c r="H1395" i="15"/>
  <c r="G1395" i="15"/>
  <c r="F1395" i="15"/>
  <c r="E1395" i="15"/>
  <c r="A1395" i="15"/>
  <c r="B1395" i="15"/>
  <c r="C1395" i="15"/>
  <c r="D1394" i="15"/>
  <c r="M1394" i="15"/>
  <c r="J1394" i="15"/>
  <c r="K1394" i="15"/>
  <c r="H1394" i="15"/>
  <c r="G1394" i="15"/>
  <c r="F1394" i="15"/>
  <c r="E1394" i="15"/>
  <c r="A1394" i="15"/>
  <c r="B1394" i="15"/>
  <c r="C1394" i="15"/>
  <c r="D1393" i="15"/>
  <c r="M1393" i="15"/>
  <c r="J1393" i="15"/>
  <c r="K1393" i="15"/>
  <c r="H1393" i="15"/>
  <c r="G1393" i="15"/>
  <c r="F1393" i="15"/>
  <c r="E1393" i="15"/>
  <c r="A1393" i="15"/>
  <c r="B1393" i="15"/>
  <c r="C1393" i="15"/>
  <c r="D1392" i="15"/>
  <c r="M1392" i="15"/>
  <c r="J1392" i="15"/>
  <c r="K1392" i="15"/>
  <c r="H1392" i="15"/>
  <c r="G1392" i="15"/>
  <c r="F1392" i="15"/>
  <c r="E1392" i="15"/>
  <c r="A1392" i="15"/>
  <c r="B1392" i="15"/>
  <c r="C1392" i="15"/>
  <c r="D1391" i="15"/>
  <c r="M1391" i="15"/>
  <c r="J1391" i="15"/>
  <c r="K1391" i="15"/>
  <c r="H1391" i="15"/>
  <c r="G1391" i="15"/>
  <c r="F1391" i="15"/>
  <c r="E1391" i="15"/>
  <c r="A1391" i="15"/>
  <c r="B1391" i="15"/>
  <c r="C1391" i="15"/>
  <c r="D1390" i="15"/>
  <c r="M1390" i="15"/>
  <c r="J1390" i="15"/>
  <c r="K1390" i="15"/>
  <c r="H1390" i="15"/>
  <c r="G1390" i="15"/>
  <c r="F1390" i="15"/>
  <c r="E1390" i="15"/>
  <c r="A1390" i="15"/>
  <c r="B1390" i="15"/>
  <c r="C1390" i="15"/>
  <c r="D1389" i="15"/>
  <c r="M1389" i="15"/>
  <c r="J1389" i="15"/>
  <c r="K1389" i="15"/>
  <c r="H1389" i="15"/>
  <c r="G1389" i="15"/>
  <c r="F1389" i="15"/>
  <c r="E1389" i="15"/>
  <c r="A1389" i="15"/>
  <c r="B1389" i="15"/>
  <c r="C1389" i="15"/>
  <c r="D1388" i="15"/>
  <c r="M1388" i="15"/>
  <c r="J1388" i="15"/>
  <c r="K1388" i="15"/>
  <c r="H1388" i="15"/>
  <c r="G1388" i="15"/>
  <c r="F1388" i="15"/>
  <c r="E1388" i="15"/>
  <c r="A1388" i="15"/>
  <c r="B1388" i="15"/>
  <c r="C1388" i="15"/>
  <c r="D1387" i="15"/>
  <c r="M1387" i="15"/>
  <c r="J1387" i="15"/>
  <c r="K1387" i="15"/>
  <c r="H1387" i="15"/>
  <c r="G1387" i="15"/>
  <c r="F1387" i="15"/>
  <c r="E1387" i="15"/>
  <c r="A1387" i="15"/>
  <c r="B1387" i="15"/>
  <c r="C1387" i="15"/>
  <c r="D1386" i="15"/>
  <c r="M1386" i="15"/>
  <c r="J1386" i="15"/>
  <c r="K1386" i="15"/>
  <c r="H1386" i="15"/>
  <c r="G1386" i="15"/>
  <c r="F1386" i="15"/>
  <c r="E1386" i="15"/>
  <c r="A1386" i="15"/>
  <c r="B1386" i="15"/>
  <c r="C1386" i="15"/>
  <c r="D1385" i="15"/>
  <c r="M1385" i="15"/>
  <c r="J1385" i="15"/>
  <c r="K1385" i="15"/>
  <c r="H1385" i="15"/>
  <c r="G1385" i="15"/>
  <c r="F1385" i="15"/>
  <c r="E1385" i="15"/>
  <c r="A1385" i="15"/>
  <c r="B1385" i="15"/>
  <c r="C1385" i="15"/>
  <c r="D1384" i="15"/>
  <c r="M1384" i="15"/>
  <c r="J1384" i="15"/>
  <c r="K1384" i="15"/>
  <c r="H1384" i="15"/>
  <c r="G1384" i="15"/>
  <c r="F1384" i="15"/>
  <c r="E1384" i="15"/>
  <c r="A1384" i="15"/>
  <c r="B1384" i="15"/>
  <c r="C1384" i="15"/>
  <c r="D1383" i="15"/>
  <c r="M1383" i="15"/>
  <c r="J1383" i="15"/>
  <c r="K1383" i="15"/>
  <c r="H1383" i="15"/>
  <c r="G1383" i="15"/>
  <c r="F1383" i="15"/>
  <c r="E1383" i="15"/>
  <c r="A1383" i="15"/>
  <c r="B1383" i="15"/>
  <c r="C1383" i="15"/>
  <c r="D1382" i="15"/>
  <c r="M1382" i="15"/>
  <c r="J1382" i="15"/>
  <c r="K1382" i="15"/>
  <c r="H1382" i="15"/>
  <c r="G1382" i="15"/>
  <c r="F1382" i="15"/>
  <c r="E1382" i="15"/>
  <c r="A1382" i="15"/>
  <c r="B1382" i="15"/>
  <c r="C1382" i="15"/>
  <c r="D1381" i="15"/>
  <c r="M1381" i="15"/>
  <c r="J1381" i="15"/>
  <c r="K1381" i="15"/>
  <c r="H1381" i="15"/>
  <c r="G1381" i="15"/>
  <c r="F1381" i="15"/>
  <c r="E1381" i="15"/>
  <c r="A1381" i="15"/>
  <c r="B1381" i="15"/>
  <c r="C1381" i="15"/>
  <c r="D1380" i="15"/>
  <c r="M1380" i="15"/>
  <c r="J1380" i="15"/>
  <c r="K1380" i="15"/>
  <c r="H1380" i="15"/>
  <c r="G1380" i="15"/>
  <c r="F1380" i="15"/>
  <c r="E1380" i="15"/>
  <c r="A1380" i="15"/>
  <c r="B1380" i="15"/>
  <c r="C1380" i="15"/>
  <c r="D1379" i="15"/>
  <c r="M1379" i="15"/>
  <c r="J1379" i="15"/>
  <c r="K1379" i="15"/>
  <c r="H1379" i="15"/>
  <c r="G1379" i="15"/>
  <c r="F1379" i="15"/>
  <c r="E1379" i="15"/>
  <c r="A1379" i="15"/>
  <c r="B1379" i="15"/>
  <c r="C1379" i="15"/>
  <c r="D1378" i="15"/>
  <c r="M1378" i="15"/>
  <c r="J1378" i="15"/>
  <c r="K1378" i="15"/>
  <c r="H1378" i="15"/>
  <c r="G1378" i="15"/>
  <c r="F1378" i="15"/>
  <c r="E1378" i="15"/>
  <c r="A1378" i="15"/>
  <c r="B1378" i="15"/>
  <c r="C1378" i="15"/>
  <c r="D1377" i="15"/>
  <c r="M1377" i="15"/>
  <c r="J1377" i="15"/>
  <c r="K1377" i="15"/>
  <c r="H1377" i="15"/>
  <c r="G1377" i="15"/>
  <c r="F1377" i="15"/>
  <c r="E1377" i="15"/>
  <c r="A1377" i="15"/>
  <c r="B1377" i="15"/>
  <c r="C1377" i="15"/>
  <c r="D1376" i="15"/>
  <c r="M1376" i="15"/>
  <c r="J1376" i="15"/>
  <c r="K1376" i="15"/>
  <c r="H1376" i="15"/>
  <c r="G1376" i="15"/>
  <c r="F1376" i="15"/>
  <c r="E1376" i="15"/>
  <c r="A1376" i="15"/>
  <c r="B1376" i="15"/>
  <c r="C1376" i="15"/>
  <c r="D1375" i="15"/>
  <c r="M1375" i="15"/>
  <c r="J1375" i="15"/>
  <c r="K1375" i="15"/>
  <c r="H1375" i="15"/>
  <c r="G1375" i="15"/>
  <c r="F1375" i="15"/>
  <c r="E1375" i="15"/>
  <c r="A1375" i="15"/>
  <c r="B1375" i="15"/>
  <c r="C1375" i="15"/>
  <c r="D1374" i="15"/>
  <c r="M1374" i="15"/>
  <c r="J1374" i="15"/>
  <c r="K1374" i="15"/>
  <c r="H1374" i="15"/>
  <c r="G1374" i="15"/>
  <c r="F1374" i="15"/>
  <c r="E1374" i="15"/>
  <c r="A1374" i="15"/>
  <c r="B1374" i="15"/>
  <c r="C1374" i="15"/>
  <c r="D1373" i="15"/>
  <c r="M1373" i="15"/>
  <c r="J1373" i="15"/>
  <c r="K1373" i="15"/>
  <c r="H1373" i="15"/>
  <c r="G1373" i="15"/>
  <c r="F1373" i="15"/>
  <c r="E1373" i="15"/>
  <c r="A1373" i="15"/>
  <c r="B1373" i="15"/>
  <c r="C1373" i="15"/>
  <c r="D1372" i="15"/>
  <c r="M1372" i="15"/>
  <c r="J1372" i="15"/>
  <c r="K1372" i="15"/>
  <c r="H1372" i="15"/>
  <c r="G1372" i="15"/>
  <c r="F1372" i="15"/>
  <c r="E1372" i="15"/>
  <c r="A1372" i="15"/>
  <c r="B1372" i="15"/>
  <c r="C1372" i="15"/>
  <c r="D1371" i="15"/>
  <c r="M1371" i="15"/>
  <c r="J1371" i="15"/>
  <c r="K1371" i="15"/>
  <c r="H1371" i="15"/>
  <c r="G1371" i="15"/>
  <c r="F1371" i="15"/>
  <c r="E1371" i="15"/>
  <c r="A1371" i="15"/>
  <c r="B1371" i="15"/>
  <c r="C1371" i="15"/>
  <c r="D1370" i="15"/>
  <c r="M1370" i="15"/>
  <c r="J1370" i="15"/>
  <c r="K1370" i="15"/>
  <c r="H1370" i="15"/>
  <c r="G1370" i="15"/>
  <c r="F1370" i="15"/>
  <c r="E1370" i="15"/>
  <c r="A1370" i="15"/>
  <c r="B1370" i="15"/>
  <c r="C1370" i="15"/>
  <c r="D1369" i="15"/>
  <c r="M1369" i="15"/>
  <c r="J1369" i="15"/>
  <c r="K1369" i="15"/>
  <c r="H1369" i="15"/>
  <c r="G1369" i="15"/>
  <c r="F1369" i="15"/>
  <c r="E1369" i="15"/>
  <c r="A1369" i="15"/>
  <c r="B1369" i="15"/>
  <c r="C1369" i="15"/>
  <c r="D1368" i="15"/>
  <c r="M1368" i="15"/>
  <c r="J1368" i="15"/>
  <c r="K1368" i="15"/>
  <c r="H1368" i="15"/>
  <c r="G1368" i="15"/>
  <c r="F1368" i="15"/>
  <c r="E1368" i="15"/>
  <c r="A1368" i="15"/>
  <c r="B1368" i="15"/>
  <c r="C1368" i="15"/>
  <c r="D1367" i="15"/>
  <c r="M1367" i="15"/>
  <c r="J1367" i="15"/>
  <c r="K1367" i="15"/>
  <c r="H1367" i="15"/>
  <c r="G1367" i="15"/>
  <c r="F1367" i="15"/>
  <c r="E1367" i="15"/>
  <c r="A1367" i="15"/>
  <c r="B1367" i="15"/>
  <c r="C1367" i="15"/>
  <c r="D1366" i="15"/>
  <c r="M1366" i="15"/>
  <c r="J1366" i="15"/>
  <c r="K1366" i="15"/>
  <c r="H1366" i="15"/>
  <c r="G1366" i="15"/>
  <c r="F1366" i="15"/>
  <c r="E1366" i="15"/>
  <c r="A1366" i="15"/>
  <c r="B1366" i="15"/>
  <c r="C1366" i="15"/>
  <c r="D1365" i="15"/>
  <c r="M1365" i="15"/>
  <c r="J1365" i="15"/>
  <c r="K1365" i="15"/>
  <c r="H1365" i="15"/>
  <c r="G1365" i="15"/>
  <c r="F1365" i="15"/>
  <c r="E1365" i="15"/>
  <c r="A1365" i="15"/>
  <c r="B1365" i="15"/>
  <c r="C1365" i="15"/>
  <c r="D1364" i="15"/>
  <c r="M1364" i="15"/>
  <c r="J1364" i="15"/>
  <c r="K1364" i="15"/>
  <c r="H1364" i="15"/>
  <c r="G1364" i="15"/>
  <c r="F1364" i="15"/>
  <c r="E1364" i="15"/>
  <c r="A1364" i="15"/>
  <c r="B1364" i="15"/>
  <c r="C1364" i="15"/>
  <c r="D1363" i="15"/>
  <c r="M1363" i="15"/>
  <c r="J1363" i="15"/>
  <c r="K1363" i="15"/>
  <c r="H1363" i="15"/>
  <c r="G1363" i="15"/>
  <c r="F1363" i="15"/>
  <c r="E1363" i="15"/>
  <c r="A1363" i="15"/>
  <c r="B1363" i="15"/>
  <c r="C1363" i="15"/>
  <c r="D1362" i="15"/>
  <c r="M1362" i="15"/>
  <c r="J1362" i="15"/>
  <c r="K1362" i="15"/>
  <c r="H1362" i="15"/>
  <c r="G1362" i="15"/>
  <c r="F1362" i="15"/>
  <c r="E1362" i="15"/>
  <c r="A1362" i="15"/>
  <c r="B1362" i="15"/>
  <c r="C1362" i="15"/>
  <c r="D1361" i="15"/>
  <c r="M1361" i="15"/>
  <c r="J1361" i="15"/>
  <c r="K1361" i="15"/>
  <c r="H1361" i="15"/>
  <c r="G1361" i="15"/>
  <c r="F1361" i="15"/>
  <c r="E1361" i="15"/>
  <c r="A1361" i="15"/>
  <c r="B1361" i="15"/>
  <c r="C1361" i="15"/>
  <c r="D1360" i="15"/>
  <c r="M1360" i="15"/>
  <c r="J1360" i="15"/>
  <c r="K1360" i="15"/>
  <c r="H1360" i="15"/>
  <c r="G1360" i="15"/>
  <c r="F1360" i="15"/>
  <c r="E1360" i="15"/>
  <c r="A1360" i="15"/>
  <c r="B1360" i="15"/>
  <c r="C1360" i="15"/>
  <c r="D1359" i="15"/>
  <c r="M1359" i="15"/>
  <c r="J1359" i="15"/>
  <c r="K1359" i="15"/>
  <c r="H1359" i="15"/>
  <c r="G1359" i="15"/>
  <c r="F1359" i="15"/>
  <c r="E1359" i="15"/>
  <c r="A1359" i="15"/>
  <c r="B1359" i="15"/>
  <c r="C1359" i="15"/>
  <c r="D1358" i="15"/>
  <c r="M1358" i="15"/>
  <c r="J1358" i="15"/>
  <c r="K1358" i="15"/>
  <c r="H1358" i="15"/>
  <c r="G1358" i="15"/>
  <c r="F1358" i="15"/>
  <c r="E1358" i="15"/>
  <c r="A1358" i="15"/>
  <c r="B1358" i="15"/>
  <c r="C1358" i="15"/>
  <c r="D1357" i="15"/>
  <c r="M1357" i="15"/>
  <c r="J1357" i="15"/>
  <c r="K1357" i="15"/>
  <c r="H1357" i="15"/>
  <c r="G1357" i="15"/>
  <c r="F1357" i="15"/>
  <c r="E1357" i="15"/>
  <c r="A1357" i="15"/>
  <c r="B1357" i="15"/>
  <c r="C1357" i="15"/>
  <c r="D1356" i="15"/>
  <c r="M1356" i="15"/>
  <c r="J1356" i="15"/>
  <c r="K1356" i="15"/>
  <c r="H1356" i="15"/>
  <c r="G1356" i="15"/>
  <c r="F1356" i="15"/>
  <c r="E1356" i="15"/>
  <c r="A1356" i="15"/>
  <c r="B1356" i="15"/>
  <c r="C1356" i="15"/>
  <c r="D1355" i="15"/>
  <c r="M1355" i="15"/>
  <c r="J1355" i="15"/>
  <c r="K1355" i="15"/>
  <c r="H1355" i="15"/>
  <c r="G1355" i="15"/>
  <c r="F1355" i="15"/>
  <c r="E1355" i="15"/>
  <c r="A1355" i="15"/>
  <c r="B1355" i="15"/>
  <c r="C1355" i="15"/>
  <c r="D1354" i="15"/>
  <c r="M1354" i="15"/>
  <c r="J1354" i="15"/>
  <c r="K1354" i="15"/>
  <c r="H1354" i="15"/>
  <c r="G1354" i="15"/>
  <c r="F1354" i="15"/>
  <c r="E1354" i="15"/>
  <c r="A1354" i="15"/>
  <c r="B1354" i="15"/>
  <c r="C1354" i="15"/>
  <c r="D1353" i="15"/>
  <c r="M1353" i="15"/>
  <c r="J1353" i="15"/>
  <c r="K1353" i="15"/>
  <c r="H1353" i="15"/>
  <c r="G1353" i="15"/>
  <c r="F1353" i="15"/>
  <c r="E1353" i="15"/>
  <c r="A1353" i="15"/>
  <c r="B1353" i="15"/>
  <c r="C1353" i="15"/>
  <c r="D1352" i="15"/>
  <c r="M1352" i="15"/>
  <c r="J1352" i="15"/>
  <c r="K1352" i="15"/>
  <c r="H1352" i="15"/>
  <c r="G1352" i="15"/>
  <c r="F1352" i="15"/>
  <c r="E1352" i="15"/>
  <c r="A1352" i="15"/>
  <c r="B1352" i="15"/>
  <c r="C1352" i="15"/>
  <c r="D1351" i="15"/>
  <c r="M1351" i="15"/>
  <c r="J1351" i="15"/>
  <c r="K1351" i="15"/>
  <c r="H1351" i="15"/>
  <c r="G1351" i="15"/>
  <c r="F1351" i="15"/>
  <c r="E1351" i="15"/>
  <c r="A1351" i="15"/>
  <c r="B1351" i="15"/>
  <c r="C1351" i="15"/>
  <c r="D1350" i="15"/>
  <c r="M1350" i="15"/>
  <c r="J1350" i="15"/>
  <c r="K1350" i="15"/>
  <c r="H1350" i="15"/>
  <c r="G1350" i="15"/>
  <c r="F1350" i="15"/>
  <c r="E1350" i="15"/>
  <c r="A1350" i="15"/>
  <c r="B1350" i="15"/>
  <c r="C1350" i="15"/>
  <c r="D1349" i="15"/>
  <c r="M1349" i="15"/>
  <c r="J1349" i="15"/>
  <c r="K1349" i="15"/>
  <c r="H1349" i="15"/>
  <c r="G1349" i="15"/>
  <c r="F1349" i="15"/>
  <c r="E1349" i="15"/>
  <c r="A1349" i="15"/>
  <c r="B1349" i="15"/>
  <c r="C1349" i="15"/>
  <c r="D1348" i="15"/>
  <c r="M1348" i="15"/>
  <c r="J1348" i="15"/>
  <c r="K1348" i="15"/>
  <c r="H1348" i="15"/>
  <c r="G1348" i="15"/>
  <c r="F1348" i="15"/>
  <c r="E1348" i="15"/>
  <c r="A1348" i="15"/>
  <c r="B1348" i="15"/>
  <c r="C1348" i="15"/>
  <c r="D1347" i="15"/>
  <c r="M1347" i="15"/>
  <c r="J1347" i="15"/>
  <c r="K1347" i="15"/>
  <c r="H1347" i="15"/>
  <c r="G1347" i="15"/>
  <c r="F1347" i="15"/>
  <c r="E1347" i="15"/>
  <c r="A1347" i="15"/>
  <c r="B1347" i="15"/>
  <c r="C1347" i="15"/>
  <c r="D1346" i="15"/>
  <c r="M1346" i="15"/>
  <c r="J1346" i="15"/>
  <c r="K1346" i="15"/>
  <c r="H1346" i="15"/>
  <c r="G1346" i="15"/>
  <c r="F1346" i="15"/>
  <c r="E1346" i="15"/>
  <c r="A1346" i="15"/>
  <c r="B1346" i="15"/>
  <c r="C1346" i="15"/>
  <c r="D1345" i="15"/>
  <c r="M1345" i="15"/>
  <c r="J1345" i="15"/>
  <c r="K1345" i="15"/>
  <c r="H1345" i="15"/>
  <c r="G1345" i="15"/>
  <c r="F1345" i="15"/>
  <c r="E1345" i="15"/>
  <c r="A1345" i="15"/>
  <c r="B1345" i="15"/>
  <c r="C1345" i="15"/>
  <c r="D1344" i="15"/>
  <c r="M1344" i="15"/>
  <c r="J1344" i="15"/>
  <c r="K1344" i="15"/>
  <c r="H1344" i="15"/>
  <c r="G1344" i="15"/>
  <c r="F1344" i="15"/>
  <c r="E1344" i="15"/>
  <c r="A1344" i="15"/>
  <c r="B1344" i="15"/>
  <c r="C1344" i="15"/>
  <c r="D1343" i="15"/>
  <c r="M1343" i="15"/>
  <c r="J1343" i="15"/>
  <c r="K1343" i="15"/>
  <c r="H1343" i="15"/>
  <c r="G1343" i="15"/>
  <c r="F1343" i="15"/>
  <c r="E1343" i="15"/>
  <c r="A1343" i="15"/>
  <c r="B1343" i="15"/>
  <c r="C1343" i="15"/>
  <c r="D1342" i="15"/>
  <c r="M1342" i="15"/>
  <c r="J1342" i="15"/>
  <c r="K1342" i="15"/>
  <c r="H1342" i="15"/>
  <c r="G1342" i="15"/>
  <c r="F1342" i="15"/>
  <c r="E1342" i="15"/>
  <c r="A1342" i="15"/>
  <c r="B1342" i="15"/>
  <c r="C1342" i="15"/>
  <c r="D1341" i="15"/>
  <c r="M1341" i="15"/>
  <c r="J1341" i="15"/>
  <c r="K1341" i="15"/>
  <c r="H1341" i="15"/>
  <c r="G1341" i="15"/>
  <c r="F1341" i="15"/>
  <c r="E1341" i="15"/>
  <c r="A1341" i="15"/>
  <c r="B1341" i="15"/>
  <c r="C1341" i="15"/>
  <c r="D1340" i="15"/>
  <c r="M1340" i="15"/>
  <c r="J1340" i="15"/>
  <c r="K1340" i="15"/>
  <c r="H1340" i="15"/>
  <c r="G1340" i="15"/>
  <c r="F1340" i="15"/>
  <c r="E1340" i="15"/>
  <c r="A1340" i="15"/>
  <c r="B1340" i="15"/>
  <c r="C1340" i="15"/>
  <c r="D1339" i="15"/>
  <c r="M1339" i="15"/>
  <c r="J1339" i="15"/>
  <c r="K1339" i="15"/>
  <c r="H1339" i="15"/>
  <c r="G1339" i="15"/>
  <c r="F1339" i="15"/>
  <c r="E1339" i="15"/>
  <c r="A1339" i="15"/>
  <c r="B1339" i="15"/>
  <c r="C1339" i="15"/>
  <c r="D1338" i="15"/>
  <c r="M1338" i="15"/>
  <c r="J1338" i="15"/>
  <c r="K1338" i="15"/>
  <c r="H1338" i="15"/>
  <c r="G1338" i="15"/>
  <c r="F1338" i="15"/>
  <c r="E1338" i="15"/>
  <c r="A1338" i="15"/>
  <c r="B1338" i="15"/>
  <c r="C1338" i="15"/>
  <c r="D1337" i="15"/>
  <c r="M1337" i="15"/>
  <c r="J1337" i="15"/>
  <c r="K1337" i="15"/>
  <c r="H1337" i="15"/>
  <c r="G1337" i="15"/>
  <c r="F1337" i="15"/>
  <c r="E1337" i="15"/>
  <c r="A1337" i="15"/>
  <c r="B1337" i="15"/>
  <c r="C1337" i="15"/>
  <c r="D1336" i="15"/>
  <c r="M1336" i="15"/>
  <c r="J1336" i="15"/>
  <c r="K1336" i="15"/>
  <c r="H1336" i="15"/>
  <c r="G1336" i="15"/>
  <c r="F1336" i="15"/>
  <c r="E1336" i="15"/>
  <c r="A1336" i="15"/>
  <c r="B1336" i="15"/>
  <c r="C1336" i="15"/>
  <c r="D1335" i="15"/>
  <c r="M1335" i="15"/>
  <c r="J1335" i="15"/>
  <c r="K1335" i="15"/>
  <c r="H1335" i="15"/>
  <c r="G1335" i="15"/>
  <c r="F1335" i="15"/>
  <c r="E1335" i="15"/>
  <c r="A1335" i="15"/>
  <c r="B1335" i="15"/>
  <c r="C1335" i="15"/>
  <c r="D1334" i="15"/>
  <c r="M1334" i="15"/>
  <c r="J1334" i="15"/>
  <c r="K1334" i="15"/>
  <c r="H1334" i="15"/>
  <c r="G1334" i="15"/>
  <c r="F1334" i="15"/>
  <c r="E1334" i="15"/>
  <c r="A1334" i="15"/>
  <c r="B1334" i="15"/>
  <c r="C1334" i="15"/>
  <c r="D1333" i="15"/>
  <c r="M1333" i="15"/>
  <c r="J1333" i="15"/>
  <c r="K1333" i="15"/>
  <c r="H1333" i="15"/>
  <c r="G1333" i="15"/>
  <c r="F1333" i="15"/>
  <c r="E1333" i="15"/>
  <c r="A1333" i="15"/>
  <c r="B1333" i="15"/>
  <c r="C1333" i="15"/>
  <c r="D1332" i="15"/>
  <c r="M1332" i="15"/>
  <c r="J1332" i="15"/>
  <c r="K1332" i="15"/>
  <c r="H1332" i="15"/>
  <c r="G1332" i="15"/>
  <c r="F1332" i="15"/>
  <c r="E1332" i="15"/>
  <c r="A1332" i="15"/>
  <c r="B1332" i="15"/>
  <c r="C1332" i="15"/>
  <c r="D1331" i="15"/>
  <c r="M1331" i="15"/>
  <c r="J1331" i="15"/>
  <c r="K1331" i="15"/>
  <c r="H1331" i="15"/>
  <c r="G1331" i="15"/>
  <c r="F1331" i="15"/>
  <c r="E1331" i="15"/>
  <c r="A1331" i="15"/>
  <c r="B1331" i="15"/>
  <c r="C1331" i="15"/>
  <c r="D1330" i="15"/>
  <c r="M1330" i="15"/>
  <c r="J1330" i="15"/>
  <c r="K1330" i="15"/>
  <c r="H1330" i="15"/>
  <c r="G1330" i="15"/>
  <c r="F1330" i="15"/>
  <c r="E1330" i="15"/>
  <c r="A1330" i="15"/>
  <c r="B1330" i="15"/>
  <c r="C1330" i="15"/>
  <c r="D1329" i="15"/>
  <c r="M1329" i="15"/>
  <c r="J1329" i="15"/>
  <c r="K1329" i="15"/>
  <c r="H1329" i="15"/>
  <c r="G1329" i="15"/>
  <c r="F1329" i="15"/>
  <c r="E1329" i="15"/>
  <c r="A1329" i="15"/>
  <c r="B1329" i="15"/>
  <c r="C1329" i="15"/>
  <c r="D1328" i="15"/>
  <c r="M1328" i="15"/>
  <c r="J1328" i="15"/>
  <c r="K1328" i="15"/>
  <c r="H1328" i="15"/>
  <c r="G1328" i="15"/>
  <c r="F1328" i="15"/>
  <c r="E1328" i="15"/>
  <c r="A1328" i="15"/>
  <c r="B1328" i="15"/>
  <c r="C1328" i="15"/>
  <c r="D1327" i="15"/>
  <c r="M1327" i="15"/>
  <c r="J1327" i="15"/>
  <c r="K1327" i="15"/>
  <c r="H1327" i="15"/>
  <c r="G1327" i="15"/>
  <c r="F1327" i="15"/>
  <c r="E1327" i="15"/>
  <c r="A1327" i="15"/>
  <c r="B1327" i="15"/>
  <c r="C1327" i="15"/>
  <c r="D1326" i="15"/>
  <c r="M1326" i="15"/>
  <c r="J1326" i="15"/>
  <c r="K1326" i="15"/>
  <c r="H1326" i="15"/>
  <c r="G1326" i="15"/>
  <c r="F1326" i="15"/>
  <c r="E1326" i="15"/>
  <c r="A1326" i="15"/>
  <c r="B1326" i="15"/>
  <c r="C1326" i="15"/>
  <c r="D1325" i="15"/>
  <c r="M1325" i="15"/>
  <c r="J1325" i="15"/>
  <c r="K1325" i="15"/>
  <c r="H1325" i="15"/>
  <c r="G1325" i="15"/>
  <c r="F1325" i="15"/>
  <c r="E1325" i="15"/>
  <c r="A1325" i="15"/>
  <c r="B1325" i="15"/>
  <c r="C1325" i="15"/>
  <c r="D1324" i="15"/>
  <c r="M1324" i="15"/>
  <c r="J1324" i="15"/>
  <c r="K1324" i="15"/>
  <c r="H1324" i="15"/>
  <c r="G1324" i="15"/>
  <c r="F1324" i="15"/>
  <c r="E1324" i="15"/>
  <c r="A1324" i="15"/>
  <c r="B1324" i="15"/>
  <c r="C1324" i="15"/>
  <c r="D1323" i="15"/>
  <c r="M1323" i="15"/>
  <c r="J1323" i="15"/>
  <c r="K1323" i="15"/>
  <c r="H1323" i="15"/>
  <c r="G1323" i="15"/>
  <c r="F1323" i="15"/>
  <c r="E1323" i="15"/>
  <c r="A1323" i="15"/>
  <c r="B1323" i="15"/>
  <c r="C1323" i="15"/>
  <c r="D1322" i="15"/>
  <c r="M1322" i="15"/>
  <c r="J1322" i="15"/>
  <c r="K1322" i="15"/>
  <c r="H1322" i="15"/>
  <c r="G1322" i="15"/>
  <c r="F1322" i="15"/>
  <c r="E1322" i="15"/>
  <c r="A1322" i="15"/>
  <c r="B1322" i="15"/>
  <c r="C1322" i="15"/>
  <c r="D1321" i="15"/>
  <c r="M1321" i="15"/>
  <c r="J1321" i="15"/>
  <c r="K1321" i="15"/>
  <c r="H1321" i="15"/>
  <c r="G1321" i="15"/>
  <c r="F1321" i="15"/>
  <c r="E1321" i="15"/>
  <c r="A1321" i="15"/>
  <c r="B1321" i="15"/>
  <c r="C1321" i="15"/>
  <c r="D1320" i="15"/>
  <c r="M1320" i="15"/>
  <c r="J1320" i="15"/>
  <c r="K1320" i="15"/>
  <c r="H1320" i="15"/>
  <c r="G1320" i="15"/>
  <c r="F1320" i="15"/>
  <c r="E1320" i="15"/>
  <c r="A1320" i="15"/>
  <c r="B1320" i="15"/>
  <c r="C1320" i="15"/>
  <c r="D1319" i="15"/>
  <c r="M1319" i="15"/>
  <c r="J1319" i="15"/>
  <c r="K1319" i="15"/>
  <c r="H1319" i="15"/>
  <c r="G1319" i="15"/>
  <c r="F1319" i="15"/>
  <c r="E1319" i="15"/>
  <c r="A1319" i="15"/>
  <c r="B1319" i="15"/>
  <c r="C1319" i="15"/>
  <c r="D1318" i="15"/>
  <c r="M1318" i="15"/>
  <c r="J1318" i="15"/>
  <c r="K1318" i="15"/>
  <c r="H1318" i="15"/>
  <c r="G1318" i="15"/>
  <c r="F1318" i="15"/>
  <c r="E1318" i="15"/>
  <c r="A1318" i="15"/>
  <c r="B1318" i="15"/>
  <c r="C1318" i="15"/>
  <c r="D1317" i="15"/>
  <c r="M1317" i="15"/>
  <c r="J1317" i="15"/>
  <c r="K1317" i="15"/>
  <c r="H1317" i="15"/>
  <c r="G1317" i="15"/>
  <c r="F1317" i="15"/>
  <c r="E1317" i="15"/>
  <c r="A1317" i="15"/>
  <c r="B1317" i="15"/>
  <c r="C1317" i="15"/>
  <c r="D1316" i="15"/>
  <c r="M1316" i="15"/>
  <c r="J1316" i="15"/>
  <c r="K1316" i="15"/>
  <c r="H1316" i="15"/>
  <c r="G1316" i="15"/>
  <c r="F1316" i="15"/>
  <c r="E1316" i="15"/>
  <c r="A1316" i="15"/>
  <c r="B1316" i="15"/>
  <c r="C1316" i="15"/>
  <c r="D1315" i="15"/>
  <c r="M1315" i="15"/>
  <c r="J1315" i="15"/>
  <c r="K1315" i="15"/>
  <c r="H1315" i="15"/>
  <c r="G1315" i="15"/>
  <c r="F1315" i="15"/>
  <c r="E1315" i="15"/>
  <c r="A1315" i="15"/>
  <c r="B1315" i="15"/>
  <c r="C1315" i="15"/>
  <c r="D1314" i="15"/>
  <c r="M1314" i="15"/>
  <c r="J1314" i="15"/>
  <c r="K1314" i="15"/>
  <c r="H1314" i="15"/>
  <c r="G1314" i="15"/>
  <c r="F1314" i="15"/>
  <c r="E1314" i="15"/>
  <c r="A1314" i="15"/>
  <c r="B1314" i="15"/>
  <c r="C1314" i="15"/>
  <c r="D1313" i="15"/>
  <c r="M1313" i="15"/>
  <c r="J1313" i="15"/>
  <c r="K1313" i="15"/>
  <c r="H1313" i="15"/>
  <c r="G1313" i="15"/>
  <c r="F1313" i="15"/>
  <c r="E1313" i="15"/>
  <c r="A1313" i="15"/>
  <c r="B1313" i="15"/>
  <c r="C1313" i="15"/>
  <c r="D1312" i="15"/>
  <c r="M1312" i="15"/>
  <c r="J1312" i="15"/>
  <c r="K1312" i="15"/>
  <c r="H1312" i="15"/>
  <c r="G1312" i="15"/>
  <c r="F1312" i="15"/>
  <c r="E1312" i="15"/>
  <c r="A1312" i="15"/>
  <c r="B1312" i="15"/>
  <c r="C1312" i="15"/>
  <c r="D1311" i="15"/>
  <c r="M1311" i="15"/>
  <c r="J1311" i="15"/>
  <c r="K1311" i="15"/>
  <c r="H1311" i="15"/>
  <c r="G1311" i="15"/>
  <c r="F1311" i="15"/>
  <c r="E1311" i="15"/>
  <c r="A1311" i="15"/>
  <c r="B1311" i="15"/>
  <c r="C1311" i="15"/>
  <c r="D1310" i="15"/>
  <c r="M1310" i="15"/>
  <c r="J1310" i="15"/>
  <c r="K1310" i="15"/>
  <c r="H1310" i="15"/>
  <c r="G1310" i="15"/>
  <c r="F1310" i="15"/>
  <c r="E1310" i="15"/>
  <c r="A1310" i="15"/>
  <c r="B1310" i="15"/>
  <c r="C1310" i="15"/>
  <c r="D1309" i="15"/>
  <c r="M1309" i="15"/>
  <c r="J1309" i="15"/>
  <c r="K1309" i="15"/>
  <c r="H1309" i="15"/>
  <c r="G1309" i="15"/>
  <c r="F1309" i="15"/>
  <c r="E1309" i="15"/>
  <c r="A1309" i="15"/>
  <c r="B1309" i="15"/>
  <c r="C1309" i="15"/>
  <c r="D1308" i="15"/>
  <c r="M1308" i="15"/>
  <c r="J1308" i="15"/>
  <c r="K1308" i="15"/>
  <c r="H1308" i="15"/>
  <c r="G1308" i="15"/>
  <c r="F1308" i="15"/>
  <c r="E1308" i="15"/>
  <c r="A1308" i="15"/>
  <c r="B1308" i="15"/>
  <c r="C1308" i="15"/>
  <c r="D1307" i="15"/>
  <c r="M1307" i="15"/>
  <c r="J1307" i="15"/>
  <c r="K1307" i="15"/>
  <c r="H1307" i="15"/>
  <c r="G1307" i="15"/>
  <c r="F1307" i="15"/>
  <c r="E1307" i="15"/>
  <c r="A1307" i="15"/>
  <c r="B1307" i="15"/>
  <c r="C1307" i="15"/>
  <c r="D1306" i="15"/>
  <c r="M1306" i="15"/>
  <c r="J1306" i="15"/>
  <c r="K1306" i="15"/>
  <c r="H1306" i="15"/>
  <c r="G1306" i="15"/>
  <c r="F1306" i="15"/>
  <c r="E1306" i="15"/>
  <c r="A1306" i="15"/>
  <c r="B1306" i="15"/>
  <c r="C1306" i="15"/>
  <c r="D1305" i="15"/>
  <c r="M1305" i="15"/>
  <c r="J1305" i="15"/>
  <c r="K1305" i="15"/>
  <c r="H1305" i="15"/>
  <c r="G1305" i="15"/>
  <c r="F1305" i="15"/>
  <c r="E1305" i="15"/>
  <c r="A1305" i="15"/>
  <c r="B1305" i="15"/>
  <c r="C1305" i="15"/>
  <c r="D1304" i="15"/>
  <c r="M1304" i="15"/>
  <c r="J1304" i="15"/>
  <c r="K1304" i="15"/>
  <c r="H1304" i="15"/>
  <c r="G1304" i="15"/>
  <c r="F1304" i="15"/>
  <c r="E1304" i="15"/>
  <c r="A1304" i="15"/>
  <c r="B1304" i="15"/>
  <c r="C1304" i="15"/>
  <c r="D1303" i="15"/>
  <c r="M1303" i="15"/>
  <c r="J1303" i="15"/>
  <c r="K1303" i="15"/>
  <c r="H1303" i="15"/>
  <c r="G1303" i="15"/>
  <c r="F1303" i="15"/>
  <c r="E1303" i="15"/>
  <c r="A1303" i="15"/>
  <c r="B1303" i="15"/>
  <c r="C1303" i="15"/>
  <c r="D1302" i="15"/>
  <c r="M1302" i="15"/>
  <c r="J1302" i="15"/>
  <c r="K1302" i="15"/>
  <c r="H1302" i="15"/>
  <c r="G1302" i="15"/>
  <c r="F1302" i="15"/>
  <c r="E1302" i="15"/>
  <c r="A1302" i="15"/>
  <c r="B1302" i="15"/>
  <c r="C1302" i="15"/>
  <c r="D1301" i="15"/>
  <c r="M1301" i="15"/>
  <c r="J1301" i="15"/>
  <c r="K1301" i="15"/>
  <c r="H1301" i="15"/>
  <c r="G1301" i="15"/>
  <c r="F1301" i="15"/>
  <c r="E1301" i="15"/>
  <c r="A1301" i="15"/>
  <c r="B1301" i="15"/>
  <c r="C1301" i="15"/>
  <c r="D1300" i="15"/>
  <c r="M1300" i="15"/>
  <c r="J1300" i="15"/>
  <c r="K1300" i="15"/>
  <c r="H1300" i="15"/>
  <c r="G1300" i="15"/>
  <c r="F1300" i="15"/>
  <c r="E1300" i="15"/>
  <c r="A1300" i="15"/>
  <c r="B1300" i="15"/>
  <c r="C1300" i="15"/>
  <c r="D1299" i="15"/>
  <c r="M1299" i="15"/>
  <c r="J1299" i="15"/>
  <c r="K1299" i="15"/>
  <c r="H1299" i="15"/>
  <c r="G1299" i="15"/>
  <c r="F1299" i="15"/>
  <c r="E1299" i="15"/>
  <c r="A1299" i="15"/>
  <c r="B1299" i="15"/>
  <c r="C1299" i="15"/>
  <c r="D1298" i="15"/>
  <c r="M1298" i="15"/>
  <c r="J1298" i="15"/>
  <c r="K1298" i="15"/>
  <c r="H1298" i="15"/>
  <c r="G1298" i="15"/>
  <c r="F1298" i="15"/>
  <c r="E1298" i="15"/>
  <c r="A1298" i="15"/>
  <c r="B1298" i="15"/>
  <c r="C1298" i="15"/>
  <c r="D1297" i="15"/>
  <c r="M1297" i="15"/>
  <c r="J1297" i="15"/>
  <c r="K1297" i="15"/>
  <c r="H1297" i="15"/>
  <c r="G1297" i="15"/>
  <c r="F1297" i="15"/>
  <c r="E1297" i="15"/>
  <c r="A1297" i="15"/>
  <c r="B1297" i="15"/>
  <c r="C1297" i="15"/>
  <c r="D1296" i="15"/>
  <c r="M1296" i="15"/>
  <c r="J1296" i="15"/>
  <c r="K1296" i="15"/>
  <c r="H1296" i="15"/>
  <c r="G1296" i="15"/>
  <c r="F1296" i="15"/>
  <c r="E1296" i="15"/>
  <c r="A1296" i="15"/>
  <c r="B1296" i="15"/>
  <c r="C1296" i="15"/>
  <c r="D1295" i="15"/>
  <c r="M1295" i="15"/>
  <c r="J1295" i="15"/>
  <c r="K1295" i="15"/>
  <c r="H1295" i="15"/>
  <c r="G1295" i="15"/>
  <c r="F1295" i="15"/>
  <c r="E1295" i="15"/>
  <c r="A1295" i="15"/>
  <c r="B1295" i="15"/>
  <c r="C1295" i="15"/>
  <c r="D1294" i="15"/>
  <c r="M1294" i="15"/>
  <c r="J1294" i="15"/>
  <c r="K1294" i="15"/>
  <c r="H1294" i="15"/>
  <c r="G1294" i="15"/>
  <c r="F1294" i="15"/>
  <c r="E1294" i="15"/>
  <c r="A1294" i="15"/>
  <c r="B1294" i="15"/>
  <c r="C1294" i="15"/>
  <c r="D1293" i="15"/>
  <c r="M1293" i="15"/>
  <c r="J1293" i="15"/>
  <c r="K1293" i="15"/>
  <c r="H1293" i="15"/>
  <c r="G1293" i="15"/>
  <c r="F1293" i="15"/>
  <c r="E1293" i="15"/>
  <c r="A1293" i="15"/>
  <c r="B1293" i="15"/>
  <c r="C1293" i="15"/>
  <c r="D1292" i="15"/>
  <c r="M1292" i="15"/>
  <c r="J1292" i="15"/>
  <c r="K1292" i="15"/>
  <c r="H1292" i="15"/>
  <c r="G1292" i="15"/>
  <c r="F1292" i="15"/>
  <c r="E1292" i="15"/>
  <c r="A1292" i="15"/>
  <c r="B1292" i="15"/>
  <c r="C1292" i="15"/>
  <c r="D1291" i="15"/>
  <c r="M1291" i="15"/>
  <c r="J1291" i="15"/>
  <c r="K1291" i="15"/>
  <c r="H1291" i="15"/>
  <c r="G1291" i="15"/>
  <c r="F1291" i="15"/>
  <c r="E1291" i="15"/>
  <c r="A1291" i="15"/>
  <c r="B1291" i="15"/>
  <c r="C1291" i="15"/>
  <c r="D1290" i="15"/>
  <c r="M1290" i="15"/>
  <c r="J1290" i="15"/>
  <c r="K1290" i="15"/>
  <c r="H1290" i="15"/>
  <c r="G1290" i="15"/>
  <c r="F1290" i="15"/>
  <c r="E1290" i="15"/>
  <c r="A1290" i="15"/>
  <c r="B1290" i="15"/>
  <c r="C1290" i="15"/>
  <c r="D1289" i="15"/>
  <c r="M1289" i="15"/>
  <c r="J1289" i="15"/>
  <c r="K1289" i="15"/>
  <c r="H1289" i="15"/>
  <c r="G1289" i="15"/>
  <c r="F1289" i="15"/>
  <c r="E1289" i="15"/>
  <c r="A1289" i="15"/>
  <c r="B1289" i="15"/>
  <c r="C1289" i="15"/>
  <c r="D1288" i="15"/>
  <c r="M1288" i="15"/>
  <c r="J1288" i="15"/>
  <c r="K1288" i="15"/>
  <c r="H1288" i="15"/>
  <c r="G1288" i="15"/>
  <c r="F1288" i="15"/>
  <c r="E1288" i="15"/>
  <c r="A1288" i="15"/>
  <c r="B1288" i="15"/>
  <c r="C1288" i="15"/>
  <c r="D1287" i="15"/>
  <c r="M1287" i="15"/>
  <c r="J1287" i="15"/>
  <c r="K1287" i="15"/>
  <c r="H1287" i="15"/>
  <c r="G1287" i="15"/>
  <c r="F1287" i="15"/>
  <c r="E1287" i="15"/>
  <c r="A1287" i="15"/>
  <c r="B1287" i="15"/>
  <c r="C1287" i="15"/>
  <c r="D1286" i="15"/>
  <c r="M1286" i="15"/>
  <c r="J1286" i="15"/>
  <c r="K1286" i="15"/>
  <c r="H1286" i="15"/>
  <c r="G1286" i="15"/>
  <c r="F1286" i="15"/>
  <c r="E1286" i="15"/>
  <c r="A1286" i="15"/>
  <c r="B1286" i="15"/>
  <c r="C1286" i="15"/>
  <c r="D1285" i="15"/>
  <c r="M1285" i="15"/>
  <c r="J1285" i="15"/>
  <c r="K1285" i="15"/>
  <c r="H1285" i="15"/>
  <c r="G1285" i="15"/>
  <c r="F1285" i="15"/>
  <c r="E1285" i="15"/>
  <c r="A1285" i="15"/>
  <c r="B1285" i="15"/>
  <c r="C1285" i="15"/>
  <c r="D1284" i="15"/>
  <c r="M1284" i="15"/>
  <c r="J1284" i="15"/>
  <c r="K1284" i="15"/>
  <c r="H1284" i="15"/>
  <c r="G1284" i="15"/>
  <c r="F1284" i="15"/>
  <c r="E1284" i="15"/>
  <c r="A1284" i="15"/>
  <c r="B1284" i="15"/>
  <c r="C1284" i="15"/>
  <c r="D1283" i="15"/>
  <c r="M1283" i="15"/>
  <c r="J1283" i="15"/>
  <c r="K1283" i="15"/>
  <c r="H1283" i="15"/>
  <c r="G1283" i="15"/>
  <c r="F1283" i="15"/>
  <c r="E1283" i="15"/>
  <c r="A1283" i="15"/>
  <c r="B1283" i="15"/>
  <c r="C1283" i="15"/>
  <c r="D1282" i="15"/>
  <c r="M1282" i="15"/>
  <c r="J1282" i="15"/>
  <c r="K1282" i="15"/>
  <c r="H1282" i="15"/>
  <c r="G1282" i="15"/>
  <c r="F1282" i="15"/>
  <c r="E1282" i="15"/>
  <c r="A1282" i="15"/>
  <c r="B1282" i="15"/>
  <c r="C1282" i="15"/>
  <c r="D1281" i="15"/>
  <c r="M1281" i="15"/>
  <c r="J1281" i="15"/>
  <c r="K1281" i="15"/>
  <c r="H1281" i="15"/>
  <c r="G1281" i="15"/>
  <c r="F1281" i="15"/>
  <c r="E1281" i="15"/>
  <c r="A1281" i="15"/>
  <c r="B1281" i="15"/>
  <c r="C1281" i="15"/>
  <c r="D1280" i="15"/>
  <c r="M1280" i="15"/>
  <c r="J1280" i="15"/>
  <c r="K1280" i="15"/>
  <c r="H1280" i="15"/>
  <c r="G1280" i="15"/>
  <c r="F1280" i="15"/>
  <c r="E1280" i="15"/>
  <c r="A1280" i="15"/>
  <c r="B1280" i="15"/>
  <c r="C1280" i="15"/>
  <c r="D1279" i="15"/>
  <c r="M1279" i="15"/>
  <c r="J1279" i="15"/>
  <c r="K1279" i="15"/>
  <c r="H1279" i="15"/>
  <c r="G1279" i="15"/>
  <c r="F1279" i="15"/>
  <c r="E1279" i="15"/>
  <c r="A1279" i="15"/>
  <c r="B1279" i="15"/>
  <c r="C1279" i="15"/>
  <c r="D1278" i="15"/>
  <c r="M1278" i="15"/>
  <c r="J1278" i="15"/>
  <c r="K1278" i="15"/>
  <c r="H1278" i="15"/>
  <c r="G1278" i="15"/>
  <c r="F1278" i="15"/>
  <c r="E1278" i="15"/>
  <c r="A1278" i="15"/>
  <c r="B1278" i="15"/>
  <c r="C1278" i="15"/>
  <c r="D1277" i="15"/>
  <c r="M1277" i="15"/>
  <c r="J1277" i="15"/>
  <c r="K1277" i="15"/>
  <c r="H1277" i="15"/>
  <c r="G1277" i="15"/>
  <c r="F1277" i="15"/>
  <c r="E1277" i="15"/>
  <c r="A1277" i="15"/>
  <c r="B1277" i="15"/>
  <c r="C1277" i="15"/>
  <c r="D1276" i="15"/>
  <c r="M1276" i="15"/>
  <c r="J1276" i="15"/>
  <c r="K1276" i="15"/>
  <c r="H1276" i="15"/>
  <c r="G1276" i="15"/>
  <c r="F1276" i="15"/>
  <c r="E1276" i="15"/>
  <c r="A1276" i="15"/>
  <c r="B1276" i="15"/>
  <c r="C1276" i="15"/>
  <c r="D1275" i="15"/>
  <c r="M1275" i="15"/>
  <c r="J1275" i="15"/>
  <c r="K1275" i="15"/>
  <c r="H1275" i="15"/>
  <c r="G1275" i="15"/>
  <c r="F1275" i="15"/>
  <c r="E1275" i="15"/>
  <c r="A1275" i="15"/>
  <c r="B1275" i="15"/>
  <c r="C1275" i="15"/>
  <c r="D1274" i="15"/>
  <c r="M1274" i="15"/>
  <c r="J1274" i="15"/>
  <c r="K1274" i="15"/>
  <c r="H1274" i="15"/>
  <c r="G1274" i="15"/>
  <c r="F1274" i="15"/>
  <c r="E1274" i="15"/>
  <c r="A1274" i="15"/>
  <c r="B1274" i="15"/>
  <c r="C1274" i="15"/>
  <c r="D1273" i="15"/>
  <c r="M1273" i="15"/>
  <c r="J1273" i="15"/>
  <c r="K1273" i="15"/>
  <c r="H1273" i="15"/>
  <c r="G1273" i="15"/>
  <c r="F1273" i="15"/>
  <c r="E1273" i="15"/>
  <c r="A1273" i="15"/>
  <c r="B1273" i="15"/>
  <c r="C1273" i="15"/>
  <c r="D1272" i="15"/>
  <c r="M1272" i="15"/>
  <c r="J1272" i="15"/>
  <c r="K1272" i="15"/>
  <c r="H1272" i="15"/>
  <c r="G1272" i="15"/>
  <c r="F1272" i="15"/>
  <c r="E1272" i="15"/>
  <c r="A1272" i="15"/>
  <c r="B1272" i="15"/>
  <c r="C1272" i="15"/>
  <c r="D1271" i="15"/>
  <c r="M1271" i="15"/>
  <c r="J1271" i="15"/>
  <c r="K1271" i="15"/>
  <c r="H1271" i="15"/>
  <c r="G1271" i="15"/>
  <c r="F1271" i="15"/>
  <c r="E1271" i="15"/>
  <c r="A1271" i="15"/>
  <c r="B1271" i="15"/>
  <c r="C1271" i="15"/>
  <c r="D1270" i="15"/>
  <c r="M1270" i="15"/>
  <c r="J1270" i="15"/>
  <c r="K1270" i="15"/>
  <c r="H1270" i="15"/>
  <c r="G1270" i="15"/>
  <c r="F1270" i="15"/>
  <c r="E1270" i="15"/>
  <c r="A1270" i="15"/>
  <c r="B1270" i="15"/>
  <c r="C1270" i="15"/>
  <c r="D1269" i="15"/>
  <c r="M1269" i="15"/>
  <c r="J1269" i="15"/>
  <c r="K1269" i="15"/>
  <c r="H1269" i="15"/>
  <c r="G1269" i="15"/>
  <c r="F1269" i="15"/>
  <c r="E1269" i="15"/>
  <c r="A1269" i="15"/>
  <c r="B1269" i="15"/>
  <c r="C1269" i="15"/>
  <c r="D1268" i="15"/>
  <c r="M1268" i="15"/>
  <c r="J1268" i="15"/>
  <c r="K1268" i="15"/>
  <c r="H1268" i="15"/>
  <c r="G1268" i="15"/>
  <c r="F1268" i="15"/>
  <c r="E1268" i="15"/>
  <c r="A1268" i="15"/>
  <c r="B1268" i="15"/>
  <c r="C1268" i="15"/>
  <c r="D1267" i="15"/>
  <c r="M1267" i="15"/>
  <c r="J1267" i="15"/>
  <c r="K1267" i="15"/>
  <c r="H1267" i="15"/>
  <c r="G1267" i="15"/>
  <c r="F1267" i="15"/>
  <c r="E1267" i="15"/>
  <c r="A1267" i="15"/>
  <c r="B1267" i="15"/>
  <c r="C1267" i="15"/>
  <c r="D1266" i="15"/>
  <c r="M1266" i="15"/>
  <c r="J1266" i="15"/>
  <c r="K1266" i="15"/>
  <c r="H1266" i="15"/>
  <c r="G1266" i="15"/>
  <c r="F1266" i="15"/>
  <c r="E1266" i="15"/>
  <c r="A1266" i="15"/>
  <c r="B1266" i="15"/>
  <c r="C1266" i="15"/>
  <c r="D1265" i="15"/>
  <c r="M1265" i="15"/>
  <c r="J1265" i="15"/>
  <c r="K1265" i="15"/>
  <c r="H1265" i="15"/>
  <c r="G1265" i="15"/>
  <c r="F1265" i="15"/>
  <c r="E1265" i="15"/>
  <c r="A1265" i="15"/>
  <c r="B1265" i="15"/>
  <c r="C1265" i="15"/>
  <c r="D1264" i="15"/>
  <c r="M1264" i="15"/>
  <c r="J1264" i="15"/>
  <c r="K1264" i="15"/>
  <c r="H1264" i="15"/>
  <c r="G1264" i="15"/>
  <c r="F1264" i="15"/>
  <c r="E1264" i="15"/>
  <c r="A1264" i="15"/>
  <c r="B1264" i="15"/>
  <c r="C1264" i="15"/>
  <c r="D1263" i="15"/>
  <c r="M1263" i="15"/>
  <c r="J1263" i="15"/>
  <c r="K1263" i="15"/>
  <c r="H1263" i="15"/>
  <c r="G1263" i="15"/>
  <c r="F1263" i="15"/>
  <c r="E1263" i="15"/>
  <c r="A1263" i="15"/>
  <c r="B1263" i="15"/>
  <c r="C1263" i="15"/>
  <c r="D1262" i="15"/>
  <c r="M1262" i="15"/>
  <c r="J1262" i="15"/>
  <c r="K1262" i="15"/>
  <c r="H1262" i="15"/>
  <c r="G1262" i="15"/>
  <c r="F1262" i="15"/>
  <c r="E1262" i="15"/>
  <c r="A1262" i="15"/>
  <c r="B1262" i="15"/>
  <c r="C1262" i="15"/>
  <c r="D1261" i="15"/>
  <c r="M1261" i="15"/>
  <c r="J1261" i="15"/>
  <c r="K1261" i="15"/>
  <c r="H1261" i="15"/>
  <c r="G1261" i="15"/>
  <c r="F1261" i="15"/>
  <c r="E1261" i="15"/>
  <c r="A1261" i="15"/>
  <c r="B1261" i="15"/>
  <c r="C1261" i="15"/>
  <c r="D1260" i="15"/>
  <c r="M1260" i="15"/>
  <c r="J1260" i="15"/>
  <c r="K1260" i="15"/>
  <c r="H1260" i="15"/>
  <c r="G1260" i="15"/>
  <c r="F1260" i="15"/>
  <c r="E1260" i="15"/>
  <c r="A1260" i="15"/>
  <c r="B1260" i="15"/>
  <c r="C1260" i="15"/>
  <c r="D1259" i="15"/>
  <c r="M1259" i="15"/>
  <c r="J1259" i="15"/>
  <c r="K1259" i="15"/>
  <c r="H1259" i="15"/>
  <c r="G1259" i="15"/>
  <c r="F1259" i="15"/>
  <c r="E1259" i="15"/>
  <c r="A1259" i="15"/>
  <c r="B1259" i="15"/>
  <c r="C1259" i="15"/>
  <c r="D1258" i="15"/>
  <c r="M1258" i="15"/>
  <c r="J1258" i="15"/>
  <c r="K1258" i="15"/>
  <c r="H1258" i="15"/>
  <c r="G1258" i="15"/>
  <c r="F1258" i="15"/>
  <c r="E1258" i="15"/>
  <c r="A1258" i="15"/>
  <c r="B1258" i="15"/>
  <c r="C1258" i="15"/>
  <c r="D1257" i="15"/>
  <c r="M1257" i="15"/>
  <c r="J1257" i="15"/>
  <c r="K1257" i="15"/>
  <c r="H1257" i="15"/>
  <c r="G1257" i="15"/>
  <c r="F1257" i="15"/>
  <c r="E1257" i="15"/>
  <c r="A1257" i="15"/>
  <c r="B1257" i="15"/>
  <c r="C1257" i="15"/>
  <c r="D1256" i="15"/>
  <c r="M1256" i="15"/>
  <c r="J1256" i="15"/>
  <c r="K1256" i="15"/>
  <c r="H1256" i="15"/>
  <c r="G1256" i="15"/>
  <c r="F1256" i="15"/>
  <c r="E1256" i="15"/>
  <c r="A1256" i="15"/>
  <c r="B1256" i="15"/>
  <c r="C1256" i="15"/>
  <c r="D1255" i="15"/>
  <c r="M1255" i="15"/>
  <c r="J1255" i="15"/>
  <c r="K1255" i="15"/>
  <c r="H1255" i="15"/>
  <c r="G1255" i="15"/>
  <c r="F1255" i="15"/>
  <c r="E1255" i="15"/>
  <c r="A1255" i="15"/>
  <c r="B1255" i="15"/>
  <c r="C1255" i="15"/>
  <c r="D1254" i="15"/>
  <c r="M1254" i="15"/>
  <c r="J1254" i="15"/>
  <c r="K1254" i="15"/>
  <c r="H1254" i="15"/>
  <c r="G1254" i="15"/>
  <c r="F1254" i="15"/>
  <c r="E1254" i="15"/>
  <c r="A1254" i="15"/>
  <c r="B1254" i="15"/>
  <c r="C1254" i="15"/>
  <c r="D1253" i="15"/>
  <c r="M1253" i="15"/>
  <c r="J1253" i="15"/>
  <c r="K1253" i="15"/>
  <c r="H1253" i="15"/>
  <c r="G1253" i="15"/>
  <c r="F1253" i="15"/>
  <c r="E1253" i="15"/>
  <c r="A1253" i="15"/>
  <c r="B1253" i="15"/>
  <c r="C1253" i="15"/>
  <c r="D1252" i="15"/>
  <c r="M1252" i="15"/>
  <c r="J1252" i="15"/>
  <c r="K1252" i="15"/>
  <c r="H1252" i="15"/>
  <c r="G1252" i="15"/>
  <c r="F1252" i="15"/>
  <c r="E1252" i="15"/>
  <c r="A1252" i="15"/>
  <c r="B1252" i="15"/>
  <c r="C1252" i="15"/>
  <c r="D1251" i="15"/>
  <c r="M1251" i="15"/>
  <c r="J1251" i="15"/>
  <c r="K1251" i="15"/>
  <c r="H1251" i="15"/>
  <c r="G1251" i="15"/>
  <c r="F1251" i="15"/>
  <c r="E1251" i="15"/>
  <c r="A1251" i="15"/>
  <c r="B1251" i="15"/>
  <c r="C1251" i="15"/>
  <c r="D1250" i="15"/>
  <c r="M1250" i="15"/>
  <c r="J1250" i="15"/>
  <c r="K1250" i="15"/>
  <c r="H1250" i="15"/>
  <c r="G1250" i="15"/>
  <c r="F1250" i="15"/>
  <c r="E1250" i="15"/>
  <c r="A1250" i="15"/>
  <c r="B1250" i="15"/>
  <c r="C1250" i="15"/>
  <c r="D1249" i="15"/>
  <c r="M1249" i="15"/>
  <c r="J1249" i="15"/>
  <c r="K1249" i="15"/>
  <c r="H1249" i="15"/>
  <c r="G1249" i="15"/>
  <c r="F1249" i="15"/>
  <c r="E1249" i="15"/>
  <c r="A1249" i="15"/>
  <c r="B1249" i="15"/>
  <c r="C1249" i="15"/>
  <c r="D1248" i="15"/>
  <c r="M1248" i="15"/>
  <c r="J1248" i="15"/>
  <c r="K1248" i="15"/>
  <c r="H1248" i="15"/>
  <c r="G1248" i="15"/>
  <c r="F1248" i="15"/>
  <c r="E1248" i="15"/>
  <c r="A1248" i="15"/>
  <c r="B1248" i="15"/>
  <c r="C1248" i="15"/>
  <c r="D1247" i="15"/>
  <c r="M1247" i="15"/>
  <c r="J1247" i="15"/>
  <c r="K1247" i="15"/>
  <c r="H1247" i="15"/>
  <c r="G1247" i="15"/>
  <c r="F1247" i="15"/>
  <c r="E1247" i="15"/>
  <c r="A1247" i="15"/>
  <c r="B1247" i="15"/>
  <c r="C1247" i="15"/>
  <c r="D1246" i="15"/>
  <c r="M1246" i="15"/>
  <c r="J1246" i="15"/>
  <c r="K1246" i="15"/>
  <c r="H1246" i="15"/>
  <c r="G1246" i="15"/>
  <c r="F1246" i="15"/>
  <c r="E1246" i="15"/>
  <c r="A1246" i="15"/>
  <c r="B1246" i="15"/>
  <c r="C1246" i="15"/>
  <c r="D1245" i="15"/>
  <c r="M1245" i="15"/>
  <c r="J1245" i="15"/>
  <c r="K1245" i="15"/>
  <c r="H1245" i="15"/>
  <c r="G1245" i="15"/>
  <c r="F1245" i="15"/>
  <c r="E1245" i="15"/>
  <c r="A1245" i="15"/>
  <c r="B1245" i="15"/>
  <c r="C1245" i="15"/>
  <c r="D1244" i="15"/>
  <c r="M1244" i="15"/>
  <c r="J1244" i="15"/>
  <c r="K1244" i="15"/>
  <c r="H1244" i="15"/>
  <c r="G1244" i="15"/>
  <c r="F1244" i="15"/>
  <c r="E1244" i="15"/>
  <c r="A1244" i="15"/>
  <c r="B1244" i="15"/>
  <c r="C1244" i="15"/>
  <c r="D1243" i="15"/>
  <c r="M1243" i="15"/>
  <c r="J1243" i="15"/>
  <c r="K1243" i="15"/>
  <c r="H1243" i="15"/>
  <c r="G1243" i="15"/>
  <c r="F1243" i="15"/>
  <c r="E1243" i="15"/>
  <c r="A1243" i="15"/>
  <c r="B1243" i="15"/>
  <c r="C1243" i="15"/>
  <c r="D1242" i="15"/>
  <c r="M1242" i="15"/>
  <c r="J1242" i="15"/>
  <c r="K1242" i="15"/>
  <c r="H1242" i="15"/>
  <c r="G1242" i="15"/>
  <c r="F1242" i="15"/>
  <c r="E1242" i="15"/>
  <c r="A1242" i="15"/>
  <c r="B1242" i="15"/>
  <c r="C1242" i="15"/>
  <c r="D1241" i="15"/>
  <c r="M1241" i="15"/>
  <c r="J1241" i="15"/>
  <c r="K1241" i="15"/>
  <c r="H1241" i="15"/>
  <c r="G1241" i="15"/>
  <c r="F1241" i="15"/>
  <c r="E1241" i="15"/>
  <c r="A1241" i="15"/>
  <c r="B1241" i="15"/>
  <c r="C1241" i="15"/>
  <c r="D1240" i="15"/>
  <c r="M1240" i="15"/>
  <c r="J1240" i="15"/>
  <c r="K1240" i="15"/>
  <c r="H1240" i="15"/>
  <c r="G1240" i="15"/>
  <c r="F1240" i="15"/>
  <c r="E1240" i="15"/>
  <c r="A1240" i="15"/>
  <c r="B1240" i="15"/>
  <c r="C1240" i="15"/>
  <c r="D1239" i="15"/>
  <c r="M1239" i="15"/>
  <c r="J1239" i="15"/>
  <c r="K1239" i="15"/>
  <c r="H1239" i="15"/>
  <c r="G1239" i="15"/>
  <c r="F1239" i="15"/>
  <c r="E1239" i="15"/>
  <c r="A1239" i="15"/>
  <c r="B1239" i="15"/>
  <c r="C1239" i="15"/>
  <c r="D1238" i="15"/>
  <c r="M1238" i="15"/>
  <c r="J1238" i="15"/>
  <c r="K1238" i="15"/>
  <c r="H1238" i="15"/>
  <c r="G1238" i="15"/>
  <c r="F1238" i="15"/>
  <c r="E1238" i="15"/>
  <c r="A1238" i="15"/>
  <c r="B1238" i="15"/>
  <c r="C1238" i="15"/>
  <c r="D1237" i="15"/>
  <c r="M1237" i="15"/>
  <c r="J1237" i="15"/>
  <c r="K1237" i="15"/>
  <c r="H1237" i="15"/>
  <c r="G1237" i="15"/>
  <c r="F1237" i="15"/>
  <c r="E1237" i="15"/>
  <c r="A1237" i="15"/>
  <c r="B1237" i="15"/>
  <c r="C1237" i="15"/>
  <c r="D1236" i="15"/>
  <c r="M1236" i="15"/>
  <c r="J1236" i="15"/>
  <c r="K1236" i="15"/>
  <c r="H1236" i="15"/>
  <c r="G1236" i="15"/>
  <c r="F1236" i="15"/>
  <c r="E1236" i="15"/>
  <c r="A1236" i="15"/>
  <c r="B1236" i="15"/>
  <c r="C1236" i="15"/>
  <c r="D1235" i="15"/>
  <c r="M1235" i="15"/>
  <c r="J1235" i="15"/>
  <c r="K1235" i="15"/>
  <c r="H1235" i="15"/>
  <c r="G1235" i="15"/>
  <c r="F1235" i="15"/>
  <c r="E1235" i="15"/>
  <c r="A1235" i="15"/>
  <c r="B1235" i="15"/>
  <c r="C1235" i="15"/>
  <c r="D1234" i="15"/>
  <c r="M1234" i="15"/>
  <c r="J1234" i="15"/>
  <c r="K1234" i="15"/>
  <c r="H1234" i="15"/>
  <c r="G1234" i="15"/>
  <c r="F1234" i="15"/>
  <c r="E1234" i="15"/>
  <c r="A1234" i="15"/>
  <c r="B1234" i="15"/>
  <c r="C1234" i="15"/>
  <c r="D1233" i="15"/>
  <c r="M1233" i="15"/>
  <c r="J1233" i="15"/>
  <c r="K1233" i="15"/>
  <c r="H1233" i="15"/>
  <c r="G1233" i="15"/>
  <c r="F1233" i="15"/>
  <c r="E1233" i="15"/>
  <c r="A1233" i="15"/>
  <c r="B1233" i="15"/>
  <c r="C1233" i="15"/>
  <c r="D1232" i="15"/>
  <c r="M1232" i="15"/>
  <c r="J1232" i="15"/>
  <c r="K1232" i="15"/>
  <c r="H1232" i="15"/>
  <c r="G1232" i="15"/>
  <c r="F1232" i="15"/>
  <c r="E1232" i="15"/>
  <c r="A1232" i="15"/>
  <c r="B1232" i="15"/>
  <c r="C1232" i="15"/>
  <c r="D1231" i="15"/>
  <c r="M1231" i="15"/>
  <c r="J1231" i="15"/>
  <c r="K1231" i="15"/>
  <c r="H1231" i="15"/>
  <c r="G1231" i="15"/>
  <c r="F1231" i="15"/>
  <c r="E1231" i="15"/>
  <c r="A1231" i="15"/>
  <c r="B1231" i="15"/>
  <c r="C1231" i="15"/>
  <c r="D1230" i="15"/>
  <c r="M1230" i="15"/>
  <c r="J1230" i="15"/>
  <c r="K1230" i="15"/>
  <c r="H1230" i="15"/>
  <c r="G1230" i="15"/>
  <c r="F1230" i="15"/>
  <c r="E1230" i="15"/>
  <c r="A1230" i="15"/>
  <c r="B1230" i="15"/>
  <c r="C1230" i="15"/>
  <c r="D1229" i="15"/>
  <c r="M1229" i="15"/>
  <c r="J1229" i="15"/>
  <c r="K1229" i="15"/>
  <c r="H1229" i="15"/>
  <c r="G1229" i="15"/>
  <c r="F1229" i="15"/>
  <c r="E1229" i="15"/>
  <c r="A1229" i="15"/>
  <c r="B1229" i="15"/>
  <c r="C1229" i="15"/>
  <c r="D1228" i="15"/>
  <c r="M1228" i="15"/>
  <c r="J1228" i="15"/>
  <c r="K1228" i="15"/>
  <c r="H1228" i="15"/>
  <c r="G1228" i="15"/>
  <c r="F1228" i="15"/>
  <c r="E1228" i="15"/>
  <c r="A1228" i="15"/>
  <c r="B1228" i="15"/>
  <c r="C1228" i="15"/>
  <c r="D1227" i="15"/>
  <c r="M1227" i="15"/>
  <c r="J1227" i="15"/>
  <c r="K1227" i="15"/>
  <c r="H1227" i="15"/>
  <c r="G1227" i="15"/>
  <c r="F1227" i="15"/>
  <c r="E1227" i="15"/>
  <c r="A1227" i="15"/>
  <c r="B1227" i="15"/>
  <c r="C1227" i="15"/>
  <c r="D1226" i="15"/>
  <c r="M1226" i="15"/>
  <c r="J1226" i="15"/>
  <c r="K1226" i="15"/>
  <c r="H1226" i="15"/>
  <c r="G1226" i="15"/>
  <c r="F1226" i="15"/>
  <c r="E1226" i="15"/>
  <c r="A1226" i="15"/>
  <c r="B1226" i="15"/>
  <c r="C1226" i="15"/>
  <c r="D1225" i="15"/>
  <c r="M1225" i="15"/>
  <c r="J1225" i="15"/>
  <c r="K1225" i="15"/>
  <c r="H1225" i="15"/>
  <c r="G1225" i="15"/>
  <c r="F1225" i="15"/>
  <c r="E1225" i="15"/>
  <c r="A1225" i="15"/>
  <c r="B1225" i="15"/>
  <c r="C1225" i="15"/>
  <c r="D1224" i="15"/>
  <c r="M1224" i="15"/>
  <c r="J1224" i="15"/>
  <c r="K1224" i="15"/>
  <c r="H1224" i="15"/>
  <c r="G1224" i="15"/>
  <c r="F1224" i="15"/>
  <c r="E1224" i="15"/>
  <c r="A1224" i="15"/>
  <c r="B1224" i="15"/>
  <c r="C1224" i="15"/>
  <c r="D1223" i="15"/>
  <c r="M1223" i="15"/>
  <c r="J1223" i="15"/>
  <c r="K1223" i="15"/>
  <c r="H1223" i="15"/>
  <c r="G1223" i="15"/>
  <c r="F1223" i="15"/>
  <c r="E1223" i="15"/>
  <c r="A1223" i="15"/>
  <c r="B1223" i="15"/>
  <c r="C1223" i="15"/>
  <c r="D1222" i="15"/>
  <c r="M1222" i="15"/>
  <c r="J1222" i="15"/>
  <c r="K1222" i="15"/>
  <c r="H1222" i="15"/>
  <c r="G1222" i="15"/>
  <c r="F1222" i="15"/>
  <c r="E1222" i="15"/>
  <c r="A1222" i="15"/>
  <c r="B1222" i="15"/>
  <c r="C1222" i="15"/>
  <c r="D1221" i="15"/>
  <c r="M1221" i="15"/>
  <c r="J1221" i="15"/>
  <c r="K1221" i="15"/>
  <c r="H1221" i="15"/>
  <c r="G1221" i="15"/>
  <c r="F1221" i="15"/>
  <c r="E1221" i="15"/>
  <c r="A1221" i="15"/>
  <c r="B1221" i="15"/>
  <c r="C1221" i="15"/>
  <c r="D1220" i="15"/>
  <c r="M1220" i="15"/>
  <c r="J1220" i="15"/>
  <c r="K1220" i="15"/>
  <c r="H1220" i="15"/>
  <c r="G1220" i="15"/>
  <c r="F1220" i="15"/>
  <c r="E1220" i="15"/>
  <c r="A1220" i="15"/>
  <c r="B1220" i="15"/>
  <c r="C1220" i="15"/>
  <c r="D1219" i="15"/>
  <c r="M1219" i="15"/>
  <c r="J1219" i="15"/>
  <c r="K1219" i="15"/>
  <c r="H1219" i="15"/>
  <c r="G1219" i="15"/>
  <c r="F1219" i="15"/>
  <c r="E1219" i="15"/>
  <c r="A1219" i="15"/>
  <c r="B1219" i="15"/>
  <c r="C1219" i="15"/>
  <c r="D1218" i="15"/>
  <c r="M1218" i="15"/>
  <c r="J1218" i="15"/>
  <c r="K1218" i="15"/>
  <c r="H1218" i="15"/>
  <c r="G1218" i="15"/>
  <c r="F1218" i="15"/>
  <c r="E1218" i="15"/>
  <c r="A1218" i="15"/>
  <c r="B1218" i="15"/>
  <c r="C1218" i="15"/>
  <c r="D1217" i="15"/>
  <c r="M1217" i="15"/>
  <c r="J1217" i="15"/>
  <c r="K1217" i="15"/>
  <c r="H1217" i="15"/>
  <c r="G1217" i="15"/>
  <c r="F1217" i="15"/>
  <c r="E1217" i="15"/>
  <c r="A1217" i="15"/>
  <c r="B1217" i="15"/>
  <c r="C1217" i="15"/>
  <c r="D1216" i="15"/>
  <c r="M1216" i="15"/>
  <c r="J1216" i="15"/>
  <c r="K1216" i="15"/>
  <c r="H1216" i="15"/>
  <c r="G1216" i="15"/>
  <c r="F1216" i="15"/>
  <c r="E1216" i="15"/>
  <c r="A1216" i="15"/>
  <c r="B1216" i="15"/>
  <c r="C1216" i="15"/>
  <c r="D1215" i="15"/>
  <c r="M1215" i="15"/>
  <c r="J1215" i="15"/>
  <c r="K1215" i="15"/>
  <c r="H1215" i="15"/>
  <c r="G1215" i="15"/>
  <c r="F1215" i="15"/>
  <c r="E1215" i="15"/>
  <c r="A1215" i="15"/>
  <c r="B1215" i="15"/>
  <c r="C1215" i="15"/>
  <c r="D1214" i="15"/>
  <c r="M1214" i="15"/>
  <c r="J1214" i="15"/>
  <c r="K1214" i="15"/>
  <c r="H1214" i="15"/>
  <c r="G1214" i="15"/>
  <c r="F1214" i="15"/>
  <c r="E1214" i="15"/>
  <c r="A1214" i="15"/>
  <c r="B1214" i="15"/>
  <c r="C1214" i="15"/>
  <c r="D1213" i="15"/>
  <c r="M1213" i="15"/>
  <c r="J1213" i="15"/>
  <c r="K1213" i="15"/>
  <c r="H1213" i="15"/>
  <c r="G1213" i="15"/>
  <c r="F1213" i="15"/>
  <c r="E1213" i="15"/>
  <c r="A1213" i="15"/>
  <c r="B1213" i="15"/>
  <c r="C1213" i="15"/>
  <c r="D1212" i="15"/>
  <c r="M1212" i="15"/>
  <c r="J1212" i="15"/>
  <c r="K1212" i="15"/>
  <c r="H1212" i="15"/>
  <c r="G1212" i="15"/>
  <c r="F1212" i="15"/>
  <c r="E1212" i="15"/>
  <c r="A1212" i="15"/>
  <c r="B1212" i="15"/>
  <c r="C1212" i="15"/>
  <c r="D1211" i="15"/>
  <c r="M1211" i="15"/>
  <c r="J1211" i="15"/>
  <c r="K1211" i="15"/>
  <c r="H1211" i="15"/>
  <c r="G1211" i="15"/>
  <c r="F1211" i="15"/>
  <c r="E1211" i="15"/>
  <c r="A1211" i="15"/>
  <c r="B1211" i="15"/>
  <c r="C1211" i="15"/>
  <c r="D1210" i="15"/>
  <c r="M1210" i="15"/>
  <c r="J1210" i="15"/>
  <c r="K1210" i="15"/>
  <c r="H1210" i="15"/>
  <c r="G1210" i="15"/>
  <c r="F1210" i="15"/>
  <c r="E1210" i="15"/>
  <c r="A1210" i="15"/>
  <c r="B1210" i="15"/>
  <c r="C1210" i="15"/>
  <c r="D1209" i="15"/>
  <c r="M1209" i="15"/>
  <c r="J1209" i="15"/>
  <c r="K1209" i="15"/>
  <c r="H1209" i="15"/>
  <c r="G1209" i="15"/>
  <c r="F1209" i="15"/>
  <c r="E1209" i="15"/>
  <c r="A1209" i="15"/>
  <c r="B1209" i="15"/>
  <c r="C1209" i="15"/>
  <c r="D1208" i="15"/>
  <c r="M1208" i="15"/>
  <c r="J1208" i="15"/>
  <c r="K1208" i="15"/>
  <c r="H1208" i="15"/>
  <c r="G1208" i="15"/>
  <c r="F1208" i="15"/>
  <c r="E1208" i="15"/>
  <c r="A1208" i="15"/>
  <c r="B1208" i="15"/>
  <c r="C1208" i="15"/>
  <c r="D1207" i="15"/>
  <c r="M1207" i="15"/>
  <c r="J1207" i="15"/>
  <c r="K1207" i="15"/>
  <c r="H1207" i="15"/>
  <c r="G1207" i="15"/>
  <c r="F1207" i="15"/>
  <c r="E1207" i="15"/>
  <c r="A1207" i="15"/>
  <c r="B1207" i="15"/>
  <c r="C1207" i="15"/>
  <c r="D1206" i="15"/>
  <c r="M1206" i="15"/>
  <c r="J1206" i="15"/>
  <c r="K1206" i="15"/>
  <c r="H1206" i="15"/>
  <c r="G1206" i="15"/>
  <c r="F1206" i="15"/>
  <c r="E1206" i="15"/>
  <c r="A1206" i="15"/>
  <c r="B1206" i="15"/>
  <c r="C1206" i="15"/>
  <c r="D1205" i="15"/>
  <c r="M1205" i="15"/>
  <c r="J1205" i="15"/>
  <c r="K1205" i="15"/>
  <c r="H1205" i="15"/>
  <c r="G1205" i="15"/>
  <c r="F1205" i="15"/>
  <c r="E1205" i="15"/>
  <c r="A1205" i="15"/>
  <c r="B1205" i="15"/>
  <c r="C1205" i="15"/>
  <c r="D1204" i="15"/>
  <c r="M1204" i="15"/>
  <c r="J1204" i="15"/>
  <c r="K1204" i="15"/>
  <c r="H1204" i="15"/>
  <c r="G1204" i="15"/>
  <c r="F1204" i="15"/>
  <c r="E1204" i="15"/>
  <c r="A1204" i="15"/>
  <c r="B1204" i="15"/>
  <c r="C1204" i="15"/>
  <c r="D1203" i="15"/>
  <c r="M1203" i="15"/>
  <c r="J1203" i="15"/>
  <c r="K1203" i="15"/>
  <c r="H1203" i="15"/>
  <c r="G1203" i="15"/>
  <c r="F1203" i="15"/>
  <c r="E1203" i="15"/>
  <c r="A1203" i="15"/>
  <c r="B1203" i="15"/>
  <c r="C1203" i="15"/>
  <c r="D1202" i="15"/>
  <c r="M1202" i="15"/>
  <c r="J1202" i="15"/>
  <c r="K1202" i="15"/>
  <c r="H1202" i="15"/>
  <c r="G1202" i="15"/>
  <c r="F1202" i="15"/>
  <c r="E1202" i="15"/>
  <c r="A1202" i="15"/>
  <c r="B1202" i="15"/>
  <c r="C1202" i="15"/>
  <c r="D1201" i="15"/>
  <c r="M1201" i="15"/>
  <c r="J1201" i="15"/>
  <c r="K1201" i="15"/>
  <c r="H1201" i="15"/>
  <c r="G1201" i="15"/>
  <c r="F1201" i="15"/>
  <c r="E1201" i="15"/>
  <c r="A1201" i="15"/>
  <c r="B1201" i="15"/>
  <c r="C1201" i="15"/>
  <c r="D1200" i="15"/>
  <c r="M1200" i="15"/>
  <c r="J1200" i="15"/>
  <c r="K1200" i="15"/>
  <c r="H1200" i="15"/>
  <c r="G1200" i="15"/>
  <c r="F1200" i="15"/>
  <c r="E1200" i="15"/>
  <c r="A1200" i="15"/>
  <c r="B1200" i="15"/>
  <c r="C1200" i="15"/>
  <c r="D1199" i="15"/>
  <c r="M1199" i="15"/>
  <c r="J1199" i="15"/>
  <c r="K1199" i="15"/>
  <c r="H1199" i="15"/>
  <c r="G1199" i="15"/>
  <c r="F1199" i="15"/>
  <c r="E1199" i="15"/>
  <c r="A1199" i="15"/>
  <c r="B1199" i="15"/>
  <c r="C1199" i="15"/>
  <c r="D1198" i="15"/>
  <c r="M1198" i="15"/>
  <c r="J1198" i="15"/>
  <c r="K1198" i="15"/>
  <c r="H1198" i="15"/>
  <c r="G1198" i="15"/>
  <c r="F1198" i="15"/>
  <c r="E1198" i="15"/>
  <c r="A1198" i="15"/>
  <c r="B1198" i="15"/>
  <c r="C1198" i="15"/>
  <c r="D1197" i="15"/>
  <c r="M1197" i="15"/>
  <c r="J1197" i="15"/>
  <c r="K1197" i="15"/>
  <c r="H1197" i="15"/>
  <c r="G1197" i="15"/>
  <c r="F1197" i="15"/>
  <c r="E1197" i="15"/>
  <c r="A1197" i="15"/>
  <c r="B1197" i="15"/>
  <c r="C1197" i="15"/>
  <c r="D1196" i="15"/>
  <c r="M1196" i="15"/>
  <c r="J1196" i="15"/>
  <c r="K1196" i="15"/>
  <c r="H1196" i="15"/>
  <c r="G1196" i="15"/>
  <c r="F1196" i="15"/>
  <c r="E1196" i="15"/>
  <c r="A1196" i="15"/>
  <c r="B1196" i="15"/>
  <c r="C1196" i="15"/>
  <c r="D1195" i="15"/>
  <c r="M1195" i="15"/>
  <c r="J1195" i="15"/>
  <c r="K1195" i="15"/>
  <c r="H1195" i="15"/>
  <c r="G1195" i="15"/>
  <c r="F1195" i="15"/>
  <c r="E1195" i="15"/>
  <c r="A1195" i="15"/>
  <c r="B1195" i="15"/>
  <c r="C1195" i="15"/>
  <c r="D1194" i="15"/>
  <c r="M1194" i="15"/>
  <c r="J1194" i="15"/>
  <c r="K1194" i="15"/>
  <c r="H1194" i="15"/>
  <c r="G1194" i="15"/>
  <c r="F1194" i="15"/>
  <c r="E1194" i="15"/>
  <c r="A1194" i="15"/>
  <c r="B1194" i="15"/>
  <c r="C1194" i="15"/>
  <c r="D1193" i="15"/>
  <c r="M1193" i="15"/>
  <c r="J1193" i="15"/>
  <c r="K1193" i="15"/>
  <c r="H1193" i="15"/>
  <c r="G1193" i="15"/>
  <c r="F1193" i="15"/>
  <c r="E1193" i="15"/>
  <c r="A1193" i="15"/>
  <c r="B1193" i="15"/>
  <c r="C1193" i="15"/>
  <c r="D1192" i="15"/>
  <c r="M1192" i="15"/>
  <c r="J1192" i="15"/>
  <c r="K1192" i="15"/>
  <c r="H1192" i="15"/>
  <c r="G1192" i="15"/>
  <c r="F1192" i="15"/>
  <c r="E1192" i="15"/>
  <c r="A1192" i="15"/>
  <c r="B1192" i="15"/>
  <c r="C1192" i="15"/>
  <c r="D1191" i="15"/>
  <c r="M1191" i="15"/>
  <c r="J1191" i="15"/>
  <c r="K1191" i="15"/>
  <c r="H1191" i="15"/>
  <c r="G1191" i="15"/>
  <c r="F1191" i="15"/>
  <c r="E1191" i="15"/>
  <c r="A1191" i="15"/>
  <c r="B1191" i="15"/>
  <c r="C1191" i="15"/>
  <c r="D1190" i="15"/>
  <c r="M1190" i="15"/>
  <c r="J1190" i="15"/>
  <c r="K1190" i="15"/>
  <c r="H1190" i="15"/>
  <c r="G1190" i="15"/>
  <c r="F1190" i="15"/>
  <c r="E1190" i="15"/>
  <c r="A1190" i="15"/>
  <c r="B1190" i="15"/>
  <c r="C1190" i="15"/>
  <c r="D1189" i="15"/>
  <c r="M1189" i="15"/>
  <c r="J1189" i="15"/>
  <c r="K1189" i="15"/>
  <c r="H1189" i="15"/>
  <c r="G1189" i="15"/>
  <c r="F1189" i="15"/>
  <c r="E1189" i="15"/>
  <c r="A1189" i="15"/>
  <c r="B1189" i="15"/>
  <c r="C1189" i="15"/>
  <c r="D1188" i="15"/>
  <c r="M1188" i="15"/>
  <c r="J1188" i="15"/>
  <c r="K1188" i="15"/>
  <c r="H1188" i="15"/>
  <c r="G1188" i="15"/>
  <c r="F1188" i="15"/>
  <c r="E1188" i="15"/>
  <c r="A1188" i="15"/>
  <c r="B1188" i="15"/>
  <c r="C1188" i="15"/>
  <c r="D1187" i="15"/>
  <c r="M1187" i="15"/>
  <c r="J1187" i="15"/>
  <c r="K1187" i="15"/>
  <c r="H1187" i="15"/>
  <c r="G1187" i="15"/>
  <c r="F1187" i="15"/>
  <c r="E1187" i="15"/>
  <c r="A1187" i="15"/>
  <c r="B1187" i="15"/>
  <c r="C1187" i="15"/>
  <c r="D1186" i="15"/>
  <c r="M1186" i="15"/>
  <c r="J1186" i="15"/>
  <c r="K1186" i="15"/>
  <c r="H1186" i="15"/>
  <c r="G1186" i="15"/>
  <c r="F1186" i="15"/>
  <c r="E1186" i="15"/>
  <c r="A1186" i="15"/>
  <c r="B1186" i="15"/>
  <c r="C1186" i="15"/>
  <c r="D1185" i="15"/>
  <c r="M1185" i="15"/>
  <c r="J1185" i="15"/>
  <c r="K1185" i="15"/>
  <c r="H1185" i="15"/>
  <c r="G1185" i="15"/>
  <c r="F1185" i="15"/>
  <c r="E1185" i="15"/>
  <c r="A1185" i="15"/>
  <c r="B1185" i="15"/>
  <c r="C1185" i="15"/>
  <c r="D1184" i="15"/>
  <c r="M1184" i="15"/>
  <c r="J1184" i="15"/>
  <c r="K1184" i="15"/>
  <c r="H1184" i="15"/>
  <c r="G1184" i="15"/>
  <c r="F1184" i="15"/>
  <c r="E1184" i="15"/>
  <c r="A1184" i="15"/>
  <c r="B1184" i="15"/>
  <c r="C1184" i="15"/>
  <c r="D1183" i="15"/>
  <c r="M1183" i="15"/>
  <c r="J1183" i="15"/>
  <c r="K1183" i="15"/>
  <c r="H1183" i="15"/>
  <c r="G1183" i="15"/>
  <c r="F1183" i="15"/>
  <c r="E1183" i="15"/>
  <c r="A1183" i="15"/>
  <c r="B1183" i="15"/>
  <c r="C1183" i="15"/>
  <c r="D1182" i="15"/>
  <c r="M1182" i="15"/>
  <c r="J1182" i="15"/>
  <c r="K1182" i="15"/>
  <c r="H1182" i="15"/>
  <c r="G1182" i="15"/>
  <c r="F1182" i="15"/>
  <c r="E1182" i="15"/>
  <c r="A1182" i="15"/>
  <c r="B1182" i="15"/>
  <c r="C1182" i="15"/>
  <c r="D1181" i="15"/>
  <c r="M1181" i="15"/>
  <c r="J1181" i="15"/>
  <c r="K1181" i="15"/>
  <c r="H1181" i="15"/>
  <c r="G1181" i="15"/>
  <c r="F1181" i="15"/>
  <c r="E1181" i="15"/>
  <c r="A1181" i="15"/>
  <c r="B1181" i="15"/>
  <c r="C1181" i="15"/>
  <c r="D1180" i="15"/>
  <c r="M1180" i="15"/>
  <c r="J1180" i="15"/>
  <c r="K1180" i="15"/>
  <c r="H1180" i="15"/>
  <c r="G1180" i="15"/>
  <c r="F1180" i="15"/>
  <c r="E1180" i="15"/>
  <c r="A1180" i="15"/>
  <c r="B1180" i="15"/>
  <c r="C1180" i="15"/>
  <c r="D1179" i="15"/>
  <c r="M1179" i="15"/>
  <c r="J1179" i="15"/>
  <c r="K1179" i="15"/>
  <c r="H1179" i="15"/>
  <c r="G1179" i="15"/>
  <c r="F1179" i="15"/>
  <c r="E1179" i="15"/>
  <c r="A1179" i="15"/>
  <c r="B1179" i="15"/>
  <c r="C1179" i="15"/>
  <c r="D1178" i="15"/>
  <c r="M1178" i="15"/>
  <c r="J1178" i="15"/>
  <c r="K1178" i="15"/>
  <c r="H1178" i="15"/>
  <c r="G1178" i="15"/>
  <c r="F1178" i="15"/>
  <c r="E1178" i="15"/>
  <c r="A1178" i="15"/>
  <c r="B1178" i="15"/>
  <c r="C1178" i="15"/>
  <c r="D1177" i="15"/>
  <c r="M1177" i="15"/>
  <c r="J1177" i="15"/>
  <c r="K1177" i="15"/>
  <c r="H1177" i="15"/>
  <c r="G1177" i="15"/>
  <c r="F1177" i="15"/>
  <c r="E1177" i="15"/>
  <c r="A1177" i="15"/>
  <c r="B1177" i="15"/>
  <c r="C1177" i="15"/>
  <c r="D1176" i="15"/>
  <c r="M1176" i="15"/>
  <c r="J1176" i="15"/>
  <c r="K1176" i="15"/>
  <c r="H1176" i="15"/>
  <c r="G1176" i="15"/>
  <c r="F1176" i="15"/>
  <c r="E1176" i="15"/>
  <c r="A1176" i="15"/>
  <c r="B1176" i="15"/>
  <c r="C1176" i="15"/>
  <c r="D1175" i="15"/>
  <c r="M1175" i="15"/>
  <c r="J1175" i="15"/>
  <c r="K1175" i="15"/>
  <c r="H1175" i="15"/>
  <c r="G1175" i="15"/>
  <c r="F1175" i="15"/>
  <c r="E1175" i="15"/>
  <c r="A1175" i="15"/>
  <c r="B1175" i="15"/>
  <c r="C1175" i="15"/>
  <c r="D1174" i="15"/>
  <c r="M1174" i="15"/>
  <c r="J1174" i="15"/>
  <c r="K1174" i="15"/>
  <c r="H1174" i="15"/>
  <c r="G1174" i="15"/>
  <c r="F1174" i="15"/>
  <c r="E1174" i="15"/>
  <c r="A1174" i="15"/>
  <c r="B1174" i="15"/>
  <c r="C1174" i="15"/>
  <c r="D1173" i="15"/>
  <c r="M1173" i="15"/>
  <c r="J1173" i="15"/>
  <c r="K1173" i="15"/>
  <c r="H1173" i="15"/>
  <c r="G1173" i="15"/>
  <c r="F1173" i="15"/>
  <c r="E1173" i="15"/>
  <c r="A1173" i="15"/>
  <c r="B1173" i="15"/>
  <c r="C1173" i="15"/>
  <c r="D1172" i="15"/>
  <c r="M1172" i="15"/>
  <c r="J1172" i="15"/>
  <c r="K1172" i="15"/>
  <c r="H1172" i="15"/>
  <c r="G1172" i="15"/>
  <c r="F1172" i="15"/>
  <c r="E1172" i="15"/>
  <c r="A1172" i="15"/>
  <c r="B1172" i="15"/>
  <c r="C1172" i="15"/>
  <c r="D1171" i="15"/>
  <c r="M1171" i="15"/>
  <c r="J1171" i="15"/>
  <c r="K1171" i="15"/>
  <c r="H1171" i="15"/>
  <c r="G1171" i="15"/>
  <c r="F1171" i="15"/>
  <c r="E1171" i="15"/>
  <c r="A1171" i="15"/>
  <c r="B1171" i="15"/>
  <c r="C1171" i="15"/>
  <c r="D1170" i="15"/>
  <c r="M1170" i="15"/>
  <c r="J1170" i="15"/>
  <c r="K1170" i="15"/>
  <c r="H1170" i="15"/>
  <c r="G1170" i="15"/>
  <c r="F1170" i="15"/>
  <c r="E1170" i="15"/>
  <c r="A1170" i="15"/>
  <c r="B1170" i="15"/>
  <c r="C1170" i="15"/>
  <c r="D1169" i="15"/>
  <c r="M1169" i="15"/>
  <c r="J1169" i="15"/>
  <c r="K1169" i="15"/>
  <c r="H1169" i="15"/>
  <c r="G1169" i="15"/>
  <c r="F1169" i="15"/>
  <c r="E1169" i="15"/>
  <c r="A1169" i="15"/>
  <c r="B1169" i="15"/>
  <c r="C1169" i="15"/>
  <c r="D1168" i="15"/>
  <c r="M1168" i="15"/>
  <c r="J1168" i="15"/>
  <c r="K1168" i="15"/>
  <c r="H1168" i="15"/>
  <c r="G1168" i="15"/>
  <c r="F1168" i="15"/>
  <c r="E1168" i="15"/>
  <c r="A1168" i="15"/>
  <c r="B1168" i="15"/>
  <c r="C1168" i="15"/>
  <c r="D1167" i="15"/>
  <c r="M1167" i="15"/>
  <c r="J1167" i="15"/>
  <c r="K1167" i="15"/>
  <c r="H1167" i="15"/>
  <c r="G1167" i="15"/>
  <c r="F1167" i="15"/>
  <c r="E1167" i="15"/>
  <c r="A1167" i="15"/>
  <c r="B1167" i="15"/>
  <c r="C1167" i="15"/>
  <c r="D1166" i="15"/>
  <c r="M1166" i="15"/>
  <c r="J1166" i="15"/>
  <c r="K1166" i="15"/>
  <c r="H1166" i="15"/>
  <c r="G1166" i="15"/>
  <c r="F1166" i="15"/>
  <c r="E1166" i="15"/>
  <c r="A1166" i="15"/>
  <c r="B1166" i="15"/>
  <c r="C1166" i="15"/>
  <c r="D1165" i="15"/>
  <c r="M1165" i="15"/>
  <c r="J1165" i="15"/>
  <c r="K1165" i="15"/>
  <c r="H1165" i="15"/>
  <c r="G1165" i="15"/>
  <c r="F1165" i="15"/>
  <c r="E1165" i="15"/>
  <c r="A1165" i="15"/>
  <c r="B1165" i="15"/>
  <c r="C1165" i="15"/>
  <c r="D1164" i="15"/>
  <c r="M1164" i="15"/>
  <c r="J1164" i="15"/>
  <c r="K1164" i="15"/>
  <c r="H1164" i="15"/>
  <c r="G1164" i="15"/>
  <c r="F1164" i="15"/>
  <c r="E1164" i="15"/>
  <c r="A1164" i="15"/>
  <c r="B1164" i="15"/>
  <c r="C1164" i="15"/>
  <c r="D1163" i="15"/>
  <c r="M1163" i="15"/>
  <c r="J1163" i="15"/>
  <c r="K1163" i="15"/>
  <c r="H1163" i="15"/>
  <c r="G1163" i="15"/>
  <c r="F1163" i="15"/>
  <c r="E1163" i="15"/>
  <c r="A1163" i="15"/>
  <c r="B1163" i="15"/>
  <c r="C1163" i="15"/>
  <c r="D1162" i="15"/>
  <c r="M1162" i="15"/>
  <c r="J1162" i="15"/>
  <c r="K1162" i="15"/>
  <c r="H1162" i="15"/>
  <c r="G1162" i="15"/>
  <c r="F1162" i="15"/>
  <c r="E1162" i="15"/>
  <c r="A1162" i="15"/>
  <c r="B1162" i="15"/>
  <c r="C1162" i="15"/>
  <c r="D1161" i="15"/>
  <c r="M1161" i="15"/>
  <c r="J1161" i="15"/>
  <c r="K1161" i="15"/>
  <c r="H1161" i="15"/>
  <c r="G1161" i="15"/>
  <c r="F1161" i="15"/>
  <c r="E1161" i="15"/>
  <c r="A1161" i="15"/>
  <c r="B1161" i="15"/>
  <c r="C1161" i="15"/>
  <c r="D1160" i="15"/>
  <c r="M1160" i="15"/>
  <c r="J1160" i="15"/>
  <c r="K1160" i="15"/>
  <c r="H1160" i="15"/>
  <c r="G1160" i="15"/>
  <c r="F1160" i="15"/>
  <c r="E1160" i="15"/>
  <c r="A1160" i="15"/>
  <c r="B1160" i="15"/>
  <c r="C1160" i="15"/>
  <c r="D1159" i="15"/>
  <c r="M1159" i="15"/>
  <c r="J1159" i="15"/>
  <c r="K1159" i="15"/>
  <c r="H1159" i="15"/>
  <c r="G1159" i="15"/>
  <c r="F1159" i="15"/>
  <c r="E1159" i="15"/>
  <c r="A1159" i="15"/>
  <c r="B1159" i="15"/>
  <c r="C1159" i="15"/>
  <c r="D1158" i="15"/>
  <c r="M1158" i="15"/>
  <c r="J1158" i="15"/>
  <c r="K1158" i="15"/>
  <c r="H1158" i="15"/>
  <c r="G1158" i="15"/>
  <c r="F1158" i="15"/>
  <c r="E1158" i="15"/>
  <c r="A1158" i="15"/>
  <c r="B1158" i="15"/>
  <c r="C1158" i="15"/>
  <c r="D1157" i="15"/>
  <c r="M1157" i="15"/>
  <c r="J1157" i="15"/>
  <c r="K1157" i="15"/>
  <c r="H1157" i="15"/>
  <c r="G1157" i="15"/>
  <c r="F1157" i="15"/>
  <c r="E1157" i="15"/>
  <c r="A1157" i="15"/>
  <c r="B1157" i="15"/>
  <c r="C1157" i="15"/>
  <c r="D1156" i="15"/>
  <c r="M1156" i="15"/>
  <c r="J1156" i="15"/>
  <c r="K1156" i="15"/>
  <c r="H1156" i="15"/>
  <c r="G1156" i="15"/>
  <c r="F1156" i="15"/>
  <c r="E1156" i="15"/>
  <c r="A1156" i="15"/>
  <c r="B1156" i="15"/>
  <c r="C1156" i="15"/>
  <c r="D1155" i="15"/>
  <c r="M1155" i="15"/>
  <c r="J1155" i="15"/>
  <c r="K1155" i="15"/>
  <c r="H1155" i="15"/>
  <c r="G1155" i="15"/>
  <c r="F1155" i="15"/>
  <c r="E1155" i="15"/>
  <c r="A1155" i="15"/>
  <c r="B1155" i="15"/>
  <c r="C1155" i="15"/>
  <c r="D1154" i="15"/>
  <c r="M1154" i="15"/>
  <c r="J1154" i="15"/>
  <c r="K1154" i="15"/>
  <c r="H1154" i="15"/>
  <c r="G1154" i="15"/>
  <c r="F1154" i="15"/>
  <c r="E1154" i="15"/>
  <c r="A1154" i="15"/>
  <c r="B1154" i="15"/>
  <c r="C1154" i="15"/>
  <c r="D1153" i="15"/>
  <c r="M1153" i="15"/>
  <c r="J1153" i="15"/>
  <c r="K1153" i="15"/>
  <c r="H1153" i="15"/>
  <c r="G1153" i="15"/>
  <c r="F1153" i="15"/>
  <c r="E1153" i="15"/>
  <c r="A1153" i="15"/>
  <c r="B1153" i="15"/>
  <c r="C1153" i="15"/>
  <c r="D1152" i="15"/>
  <c r="M1152" i="15"/>
  <c r="J1152" i="15"/>
  <c r="K1152" i="15"/>
  <c r="H1152" i="15"/>
  <c r="G1152" i="15"/>
  <c r="F1152" i="15"/>
  <c r="E1152" i="15"/>
  <c r="A1152" i="15"/>
  <c r="B1152" i="15"/>
  <c r="C1152" i="15"/>
  <c r="D1151" i="15"/>
  <c r="M1151" i="15"/>
  <c r="J1151" i="15"/>
  <c r="K1151" i="15"/>
  <c r="H1151" i="15"/>
  <c r="G1151" i="15"/>
  <c r="F1151" i="15"/>
  <c r="E1151" i="15"/>
  <c r="A1151" i="15"/>
  <c r="B1151" i="15"/>
  <c r="C1151" i="15"/>
  <c r="D1150" i="15"/>
  <c r="M1150" i="15"/>
  <c r="J1150" i="15"/>
  <c r="K1150" i="15"/>
  <c r="H1150" i="15"/>
  <c r="G1150" i="15"/>
  <c r="F1150" i="15"/>
  <c r="E1150" i="15"/>
  <c r="A1150" i="15"/>
  <c r="B1150" i="15"/>
  <c r="C1150" i="15"/>
  <c r="D1149" i="15"/>
  <c r="M1149" i="15"/>
  <c r="J1149" i="15"/>
  <c r="K1149" i="15"/>
  <c r="H1149" i="15"/>
  <c r="G1149" i="15"/>
  <c r="F1149" i="15"/>
  <c r="E1149" i="15"/>
  <c r="A1149" i="15"/>
  <c r="B1149" i="15"/>
  <c r="C1149" i="15"/>
  <c r="D1148" i="15"/>
  <c r="M1148" i="15"/>
  <c r="J1148" i="15"/>
  <c r="K1148" i="15"/>
  <c r="H1148" i="15"/>
  <c r="G1148" i="15"/>
  <c r="F1148" i="15"/>
  <c r="E1148" i="15"/>
  <c r="A1148" i="15"/>
  <c r="B1148" i="15"/>
  <c r="C1148" i="15"/>
  <c r="D1147" i="15"/>
  <c r="M1147" i="15"/>
  <c r="J1147" i="15"/>
  <c r="K1147" i="15"/>
  <c r="H1147" i="15"/>
  <c r="G1147" i="15"/>
  <c r="F1147" i="15"/>
  <c r="E1147" i="15"/>
  <c r="A1147" i="15"/>
  <c r="B1147" i="15"/>
  <c r="C1147" i="15"/>
  <c r="D1146" i="15"/>
  <c r="M1146" i="15"/>
  <c r="J1146" i="15"/>
  <c r="K1146" i="15"/>
  <c r="H1146" i="15"/>
  <c r="G1146" i="15"/>
  <c r="F1146" i="15"/>
  <c r="E1146" i="15"/>
  <c r="A1146" i="15"/>
  <c r="B1146" i="15"/>
  <c r="C1146" i="15"/>
  <c r="D1145" i="15"/>
  <c r="M1145" i="15"/>
  <c r="J1145" i="15"/>
  <c r="K1145" i="15"/>
  <c r="H1145" i="15"/>
  <c r="G1145" i="15"/>
  <c r="F1145" i="15"/>
  <c r="E1145" i="15"/>
  <c r="A1145" i="15"/>
  <c r="B1145" i="15"/>
  <c r="C1145" i="15"/>
  <c r="D1144" i="15"/>
  <c r="M1144" i="15"/>
  <c r="J1144" i="15"/>
  <c r="K1144" i="15"/>
  <c r="H1144" i="15"/>
  <c r="G1144" i="15"/>
  <c r="F1144" i="15"/>
  <c r="E1144" i="15"/>
  <c r="A1144" i="15"/>
  <c r="B1144" i="15"/>
  <c r="C1144" i="15"/>
  <c r="D1143" i="15"/>
  <c r="M1143" i="15"/>
  <c r="J1143" i="15"/>
  <c r="K1143" i="15"/>
  <c r="H1143" i="15"/>
  <c r="G1143" i="15"/>
  <c r="F1143" i="15"/>
  <c r="E1143" i="15"/>
  <c r="A1143" i="15"/>
  <c r="B1143" i="15"/>
  <c r="C1143" i="15"/>
  <c r="D1142" i="15"/>
  <c r="M1142" i="15"/>
  <c r="J1142" i="15"/>
  <c r="K1142" i="15"/>
  <c r="H1142" i="15"/>
  <c r="G1142" i="15"/>
  <c r="F1142" i="15"/>
  <c r="E1142" i="15"/>
  <c r="A1142" i="15"/>
  <c r="B1142" i="15"/>
  <c r="C1142" i="15"/>
  <c r="D1141" i="15"/>
  <c r="M1141" i="15"/>
  <c r="J1141" i="15"/>
  <c r="K1141" i="15"/>
  <c r="H1141" i="15"/>
  <c r="G1141" i="15"/>
  <c r="F1141" i="15"/>
  <c r="E1141" i="15"/>
  <c r="A1141" i="15"/>
  <c r="B1141" i="15"/>
  <c r="C1141" i="15"/>
  <c r="D1140" i="15"/>
  <c r="M1140" i="15"/>
  <c r="J1140" i="15"/>
  <c r="K1140" i="15"/>
  <c r="H1140" i="15"/>
  <c r="G1140" i="15"/>
  <c r="F1140" i="15"/>
  <c r="E1140" i="15"/>
  <c r="A1140" i="15"/>
  <c r="B1140" i="15"/>
  <c r="C1140" i="15"/>
  <c r="D1139" i="15"/>
  <c r="M1139" i="15"/>
  <c r="J1139" i="15"/>
  <c r="K1139" i="15"/>
  <c r="H1139" i="15"/>
  <c r="G1139" i="15"/>
  <c r="F1139" i="15"/>
  <c r="E1139" i="15"/>
  <c r="A1139" i="15"/>
  <c r="B1139" i="15"/>
  <c r="C1139" i="15"/>
  <c r="D1138" i="15"/>
  <c r="M1138" i="15"/>
  <c r="J1138" i="15"/>
  <c r="K1138" i="15"/>
  <c r="H1138" i="15"/>
  <c r="G1138" i="15"/>
  <c r="F1138" i="15"/>
  <c r="E1138" i="15"/>
  <c r="A1138" i="15"/>
  <c r="B1138" i="15"/>
  <c r="C1138" i="15"/>
  <c r="D1137" i="15"/>
  <c r="M1137" i="15"/>
  <c r="J1137" i="15"/>
  <c r="K1137" i="15"/>
  <c r="H1137" i="15"/>
  <c r="G1137" i="15"/>
  <c r="F1137" i="15"/>
  <c r="E1137" i="15"/>
  <c r="A1137" i="15"/>
  <c r="B1137" i="15"/>
  <c r="C1137" i="15"/>
  <c r="D1136" i="15"/>
  <c r="M1136" i="15"/>
  <c r="J1136" i="15"/>
  <c r="K1136" i="15"/>
  <c r="H1136" i="15"/>
  <c r="G1136" i="15"/>
  <c r="F1136" i="15"/>
  <c r="E1136" i="15"/>
  <c r="A1136" i="15"/>
  <c r="B1136" i="15"/>
  <c r="C1136" i="15"/>
  <c r="D1135" i="15"/>
  <c r="M1135" i="15"/>
  <c r="J1135" i="15"/>
  <c r="K1135" i="15"/>
  <c r="H1135" i="15"/>
  <c r="G1135" i="15"/>
  <c r="F1135" i="15"/>
  <c r="E1135" i="15"/>
  <c r="A1135" i="15"/>
  <c r="B1135" i="15"/>
  <c r="C1135" i="15"/>
  <c r="D1134" i="15"/>
  <c r="M1134" i="15"/>
  <c r="J1134" i="15"/>
  <c r="K1134" i="15"/>
  <c r="H1134" i="15"/>
  <c r="G1134" i="15"/>
  <c r="F1134" i="15"/>
  <c r="E1134" i="15"/>
  <c r="A1134" i="15"/>
  <c r="B1134" i="15"/>
  <c r="C1134" i="15"/>
  <c r="D1133" i="15"/>
  <c r="M1133" i="15"/>
  <c r="J1133" i="15"/>
  <c r="K1133" i="15"/>
  <c r="H1133" i="15"/>
  <c r="G1133" i="15"/>
  <c r="F1133" i="15"/>
  <c r="E1133" i="15"/>
  <c r="A1133" i="15"/>
  <c r="B1133" i="15"/>
  <c r="C1133" i="15"/>
  <c r="D1132" i="15"/>
  <c r="M1132" i="15"/>
  <c r="J1132" i="15"/>
  <c r="K1132" i="15"/>
  <c r="H1132" i="15"/>
  <c r="G1132" i="15"/>
  <c r="F1132" i="15"/>
  <c r="E1132" i="15"/>
  <c r="A1132" i="15"/>
  <c r="B1132" i="15"/>
  <c r="C1132" i="15"/>
  <c r="D1131" i="15"/>
  <c r="M1131" i="15"/>
  <c r="J1131" i="15"/>
  <c r="K1131" i="15"/>
  <c r="H1131" i="15"/>
  <c r="G1131" i="15"/>
  <c r="F1131" i="15"/>
  <c r="E1131" i="15"/>
  <c r="A1131" i="15"/>
  <c r="B1131" i="15"/>
  <c r="C1131" i="15"/>
  <c r="D1130" i="15"/>
  <c r="M1130" i="15"/>
  <c r="J1130" i="15"/>
  <c r="K1130" i="15"/>
  <c r="H1130" i="15"/>
  <c r="G1130" i="15"/>
  <c r="F1130" i="15"/>
  <c r="E1130" i="15"/>
  <c r="A1130" i="15"/>
  <c r="B1130" i="15"/>
  <c r="C1130" i="15"/>
  <c r="D1129" i="15"/>
  <c r="M1129" i="15"/>
  <c r="J1129" i="15"/>
  <c r="K1129" i="15"/>
  <c r="H1129" i="15"/>
  <c r="G1129" i="15"/>
  <c r="F1129" i="15"/>
  <c r="E1129" i="15"/>
  <c r="A1129" i="15"/>
  <c r="B1129" i="15"/>
  <c r="C1129" i="15"/>
  <c r="D1128" i="15"/>
  <c r="M1128" i="15"/>
  <c r="J1128" i="15"/>
  <c r="K1128" i="15"/>
  <c r="H1128" i="15"/>
  <c r="G1128" i="15"/>
  <c r="F1128" i="15"/>
  <c r="E1128" i="15"/>
  <c r="A1128" i="15"/>
  <c r="B1128" i="15"/>
  <c r="C1128" i="15"/>
  <c r="D1127" i="15"/>
  <c r="M1127" i="15"/>
  <c r="J1127" i="15"/>
  <c r="K1127" i="15"/>
  <c r="H1127" i="15"/>
  <c r="G1127" i="15"/>
  <c r="F1127" i="15"/>
  <c r="E1127" i="15"/>
  <c r="A1127" i="15"/>
  <c r="B1127" i="15"/>
  <c r="C1127" i="15"/>
  <c r="D1126" i="15"/>
  <c r="M1126" i="15"/>
  <c r="J1126" i="15"/>
  <c r="K1126" i="15"/>
  <c r="H1126" i="15"/>
  <c r="G1126" i="15"/>
  <c r="F1126" i="15"/>
  <c r="E1126" i="15"/>
  <c r="A1126" i="15"/>
  <c r="B1126" i="15"/>
  <c r="C1126" i="15"/>
  <c r="D1125" i="15"/>
  <c r="M1125" i="15"/>
  <c r="J1125" i="15"/>
  <c r="K1125" i="15"/>
  <c r="H1125" i="15"/>
  <c r="G1125" i="15"/>
  <c r="F1125" i="15"/>
  <c r="E1125" i="15"/>
  <c r="A1125" i="15"/>
  <c r="B1125" i="15"/>
  <c r="C1125" i="15"/>
  <c r="D1124" i="15"/>
  <c r="M1124" i="15"/>
  <c r="J1124" i="15"/>
  <c r="K1124" i="15"/>
  <c r="H1124" i="15"/>
  <c r="G1124" i="15"/>
  <c r="F1124" i="15"/>
  <c r="E1124" i="15"/>
  <c r="A1124" i="15"/>
  <c r="B1124" i="15"/>
  <c r="C1124" i="15"/>
  <c r="D1123" i="15"/>
  <c r="M1123" i="15"/>
  <c r="J1123" i="15"/>
  <c r="K1123" i="15"/>
  <c r="H1123" i="15"/>
  <c r="G1123" i="15"/>
  <c r="F1123" i="15"/>
  <c r="E1123" i="15"/>
  <c r="A1123" i="15"/>
  <c r="B1123" i="15"/>
  <c r="C1123" i="15"/>
  <c r="D1122" i="15"/>
  <c r="M1122" i="15"/>
  <c r="J1122" i="15"/>
  <c r="K1122" i="15"/>
  <c r="H1122" i="15"/>
  <c r="G1122" i="15"/>
  <c r="F1122" i="15"/>
  <c r="E1122" i="15"/>
  <c r="A1122" i="15"/>
  <c r="B1122" i="15"/>
  <c r="C1122" i="15"/>
  <c r="D1121" i="15"/>
  <c r="M1121" i="15"/>
  <c r="J1121" i="15"/>
  <c r="K1121" i="15"/>
  <c r="H1121" i="15"/>
  <c r="G1121" i="15"/>
  <c r="F1121" i="15"/>
  <c r="E1121" i="15"/>
  <c r="A1121" i="15"/>
  <c r="B1121" i="15"/>
  <c r="C1121" i="15"/>
  <c r="D1120" i="15"/>
  <c r="M1120" i="15"/>
  <c r="J1120" i="15"/>
  <c r="K1120" i="15"/>
  <c r="H1120" i="15"/>
  <c r="G1120" i="15"/>
  <c r="F1120" i="15"/>
  <c r="E1120" i="15"/>
  <c r="A1120" i="15"/>
  <c r="B1120" i="15"/>
  <c r="C1120" i="15"/>
  <c r="D1119" i="15"/>
  <c r="M1119" i="15"/>
  <c r="J1119" i="15"/>
  <c r="K1119" i="15"/>
  <c r="H1119" i="15"/>
  <c r="G1119" i="15"/>
  <c r="F1119" i="15"/>
  <c r="E1119" i="15"/>
  <c r="A1119" i="15"/>
  <c r="B1119" i="15"/>
  <c r="C1119" i="15"/>
  <c r="D1118" i="15"/>
  <c r="M1118" i="15"/>
  <c r="J1118" i="15"/>
  <c r="K1118" i="15"/>
  <c r="H1118" i="15"/>
  <c r="G1118" i="15"/>
  <c r="F1118" i="15"/>
  <c r="E1118" i="15"/>
  <c r="A1118" i="15"/>
  <c r="B1118" i="15"/>
  <c r="C1118" i="15"/>
  <c r="D1117" i="15"/>
  <c r="M1117" i="15"/>
  <c r="J1117" i="15"/>
  <c r="K1117" i="15"/>
  <c r="H1117" i="15"/>
  <c r="G1117" i="15"/>
  <c r="F1117" i="15"/>
  <c r="E1117" i="15"/>
  <c r="A1117" i="15"/>
  <c r="B1117" i="15"/>
  <c r="C1117" i="15"/>
  <c r="D1116" i="15"/>
  <c r="M1116" i="15"/>
  <c r="J1116" i="15"/>
  <c r="K1116" i="15"/>
  <c r="H1116" i="15"/>
  <c r="G1116" i="15"/>
  <c r="F1116" i="15"/>
  <c r="E1116" i="15"/>
  <c r="A1116" i="15"/>
  <c r="B1116" i="15"/>
  <c r="C1116" i="15"/>
  <c r="D1115" i="15"/>
  <c r="M1115" i="15"/>
  <c r="J1115" i="15"/>
  <c r="K1115" i="15"/>
  <c r="H1115" i="15"/>
  <c r="G1115" i="15"/>
  <c r="F1115" i="15"/>
  <c r="E1115" i="15"/>
  <c r="A1115" i="15"/>
  <c r="B1115" i="15"/>
  <c r="C1115" i="15"/>
  <c r="D1114" i="15"/>
  <c r="M1114" i="15"/>
  <c r="J1114" i="15"/>
  <c r="K1114" i="15"/>
  <c r="H1114" i="15"/>
  <c r="G1114" i="15"/>
  <c r="F1114" i="15"/>
  <c r="E1114" i="15"/>
  <c r="A1114" i="15"/>
  <c r="B1114" i="15"/>
  <c r="C1114" i="15"/>
  <c r="D1113" i="15"/>
  <c r="M1113" i="15"/>
  <c r="J1113" i="15"/>
  <c r="K1113" i="15"/>
  <c r="H1113" i="15"/>
  <c r="G1113" i="15"/>
  <c r="F1113" i="15"/>
  <c r="E1113" i="15"/>
  <c r="A1113" i="15"/>
  <c r="B1113" i="15"/>
  <c r="C1113" i="15"/>
  <c r="D1112" i="15"/>
  <c r="M1112" i="15"/>
  <c r="J1112" i="15"/>
  <c r="K1112" i="15"/>
  <c r="H1112" i="15"/>
  <c r="G1112" i="15"/>
  <c r="F1112" i="15"/>
  <c r="E1112" i="15"/>
  <c r="A1112" i="15"/>
  <c r="B1112" i="15"/>
  <c r="C1112" i="15"/>
  <c r="D1111" i="15"/>
  <c r="M1111" i="15"/>
  <c r="J1111" i="15"/>
  <c r="K1111" i="15"/>
  <c r="H1111" i="15"/>
  <c r="G1111" i="15"/>
  <c r="F1111" i="15"/>
  <c r="E1111" i="15"/>
  <c r="A1111" i="15"/>
  <c r="B1111" i="15"/>
  <c r="C1111" i="15"/>
  <c r="D1110" i="15"/>
  <c r="M1110" i="15"/>
  <c r="J1110" i="15"/>
  <c r="K1110" i="15"/>
  <c r="H1110" i="15"/>
  <c r="G1110" i="15"/>
  <c r="F1110" i="15"/>
  <c r="E1110" i="15"/>
  <c r="A1110" i="15"/>
  <c r="B1110" i="15"/>
  <c r="C1110" i="15"/>
  <c r="D1109" i="15"/>
  <c r="M1109" i="15"/>
  <c r="J1109" i="15"/>
  <c r="K1109" i="15"/>
  <c r="H1109" i="15"/>
  <c r="G1109" i="15"/>
  <c r="F1109" i="15"/>
  <c r="E1109" i="15"/>
  <c r="A1109" i="15"/>
  <c r="B1109" i="15"/>
  <c r="C1109" i="15"/>
  <c r="D1108" i="15"/>
  <c r="M1108" i="15"/>
  <c r="J1108" i="15"/>
  <c r="K1108" i="15"/>
  <c r="H1108" i="15"/>
  <c r="G1108" i="15"/>
  <c r="F1108" i="15"/>
  <c r="E1108" i="15"/>
  <c r="A1108" i="15"/>
  <c r="B1108" i="15"/>
  <c r="C1108" i="15"/>
  <c r="D1107" i="15"/>
  <c r="M1107" i="15"/>
  <c r="J1107" i="15"/>
  <c r="K1107" i="15"/>
  <c r="H1107" i="15"/>
  <c r="G1107" i="15"/>
  <c r="F1107" i="15"/>
  <c r="E1107" i="15"/>
  <c r="A1107" i="15"/>
  <c r="B1107" i="15"/>
  <c r="C1107" i="15"/>
  <c r="D1106" i="15"/>
  <c r="M1106" i="15"/>
  <c r="J1106" i="15"/>
  <c r="K1106" i="15"/>
  <c r="H1106" i="15"/>
  <c r="G1106" i="15"/>
  <c r="F1106" i="15"/>
  <c r="E1106" i="15"/>
  <c r="A1106" i="15"/>
  <c r="B1106" i="15"/>
  <c r="C1106" i="15"/>
  <c r="D1105" i="15"/>
  <c r="M1105" i="15"/>
  <c r="J1105" i="15"/>
  <c r="K1105" i="15"/>
  <c r="H1105" i="15"/>
  <c r="G1105" i="15"/>
  <c r="F1105" i="15"/>
  <c r="E1105" i="15"/>
  <c r="A1105" i="15"/>
  <c r="B1105" i="15"/>
  <c r="C1105" i="15"/>
  <c r="D1104" i="15"/>
  <c r="M1104" i="15"/>
  <c r="J1104" i="15"/>
  <c r="K1104" i="15"/>
  <c r="H1104" i="15"/>
  <c r="G1104" i="15"/>
  <c r="F1104" i="15"/>
  <c r="E1104" i="15"/>
  <c r="A1104" i="15"/>
  <c r="B1104" i="15"/>
  <c r="C1104" i="15"/>
  <c r="D1103" i="15"/>
  <c r="M1103" i="15"/>
  <c r="J1103" i="15"/>
  <c r="K1103" i="15"/>
  <c r="H1103" i="15"/>
  <c r="G1103" i="15"/>
  <c r="F1103" i="15"/>
  <c r="E1103" i="15"/>
  <c r="A1103" i="15"/>
  <c r="B1103" i="15"/>
  <c r="C1103" i="15"/>
  <c r="D1102" i="15"/>
  <c r="M1102" i="15"/>
  <c r="J1102" i="15"/>
  <c r="K1102" i="15"/>
  <c r="H1102" i="15"/>
  <c r="G1102" i="15"/>
  <c r="F1102" i="15"/>
  <c r="E1102" i="15"/>
  <c r="A1102" i="15"/>
  <c r="B1102" i="15"/>
  <c r="C1102" i="15"/>
  <c r="D1101" i="15"/>
  <c r="M1101" i="15"/>
  <c r="J1101" i="15"/>
  <c r="K1101" i="15"/>
  <c r="H1101" i="15"/>
  <c r="G1101" i="15"/>
  <c r="F1101" i="15"/>
  <c r="E1101" i="15"/>
  <c r="A1101" i="15"/>
  <c r="B1101" i="15"/>
  <c r="C1101" i="15"/>
  <c r="D1100" i="15"/>
  <c r="M1100" i="15"/>
  <c r="J1100" i="15"/>
  <c r="K1100" i="15"/>
  <c r="H1100" i="15"/>
  <c r="G1100" i="15"/>
  <c r="F1100" i="15"/>
  <c r="E1100" i="15"/>
  <c r="A1100" i="15"/>
  <c r="B1100" i="15"/>
  <c r="C1100" i="15"/>
  <c r="D1099" i="15"/>
  <c r="M1099" i="15"/>
  <c r="J1099" i="15"/>
  <c r="K1099" i="15"/>
  <c r="H1099" i="15"/>
  <c r="G1099" i="15"/>
  <c r="F1099" i="15"/>
  <c r="E1099" i="15"/>
  <c r="A1099" i="15"/>
  <c r="B1099" i="15"/>
  <c r="C1099" i="15"/>
  <c r="D1098" i="15"/>
  <c r="M1098" i="15"/>
  <c r="J1098" i="15"/>
  <c r="K1098" i="15"/>
  <c r="H1098" i="15"/>
  <c r="G1098" i="15"/>
  <c r="F1098" i="15"/>
  <c r="E1098" i="15"/>
  <c r="A1098" i="15"/>
  <c r="B1098" i="15"/>
  <c r="C1098" i="15"/>
  <c r="D1097" i="15"/>
  <c r="M1097" i="15"/>
  <c r="J1097" i="15"/>
  <c r="K1097" i="15"/>
  <c r="H1097" i="15"/>
  <c r="G1097" i="15"/>
  <c r="F1097" i="15"/>
  <c r="E1097" i="15"/>
  <c r="A1097" i="15"/>
  <c r="B1097" i="15"/>
  <c r="C1097" i="15"/>
  <c r="D1096" i="15"/>
  <c r="M1096" i="15"/>
  <c r="J1096" i="15"/>
  <c r="K1096" i="15"/>
  <c r="H1096" i="15"/>
  <c r="G1096" i="15"/>
  <c r="F1096" i="15"/>
  <c r="E1096" i="15"/>
  <c r="A1096" i="15"/>
  <c r="B1096" i="15"/>
  <c r="C1096" i="15"/>
  <c r="D1095" i="15"/>
  <c r="M1095" i="15"/>
  <c r="J1095" i="15"/>
  <c r="K1095" i="15"/>
  <c r="H1095" i="15"/>
  <c r="G1095" i="15"/>
  <c r="F1095" i="15"/>
  <c r="E1095" i="15"/>
  <c r="A1095" i="15"/>
  <c r="B1095" i="15"/>
  <c r="C1095" i="15"/>
  <c r="D1094" i="15"/>
  <c r="M1094" i="15"/>
  <c r="J1094" i="15"/>
  <c r="K1094" i="15"/>
  <c r="H1094" i="15"/>
  <c r="G1094" i="15"/>
  <c r="F1094" i="15"/>
  <c r="E1094" i="15"/>
  <c r="A1094" i="15"/>
  <c r="B1094" i="15"/>
  <c r="C1094" i="15"/>
  <c r="D1093" i="15"/>
  <c r="M1093" i="15"/>
  <c r="J1093" i="15"/>
  <c r="K1093" i="15"/>
  <c r="H1093" i="15"/>
  <c r="G1093" i="15"/>
  <c r="F1093" i="15"/>
  <c r="E1093" i="15"/>
  <c r="A1093" i="15"/>
  <c r="B1093" i="15"/>
  <c r="C1093" i="15"/>
  <c r="D1092" i="15"/>
  <c r="M1092" i="15"/>
  <c r="J1092" i="15"/>
  <c r="K1092" i="15"/>
  <c r="H1092" i="15"/>
  <c r="G1092" i="15"/>
  <c r="F1092" i="15"/>
  <c r="E1092" i="15"/>
  <c r="A1092" i="15"/>
  <c r="B1092" i="15"/>
  <c r="C1092" i="15"/>
  <c r="D1091" i="15"/>
  <c r="M1091" i="15"/>
  <c r="J1091" i="15"/>
  <c r="K1091" i="15"/>
  <c r="H1091" i="15"/>
  <c r="G1091" i="15"/>
  <c r="F1091" i="15"/>
  <c r="E1091" i="15"/>
  <c r="A1091" i="15"/>
  <c r="B1091" i="15"/>
  <c r="C1091" i="15"/>
  <c r="D1090" i="15"/>
  <c r="M1090" i="15"/>
  <c r="J1090" i="15"/>
  <c r="K1090" i="15"/>
  <c r="H1090" i="15"/>
  <c r="G1090" i="15"/>
  <c r="F1090" i="15"/>
  <c r="E1090" i="15"/>
  <c r="A1090" i="15"/>
  <c r="B1090" i="15"/>
  <c r="C1090" i="15"/>
  <c r="D1089" i="15"/>
  <c r="M1089" i="15"/>
  <c r="J1089" i="15"/>
  <c r="K1089" i="15"/>
  <c r="H1089" i="15"/>
  <c r="G1089" i="15"/>
  <c r="F1089" i="15"/>
  <c r="E1089" i="15"/>
  <c r="A1089" i="15"/>
  <c r="B1089" i="15"/>
  <c r="C1089" i="15"/>
  <c r="D1088" i="15"/>
  <c r="M1088" i="15"/>
  <c r="J1088" i="15"/>
  <c r="K1088" i="15"/>
  <c r="H1088" i="15"/>
  <c r="G1088" i="15"/>
  <c r="F1088" i="15"/>
  <c r="E1088" i="15"/>
  <c r="A1088" i="15"/>
  <c r="B1088" i="15"/>
  <c r="C1088" i="15"/>
  <c r="D1087" i="15"/>
  <c r="M1087" i="15"/>
  <c r="J1087" i="15"/>
  <c r="K1087" i="15"/>
  <c r="H1087" i="15"/>
  <c r="G1087" i="15"/>
  <c r="F1087" i="15"/>
  <c r="E1087" i="15"/>
  <c r="A1087" i="15"/>
  <c r="B1087" i="15"/>
  <c r="C1087" i="15"/>
  <c r="D1086" i="15"/>
  <c r="M1086" i="15"/>
  <c r="J1086" i="15"/>
  <c r="K1086" i="15"/>
  <c r="H1086" i="15"/>
  <c r="G1086" i="15"/>
  <c r="F1086" i="15"/>
  <c r="E1086" i="15"/>
  <c r="A1086" i="15"/>
  <c r="B1086" i="15"/>
  <c r="C1086" i="15"/>
  <c r="D1085" i="15"/>
  <c r="M1085" i="15"/>
  <c r="J1085" i="15"/>
  <c r="K1085" i="15"/>
  <c r="H1085" i="15"/>
  <c r="G1085" i="15"/>
  <c r="F1085" i="15"/>
  <c r="E1085" i="15"/>
  <c r="A1085" i="15"/>
  <c r="B1085" i="15"/>
  <c r="C1085" i="15"/>
  <c r="D1084" i="15"/>
  <c r="M1084" i="15"/>
  <c r="J1084" i="15"/>
  <c r="K1084" i="15"/>
  <c r="H1084" i="15"/>
  <c r="G1084" i="15"/>
  <c r="F1084" i="15"/>
  <c r="E1084" i="15"/>
  <c r="A1084" i="15"/>
  <c r="B1084" i="15"/>
  <c r="C1084" i="15"/>
  <c r="D1083" i="15"/>
  <c r="M1083" i="15"/>
  <c r="J1083" i="15"/>
  <c r="K1083" i="15"/>
  <c r="H1083" i="15"/>
  <c r="G1083" i="15"/>
  <c r="F1083" i="15"/>
  <c r="E1083" i="15"/>
  <c r="A1083" i="15"/>
  <c r="B1083" i="15"/>
  <c r="C1083" i="15"/>
  <c r="D1082" i="15"/>
  <c r="M1082" i="15"/>
  <c r="J1082" i="15"/>
  <c r="K1082" i="15"/>
  <c r="H1082" i="15"/>
  <c r="G1082" i="15"/>
  <c r="F1082" i="15"/>
  <c r="E1082" i="15"/>
  <c r="A1082" i="15"/>
  <c r="B1082" i="15"/>
  <c r="C1082" i="15"/>
  <c r="D1081" i="15"/>
  <c r="M1081" i="15"/>
  <c r="J1081" i="15"/>
  <c r="K1081" i="15"/>
  <c r="H1081" i="15"/>
  <c r="G1081" i="15"/>
  <c r="F1081" i="15"/>
  <c r="E1081" i="15"/>
  <c r="A1081" i="15"/>
  <c r="B1081" i="15"/>
  <c r="C1081" i="15"/>
  <c r="D1080" i="15"/>
  <c r="M1080" i="15"/>
  <c r="J1080" i="15"/>
  <c r="K1080" i="15"/>
  <c r="H1080" i="15"/>
  <c r="G1080" i="15"/>
  <c r="F1080" i="15"/>
  <c r="E1080" i="15"/>
  <c r="A1080" i="15"/>
  <c r="B1080" i="15"/>
  <c r="C1080" i="15"/>
  <c r="D1079" i="15"/>
  <c r="M1079" i="15"/>
  <c r="J1079" i="15"/>
  <c r="K1079" i="15"/>
  <c r="H1079" i="15"/>
  <c r="G1079" i="15"/>
  <c r="F1079" i="15"/>
  <c r="E1079" i="15"/>
  <c r="A1079" i="15"/>
  <c r="B1079" i="15"/>
  <c r="C1079" i="15"/>
  <c r="D1078" i="15"/>
  <c r="M1078" i="15"/>
  <c r="J1078" i="15"/>
  <c r="K1078" i="15"/>
  <c r="H1078" i="15"/>
  <c r="G1078" i="15"/>
  <c r="F1078" i="15"/>
  <c r="E1078" i="15"/>
  <c r="A1078" i="15"/>
  <c r="B1078" i="15"/>
  <c r="C1078" i="15"/>
  <c r="D1077" i="15"/>
  <c r="M1077" i="15"/>
  <c r="J1077" i="15"/>
  <c r="K1077" i="15"/>
  <c r="H1077" i="15"/>
  <c r="G1077" i="15"/>
  <c r="F1077" i="15"/>
  <c r="E1077" i="15"/>
  <c r="A1077" i="15"/>
  <c r="B1077" i="15"/>
  <c r="C1077" i="15"/>
  <c r="D1076" i="15"/>
  <c r="M1076" i="15"/>
  <c r="J1076" i="15"/>
  <c r="K1076" i="15"/>
  <c r="H1076" i="15"/>
  <c r="G1076" i="15"/>
  <c r="F1076" i="15"/>
  <c r="E1076" i="15"/>
  <c r="A1076" i="15"/>
  <c r="B1076" i="15"/>
  <c r="C1076" i="15"/>
  <c r="D1075" i="15"/>
  <c r="M1075" i="15"/>
  <c r="J1075" i="15"/>
  <c r="K1075" i="15"/>
  <c r="H1075" i="15"/>
  <c r="G1075" i="15"/>
  <c r="F1075" i="15"/>
  <c r="E1075" i="15"/>
  <c r="A1075" i="15"/>
  <c r="B1075" i="15"/>
  <c r="C1075" i="15"/>
  <c r="D1074" i="15"/>
  <c r="M1074" i="15"/>
  <c r="J1074" i="15"/>
  <c r="K1074" i="15"/>
  <c r="H1074" i="15"/>
  <c r="G1074" i="15"/>
  <c r="F1074" i="15"/>
  <c r="E1074" i="15"/>
  <c r="A1074" i="15"/>
  <c r="B1074" i="15"/>
  <c r="C1074" i="15"/>
  <c r="D1073" i="15"/>
  <c r="M1073" i="15"/>
  <c r="J1073" i="15"/>
  <c r="K1073" i="15"/>
  <c r="H1073" i="15"/>
  <c r="G1073" i="15"/>
  <c r="F1073" i="15"/>
  <c r="E1073" i="15"/>
  <c r="A1073" i="15"/>
  <c r="B1073" i="15"/>
  <c r="C1073" i="15"/>
  <c r="D1072" i="15"/>
  <c r="M1072" i="15"/>
  <c r="J1072" i="15"/>
  <c r="K1072" i="15"/>
  <c r="H1072" i="15"/>
  <c r="G1072" i="15"/>
  <c r="F1072" i="15"/>
  <c r="E1072" i="15"/>
  <c r="A1072" i="15"/>
  <c r="B1072" i="15"/>
  <c r="C1072" i="15"/>
  <c r="D1071" i="15"/>
  <c r="M1071" i="15"/>
  <c r="J1071" i="15"/>
  <c r="K1071" i="15"/>
  <c r="H1071" i="15"/>
  <c r="G1071" i="15"/>
  <c r="F1071" i="15"/>
  <c r="E1071" i="15"/>
  <c r="A1071" i="15"/>
  <c r="B1071" i="15"/>
  <c r="C1071" i="15"/>
  <c r="D1070" i="15"/>
  <c r="M1070" i="15"/>
  <c r="J1070" i="15"/>
  <c r="K1070" i="15"/>
  <c r="H1070" i="15"/>
  <c r="G1070" i="15"/>
  <c r="F1070" i="15"/>
  <c r="E1070" i="15"/>
  <c r="A1070" i="15"/>
  <c r="B1070" i="15"/>
  <c r="C1070" i="15"/>
  <c r="D1069" i="15"/>
  <c r="M1069" i="15"/>
  <c r="J1069" i="15"/>
  <c r="K1069" i="15"/>
  <c r="H1069" i="15"/>
  <c r="G1069" i="15"/>
  <c r="F1069" i="15"/>
  <c r="E1069" i="15"/>
  <c r="A1069" i="15"/>
  <c r="B1069" i="15"/>
  <c r="C1069" i="15"/>
  <c r="D1068" i="15"/>
  <c r="M1068" i="15"/>
  <c r="J1068" i="15"/>
  <c r="K1068" i="15"/>
  <c r="H1068" i="15"/>
  <c r="G1068" i="15"/>
  <c r="F1068" i="15"/>
  <c r="E1068" i="15"/>
  <c r="A1068" i="15"/>
  <c r="B1068" i="15"/>
  <c r="C1068" i="15"/>
  <c r="D1067" i="15"/>
  <c r="M1067" i="15"/>
  <c r="J1067" i="15"/>
  <c r="K1067" i="15"/>
  <c r="H1067" i="15"/>
  <c r="G1067" i="15"/>
  <c r="F1067" i="15"/>
  <c r="E1067" i="15"/>
  <c r="A1067" i="15"/>
  <c r="B1067" i="15"/>
  <c r="C1067" i="15"/>
  <c r="D1066" i="15"/>
  <c r="M1066" i="15"/>
  <c r="J1066" i="15"/>
  <c r="K1066" i="15"/>
  <c r="H1066" i="15"/>
  <c r="G1066" i="15"/>
  <c r="F1066" i="15"/>
  <c r="E1066" i="15"/>
  <c r="A1066" i="15"/>
  <c r="B1066" i="15"/>
  <c r="C1066" i="15"/>
  <c r="D1065" i="15"/>
  <c r="M1065" i="15"/>
  <c r="J1065" i="15"/>
  <c r="K1065" i="15"/>
  <c r="H1065" i="15"/>
  <c r="G1065" i="15"/>
  <c r="F1065" i="15"/>
  <c r="E1065" i="15"/>
  <c r="A1065" i="15"/>
  <c r="B1065" i="15"/>
  <c r="C1065" i="15"/>
  <c r="D1064" i="15"/>
  <c r="M1064" i="15"/>
  <c r="J1064" i="15"/>
  <c r="K1064" i="15"/>
  <c r="H1064" i="15"/>
  <c r="G1064" i="15"/>
  <c r="F1064" i="15"/>
  <c r="E1064" i="15"/>
  <c r="A1064" i="15"/>
  <c r="B1064" i="15"/>
  <c r="C1064" i="15"/>
  <c r="D1063" i="15"/>
  <c r="M1063" i="15"/>
  <c r="J1063" i="15"/>
  <c r="K1063" i="15"/>
  <c r="H1063" i="15"/>
  <c r="G1063" i="15"/>
  <c r="F1063" i="15"/>
  <c r="E1063" i="15"/>
  <c r="A1063" i="15"/>
  <c r="B1063" i="15"/>
  <c r="C1063" i="15"/>
  <c r="D1062" i="15"/>
  <c r="M1062" i="15"/>
  <c r="J1062" i="15"/>
  <c r="K1062" i="15"/>
  <c r="H1062" i="15"/>
  <c r="G1062" i="15"/>
  <c r="F1062" i="15"/>
  <c r="E1062" i="15"/>
  <c r="A1062" i="15"/>
  <c r="B1062" i="15"/>
  <c r="C1062" i="15"/>
  <c r="D1061" i="15"/>
  <c r="M1061" i="15"/>
  <c r="J1061" i="15"/>
  <c r="K1061" i="15"/>
  <c r="H1061" i="15"/>
  <c r="G1061" i="15"/>
  <c r="F1061" i="15"/>
  <c r="E1061" i="15"/>
  <c r="A1061" i="15"/>
  <c r="B1061" i="15"/>
  <c r="C1061" i="15"/>
  <c r="D1060" i="15"/>
  <c r="M1060" i="15"/>
  <c r="J1060" i="15"/>
  <c r="K1060" i="15"/>
  <c r="H1060" i="15"/>
  <c r="G1060" i="15"/>
  <c r="F1060" i="15"/>
  <c r="E1060" i="15"/>
  <c r="A1060" i="15"/>
  <c r="B1060" i="15"/>
  <c r="C1060" i="15"/>
  <c r="D1059" i="15"/>
  <c r="M1059" i="15"/>
  <c r="J1059" i="15"/>
  <c r="K1059" i="15"/>
  <c r="H1059" i="15"/>
  <c r="G1059" i="15"/>
  <c r="F1059" i="15"/>
  <c r="E1059" i="15"/>
  <c r="A1059" i="15"/>
  <c r="B1059" i="15"/>
  <c r="C1059" i="15"/>
  <c r="D1058" i="15"/>
  <c r="M1058" i="15"/>
  <c r="J1058" i="15"/>
  <c r="K1058" i="15"/>
  <c r="H1058" i="15"/>
  <c r="G1058" i="15"/>
  <c r="F1058" i="15"/>
  <c r="E1058" i="15"/>
  <c r="A1058" i="15"/>
  <c r="B1058" i="15"/>
  <c r="C1058" i="15"/>
  <c r="D1057" i="15"/>
  <c r="M1057" i="15"/>
  <c r="J1057" i="15"/>
  <c r="K1057" i="15"/>
  <c r="H1057" i="15"/>
  <c r="G1057" i="15"/>
  <c r="F1057" i="15"/>
  <c r="E1057" i="15"/>
  <c r="A1057" i="15"/>
  <c r="B1057" i="15"/>
  <c r="C1057" i="15"/>
  <c r="D1056" i="15"/>
  <c r="M1056" i="15"/>
  <c r="J1056" i="15"/>
  <c r="K1056" i="15"/>
  <c r="H1056" i="15"/>
  <c r="G1056" i="15"/>
  <c r="F1056" i="15"/>
  <c r="E1056" i="15"/>
  <c r="A1056" i="15"/>
  <c r="B1056" i="15"/>
  <c r="C1056" i="15"/>
  <c r="D1055" i="15"/>
  <c r="M1055" i="15"/>
  <c r="J1055" i="15"/>
  <c r="K1055" i="15"/>
  <c r="H1055" i="15"/>
  <c r="G1055" i="15"/>
  <c r="F1055" i="15"/>
  <c r="E1055" i="15"/>
  <c r="A1055" i="15"/>
  <c r="B1055" i="15"/>
  <c r="C1055" i="15"/>
  <c r="D1054" i="15"/>
  <c r="M1054" i="15"/>
  <c r="J1054" i="15"/>
  <c r="K1054" i="15"/>
  <c r="H1054" i="15"/>
  <c r="G1054" i="15"/>
  <c r="F1054" i="15"/>
  <c r="E1054" i="15"/>
  <c r="A1054" i="15"/>
  <c r="B1054" i="15"/>
  <c r="C1054" i="15"/>
  <c r="D1053" i="15"/>
  <c r="M1053" i="15"/>
  <c r="J1053" i="15"/>
  <c r="K1053" i="15"/>
  <c r="H1053" i="15"/>
  <c r="G1053" i="15"/>
  <c r="F1053" i="15"/>
  <c r="E1053" i="15"/>
  <c r="A1053" i="15"/>
  <c r="B1053" i="15"/>
  <c r="C1053" i="15"/>
  <c r="D1052" i="15"/>
  <c r="M1052" i="15"/>
  <c r="J1052" i="15"/>
  <c r="K1052" i="15"/>
  <c r="H1052" i="15"/>
  <c r="G1052" i="15"/>
  <c r="F1052" i="15"/>
  <c r="E1052" i="15"/>
  <c r="A1052" i="15"/>
  <c r="B1052" i="15"/>
  <c r="C1052" i="15"/>
  <c r="D1051" i="15"/>
  <c r="M1051" i="15"/>
  <c r="J1051" i="15"/>
  <c r="K1051" i="15"/>
  <c r="H1051" i="15"/>
  <c r="G1051" i="15"/>
  <c r="F1051" i="15"/>
  <c r="E1051" i="15"/>
  <c r="A1051" i="15"/>
  <c r="B1051" i="15"/>
  <c r="C1051" i="15"/>
  <c r="D1050" i="15"/>
  <c r="M1050" i="15"/>
  <c r="J1050" i="15"/>
  <c r="K1050" i="15"/>
  <c r="H1050" i="15"/>
  <c r="G1050" i="15"/>
  <c r="F1050" i="15"/>
  <c r="E1050" i="15"/>
  <c r="A1050" i="15"/>
  <c r="B1050" i="15"/>
  <c r="C1050" i="15"/>
  <c r="D1049" i="15"/>
  <c r="M1049" i="15"/>
  <c r="J1049" i="15"/>
  <c r="K1049" i="15"/>
  <c r="H1049" i="15"/>
  <c r="G1049" i="15"/>
  <c r="F1049" i="15"/>
  <c r="E1049" i="15"/>
  <c r="A1049" i="15"/>
  <c r="B1049" i="15"/>
  <c r="C1049" i="15"/>
  <c r="D1048" i="15"/>
  <c r="M1048" i="15"/>
  <c r="J1048" i="15"/>
  <c r="K1048" i="15"/>
  <c r="H1048" i="15"/>
  <c r="G1048" i="15"/>
  <c r="F1048" i="15"/>
  <c r="E1048" i="15"/>
  <c r="A1048" i="15"/>
  <c r="B1048" i="15"/>
  <c r="C1048" i="15"/>
  <c r="D1047" i="15"/>
  <c r="M1047" i="15"/>
  <c r="J1047" i="15"/>
  <c r="K1047" i="15"/>
  <c r="H1047" i="15"/>
  <c r="G1047" i="15"/>
  <c r="F1047" i="15"/>
  <c r="E1047" i="15"/>
  <c r="A1047" i="15"/>
  <c r="B1047" i="15"/>
  <c r="C1047" i="15"/>
  <c r="D1046" i="15"/>
  <c r="M1046" i="15"/>
  <c r="J1046" i="15"/>
  <c r="K1046" i="15"/>
  <c r="H1046" i="15"/>
  <c r="G1046" i="15"/>
  <c r="F1046" i="15"/>
  <c r="E1046" i="15"/>
  <c r="A1046" i="15"/>
  <c r="B1046" i="15"/>
  <c r="C1046" i="15"/>
  <c r="D1045" i="15"/>
  <c r="M1045" i="15"/>
  <c r="J1045" i="15"/>
  <c r="K1045" i="15"/>
  <c r="H1045" i="15"/>
  <c r="G1045" i="15"/>
  <c r="F1045" i="15"/>
  <c r="E1045" i="15"/>
  <c r="A1045" i="15"/>
  <c r="B1045" i="15"/>
  <c r="C1045" i="15"/>
  <c r="D1044" i="15"/>
  <c r="M1044" i="15"/>
  <c r="J1044" i="15"/>
  <c r="K1044" i="15"/>
  <c r="H1044" i="15"/>
  <c r="G1044" i="15"/>
  <c r="F1044" i="15"/>
  <c r="E1044" i="15"/>
  <c r="A1044" i="15"/>
  <c r="B1044" i="15"/>
  <c r="C1044" i="15"/>
  <c r="D1043" i="15"/>
  <c r="M1043" i="15"/>
  <c r="J1043" i="15"/>
  <c r="K1043" i="15"/>
  <c r="H1043" i="15"/>
  <c r="G1043" i="15"/>
  <c r="F1043" i="15"/>
  <c r="E1043" i="15"/>
  <c r="A1043" i="15"/>
  <c r="B1043" i="15"/>
  <c r="C1043" i="15"/>
  <c r="D1042" i="15"/>
  <c r="M1042" i="15"/>
  <c r="J1042" i="15"/>
  <c r="K1042" i="15"/>
  <c r="H1042" i="15"/>
  <c r="G1042" i="15"/>
  <c r="F1042" i="15"/>
  <c r="E1042" i="15"/>
  <c r="A1042" i="15"/>
  <c r="B1042" i="15"/>
  <c r="C1042" i="15"/>
  <c r="D1041" i="15"/>
  <c r="M1041" i="15"/>
  <c r="J1041" i="15"/>
  <c r="K1041" i="15"/>
  <c r="H1041" i="15"/>
  <c r="G1041" i="15"/>
  <c r="F1041" i="15"/>
  <c r="E1041" i="15"/>
  <c r="A1041" i="15"/>
  <c r="B1041" i="15"/>
  <c r="C1041" i="15"/>
  <c r="D1040" i="15"/>
  <c r="M1040" i="15"/>
  <c r="J1040" i="15"/>
  <c r="K1040" i="15"/>
  <c r="H1040" i="15"/>
  <c r="G1040" i="15"/>
  <c r="F1040" i="15"/>
  <c r="E1040" i="15"/>
  <c r="A1040" i="15"/>
  <c r="B1040" i="15"/>
  <c r="C1040" i="15"/>
  <c r="D1039" i="15"/>
  <c r="M1039" i="15"/>
  <c r="J1039" i="15"/>
  <c r="K1039" i="15"/>
  <c r="H1039" i="15"/>
  <c r="G1039" i="15"/>
  <c r="F1039" i="15"/>
  <c r="E1039" i="15"/>
  <c r="A1039" i="15"/>
  <c r="B1039" i="15"/>
  <c r="C1039" i="15"/>
  <c r="D1038" i="15"/>
  <c r="M1038" i="15"/>
  <c r="J1038" i="15"/>
  <c r="K1038" i="15"/>
  <c r="H1038" i="15"/>
  <c r="G1038" i="15"/>
  <c r="F1038" i="15"/>
  <c r="E1038" i="15"/>
  <c r="A1038" i="15"/>
  <c r="B1038" i="15"/>
  <c r="C1038" i="15"/>
  <c r="D1037" i="15"/>
  <c r="M1037" i="15"/>
  <c r="J1037" i="15"/>
  <c r="K1037" i="15"/>
  <c r="H1037" i="15"/>
  <c r="G1037" i="15"/>
  <c r="F1037" i="15"/>
  <c r="E1037" i="15"/>
  <c r="A1037" i="15"/>
  <c r="B1037" i="15"/>
  <c r="C1037" i="15"/>
  <c r="D1036" i="15"/>
  <c r="M1036" i="15"/>
  <c r="J1036" i="15"/>
  <c r="K1036" i="15"/>
  <c r="H1036" i="15"/>
  <c r="G1036" i="15"/>
  <c r="F1036" i="15"/>
  <c r="E1036" i="15"/>
  <c r="A1036" i="15"/>
  <c r="B1036" i="15"/>
  <c r="C1036" i="15"/>
  <c r="D1035" i="15"/>
  <c r="M1035" i="15"/>
  <c r="J1035" i="15"/>
  <c r="K1035" i="15"/>
  <c r="H1035" i="15"/>
  <c r="G1035" i="15"/>
  <c r="F1035" i="15"/>
  <c r="E1035" i="15"/>
  <c r="A1035" i="15"/>
  <c r="B1035" i="15"/>
  <c r="C1035" i="15"/>
  <c r="D1034" i="15"/>
  <c r="M1034" i="15"/>
  <c r="J1034" i="15"/>
  <c r="K1034" i="15"/>
  <c r="H1034" i="15"/>
  <c r="G1034" i="15"/>
  <c r="F1034" i="15"/>
  <c r="E1034" i="15"/>
  <c r="A1034" i="15"/>
  <c r="B1034" i="15"/>
  <c r="C1034" i="15"/>
  <c r="D1033" i="15"/>
  <c r="M1033" i="15"/>
  <c r="J1033" i="15"/>
  <c r="K1033" i="15"/>
  <c r="H1033" i="15"/>
  <c r="G1033" i="15"/>
  <c r="F1033" i="15"/>
  <c r="E1033" i="15"/>
  <c r="A1033" i="15"/>
  <c r="B1033" i="15"/>
  <c r="C1033" i="15"/>
  <c r="D1032" i="15"/>
  <c r="M1032" i="15"/>
  <c r="J1032" i="15"/>
  <c r="K1032" i="15"/>
  <c r="H1032" i="15"/>
  <c r="G1032" i="15"/>
  <c r="F1032" i="15"/>
  <c r="E1032" i="15"/>
  <c r="A1032" i="15"/>
  <c r="B1032" i="15"/>
  <c r="C1032" i="15"/>
  <c r="D1031" i="15"/>
  <c r="M1031" i="15"/>
  <c r="J1031" i="15"/>
  <c r="K1031" i="15"/>
  <c r="H1031" i="15"/>
  <c r="G1031" i="15"/>
  <c r="F1031" i="15"/>
  <c r="E1031" i="15"/>
  <c r="A1031" i="15"/>
  <c r="B1031" i="15"/>
  <c r="C1031" i="15"/>
  <c r="D1030" i="15"/>
  <c r="M1030" i="15"/>
  <c r="J1030" i="15"/>
  <c r="K1030" i="15"/>
  <c r="H1030" i="15"/>
  <c r="G1030" i="15"/>
  <c r="F1030" i="15"/>
  <c r="E1030" i="15"/>
  <c r="A1030" i="15"/>
  <c r="B1030" i="15"/>
  <c r="C1030" i="15"/>
  <c r="D1029" i="15"/>
  <c r="M1029" i="15"/>
  <c r="J1029" i="15"/>
  <c r="K1029" i="15"/>
  <c r="H1029" i="15"/>
  <c r="G1029" i="15"/>
  <c r="F1029" i="15"/>
  <c r="E1029" i="15"/>
  <c r="A1029" i="15"/>
  <c r="B1029" i="15"/>
  <c r="C1029" i="15"/>
  <c r="D1028" i="15"/>
  <c r="M1028" i="15"/>
  <c r="J1028" i="15"/>
  <c r="K1028" i="15"/>
  <c r="H1028" i="15"/>
  <c r="G1028" i="15"/>
  <c r="F1028" i="15"/>
  <c r="E1028" i="15"/>
  <c r="A1028" i="15"/>
  <c r="B1028" i="15"/>
  <c r="C1028" i="15"/>
  <c r="D1027" i="15"/>
  <c r="M1027" i="15"/>
  <c r="J1027" i="15"/>
  <c r="K1027" i="15"/>
  <c r="H1027" i="15"/>
  <c r="G1027" i="15"/>
  <c r="F1027" i="15"/>
  <c r="E1027" i="15"/>
  <c r="A1027" i="15"/>
  <c r="B1027" i="15"/>
  <c r="C1027" i="15"/>
  <c r="D1026" i="15"/>
  <c r="M1026" i="15"/>
  <c r="J1026" i="15"/>
  <c r="K1026" i="15"/>
  <c r="H1026" i="15"/>
  <c r="G1026" i="15"/>
  <c r="F1026" i="15"/>
  <c r="E1026" i="15"/>
  <c r="A1026" i="15"/>
  <c r="B1026" i="15"/>
  <c r="C1026" i="15"/>
  <c r="D1025" i="15"/>
  <c r="M1025" i="15"/>
  <c r="J1025" i="15"/>
  <c r="K1025" i="15"/>
  <c r="H1025" i="15"/>
  <c r="G1025" i="15"/>
  <c r="F1025" i="15"/>
  <c r="E1025" i="15"/>
  <c r="A1025" i="15"/>
  <c r="B1025" i="15"/>
  <c r="C1025" i="15"/>
  <c r="D1024" i="15"/>
  <c r="M1024" i="15"/>
  <c r="J1024" i="15"/>
  <c r="K1024" i="15"/>
  <c r="H1024" i="15"/>
  <c r="G1024" i="15"/>
  <c r="F1024" i="15"/>
  <c r="E1024" i="15"/>
  <c r="A1024" i="15"/>
  <c r="B1024" i="15"/>
  <c r="C1024" i="15"/>
  <c r="D1023" i="15"/>
  <c r="M1023" i="15"/>
  <c r="J1023" i="15"/>
  <c r="K1023" i="15"/>
  <c r="H1023" i="15"/>
  <c r="G1023" i="15"/>
  <c r="F1023" i="15"/>
  <c r="E1023" i="15"/>
  <c r="A1023" i="15"/>
  <c r="B1023" i="15"/>
  <c r="C1023" i="15"/>
  <c r="D1022" i="15"/>
  <c r="M1022" i="15"/>
  <c r="J1022" i="15"/>
  <c r="K1022" i="15"/>
  <c r="H1022" i="15"/>
  <c r="G1022" i="15"/>
  <c r="F1022" i="15"/>
  <c r="E1022" i="15"/>
  <c r="A1022" i="15"/>
  <c r="B1022" i="15"/>
  <c r="C1022" i="15"/>
  <c r="D1021" i="15"/>
  <c r="M1021" i="15"/>
  <c r="J1021" i="15"/>
  <c r="K1021" i="15"/>
  <c r="H1021" i="15"/>
  <c r="G1021" i="15"/>
  <c r="F1021" i="15"/>
  <c r="E1021" i="15"/>
  <c r="A1021" i="15"/>
  <c r="B1021" i="15"/>
  <c r="C1021" i="15"/>
  <c r="D1020" i="15"/>
  <c r="M1020" i="15"/>
  <c r="J1020" i="15"/>
  <c r="K1020" i="15"/>
  <c r="H1020" i="15"/>
  <c r="G1020" i="15"/>
  <c r="F1020" i="15"/>
  <c r="E1020" i="15"/>
  <c r="A1020" i="15"/>
  <c r="B1020" i="15"/>
  <c r="C1020" i="15"/>
  <c r="D1019" i="15"/>
  <c r="M1019" i="15"/>
  <c r="J1019" i="15"/>
  <c r="K1019" i="15"/>
  <c r="H1019" i="15"/>
  <c r="G1019" i="15"/>
  <c r="F1019" i="15"/>
  <c r="E1019" i="15"/>
  <c r="A1019" i="15"/>
  <c r="B1019" i="15"/>
  <c r="C1019" i="15"/>
  <c r="D1018" i="15"/>
  <c r="M1018" i="15"/>
  <c r="J1018" i="15"/>
  <c r="K1018" i="15"/>
  <c r="H1018" i="15"/>
  <c r="G1018" i="15"/>
  <c r="F1018" i="15"/>
  <c r="E1018" i="15"/>
  <c r="A1018" i="15"/>
  <c r="B1018" i="15"/>
  <c r="C1018" i="15"/>
  <c r="D1017" i="15"/>
  <c r="M1017" i="15"/>
  <c r="J1017" i="15"/>
  <c r="K1017" i="15"/>
  <c r="H1017" i="15"/>
  <c r="G1017" i="15"/>
  <c r="F1017" i="15"/>
  <c r="E1017" i="15"/>
  <c r="A1017" i="15"/>
  <c r="B1017" i="15"/>
  <c r="C1017" i="15"/>
  <c r="D1016" i="15"/>
  <c r="M1016" i="15"/>
  <c r="J1016" i="15"/>
  <c r="K1016" i="15"/>
  <c r="H1016" i="15"/>
  <c r="G1016" i="15"/>
  <c r="F1016" i="15"/>
  <c r="E1016" i="15"/>
  <c r="A1016" i="15"/>
  <c r="B1016" i="15"/>
  <c r="C1016" i="15"/>
  <c r="D1015" i="15"/>
  <c r="M1015" i="15"/>
  <c r="J1015" i="15"/>
  <c r="K1015" i="15"/>
  <c r="H1015" i="15"/>
  <c r="G1015" i="15"/>
  <c r="F1015" i="15"/>
  <c r="E1015" i="15"/>
  <c r="A1015" i="15"/>
  <c r="B1015" i="15"/>
  <c r="C1015" i="15"/>
  <c r="D1014" i="15"/>
  <c r="M1014" i="15"/>
  <c r="J1014" i="15"/>
  <c r="K1014" i="15"/>
  <c r="H1014" i="15"/>
  <c r="G1014" i="15"/>
  <c r="F1014" i="15"/>
  <c r="E1014" i="15"/>
  <c r="A1014" i="15"/>
  <c r="B1014" i="15"/>
  <c r="C1014" i="15"/>
  <c r="D1013" i="15"/>
  <c r="M1013" i="15"/>
  <c r="J1013" i="15"/>
  <c r="K1013" i="15"/>
  <c r="H1013" i="15"/>
  <c r="G1013" i="15"/>
  <c r="F1013" i="15"/>
  <c r="E1013" i="15"/>
  <c r="A1013" i="15"/>
  <c r="B1013" i="15"/>
  <c r="C1013" i="15"/>
  <c r="D1012" i="15"/>
  <c r="M1012" i="15"/>
  <c r="J1012" i="15"/>
  <c r="K1012" i="15"/>
  <c r="H1012" i="15"/>
  <c r="G1012" i="15"/>
  <c r="F1012" i="15"/>
  <c r="E1012" i="15"/>
  <c r="A1012" i="15"/>
  <c r="B1012" i="15"/>
  <c r="C1012" i="15"/>
  <c r="D1011" i="15"/>
  <c r="M1011" i="15"/>
  <c r="J1011" i="15"/>
  <c r="K1011" i="15"/>
  <c r="H1011" i="15"/>
  <c r="G1011" i="15"/>
  <c r="F1011" i="15"/>
  <c r="E1011" i="15"/>
  <c r="A1011" i="15"/>
  <c r="B1011" i="15"/>
  <c r="C1011" i="15"/>
  <c r="D1010" i="15"/>
  <c r="M1010" i="15"/>
  <c r="J1010" i="15"/>
  <c r="K1010" i="15"/>
  <c r="H1010" i="15"/>
  <c r="G1010" i="15"/>
  <c r="F1010" i="15"/>
  <c r="E1010" i="15"/>
  <c r="A1010" i="15"/>
  <c r="B1010" i="15"/>
  <c r="C1010" i="15"/>
  <c r="D1009" i="15"/>
  <c r="M1009" i="15"/>
  <c r="J1009" i="15"/>
  <c r="K1009" i="15"/>
  <c r="H1009" i="15"/>
  <c r="G1009" i="15"/>
  <c r="F1009" i="15"/>
  <c r="E1009" i="15"/>
  <c r="A1009" i="15"/>
  <c r="B1009" i="15"/>
  <c r="C1009" i="15"/>
  <c r="D1008" i="15"/>
  <c r="M1008" i="15"/>
  <c r="J1008" i="15"/>
  <c r="K1008" i="15"/>
  <c r="H1008" i="15"/>
  <c r="G1008" i="15"/>
  <c r="F1008" i="15"/>
  <c r="E1008" i="15"/>
  <c r="A1008" i="15"/>
  <c r="B1008" i="15"/>
  <c r="C1008" i="15"/>
  <c r="D1007" i="15"/>
  <c r="M1007" i="15"/>
  <c r="J1007" i="15"/>
  <c r="K1007" i="15"/>
  <c r="H1007" i="15"/>
  <c r="G1007" i="15"/>
  <c r="F1007" i="15"/>
  <c r="E1007" i="15"/>
  <c r="A1007" i="15"/>
  <c r="B1007" i="15"/>
  <c r="C1007" i="15"/>
  <c r="D1006" i="15"/>
  <c r="M1006" i="15"/>
  <c r="J1006" i="15"/>
  <c r="K1006" i="15"/>
  <c r="H1006" i="15"/>
  <c r="G1006" i="15"/>
  <c r="F1006" i="15"/>
  <c r="E1006" i="15"/>
  <c r="A1006" i="15"/>
  <c r="B1006" i="15"/>
  <c r="C1006" i="15"/>
  <c r="D1005" i="15"/>
  <c r="M1005" i="15"/>
  <c r="J1005" i="15"/>
  <c r="K1005" i="15"/>
  <c r="H1005" i="15"/>
  <c r="G1005" i="15"/>
  <c r="F1005" i="15"/>
  <c r="E1005" i="15"/>
  <c r="A1005" i="15"/>
  <c r="B1005" i="15"/>
  <c r="C1005" i="15"/>
  <c r="D1004" i="15"/>
  <c r="M1004" i="15"/>
  <c r="J1004" i="15"/>
  <c r="K1004" i="15"/>
  <c r="H1004" i="15"/>
  <c r="G1004" i="15"/>
  <c r="F1004" i="15"/>
  <c r="E1004" i="15"/>
  <c r="A1004" i="15"/>
  <c r="B1004" i="15"/>
  <c r="C1004" i="15"/>
  <c r="D1003" i="15"/>
  <c r="M1003" i="15"/>
  <c r="J1003" i="15"/>
  <c r="K1003" i="15"/>
  <c r="H1003" i="15"/>
  <c r="G1003" i="15"/>
  <c r="F1003" i="15"/>
  <c r="E1003" i="15"/>
  <c r="A1003" i="15"/>
  <c r="B1003" i="15"/>
  <c r="C1003" i="15"/>
  <c r="D1002" i="15"/>
  <c r="M1002" i="15"/>
  <c r="J1002" i="15"/>
  <c r="K1002" i="15"/>
  <c r="H1002" i="15"/>
  <c r="G1002" i="15"/>
  <c r="F1002" i="15"/>
  <c r="E1002" i="15"/>
  <c r="A1002" i="15"/>
  <c r="B1002" i="15"/>
  <c r="C1002" i="15"/>
  <c r="D1001" i="15"/>
  <c r="M1001" i="15"/>
  <c r="J1001" i="15"/>
  <c r="K1001" i="15"/>
  <c r="H1001" i="15"/>
  <c r="G1001" i="15"/>
  <c r="F1001" i="15"/>
  <c r="E1001" i="15"/>
  <c r="A1001" i="15"/>
  <c r="B1001" i="15"/>
  <c r="C1001" i="15"/>
  <c r="D1000" i="15"/>
  <c r="M1000" i="15"/>
  <c r="J1000" i="15"/>
  <c r="K1000" i="15"/>
  <c r="H1000" i="15"/>
  <c r="G1000" i="15"/>
  <c r="F1000" i="15"/>
  <c r="E1000" i="15"/>
  <c r="A1000" i="15"/>
  <c r="B1000" i="15"/>
  <c r="C1000" i="15"/>
  <c r="D999" i="15"/>
  <c r="M999" i="15"/>
  <c r="J999" i="15"/>
  <c r="K999" i="15"/>
  <c r="H999" i="15"/>
  <c r="G999" i="15"/>
  <c r="F999" i="15"/>
  <c r="E999" i="15"/>
  <c r="A999" i="15"/>
  <c r="B999" i="15"/>
  <c r="C999" i="15"/>
  <c r="D998" i="15"/>
  <c r="M998" i="15"/>
  <c r="J998" i="15"/>
  <c r="K998" i="15"/>
  <c r="H998" i="15"/>
  <c r="G998" i="15"/>
  <c r="F998" i="15"/>
  <c r="E998" i="15"/>
  <c r="A998" i="15"/>
  <c r="B998" i="15"/>
  <c r="C998" i="15"/>
  <c r="D997" i="15"/>
  <c r="M997" i="15"/>
  <c r="J997" i="15"/>
  <c r="K997" i="15"/>
  <c r="H997" i="15"/>
  <c r="G997" i="15"/>
  <c r="F997" i="15"/>
  <c r="E997" i="15"/>
  <c r="A997" i="15"/>
  <c r="B997" i="15"/>
  <c r="C997" i="15"/>
  <c r="D996" i="15"/>
  <c r="M996" i="15"/>
  <c r="J996" i="15"/>
  <c r="K996" i="15"/>
  <c r="H996" i="15"/>
  <c r="G996" i="15"/>
  <c r="F996" i="15"/>
  <c r="E996" i="15"/>
  <c r="A996" i="15"/>
  <c r="B996" i="15"/>
  <c r="C996" i="15"/>
  <c r="D995" i="15"/>
  <c r="M995" i="15"/>
  <c r="J995" i="15"/>
  <c r="K995" i="15"/>
  <c r="H995" i="15"/>
  <c r="G995" i="15"/>
  <c r="F995" i="15"/>
  <c r="E995" i="15"/>
  <c r="A995" i="15"/>
  <c r="B995" i="15"/>
  <c r="C995" i="15"/>
  <c r="D994" i="15"/>
  <c r="M994" i="15"/>
  <c r="J994" i="15"/>
  <c r="K994" i="15"/>
  <c r="H994" i="15"/>
  <c r="G994" i="15"/>
  <c r="F994" i="15"/>
  <c r="E994" i="15"/>
  <c r="A994" i="15"/>
  <c r="B994" i="15"/>
  <c r="C994" i="15"/>
  <c r="D993" i="15"/>
  <c r="M993" i="15"/>
  <c r="J993" i="15"/>
  <c r="K993" i="15"/>
  <c r="H993" i="15"/>
  <c r="G993" i="15"/>
  <c r="F993" i="15"/>
  <c r="E993" i="15"/>
  <c r="A993" i="15"/>
  <c r="B993" i="15"/>
  <c r="C993" i="15"/>
  <c r="D992" i="15"/>
  <c r="M992" i="15"/>
  <c r="J992" i="15"/>
  <c r="K992" i="15"/>
  <c r="H992" i="15"/>
  <c r="G992" i="15"/>
  <c r="F992" i="15"/>
  <c r="E992" i="15"/>
  <c r="A992" i="15"/>
  <c r="B992" i="15"/>
  <c r="C992" i="15"/>
  <c r="D991" i="15"/>
  <c r="M991" i="15"/>
  <c r="J991" i="15"/>
  <c r="K991" i="15"/>
  <c r="H991" i="15"/>
  <c r="G991" i="15"/>
  <c r="F991" i="15"/>
  <c r="E991" i="15"/>
  <c r="A991" i="15"/>
  <c r="B991" i="15"/>
  <c r="C991" i="15"/>
  <c r="D990" i="15"/>
  <c r="M990" i="15"/>
  <c r="J990" i="15"/>
  <c r="K990" i="15"/>
  <c r="H990" i="15"/>
  <c r="G990" i="15"/>
  <c r="F990" i="15"/>
  <c r="E990" i="15"/>
  <c r="A990" i="15"/>
  <c r="B990" i="15"/>
  <c r="C990" i="15"/>
  <c r="D989" i="15"/>
  <c r="M989" i="15"/>
  <c r="J989" i="15"/>
  <c r="K989" i="15"/>
  <c r="H989" i="15"/>
  <c r="G989" i="15"/>
  <c r="F989" i="15"/>
  <c r="E989" i="15"/>
  <c r="A989" i="15"/>
  <c r="B989" i="15"/>
  <c r="C989" i="15"/>
  <c r="D988" i="15"/>
  <c r="M988" i="15"/>
  <c r="J988" i="15"/>
  <c r="K988" i="15"/>
  <c r="H988" i="15"/>
  <c r="G988" i="15"/>
  <c r="F988" i="15"/>
  <c r="E988" i="15"/>
  <c r="A988" i="15"/>
  <c r="B988" i="15"/>
  <c r="C988" i="15"/>
  <c r="D987" i="15"/>
  <c r="M987" i="15"/>
  <c r="J987" i="15"/>
  <c r="K987" i="15"/>
  <c r="H987" i="15"/>
  <c r="G987" i="15"/>
  <c r="F987" i="15"/>
  <c r="E987" i="15"/>
  <c r="A987" i="15"/>
  <c r="B987" i="15"/>
  <c r="C987" i="15"/>
  <c r="D986" i="15"/>
  <c r="M986" i="15"/>
  <c r="J986" i="15"/>
  <c r="K986" i="15"/>
  <c r="H986" i="15"/>
  <c r="G986" i="15"/>
  <c r="F986" i="15"/>
  <c r="E986" i="15"/>
  <c r="A986" i="15"/>
  <c r="B986" i="15"/>
  <c r="C986" i="15"/>
  <c r="D985" i="15"/>
  <c r="M985" i="15"/>
  <c r="J985" i="15"/>
  <c r="K985" i="15"/>
  <c r="H985" i="15"/>
  <c r="G985" i="15"/>
  <c r="F985" i="15"/>
  <c r="E985" i="15"/>
  <c r="A985" i="15"/>
  <c r="B985" i="15"/>
  <c r="C985" i="15"/>
  <c r="D984" i="15"/>
  <c r="M984" i="15"/>
  <c r="J984" i="15"/>
  <c r="K984" i="15"/>
  <c r="H984" i="15"/>
  <c r="G984" i="15"/>
  <c r="F984" i="15"/>
  <c r="E984" i="15"/>
  <c r="A984" i="15"/>
  <c r="B984" i="15"/>
  <c r="C984" i="15"/>
  <c r="D983" i="15"/>
  <c r="M983" i="15"/>
  <c r="J983" i="15"/>
  <c r="K983" i="15"/>
  <c r="H983" i="15"/>
  <c r="G983" i="15"/>
  <c r="F983" i="15"/>
  <c r="E983" i="15"/>
  <c r="A983" i="15"/>
  <c r="B983" i="15"/>
  <c r="C983" i="15"/>
  <c r="D982" i="15"/>
  <c r="M982" i="15"/>
  <c r="J982" i="15"/>
  <c r="K982" i="15"/>
  <c r="H982" i="15"/>
  <c r="G982" i="15"/>
  <c r="F982" i="15"/>
  <c r="E982" i="15"/>
  <c r="A982" i="15"/>
  <c r="B982" i="15"/>
  <c r="C982" i="15"/>
  <c r="D981" i="15"/>
  <c r="M981" i="15"/>
  <c r="J981" i="15"/>
  <c r="K981" i="15"/>
  <c r="H981" i="15"/>
  <c r="G981" i="15"/>
  <c r="F981" i="15"/>
  <c r="E981" i="15"/>
  <c r="A981" i="15"/>
  <c r="B981" i="15"/>
  <c r="C981" i="15"/>
  <c r="D980" i="15"/>
  <c r="M980" i="15"/>
  <c r="J980" i="15"/>
  <c r="K980" i="15"/>
  <c r="H980" i="15"/>
  <c r="G980" i="15"/>
  <c r="F980" i="15"/>
  <c r="E980" i="15"/>
  <c r="A980" i="15"/>
  <c r="B980" i="15"/>
  <c r="C980" i="15"/>
  <c r="D979" i="15"/>
  <c r="M979" i="15"/>
  <c r="J979" i="15"/>
  <c r="K979" i="15"/>
  <c r="H979" i="15"/>
  <c r="G979" i="15"/>
  <c r="F979" i="15"/>
  <c r="E979" i="15"/>
  <c r="A979" i="15"/>
  <c r="B979" i="15"/>
  <c r="C979" i="15"/>
  <c r="D978" i="15"/>
  <c r="M978" i="15"/>
  <c r="J978" i="15"/>
  <c r="K978" i="15"/>
  <c r="H978" i="15"/>
  <c r="G978" i="15"/>
  <c r="F978" i="15"/>
  <c r="E978" i="15"/>
  <c r="A978" i="15"/>
  <c r="B978" i="15"/>
  <c r="C978" i="15"/>
  <c r="D977" i="15"/>
  <c r="M977" i="15"/>
  <c r="J977" i="15"/>
  <c r="K977" i="15"/>
  <c r="H977" i="15"/>
  <c r="G977" i="15"/>
  <c r="F977" i="15"/>
  <c r="E977" i="15"/>
  <c r="A977" i="15"/>
  <c r="B977" i="15"/>
  <c r="C977" i="15"/>
  <c r="D976" i="15"/>
  <c r="M976" i="15"/>
  <c r="J976" i="15"/>
  <c r="K976" i="15"/>
  <c r="H976" i="15"/>
  <c r="F976" i="15"/>
  <c r="E976" i="15"/>
  <c r="A976" i="15"/>
  <c r="B976" i="15"/>
  <c r="C976" i="15"/>
  <c r="G976" i="15"/>
  <c r="D975" i="15"/>
  <c r="M975" i="15"/>
  <c r="J975" i="15"/>
  <c r="K975" i="15"/>
  <c r="H975" i="15"/>
  <c r="G975" i="15"/>
  <c r="F975" i="15"/>
  <c r="E975" i="15"/>
  <c r="A975" i="15"/>
  <c r="B975" i="15"/>
  <c r="C975" i="15"/>
  <c r="D974" i="15"/>
  <c r="M974" i="15"/>
  <c r="J974" i="15"/>
  <c r="K974" i="15"/>
  <c r="H974" i="15"/>
  <c r="G974" i="15"/>
  <c r="F974" i="15"/>
  <c r="E974" i="15"/>
  <c r="A974" i="15"/>
  <c r="B974" i="15"/>
  <c r="C974" i="15"/>
  <c r="D973" i="15"/>
  <c r="M973" i="15"/>
  <c r="J973" i="15"/>
  <c r="K973" i="15"/>
  <c r="H973" i="15"/>
  <c r="G973" i="15"/>
  <c r="F973" i="15"/>
  <c r="E973" i="15"/>
  <c r="A973" i="15"/>
  <c r="B973" i="15"/>
  <c r="C973" i="15"/>
  <c r="D972" i="15"/>
  <c r="M972" i="15"/>
  <c r="J972" i="15"/>
  <c r="K972" i="15"/>
  <c r="H972" i="15"/>
  <c r="G972" i="15"/>
  <c r="F972" i="15"/>
  <c r="E972" i="15"/>
  <c r="A972" i="15"/>
  <c r="B972" i="15"/>
  <c r="C972" i="15"/>
  <c r="D971" i="15"/>
  <c r="M971" i="15"/>
  <c r="J971" i="15"/>
  <c r="K971" i="15"/>
  <c r="H971" i="15"/>
  <c r="G971" i="15"/>
  <c r="F971" i="15"/>
  <c r="E971" i="15"/>
  <c r="A971" i="15"/>
  <c r="B971" i="15"/>
  <c r="C971" i="15"/>
  <c r="D970" i="15"/>
  <c r="M970" i="15"/>
  <c r="J970" i="15"/>
  <c r="K970" i="15"/>
  <c r="H970" i="15"/>
  <c r="G970" i="15"/>
  <c r="F970" i="15"/>
  <c r="E970" i="15"/>
  <c r="A970" i="15"/>
  <c r="B970" i="15"/>
  <c r="C970" i="15"/>
  <c r="D969" i="15"/>
  <c r="M969" i="15"/>
  <c r="J969" i="15"/>
  <c r="K969" i="15"/>
  <c r="H969" i="15"/>
  <c r="G969" i="15"/>
  <c r="F969" i="15"/>
  <c r="E969" i="15"/>
  <c r="A969" i="15"/>
  <c r="B969" i="15"/>
  <c r="C969" i="15"/>
  <c r="D968" i="15"/>
  <c r="M968" i="15"/>
  <c r="J968" i="15"/>
  <c r="K968" i="15"/>
  <c r="H968" i="15"/>
  <c r="G968" i="15"/>
  <c r="F968" i="15"/>
  <c r="E968" i="15"/>
  <c r="A968" i="15"/>
  <c r="B968" i="15"/>
  <c r="C968" i="15"/>
  <c r="D967" i="15"/>
  <c r="M967" i="15"/>
  <c r="J967" i="15"/>
  <c r="K967" i="15"/>
  <c r="H967" i="15"/>
  <c r="G967" i="15"/>
  <c r="F967" i="15"/>
  <c r="E967" i="15"/>
  <c r="A967" i="15"/>
  <c r="B967" i="15"/>
  <c r="C967" i="15"/>
  <c r="D966" i="15"/>
  <c r="M966" i="15"/>
  <c r="J966" i="15"/>
  <c r="K966" i="15"/>
  <c r="H966" i="15"/>
  <c r="G966" i="15"/>
  <c r="F966" i="15"/>
  <c r="E966" i="15"/>
  <c r="A966" i="15"/>
  <c r="B966" i="15"/>
  <c r="C966" i="15"/>
  <c r="D965" i="15"/>
  <c r="M965" i="15"/>
  <c r="J965" i="15"/>
  <c r="K965" i="15"/>
  <c r="H965" i="15"/>
  <c r="G965" i="15"/>
  <c r="F965" i="15"/>
  <c r="E965" i="15"/>
  <c r="A965" i="15"/>
  <c r="B965" i="15"/>
  <c r="C965" i="15"/>
  <c r="D964" i="15"/>
  <c r="M964" i="15"/>
  <c r="J964" i="15"/>
  <c r="K964" i="15"/>
  <c r="H964" i="15"/>
  <c r="G964" i="15"/>
  <c r="F964" i="15"/>
  <c r="E964" i="15"/>
  <c r="A964" i="15"/>
  <c r="B964" i="15"/>
  <c r="C964" i="15"/>
  <c r="D963" i="15"/>
  <c r="M963" i="15"/>
  <c r="J963" i="15"/>
  <c r="K963" i="15"/>
  <c r="H963" i="15"/>
  <c r="G963" i="15"/>
  <c r="F963" i="15"/>
  <c r="E963" i="15"/>
  <c r="A963" i="15"/>
  <c r="B963" i="15"/>
  <c r="C963" i="15"/>
  <c r="D962" i="15"/>
  <c r="M962" i="15"/>
  <c r="J962" i="15"/>
  <c r="K962" i="15"/>
  <c r="H962" i="15"/>
  <c r="G962" i="15"/>
  <c r="F962" i="15"/>
  <c r="E962" i="15"/>
  <c r="A962" i="15"/>
  <c r="B962" i="15"/>
  <c r="C962" i="15"/>
  <c r="D961" i="15"/>
  <c r="M961" i="15"/>
  <c r="J961" i="15"/>
  <c r="K961" i="15"/>
  <c r="H961" i="15"/>
  <c r="G961" i="15"/>
  <c r="F961" i="15"/>
  <c r="E961" i="15"/>
  <c r="A961" i="15"/>
  <c r="B961" i="15"/>
  <c r="C961" i="15"/>
  <c r="D960" i="15"/>
  <c r="M960" i="15"/>
  <c r="J960" i="15"/>
  <c r="K960" i="15"/>
  <c r="H960" i="15"/>
  <c r="G960" i="15"/>
  <c r="F960" i="15"/>
  <c r="E960" i="15"/>
  <c r="A960" i="15"/>
  <c r="B960" i="15"/>
  <c r="C960" i="15"/>
  <c r="D959" i="15"/>
  <c r="M959" i="15"/>
  <c r="J959" i="15"/>
  <c r="K959" i="15"/>
  <c r="H959" i="15"/>
  <c r="G959" i="15"/>
  <c r="F959" i="15"/>
  <c r="E959" i="15"/>
  <c r="A959" i="15"/>
  <c r="B959" i="15"/>
  <c r="C959" i="15"/>
  <c r="D958" i="15"/>
  <c r="M958" i="15"/>
  <c r="J958" i="15"/>
  <c r="K958" i="15"/>
  <c r="H958" i="15"/>
  <c r="G958" i="15"/>
  <c r="F958" i="15"/>
  <c r="E958" i="15"/>
  <c r="A958" i="15"/>
  <c r="B958" i="15"/>
  <c r="C958" i="15"/>
  <c r="D957" i="15"/>
  <c r="M957" i="15"/>
  <c r="J957" i="15"/>
  <c r="K957" i="15"/>
  <c r="H957" i="15"/>
  <c r="G957" i="15"/>
  <c r="F957" i="15"/>
  <c r="E957" i="15"/>
  <c r="A957" i="15"/>
  <c r="B957" i="15"/>
  <c r="C957" i="15"/>
  <c r="D956" i="15"/>
  <c r="M956" i="15"/>
  <c r="J956" i="15"/>
  <c r="K956" i="15"/>
  <c r="H956" i="15"/>
  <c r="G956" i="15"/>
  <c r="F956" i="15"/>
  <c r="E956" i="15"/>
  <c r="A956" i="15"/>
  <c r="B956" i="15"/>
  <c r="C956" i="15"/>
  <c r="D955" i="15"/>
  <c r="M955" i="15"/>
  <c r="J955" i="15"/>
  <c r="K955" i="15"/>
  <c r="H955" i="15"/>
  <c r="G955" i="15"/>
  <c r="F955" i="15"/>
  <c r="E955" i="15"/>
  <c r="A955" i="15"/>
  <c r="B955" i="15"/>
  <c r="C955" i="15"/>
  <c r="D954" i="15"/>
  <c r="M954" i="15"/>
  <c r="J954" i="15"/>
  <c r="K954" i="15"/>
  <c r="H954" i="15"/>
  <c r="G954" i="15"/>
  <c r="F954" i="15"/>
  <c r="E954" i="15"/>
  <c r="A954" i="15"/>
  <c r="B954" i="15"/>
  <c r="C954" i="15"/>
  <c r="D953" i="15"/>
  <c r="M953" i="15"/>
  <c r="J953" i="15"/>
  <c r="K953" i="15"/>
  <c r="H953" i="15"/>
  <c r="G953" i="15"/>
  <c r="F953" i="15"/>
  <c r="E953" i="15"/>
  <c r="A953" i="15"/>
  <c r="B953" i="15"/>
  <c r="C953" i="15"/>
  <c r="D952" i="15"/>
  <c r="M952" i="15"/>
  <c r="J952" i="15"/>
  <c r="K952" i="15"/>
  <c r="H952" i="15"/>
  <c r="G952" i="15"/>
  <c r="F952" i="15"/>
  <c r="E952" i="15"/>
  <c r="A952" i="15"/>
  <c r="B952" i="15"/>
  <c r="C952" i="15"/>
  <c r="D951" i="15"/>
  <c r="M951" i="15"/>
  <c r="J951" i="15"/>
  <c r="K951" i="15"/>
  <c r="H951" i="15"/>
  <c r="G951" i="15"/>
  <c r="F951" i="15"/>
  <c r="E951" i="15"/>
  <c r="A951" i="15"/>
  <c r="B951" i="15"/>
  <c r="C951" i="15"/>
  <c r="D950" i="15"/>
  <c r="M950" i="15"/>
  <c r="J950" i="15"/>
  <c r="K950" i="15"/>
  <c r="H950" i="15"/>
  <c r="G950" i="15"/>
  <c r="F950" i="15"/>
  <c r="E950" i="15"/>
  <c r="A950" i="15"/>
  <c r="B950" i="15"/>
  <c r="C950" i="15"/>
  <c r="D949" i="15"/>
  <c r="M949" i="15"/>
  <c r="J949" i="15"/>
  <c r="K949" i="15"/>
  <c r="H949" i="15"/>
  <c r="G949" i="15"/>
  <c r="F949" i="15"/>
  <c r="E949" i="15"/>
  <c r="A949" i="15"/>
  <c r="B949" i="15"/>
  <c r="C949" i="15"/>
  <c r="D948" i="15"/>
  <c r="M948" i="15"/>
  <c r="J948" i="15"/>
  <c r="K948" i="15"/>
  <c r="H948" i="15"/>
  <c r="G948" i="15"/>
  <c r="F948" i="15"/>
  <c r="E948" i="15"/>
  <c r="A948" i="15"/>
  <c r="B948" i="15"/>
  <c r="C948" i="15"/>
  <c r="D947" i="15"/>
  <c r="M947" i="15"/>
  <c r="J947" i="15"/>
  <c r="K947" i="15"/>
  <c r="H947" i="15"/>
  <c r="G947" i="15"/>
  <c r="F947" i="15"/>
  <c r="E947" i="15"/>
  <c r="A947" i="15"/>
  <c r="B947" i="15"/>
  <c r="C947" i="15"/>
  <c r="D946" i="15"/>
  <c r="M946" i="15"/>
  <c r="J946" i="15"/>
  <c r="K946" i="15"/>
  <c r="H946" i="15"/>
  <c r="G946" i="15"/>
  <c r="F946" i="15"/>
  <c r="E946" i="15"/>
  <c r="A946" i="15"/>
  <c r="B946" i="15"/>
  <c r="C946" i="15"/>
  <c r="D945" i="15"/>
  <c r="M945" i="15"/>
  <c r="J945" i="15"/>
  <c r="K945" i="15"/>
  <c r="H945" i="15"/>
  <c r="G945" i="15"/>
  <c r="F945" i="15"/>
  <c r="E945" i="15"/>
  <c r="A945" i="15"/>
  <c r="B945" i="15"/>
  <c r="C945" i="15"/>
  <c r="D944" i="15"/>
  <c r="M944" i="15"/>
  <c r="J944" i="15"/>
  <c r="K944" i="15"/>
  <c r="H944" i="15"/>
  <c r="G944" i="15"/>
  <c r="F944" i="15"/>
  <c r="E944" i="15"/>
  <c r="A944" i="15"/>
  <c r="B944" i="15"/>
  <c r="C944" i="15"/>
  <c r="D943" i="15"/>
  <c r="M943" i="15"/>
  <c r="J943" i="15"/>
  <c r="K943" i="15"/>
  <c r="H943" i="15"/>
  <c r="G943" i="15"/>
  <c r="F943" i="15"/>
  <c r="E943" i="15"/>
  <c r="A943" i="15"/>
  <c r="B943" i="15"/>
  <c r="C943" i="15"/>
  <c r="D942" i="15"/>
  <c r="M942" i="15"/>
  <c r="J942" i="15"/>
  <c r="K942" i="15"/>
  <c r="H942" i="15"/>
  <c r="G942" i="15"/>
  <c r="F942" i="15"/>
  <c r="E942" i="15"/>
  <c r="A942" i="15"/>
  <c r="B942" i="15"/>
  <c r="C942" i="15"/>
  <c r="D941" i="15"/>
  <c r="M941" i="15"/>
  <c r="J941" i="15"/>
  <c r="K941" i="15"/>
  <c r="H941" i="15"/>
  <c r="G941" i="15"/>
  <c r="F941" i="15"/>
  <c r="E941" i="15"/>
  <c r="A941" i="15"/>
  <c r="B941" i="15"/>
  <c r="C941" i="15"/>
  <c r="D940" i="15"/>
  <c r="M940" i="15"/>
  <c r="J940" i="15"/>
  <c r="K940" i="15"/>
  <c r="H940" i="15"/>
  <c r="G940" i="15"/>
  <c r="F940" i="15"/>
  <c r="E940" i="15"/>
  <c r="A940" i="15"/>
  <c r="B940" i="15"/>
  <c r="C940" i="15"/>
  <c r="D939" i="15"/>
  <c r="M939" i="15"/>
  <c r="J939" i="15"/>
  <c r="K939" i="15"/>
  <c r="H939" i="15"/>
  <c r="G939" i="15"/>
  <c r="F939" i="15"/>
  <c r="E939" i="15"/>
  <c r="A939" i="15"/>
  <c r="B939" i="15"/>
  <c r="C939" i="15"/>
  <c r="D938" i="15"/>
  <c r="M938" i="15"/>
  <c r="J938" i="15"/>
  <c r="K938" i="15"/>
  <c r="H938" i="15"/>
  <c r="G938" i="15"/>
  <c r="F938" i="15"/>
  <c r="E938" i="15"/>
  <c r="A938" i="15"/>
  <c r="B938" i="15"/>
  <c r="C938" i="15"/>
  <c r="D937" i="15"/>
  <c r="M937" i="15"/>
  <c r="J937" i="15"/>
  <c r="K937" i="15"/>
  <c r="H937" i="15"/>
  <c r="G937" i="15"/>
  <c r="F937" i="15"/>
  <c r="E937" i="15"/>
  <c r="A937" i="15"/>
  <c r="B937" i="15"/>
  <c r="C937" i="15"/>
  <c r="D936" i="15"/>
  <c r="M936" i="15"/>
  <c r="J936" i="15"/>
  <c r="K936" i="15"/>
  <c r="H936" i="15"/>
  <c r="G936" i="15"/>
  <c r="F936" i="15"/>
  <c r="E936" i="15"/>
  <c r="A936" i="15"/>
  <c r="B936" i="15"/>
  <c r="C936" i="15"/>
  <c r="D935" i="15"/>
  <c r="M935" i="15"/>
  <c r="J935" i="15"/>
  <c r="K935" i="15"/>
  <c r="H935" i="15"/>
  <c r="G935" i="15"/>
  <c r="F935" i="15"/>
  <c r="E935" i="15"/>
  <c r="A935" i="15"/>
  <c r="B935" i="15"/>
  <c r="C935" i="15"/>
  <c r="D934" i="15"/>
  <c r="M934" i="15"/>
  <c r="J934" i="15"/>
  <c r="K934" i="15"/>
  <c r="H934" i="15"/>
  <c r="G934" i="15"/>
  <c r="F934" i="15"/>
  <c r="E934" i="15"/>
  <c r="A934" i="15"/>
  <c r="B934" i="15"/>
  <c r="C934" i="15"/>
  <c r="D933" i="15"/>
  <c r="M933" i="15"/>
  <c r="J933" i="15"/>
  <c r="K933" i="15"/>
  <c r="H933" i="15"/>
  <c r="G933" i="15"/>
  <c r="F933" i="15"/>
  <c r="E933" i="15"/>
  <c r="A933" i="15"/>
  <c r="B933" i="15"/>
  <c r="C933" i="15"/>
  <c r="D932" i="15"/>
  <c r="M932" i="15"/>
  <c r="J932" i="15"/>
  <c r="K932" i="15"/>
  <c r="H932" i="15"/>
  <c r="G932" i="15"/>
  <c r="F932" i="15"/>
  <c r="E932" i="15"/>
  <c r="A932" i="15"/>
  <c r="B932" i="15"/>
  <c r="C932" i="15"/>
  <c r="D931" i="15"/>
  <c r="M931" i="15"/>
  <c r="J931" i="15"/>
  <c r="K931" i="15"/>
  <c r="H931" i="15"/>
  <c r="G931" i="15"/>
  <c r="F931" i="15"/>
  <c r="E931" i="15"/>
  <c r="A931" i="15"/>
  <c r="B931" i="15"/>
  <c r="C931" i="15"/>
  <c r="D930" i="15"/>
  <c r="M930" i="15"/>
  <c r="J930" i="15"/>
  <c r="K930" i="15"/>
  <c r="H930" i="15"/>
  <c r="G930" i="15"/>
  <c r="F930" i="15"/>
  <c r="E930" i="15"/>
  <c r="A930" i="15"/>
  <c r="B930" i="15"/>
  <c r="C930" i="15"/>
  <c r="D929" i="15"/>
  <c r="M929" i="15"/>
  <c r="J929" i="15"/>
  <c r="K929" i="15"/>
  <c r="H929" i="15"/>
  <c r="G929" i="15"/>
  <c r="F929" i="15"/>
  <c r="E929" i="15"/>
  <c r="A929" i="15"/>
  <c r="B929" i="15"/>
  <c r="C929" i="15"/>
  <c r="D928" i="15"/>
  <c r="M928" i="15"/>
  <c r="J928" i="15"/>
  <c r="K928" i="15"/>
  <c r="H928" i="15"/>
  <c r="G928" i="15"/>
  <c r="F928" i="15"/>
  <c r="E928" i="15"/>
  <c r="A928" i="15"/>
  <c r="B928" i="15"/>
  <c r="C928" i="15"/>
  <c r="D927" i="15"/>
  <c r="M927" i="15"/>
  <c r="J927" i="15"/>
  <c r="K927" i="15"/>
  <c r="H927" i="15"/>
  <c r="G927" i="15"/>
  <c r="F927" i="15"/>
  <c r="E927" i="15"/>
  <c r="A927" i="15"/>
  <c r="B927" i="15"/>
  <c r="C927" i="15"/>
  <c r="D926" i="15"/>
  <c r="M926" i="15"/>
  <c r="J926" i="15"/>
  <c r="K926" i="15"/>
  <c r="H926" i="15"/>
  <c r="G926" i="15"/>
  <c r="F926" i="15"/>
  <c r="E926" i="15"/>
  <c r="A926" i="15"/>
  <c r="B926" i="15"/>
  <c r="C926" i="15"/>
  <c r="D925" i="15"/>
  <c r="M925" i="15"/>
  <c r="J925" i="15"/>
  <c r="K925" i="15"/>
  <c r="H925" i="15"/>
  <c r="G925" i="15"/>
  <c r="F925" i="15"/>
  <c r="E925" i="15"/>
  <c r="A925" i="15"/>
  <c r="B925" i="15"/>
  <c r="C925" i="15"/>
  <c r="D924" i="15"/>
  <c r="M924" i="15"/>
  <c r="J924" i="15"/>
  <c r="K924" i="15"/>
  <c r="H924" i="15"/>
  <c r="G924" i="15"/>
  <c r="F924" i="15"/>
  <c r="E924" i="15"/>
  <c r="A924" i="15"/>
  <c r="B924" i="15"/>
  <c r="C924" i="15"/>
  <c r="D923" i="15"/>
  <c r="M923" i="15"/>
  <c r="J923" i="15"/>
  <c r="K923" i="15"/>
  <c r="H923" i="15"/>
  <c r="G923" i="15"/>
  <c r="F923" i="15"/>
  <c r="E923" i="15"/>
  <c r="A923" i="15"/>
  <c r="B923" i="15"/>
  <c r="C923" i="15"/>
  <c r="D922" i="15"/>
  <c r="M922" i="15"/>
  <c r="J922" i="15"/>
  <c r="K922" i="15"/>
  <c r="H922" i="15"/>
  <c r="G922" i="15"/>
  <c r="F922" i="15"/>
  <c r="E922" i="15"/>
  <c r="A922" i="15"/>
  <c r="B922" i="15"/>
  <c r="C922" i="15"/>
  <c r="D921" i="15"/>
  <c r="M921" i="15"/>
  <c r="J921" i="15"/>
  <c r="K921" i="15"/>
  <c r="H921" i="15"/>
  <c r="G921" i="15"/>
  <c r="F921" i="15"/>
  <c r="E921" i="15"/>
  <c r="A921" i="15"/>
  <c r="B921" i="15"/>
  <c r="C921" i="15"/>
  <c r="D920" i="15"/>
  <c r="M920" i="15"/>
  <c r="J920" i="15"/>
  <c r="K920" i="15"/>
  <c r="H920" i="15"/>
  <c r="G920" i="15"/>
  <c r="F920" i="15"/>
  <c r="E920" i="15"/>
  <c r="A920" i="15"/>
  <c r="B920" i="15"/>
  <c r="C920" i="15"/>
  <c r="D919" i="15"/>
  <c r="M919" i="15"/>
  <c r="J919" i="15"/>
  <c r="K919" i="15"/>
  <c r="H919" i="15"/>
  <c r="G919" i="15"/>
  <c r="F919" i="15"/>
  <c r="E919" i="15"/>
  <c r="A919" i="15"/>
  <c r="B919" i="15"/>
  <c r="C919" i="15"/>
  <c r="D918" i="15"/>
  <c r="M918" i="15"/>
  <c r="J918" i="15"/>
  <c r="K918" i="15"/>
  <c r="H918" i="15"/>
  <c r="G918" i="15"/>
  <c r="F918" i="15"/>
  <c r="E918" i="15"/>
  <c r="A918" i="15"/>
  <c r="B918" i="15"/>
  <c r="C918" i="15"/>
  <c r="D917" i="15"/>
  <c r="M917" i="15"/>
  <c r="J917" i="15"/>
  <c r="K917" i="15"/>
  <c r="H917" i="15"/>
  <c r="G917" i="15"/>
  <c r="F917" i="15"/>
  <c r="E917" i="15"/>
  <c r="A917" i="15"/>
  <c r="B917" i="15"/>
  <c r="C917" i="15"/>
  <c r="D916" i="15"/>
  <c r="M916" i="15"/>
  <c r="J916" i="15"/>
  <c r="K916" i="15"/>
  <c r="H916" i="15"/>
  <c r="G916" i="15"/>
  <c r="F916" i="15"/>
  <c r="E916" i="15"/>
  <c r="A916" i="15"/>
  <c r="B916" i="15"/>
  <c r="C916" i="15"/>
  <c r="D915" i="15"/>
  <c r="M915" i="15"/>
  <c r="J915" i="15"/>
  <c r="K915" i="15"/>
  <c r="H915" i="15"/>
  <c r="G915" i="15"/>
  <c r="F915" i="15"/>
  <c r="E915" i="15"/>
  <c r="A915" i="15"/>
  <c r="B915" i="15"/>
  <c r="C915" i="15"/>
  <c r="D914" i="15"/>
  <c r="M914" i="15"/>
  <c r="J914" i="15"/>
  <c r="K914" i="15"/>
  <c r="H914" i="15"/>
  <c r="G914" i="15"/>
  <c r="F914" i="15"/>
  <c r="E914" i="15"/>
  <c r="A914" i="15"/>
  <c r="B914" i="15"/>
  <c r="C914" i="15"/>
  <c r="D913" i="15"/>
  <c r="M913" i="15"/>
  <c r="J913" i="15"/>
  <c r="K913" i="15"/>
  <c r="H913" i="15"/>
  <c r="G913" i="15"/>
  <c r="F913" i="15"/>
  <c r="E913" i="15"/>
  <c r="A913" i="15"/>
  <c r="B913" i="15"/>
  <c r="C913" i="15"/>
  <c r="D912" i="15"/>
  <c r="M912" i="15"/>
  <c r="J912" i="15"/>
  <c r="K912" i="15"/>
  <c r="H912" i="15"/>
  <c r="G912" i="15"/>
  <c r="F912" i="15"/>
  <c r="E912" i="15"/>
  <c r="A912" i="15"/>
  <c r="B912" i="15"/>
  <c r="C912" i="15"/>
  <c r="D911" i="15"/>
  <c r="M911" i="15"/>
  <c r="J911" i="15"/>
  <c r="K911" i="15"/>
  <c r="H911" i="15"/>
  <c r="G911" i="15"/>
  <c r="F911" i="15"/>
  <c r="E911" i="15"/>
  <c r="A911" i="15"/>
  <c r="B911" i="15"/>
  <c r="C911" i="15"/>
  <c r="D910" i="15"/>
  <c r="M910" i="15"/>
  <c r="J910" i="15"/>
  <c r="K910" i="15"/>
  <c r="H910" i="15"/>
  <c r="G910" i="15"/>
  <c r="F910" i="15"/>
  <c r="E910" i="15"/>
  <c r="A910" i="15"/>
  <c r="B910" i="15"/>
  <c r="C910" i="15"/>
  <c r="D909" i="15"/>
  <c r="M909" i="15"/>
  <c r="J909" i="15"/>
  <c r="K909" i="15"/>
  <c r="H909" i="15"/>
  <c r="G909" i="15"/>
  <c r="F909" i="15"/>
  <c r="E909" i="15"/>
  <c r="A909" i="15"/>
  <c r="B909" i="15"/>
  <c r="C909" i="15"/>
  <c r="D908" i="15"/>
  <c r="M908" i="15"/>
  <c r="J908" i="15"/>
  <c r="K908" i="15"/>
  <c r="H908" i="15"/>
  <c r="G908" i="15"/>
  <c r="F908" i="15"/>
  <c r="E908" i="15"/>
  <c r="A908" i="15"/>
  <c r="B908" i="15"/>
  <c r="C908" i="15"/>
  <c r="D907" i="15"/>
  <c r="M907" i="15"/>
  <c r="J907" i="15"/>
  <c r="K907" i="15"/>
  <c r="H907" i="15"/>
  <c r="G907" i="15"/>
  <c r="F907" i="15"/>
  <c r="E907" i="15"/>
  <c r="A907" i="15"/>
  <c r="B907" i="15"/>
  <c r="C907" i="15"/>
  <c r="D906" i="15"/>
  <c r="M906" i="15"/>
  <c r="J906" i="15"/>
  <c r="K906" i="15"/>
  <c r="H906" i="15"/>
  <c r="G906" i="15"/>
  <c r="F906" i="15"/>
  <c r="E906" i="15"/>
  <c r="A906" i="15"/>
  <c r="B906" i="15"/>
  <c r="C906" i="15"/>
  <c r="D905" i="15"/>
  <c r="M905" i="15"/>
  <c r="J905" i="15"/>
  <c r="K905" i="15"/>
  <c r="H905" i="15"/>
  <c r="G905" i="15"/>
  <c r="F905" i="15"/>
  <c r="E905" i="15"/>
  <c r="A905" i="15"/>
  <c r="B905" i="15"/>
  <c r="C905" i="15"/>
  <c r="D904" i="15"/>
  <c r="M904" i="15"/>
  <c r="J904" i="15"/>
  <c r="K904" i="15"/>
  <c r="H904" i="15"/>
  <c r="G904" i="15"/>
  <c r="F904" i="15"/>
  <c r="E904" i="15"/>
  <c r="A904" i="15"/>
  <c r="B904" i="15"/>
  <c r="C904" i="15"/>
  <c r="D903" i="15"/>
  <c r="M903" i="15"/>
  <c r="J903" i="15"/>
  <c r="K903" i="15"/>
  <c r="H903" i="15"/>
  <c r="G903" i="15"/>
  <c r="F903" i="15"/>
  <c r="E903" i="15"/>
  <c r="A903" i="15"/>
  <c r="B903" i="15"/>
  <c r="C903" i="15"/>
  <c r="D902" i="15"/>
  <c r="M902" i="15"/>
  <c r="J902" i="15"/>
  <c r="K902" i="15"/>
  <c r="H902" i="15"/>
  <c r="G902" i="15"/>
  <c r="F902" i="15"/>
  <c r="E902" i="15"/>
  <c r="A902" i="15"/>
  <c r="B902" i="15"/>
  <c r="C902" i="15"/>
  <c r="D901" i="15"/>
  <c r="M901" i="15"/>
  <c r="J901" i="15"/>
  <c r="K901" i="15"/>
  <c r="H901" i="15"/>
  <c r="G901" i="15"/>
  <c r="F901" i="15"/>
  <c r="E901" i="15"/>
  <c r="A901" i="15"/>
  <c r="B901" i="15"/>
  <c r="C901" i="15"/>
  <c r="D900" i="15"/>
  <c r="M900" i="15"/>
  <c r="J900" i="15"/>
  <c r="K900" i="15"/>
  <c r="H900" i="15"/>
  <c r="G900" i="15"/>
  <c r="F900" i="15"/>
  <c r="E900" i="15"/>
  <c r="A900" i="15"/>
  <c r="B900" i="15"/>
  <c r="C900" i="15"/>
  <c r="D899" i="15"/>
  <c r="M899" i="15"/>
  <c r="J899" i="15"/>
  <c r="K899" i="15"/>
  <c r="H899" i="15"/>
  <c r="G899" i="15"/>
  <c r="F899" i="15"/>
  <c r="E899" i="15"/>
  <c r="A899" i="15"/>
  <c r="B899" i="15"/>
  <c r="C899" i="15"/>
  <c r="D898" i="15"/>
  <c r="M898" i="15"/>
  <c r="J898" i="15"/>
  <c r="K898" i="15"/>
  <c r="H898" i="15"/>
  <c r="G898" i="15"/>
  <c r="F898" i="15"/>
  <c r="E898" i="15"/>
  <c r="A898" i="15"/>
  <c r="B898" i="15"/>
  <c r="C898" i="15"/>
  <c r="D897" i="15"/>
  <c r="M897" i="15"/>
  <c r="J897" i="15"/>
  <c r="K897" i="15"/>
  <c r="H897" i="15"/>
  <c r="G897" i="15"/>
  <c r="F897" i="15"/>
  <c r="E897" i="15"/>
  <c r="A897" i="15"/>
  <c r="B897" i="15"/>
  <c r="C897" i="15"/>
  <c r="D896" i="15"/>
  <c r="M896" i="15"/>
  <c r="J896" i="15"/>
  <c r="K896" i="15"/>
  <c r="H896" i="15"/>
  <c r="G896" i="15"/>
  <c r="F896" i="15"/>
  <c r="E896" i="15"/>
  <c r="A896" i="15"/>
  <c r="B896" i="15"/>
  <c r="C896" i="15"/>
  <c r="D895" i="15"/>
  <c r="M895" i="15"/>
  <c r="J895" i="15"/>
  <c r="K895" i="15"/>
  <c r="H895" i="15"/>
  <c r="G895" i="15"/>
  <c r="F895" i="15"/>
  <c r="E895" i="15"/>
  <c r="A895" i="15"/>
  <c r="B895" i="15"/>
  <c r="C895" i="15"/>
  <c r="D894" i="15"/>
  <c r="M894" i="15"/>
  <c r="J894" i="15"/>
  <c r="K894" i="15"/>
  <c r="H894" i="15"/>
  <c r="G894" i="15"/>
  <c r="F894" i="15"/>
  <c r="E894" i="15"/>
  <c r="A894" i="15"/>
  <c r="B894" i="15"/>
  <c r="C894" i="15"/>
  <c r="D893" i="15"/>
  <c r="M893" i="15"/>
  <c r="J893" i="15"/>
  <c r="K893" i="15"/>
  <c r="H893" i="15"/>
  <c r="G893" i="15"/>
  <c r="F893" i="15"/>
  <c r="E893" i="15"/>
  <c r="A893" i="15"/>
  <c r="B893" i="15"/>
  <c r="C893" i="15"/>
  <c r="D892" i="15"/>
  <c r="M892" i="15"/>
  <c r="J892" i="15"/>
  <c r="K892" i="15"/>
  <c r="H892" i="15"/>
  <c r="G892" i="15"/>
  <c r="F892" i="15"/>
  <c r="E892" i="15"/>
  <c r="A892" i="15"/>
  <c r="B892" i="15"/>
  <c r="C892" i="15"/>
  <c r="D891" i="15"/>
  <c r="M891" i="15"/>
  <c r="J891" i="15"/>
  <c r="K891" i="15"/>
  <c r="H891" i="15"/>
  <c r="G891" i="15"/>
  <c r="F891" i="15"/>
  <c r="E891" i="15"/>
  <c r="A891" i="15"/>
  <c r="B891" i="15"/>
  <c r="C891" i="15"/>
  <c r="D890" i="15"/>
  <c r="M890" i="15"/>
  <c r="J890" i="15"/>
  <c r="K890" i="15"/>
  <c r="H890" i="15"/>
  <c r="G890" i="15"/>
  <c r="F890" i="15"/>
  <c r="E890" i="15"/>
  <c r="A890" i="15"/>
  <c r="B890" i="15"/>
  <c r="C890" i="15"/>
  <c r="D889" i="15"/>
  <c r="M889" i="15"/>
  <c r="J889" i="15"/>
  <c r="K889" i="15"/>
  <c r="H889" i="15"/>
  <c r="G889" i="15"/>
  <c r="F889" i="15"/>
  <c r="E889" i="15"/>
  <c r="A889" i="15"/>
  <c r="B889" i="15"/>
  <c r="C889" i="15"/>
  <c r="D888" i="15"/>
  <c r="M888" i="15"/>
  <c r="J888" i="15"/>
  <c r="K888" i="15"/>
  <c r="H888" i="15"/>
  <c r="G888" i="15"/>
  <c r="F888" i="15"/>
  <c r="E888" i="15"/>
  <c r="A888" i="15"/>
  <c r="B888" i="15"/>
  <c r="C888" i="15"/>
  <c r="D887" i="15"/>
  <c r="M887" i="15"/>
  <c r="J887" i="15"/>
  <c r="K887" i="15"/>
  <c r="H887" i="15"/>
  <c r="G887" i="15"/>
  <c r="F887" i="15"/>
  <c r="E887" i="15"/>
  <c r="A887" i="15"/>
  <c r="B887" i="15"/>
  <c r="C887" i="15"/>
  <c r="D886" i="15"/>
  <c r="M886" i="15"/>
  <c r="J886" i="15"/>
  <c r="K886" i="15"/>
  <c r="H886" i="15"/>
  <c r="G886" i="15"/>
  <c r="F886" i="15"/>
  <c r="E886" i="15"/>
  <c r="A886" i="15"/>
  <c r="B886" i="15"/>
  <c r="C886" i="15"/>
  <c r="D885" i="15"/>
  <c r="M885" i="15"/>
  <c r="J885" i="15"/>
  <c r="K885" i="15"/>
  <c r="H885" i="15"/>
  <c r="G885" i="15"/>
  <c r="F885" i="15"/>
  <c r="E885" i="15"/>
  <c r="A885" i="15"/>
  <c r="B885" i="15"/>
  <c r="C885" i="15"/>
  <c r="D884" i="15"/>
  <c r="M884" i="15"/>
  <c r="J884" i="15"/>
  <c r="K884" i="15"/>
  <c r="H884" i="15"/>
  <c r="G884" i="15"/>
  <c r="F884" i="15"/>
  <c r="E884" i="15"/>
  <c r="A884" i="15"/>
  <c r="B884" i="15"/>
  <c r="C884" i="15"/>
  <c r="D883" i="15"/>
  <c r="M883" i="15"/>
  <c r="J883" i="15"/>
  <c r="K883" i="15"/>
  <c r="H883" i="15"/>
  <c r="G883" i="15"/>
  <c r="F883" i="15"/>
  <c r="E883" i="15"/>
  <c r="A883" i="15"/>
  <c r="B883" i="15"/>
  <c r="C883" i="15"/>
  <c r="D882" i="15"/>
  <c r="M882" i="15"/>
  <c r="J882" i="15"/>
  <c r="K882" i="15"/>
  <c r="H882" i="15"/>
  <c r="G882" i="15"/>
  <c r="F882" i="15"/>
  <c r="E882" i="15"/>
  <c r="A882" i="15"/>
  <c r="B882" i="15"/>
  <c r="C882" i="15"/>
  <c r="D881" i="15"/>
  <c r="M881" i="15"/>
  <c r="J881" i="15"/>
  <c r="K881" i="15"/>
  <c r="H881" i="15"/>
  <c r="G881" i="15"/>
  <c r="F881" i="15"/>
  <c r="E881" i="15"/>
  <c r="A881" i="15"/>
  <c r="B881" i="15"/>
  <c r="C881" i="15"/>
  <c r="D880" i="15"/>
  <c r="M880" i="15"/>
  <c r="J880" i="15"/>
  <c r="K880" i="15"/>
  <c r="H880" i="15"/>
  <c r="G880" i="15"/>
  <c r="F880" i="15"/>
  <c r="E880" i="15"/>
  <c r="A880" i="15"/>
  <c r="B880" i="15"/>
  <c r="C880" i="15"/>
  <c r="D879" i="15"/>
  <c r="M879" i="15"/>
  <c r="J879" i="15"/>
  <c r="K879" i="15"/>
  <c r="H879" i="15"/>
  <c r="G879" i="15"/>
  <c r="F879" i="15"/>
  <c r="E879" i="15"/>
  <c r="A879" i="15"/>
  <c r="B879" i="15"/>
  <c r="C879" i="15"/>
  <c r="D878" i="15"/>
  <c r="M878" i="15"/>
  <c r="J878" i="15"/>
  <c r="K878" i="15"/>
  <c r="H878" i="15"/>
  <c r="G878" i="15"/>
  <c r="F878" i="15"/>
  <c r="E878" i="15"/>
  <c r="A878" i="15"/>
  <c r="B878" i="15"/>
  <c r="C878" i="15"/>
  <c r="D877" i="15"/>
  <c r="M877" i="15"/>
  <c r="J877" i="15"/>
  <c r="K877" i="15"/>
  <c r="H877" i="15"/>
  <c r="G877" i="15"/>
  <c r="F877" i="15"/>
  <c r="E877" i="15"/>
  <c r="A877" i="15"/>
  <c r="B877" i="15"/>
  <c r="C877" i="15"/>
  <c r="D876" i="15"/>
  <c r="M876" i="15"/>
  <c r="J876" i="15"/>
  <c r="K876" i="15"/>
  <c r="H876" i="15"/>
  <c r="G876" i="15"/>
  <c r="F876" i="15"/>
  <c r="E876" i="15"/>
  <c r="A876" i="15"/>
  <c r="B876" i="15"/>
  <c r="C876" i="15"/>
  <c r="D875" i="15"/>
  <c r="M875" i="15"/>
  <c r="J875" i="15"/>
  <c r="K875" i="15"/>
  <c r="H875" i="15"/>
  <c r="G875" i="15"/>
  <c r="F875" i="15"/>
  <c r="E875" i="15"/>
  <c r="A875" i="15"/>
  <c r="B875" i="15"/>
  <c r="C875" i="15"/>
  <c r="D874" i="15"/>
  <c r="M874" i="15"/>
  <c r="J874" i="15"/>
  <c r="K874" i="15"/>
  <c r="H874" i="15"/>
  <c r="G874" i="15"/>
  <c r="F874" i="15"/>
  <c r="E874" i="15"/>
  <c r="A874" i="15"/>
  <c r="B874" i="15"/>
  <c r="C874" i="15"/>
  <c r="D873" i="15"/>
  <c r="M873" i="15"/>
  <c r="J873" i="15"/>
  <c r="K873" i="15"/>
  <c r="H873" i="15"/>
  <c r="G873" i="15"/>
  <c r="F873" i="15"/>
  <c r="E873" i="15"/>
  <c r="A873" i="15"/>
  <c r="B873" i="15"/>
  <c r="C873" i="15"/>
  <c r="D872" i="15"/>
  <c r="M872" i="15"/>
  <c r="J872" i="15"/>
  <c r="K872" i="15"/>
  <c r="H872" i="15"/>
  <c r="G872" i="15"/>
  <c r="F872" i="15"/>
  <c r="E872" i="15"/>
  <c r="A872" i="15"/>
  <c r="B872" i="15"/>
  <c r="C872" i="15"/>
  <c r="D871" i="15"/>
  <c r="M871" i="15"/>
  <c r="J871" i="15"/>
  <c r="K871" i="15"/>
  <c r="H871" i="15"/>
  <c r="G871" i="15"/>
  <c r="F871" i="15"/>
  <c r="E871" i="15"/>
  <c r="A871" i="15"/>
  <c r="B871" i="15"/>
  <c r="C871" i="15"/>
  <c r="D870" i="15"/>
  <c r="M870" i="15"/>
  <c r="J870" i="15"/>
  <c r="K870" i="15"/>
  <c r="H870" i="15"/>
  <c r="G870" i="15"/>
  <c r="F870" i="15"/>
  <c r="E870" i="15"/>
  <c r="A870" i="15"/>
  <c r="B870" i="15"/>
  <c r="C870" i="15"/>
  <c r="D869" i="15"/>
  <c r="M869" i="15"/>
  <c r="J869" i="15"/>
  <c r="K869" i="15"/>
  <c r="H869" i="15"/>
  <c r="G869" i="15"/>
  <c r="F869" i="15"/>
  <c r="E869" i="15"/>
  <c r="A869" i="15"/>
  <c r="B869" i="15"/>
  <c r="C869" i="15"/>
  <c r="D868" i="15"/>
  <c r="M868" i="15"/>
  <c r="J868" i="15"/>
  <c r="K868" i="15"/>
  <c r="H868" i="15"/>
  <c r="G868" i="15"/>
  <c r="F868" i="15"/>
  <c r="E868" i="15"/>
  <c r="A868" i="15"/>
  <c r="B868" i="15"/>
  <c r="C868" i="15"/>
  <c r="D867" i="15"/>
  <c r="M867" i="15"/>
  <c r="J867" i="15"/>
  <c r="K867" i="15"/>
  <c r="H867" i="15"/>
  <c r="G867" i="15"/>
  <c r="F867" i="15"/>
  <c r="E867" i="15"/>
  <c r="A867" i="15"/>
  <c r="B867" i="15"/>
  <c r="C867" i="15"/>
  <c r="D866" i="15"/>
  <c r="M866" i="15"/>
  <c r="J866" i="15"/>
  <c r="K866" i="15"/>
  <c r="H866" i="15"/>
  <c r="G866" i="15"/>
  <c r="F866" i="15"/>
  <c r="E866" i="15"/>
  <c r="A866" i="15"/>
  <c r="B866" i="15"/>
  <c r="C866" i="15"/>
  <c r="D865" i="15"/>
  <c r="M865" i="15"/>
  <c r="J865" i="15"/>
  <c r="K865" i="15"/>
  <c r="H865" i="15"/>
  <c r="G865" i="15"/>
  <c r="F865" i="15"/>
  <c r="E865" i="15"/>
  <c r="A865" i="15"/>
  <c r="B865" i="15"/>
  <c r="C865" i="15"/>
  <c r="D864" i="15"/>
  <c r="M864" i="15"/>
  <c r="J864" i="15"/>
  <c r="K864" i="15"/>
  <c r="H864" i="15"/>
  <c r="G864" i="15"/>
  <c r="F864" i="15"/>
  <c r="E864" i="15"/>
  <c r="A864" i="15"/>
  <c r="B864" i="15"/>
  <c r="C864" i="15"/>
  <c r="D863" i="15"/>
  <c r="M863" i="15"/>
  <c r="J863" i="15"/>
  <c r="K863" i="15"/>
  <c r="H863" i="15"/>
  <c r="G863" i="15"/>
  <c r="F863" i="15"/>
  <c r="E863" i="15"/>
  <c r="A863" i="15"/>
  <c r="B863" i="15"/>
  <c r="C863" i="15"/>
  <c r="D862" i="15"/>
  <c r="M862" i="15"/>
  <c r="J862" i="15"/>
  <c r="K862" i="15"/>
  <c r="H862" i="15"/>
  <c r="G862" i="15"/>
  <c r="F862" i="15"/>
  <c r="E862" i="15"/>
  <c r="A862" i="15"/>
  <c r="B862" i="15"/>
  <c r="C862" i="15"/>
  <c r="D861" i="15"/>
  <c r="M861" i="15"/>
  <c r="J861" i="15"/>
  <c r="K861" i="15"/>
  <c r="H861" i="15"/>
  <c r="G861" i="15"/>
  <c r="F861" i="15"/>
  <c r="E861" i="15"/>
  <c r="A861" i="15"/>
  <c r="B861" i="15"/>
  <c r="C861" i="15"/>
  <c r="D860" i="15"/>
  <c r="M860" i="15"/>
  <c r="J860" i="15"/>
  <c r="K860" i="15"/>
  <c r="H860" i="15"/>
  <c r="G860" i="15"/>
  <c r="F860" i="15"/>
  <c r="E860" i="15"/>
  <c r="A860" i="15"/>
  <c r="B860" i="15"/>
  <c r="C860" i="15"/>
  <c r="D859" i="15"/>
  <c r="M859" i="15"/>
  <c r="J859" i="15"/>
  <c r="K859" i="15"/>
  <c r="H859" i="15"/>
  <c r="G859" i="15"/>
  <c r="F859" i="15"/>
  <c r="E859" i="15"/>
  <c r="A859" i="15"/>
  <c r="B859" i="15"/>
  <c r="C859" i="15"/>
  <c r="D858" i="15"/>
  <c r="M858" i="15"/>
  <c r="J858" i="15"/>
  <c r="K858" i="15"/>
  <c r="H858" i="15"/>
  <c r="G858" i="15"/>
  <c r="F858" i="15"/>
  <c r="E858" i="15"/>
  <c r="A858" i="15"/>
  <c r="B858" i="15"/>
  <c r="C858" i="15"/>
  <c r="D857" i="15"/>
  <c r="M857" i="15"/>
  <c r="J857" i="15"/>
  <c r="K857" i="15"/>
  <c r="H857" i="15"/>
  <c r="G857" i="15"/>
  <c r="F857" i="15"/>
  <c r="E857" i="15"/>
  <c r="A857" i="15"/>
  <c r="B857" i="15"/>
  <c r="C857" i="15"/>
  <c r="D856" i="15"/>
  <c r="M856" i="15"/>
  <c r="J856" i="15"/>
  <c r="K856" i="15"/>
  <c r="H856" i="15"/>
  <c r="G856" i="15"/>
  <c r="F856" i="15"/>
  <c r="E856" i="15"/>
  <c r="A856" i="15"/>
  <c r="B856" i="15"/>
  <c r="C856" i="15"/>
  <c r="D855" i="15"/>
  <c r="M855" i="15"/>
  <c r="J855" i="15"/>
  <c r="K855" i="15"/>
  <c r="H855" i="15"/>
  <c r="G855" i="15"/>
  <c r="F855" i="15"/>
  <c r="E855" i="15"/>
  <c r="A855" i="15"/>
  <c r="B855" i="15"/>
  <c r="C855" i="15"/>
  <c r="D854" i="15"/>
  <c r="M854" i="15"/>
  <c r="J854" i="15"/>
  <c r="K854" i="15"/>
  <c r="H854" i="15"/>
  <c r="G854" i="15"/>
  <c r="F854" i="15"/>
  <c r="E854" i="15"/>
  <c r="A854" i="15"/>
  <c r="B854" i="15"/>
  <c r="C854" i="15"/>
  <c r="D853" i="15"/>
  <c r="M853" i="15"/>
  <c r="J853" i="15"/>
  <c r="K853" i="15"/>
  <c r="H853" i="15"/>
  <c r="G853" i="15"/>
  <c r="F853" i="15"/>
  <c r="E853" i="15"/>
  <c r="A853" i="15"/>
  <c r="B853" i="15"/>
  <c r="C853" i="15"/>
  <c r="D852" i="15"/>
  <c r="M852" i="15"/>
  <c r="J852" i="15"/>
  <c r="K852" i="15"/>
  <c r="H852" i="15"/>
  <c r="G852" i="15"/>
  <c r="F852" i="15"/>
  <c r="E852" i="15"/>
  <c r="A852" i="15"/>
  <c r="B852" i="15"/>
  <c r="C852" i="15"/>
  <c r="D851" i="15"/>
  <c r="M851" i="15"/>
  <c r="J851" i="15"/>
  <c r="K851" i="15"/>
  <c r="H851" i="15"/>
  <c r="G851" i="15"/>
  <c r="F851" i="15"/>
  <c r="E851" i="15"/>
  <c r="A851" i="15"/>
  <c r="B851" i="15"/>
  <c r="C851" i="15"/>
  <c r="D850" i="15"/>
  <c r="M850" i="15"/>
  <c r="J850" i="15"/>
  <c r="K850" i="15"/>
  <c r="H850" i="15"/>
  <c r="G850" i="15"/>
  <c r="F850" i="15"/>
  <c r="E850" i="15"/>
  <c r="A850" i="15"/>
  <c r="B850" i="15"/>
  <c r="C850" i="15"/>
  <c r="D849" i="15"/>
  <c r="M849" i="15"/>
  <c r="J849" i="15"/>
  <c r="K849" i="15"/>
  <c r="H849" i="15"/>
  <c r="G849" i="15"/>
  <c r="F849" i="15"/>
  <c r="E849" i="15"/>
  <c r="A849" i="15"/>
  <c r="B849" i="15"/>
  <c r="C849" i="15"/>
  <c r="D848" i="15"/>
  <c r="M848" i="15"/>
  <c r="J848" i="15"/>
  <c r="K848" i="15"/>
  <c r="H848" i="15"/>
  <c r="G848" i="15"/>
  <c r="F848" i="15"/>
  <c r="E848" i="15"/>
  <c r="A848" i="15"/>
  <c r="B848" i="15"/>
  <c r="C848" i="15"/>
  <c r="D847" i="15"/>
  <c r="M847" i="15"/>
  <c r="J847" i="15"/>
  <c r="K847" i="15"/>
  <c r="H847" i="15"/>
  <c r="G847" i="15"/>
  <c r="F847" i="15"/>
  <c r="E847" i="15"/>
  <c r="A847" i="15"/>
  <c r="B847" i="15"/>
  <c r="C847" i="15"/>
  <c r="D846" i="15"/>
  <c r="M846" i="15"/>
  <c r="J846" i="15"/>
  <c r="K846" i="15"/>
  <c r="H846" i="15"/>
  <c r="G846" i="15"/>
  <c r="F846" i="15"/>
  <c r="E846" i="15"/>
  <c r="A846" i="15"/>
  <c r="B846" i="15"/>
  <c r="C846" i="15"/>
  <c r="D845" i="15"/>
  <c r="M845" i="15"/>
  <c r="J845" i="15"/>
  <c r="K845" i="15"/>
  <c r="H845" i="15"/>
  <c r="G845" i="15"/>
  <c r="F845" i="15"/>
  <c r="E845" i="15"/>
  <c r="A845" i="15"/>
  <c r="B845" i="15"/>
  <c r="C845" i="15"/>
  <c r="D844" i="15"/>
  <c r="M844" i="15"/>
  <c r="J844" i="15"/>
  <c r="K844" i="15"/>
  <c r="H844" i="15"/>
  <c r="G844" i="15"/>
  <c r="F844" i="15"/>
  <c r="E844" i="15"/>
  <c r="A844" i="15"/>
  <c r="B844" i="15"/>
  <c r="C844" i="15"/>
  <c r="D843" i="15"/>
  <c r="M843" i="15"/>
  <c r="J843" i="15"/>
  <c r="K843" i="15"/>
  <c r="H843" i="15"/>
  <c r="G843" i="15"/>
  <c r="F843" i="15"/>
  <c r="E843" i="15"/>
  <c r="A843" i="15"/>
  <c r="B843" i="15"/>
  <c r="C843" i="15"/>
  <c r="D842" i="15"/>
  <c r="M842" i="15"/>
  <c r="J842" i="15"/>
  <c r="K842" i="15"/>
  <c r="H842" i="15"/>
  <c r="G842" i="15"/>
  <c r="F842" i="15"/>
  <c r="E842" i="15"/>
  <c r="A842" i="15"/>
  <c r="B842" i="15"/>
  <c r="C842" i="15"/>
  <c r="D841" i="15"/>
  <c r="M841" i="15"/>
  <c r="J841" i="15"/>
  <c r="K841" i="15"/>
  <c r="H841" i="15"/>
  <c r="G841" i="15"/>
  <c r="F841" i="15"/>
  <c r="E841" i="15"/>
  <c r="A841" i="15"/>
  <c r="B841" i="15"/>
  <c r="C841" i="15"/>
  <c r="D840" i="15"/>
  <c r="M840" i="15"/>
  <c r="J840" i="15"/>
  <c r="K840" i="15"/>
  <c r="H840" i="15"/>
  <c r="G840" i="15"/>
  <c r="F840" i="15"/>
  <c r="E840" i="15"/>
  <c r="A840" i="15"/>
  <c r="B840" i="15"/>
  <c r="C840" i="15"/>
  <c r="D839" i="15"/>
  <c r="M839" i="15"/>
  <c r="J839" i="15"/>
  <c r="K839" i="15"/>
  <c r="H839" i="15"/>
  <c r="G839" i="15"/>
  <c r="F839" i="15"/>
  <c r="E839" i="15"/>
  <c r="A839" i="15"/>
  <c r="B839" i="15"/>
  <c r="C839" i="15"/>
  <c r="D838" i="15"/>
  <c r="M838" i="15"/>
  <c r="J838" i="15"/>
  <c r="K838" i="15"/>
  <c r="H838" i="15"/>
  <c r="G838" i="15"/>
  <c r="F838" i="15"/>
  <c r="E838" i="15"/>
  <c r="A838" i="15"/>
  <c r="B838" i="15"/>
  <c r="C838" i="15"/>
  <c r="D837" i="15"/>
  <c r="M837" i="15"/>
  <c r="J837" i="15"/>
  <c r="K837" i="15"/>
  <c r="H837" i="15"/>
  <c r="G837" i="15"/>
  <c r="F837" i="15"/>
  <c r="E837" i="15"/>
  <c r="A837" i="15"/>
  <c r="B837" i="15"/>
  <c r="C837" i="15"/>
  <c r="D836" i="15"/>
  <c r="M836" i="15"/>
  <c r="J836" i="15"/>
  <c r="K836" i="15"/>
  <c r="H836" i="15"/>
  <c r="G836" i="15"/>
  <c r="F836" i="15"/>
  <c r="E836" i="15"/>
  <c r="A836" i="15"/>
  <c r="B836" i="15"/>
  <c r="C836" i="15"/>
  <c r="D835" i="15"/>
  <c r="M835" i="15"/>
  <c r="J835" i="15"/>
  <c r="K835" i="15"/>
  <c r="H835" i="15"/>
  <c r="G835" i="15"/>
  <c r="F835" i="15"/>
  <c r="E835" i="15"/>
  <c r="A835" i="15"/>
  <c r="B835" i="15"/>
  <c r="C835" i="15"/>
  <c r="D834" i="15"/>
  <c r="M834" i="15"/>
  <c r="J834" i="15"/>
  <c r="K834" i="15"/>
  <c r="H834" i="15"/>
  <c r="G834" i="15"/>
  <c r="F834" i="15"/>
  <c r="E834" i="15"/>
  <c r="A834" i="15"/>
  <c r="B834" i="15"/>
  <c r="C834" i="15"/>
  <c r="D833" i="15"/>
  <c r="M833" i="15"/>
  <c r="J833" i="15"/>
  <c r="K833" i="15"/>
  <c r="H833" i="15"/>
  <c r="G833" i="15"/>
  <c r="F833" i="15"/>
  <c r="E833" i="15"/>
  <c r="A833" i="15"/>
  <c r="B833" i="15"/>
  <c r="C833" i="15"/>
  <c r="D832" i="15"/>
  <c r="M832" i="15"/>
  <c r="J832" i="15"/>
  <c r="K832" i="15"/>
  <c r="H832" i="15"/>
  <c r="G832" i="15"/>
  <c r="F832" i="15"/>
  <c r="E832" i="15"/>
  <c r="A832" i="15"/>
  <c r="B832" i="15"/>
  <c r="C832" i="15"/>
  <c r="D831" i="15"/>
  <c r="M831" i="15"/>
  <c r="J831" i="15"/>
  <c r="K831" i="15"/>
  <c r="H831" i="15"/>
  <c r="G831" i="15"/>
  <c r="F831" i="15"/>
  <c r="E831" i="15"/>
  <c r="A831" i="15"/>
  <c r="B831" i="15"/>
  <c r="C831" i="15"/>
  <c r="D830" i="15"/>
  <c r="M830" i="15"/>
  <c r="J830" i="15"/>
  <c r="K830" i="15"/>
  <c r="H830" i="15"/>
  <c r="G830" i="15"/>
  <c r="F830" i="15"/>
  <c r="E830" i="15"/>
  <c r="A830" i="15"/>
  <c r="B830" i="15"/>
  <c r="C830" i="15"/>
  <c r="D829" i="15"/>
  <c r="M829" i="15"/>
  <c r="J829" i="15"/>
  <c r="K829" i="15"/>
  <c r="H829" i="15"/>
  <c r="G829" i="15"/>
  <c r="F829" i="15"/>
  <c r="E829" i="15"/>
  <c r="A829" i="15"/>
  <c r="B829" i="15"/>
  <c r="C829" i="15"/>
  <c r="D828" i="15"/>
  <c r="M828" i="15"/>
  <c r="J828" i="15"/>
  <c r="K828" i="15"/>
  <c r="H828" i="15"/>
  <c r="G828" i="15"/>
  <c r="F828" i="15"/>
  <c r="E828" i="15"/>
  <c r="A828" i="15"/>
  <c r="B828" i="15"/>
  <c r="C828" i="15"/>
  <c r="D827" i="15"/>
  <c r="M827" i="15"/>
  <c r="J827" i="15"/>
  <c r="K827" i="15"/>
  <c r="H827" i="15"/>
  <c r="G827" i="15"/>
  <c r="F827" i="15"/>
  <c r="E827" i="15"/>
  <c r="A827" i="15"/>
  <c r="B827" i="15"/>
  <c r="C827" i="15"/>
  <c r="D826" i="15"/>
  <c r="M826" i="15"/>
  <c r="J826" i="15"/>
  <c r="K826" i="15"/>
  <c r="H826" i="15"/>
  <c r="G826" i="15"/>
  <c r="F826" i="15"/>
  <c r="E826" i="15"/>
  <c r="A826" i="15"/>
  <c r="B826" i="15"/>
  <c r="C826" i="15"/>
  <c r="D825" i="15"/>
  <c r="M825" i="15"/>
  <c r="J825" i="15"/>
  <c r="K825" i="15"/>
  <c r="H825" i="15"/>
  <c r="G825" i="15"/>
  <c r="F825" i="15"/>
  <c r="E825" i="15"/>
  <c r="A825" i="15"/>
  <c r="B825" i="15"/>
  <c r="C825" i="15"/>
  <c r="D824" i="15"/>
  <c r="M824" i="15"/>
  <c r="J824" i="15"/>
  <c r="K824" i="15"/>
  <c r="H824" i="15"/>
  <c r="G824" i="15"/>
  <c r="F824" i="15"/>
  <c r="E824" i="15"/>
  <c r="A824" i="15"/>
  <c r="B824" i="15"/>
  <c r="C824" i="15"/>
  <c r="D823" i="15"/>
  <c r="M823" i="15"/>
  <c r="J823" i="15"/>
  <c r="K823" i="15"/>
  <c r="H823" i="15"/>
  <c r="G823" i="15"/>
  <c r="F823" i="15"/>
  <c r="E823" i="15"/>
  <c r="A823" i="15"/>
  <c r="B823" i="15"/>
  <c r="C823" i="15"/>
  <c r="D822" i="15"/>
  <c r="M822" i="15"/>
  <c r="J822" i="15"/>
  <c r="K822" i="15"/>
  <c r="H822" i="15"/>
  <c r="G822" i="15"/>
  <c r="F822" i="15"/>
  <c r="E822" i="15"/>
  <c r="A822" i="15"/>
  <c r="B822" i="15"/>
  <c r="C822" i="15"/>
  <c r="D821" i="15"/>
  <c r="M821" i="15"/>
  <c r="J821" i="15"/>
  <c r="K821" i="15"/>
  <c r="H821" i="15"/>
  <c r="G821" i="15"/>
  <c r="F821" i="15"/>
  <c r="E821" i="15"/>
  <c r="A821" i="15"/>
  <c r="B821" i="15"/>
  <c r="C821" i="15"/>
  <c r="D820" i="15"/>
  <c r="M820" i="15"/>
  <c r="J820" i="15"/>
  <c r="K820" i="15"/>
  <c r="H820" i="15"/>
  <c r="G820" i="15"/>
  <c r="F820" i="15"/>
  <c r="E820" i="15"/>
  <c r="A820" i="15"/>
  <c r="B820" i="15"/>
  <c r="C820" i="15"/>
  <c r="D819" i="15"/>
  <c r="M819" i="15"/>
  <c r="J819" i="15"/>
  <c r="K819" i="15"/>
  <c r="H819" i="15"/>
  <c r="G819" i="15"/>
  <c r="F819" i="15"/>
  <c r="E819" i="15"/>
  <c r="A819" i="15"/>
  <c r="B819" i="15"/>
  <c r="C819" i="15"/>
  <c r="D818" i="15"/>
  <c r="M818" i="15"/>
  <c r="J818" i="15"/>
  <c r="K818" i="15"/>
  <c r="H818" i="15"/>
  <c r="G818" i="15"/>
  <c r="F818" i="15"/>
  <c r="E818" i="15"/>
  <c r="A818" i="15"/>
  <c r="B818" i="15"/>
  <c r="C818" i="15"/>
  <c r="D817" i="15"/>
  <c r="M817" i="15"/>
  <c r="J817" i="15"/>
  <c r="K817" i="15"/>
  <c r="H817" i="15"/>
  <c r="G817" i="15"/>
  <c r="F817" i="15"/>
  <c r="E817" i="15"/>
  <c r="A817" i="15"/>
  <c r="B817" i="15"/>
  <c r="C817" i="15"/>
  <c r="D816" i="15"/>
  <c r="M816" i="15"/>
  <c r="J816" i="15"/>
  <c r="K816" i="15"/>
  <c r="H816" i="15"/>
  <c r="G816" i="15"/>
  <c r="F816" i="15"/>
  <c r="E816" i="15"/>
  <c r="A816" i="15"/>
  <c r="B816" i="15"/>
  <c r="C816" i="15"/>
  <c r="D815" i="15"/>
  <c r="M815" i="15"/>
  <c r="J815" i="15"/>
  <c r="K815" i="15"/>
  <c r="H815" i="15"/>
  <c r="G815" i="15"/>
  <c r="F815" i="15"/>
  <c r="E815" i="15"/>
  <c r="A815" i="15"/>
  <c r="B815" i="15"/>
  <c r="C815" i="15"/>
  <c r="D814" i="15"/>
  <c r="M814" i="15"/>
  <c r="J814" i="15"/>
  <c r="K814" i="15"/>
  <c r="H814" i="15"/>
  <c r="G814" i="15"/>
  <c r="F814" i="15"/>
  <c r="E814" i="15"/>
  <c r="A814" i="15"/>
  <c r="B814" i="15"/>
  <c r="C814" i="15"/>
  <c r="D813" i="15"/>
  <c r="M813" i="15"/>
  <c r="J813" i="15"/>
  <c r="K813" i="15"/>
  <c r="H813" i="15"/>
  <c r="G813" i="15"/>
  <c r="F813" i="15"/>
  <c r="E813" i="15"/>
  <c r="A813" i="15"/>
  <c r="B813" i="15"/>
  <c r="C813" i="15"/>
  <c r="D812" i="15"/>
  <c r="M812" i="15"/>
  <c r="J812" i="15"/>
  <c r="K812" i="15"/>
  <c r="H812" i="15"/>
  <c r="G812" i="15"/>
  <c r="F812" i="15"/>
  <c r="E812" i="15"/>
  <c r="A812" i="15"/>
  <c r="B812" i="15"/>
  <c r="C812" i="15"/>
  <c r="D811" i="15"/>
  <c r="M811" i="15"/>
  <c r="J811" i="15"/>
  <c r="K811" i="15"/>
  <c r="H811" i="15"/>
  <c r="G811" i="15"/>
  <c r="F811" i="15"/>
  <c r="E811" i="15"/>
  <c r="A811" i="15"/>
  <c r="B811" i="15"/>
  <c r="C811" i="15"/>
  <c r="D810" i="15"/>
  <c r="M810" i="15"/>
  <c r="J810" i="15"/>
  <c r="K810" i="15"/>
  <c r="H810" i="15"/>
  <c r="G810" i="15"/>
  <c r="F810" i="15"/>
  <c r="E810" i="15"/>
  <c r="A810" i="15"/>
  <c r="B810" i="15"/>
  <c r="C810" i="15"/>
  <c r="D809" i="15"/>
  <c r="M809" i="15"/>
  <c r="J809" i="15"/>
  <c r="K809" i="15"/>
  <c r="H809" i="15"/>
  <c r="G809" i="15"/>
  <c r="F809" i="15"/>
  <c r="E809" i="15"/>
  <c r="A809" i="15"/>
  <c r="B809" i="15"/>
  <c r="C809" i="15"/>
  <c r="D808" i="15"/>
  <c r="M808" i="15"/>
  <c r="J808" i="15"/>
  <c r="K808" i="15"/>
  <c r="H808" i="15"/>
  <c r="G808" i="15"/>
  <c r="F808" i="15"/>
  <c r="E808" i="15"/>
  <c r="A808" i="15"/>
  <c r="B808" i="15"/>
  <c r="C808" i="15"/>
  <c r="D807" i="15"/>
  <c r="M807" i="15"/>
  <c r="J807" i="15"/>
  <c r="K807" i="15"/>
  <c r="H807" i="15"/>
  <c r="G807" i="15"/>
  <c r="F807" i="15"/>
  <c r="E807" i="15"/>
  <c r="A807" i="15"/>
  <c r="B807" i="15"/>
  <c r="C807" i="15"/>
  <c r="D806" i="15"/>
  <c r="M806" i="15"/>
  <c r="J806" i="15"/>
  <c r="K806" i="15"/>
  <c r="H806" i="15"/>
  <c r="G806" i="15"/>
  <c r="F806" i="15"/>
  <c r="E806" i="15"/>
  <c r="A806" i="15"/>
  <c r="B806" i="15"/>
  <c r="C806" i="15"/>
  <c r="D805" i="15"/>
  <c r="M805" i="15"/>
  <c r="J805" i="15"/>
  <c r="K805" i="15"/>
  <c r="H805" i="15"/>
  <c r="G805" i="15"/>
  <c r="F805" i="15"/>
  <c r="E805" i="15"/>
  <c r="A805" i="15"/>
  <c r="B805" i="15"/>
  <c r="C805" i="15"/>
  <c r="D804" i="15"/>
  <c r="M804" i="15"/>
  <c r="J804" i="15"/>
  <c r="K804" i="15"/>
  <c r="H804" i="15"/>
  <c r="G804" i="15"/>
  <c r="F804" i="15"/>
  <c r="E804" i="15"/>
  <c r="A804" i="15"/>
  <c r="B804" i="15"/>
  <c r="C804" i="15"/>
  <c r="D803" i="15"/>
  <c r="M803" i="15"/>
  <c r="J803" i="15"/>
  <c r="K803" i="15"/>
  <c r="H803" i="15"/>
  <c r="G803" i="15"/>
  <c r="F803" i="15"/>
  <c r="E803" i="15"/>
  <c r="A803" i="15"/>
  <c r="B803" i="15"/>
  <c r="C803" i="15"/>
  <c r="D802" i="15"/>
  <c r="M802" i="15"/>
  <c r="J802" i="15"/>
  <c r="K802" i="15"/>
  <c r="H802" i="15"/>
  <c r="G802" i="15"/>
  <c r="F802" i="15"/>
  <c r="E802" i="15"/>
  <c r="A802" i="15"/>
  <c r="B802" i="15"/>
  <c r="C802" i="15"/>
  <c r="D801" i="15"/>
  <c r="M801" i="15"/>
  <c r="J801" i="15"/>
  <c r="K801" i="15"/>
  <c r="H801" i="15"/>
  <c r="G801" i="15"/>
  <c r="F801" i="15"/>
  <c r="E801" i="15"/>
  <c r="A801" i="15"/>
  <c r="B801" i="15"/>
  <c r="C801" i="15"/>
  <c r="D800" i="15"/>
  <c r="M800" i="15"/>
  <c r="J800" i="15"/>
  <c r="K800" i="15"/>
  <c r="H800" i="15"/>
  <c r="G800" i="15"/>
  <c r="F800" i="15"/>
  <c r="E800" i="15"/>
  <c r="A800" i="15"/>
  <c r="B800" i="15"/>
  <c r="C800" i="15"/>
  <c r="D799" i="15"/>
  <c r="M799" i="15"/>
  <c r="J799" i="15"/>
  <c r="K799" i="15"/>
  <c r="H799" i="15"/>
  <c r="G799" i="15"/>
  <c r="F799" i="15"/>
  <c r="E799" i="15"/>
  <c r="A799" i="15"/>
  <c r="B799" i="15"/>
  <c r="C799" i="15"/>
  <c r="D798" i="15"/>
  <c r="M798" i="15"/>
  <c r="J798" i="15"/>
  <c r="K798" i="15"/>
  <c r="H798" i="15"/>
  <c r="G798" i="15"/>
  <c r="F798" i="15"/>
  <c r="E798" i="15"/>
  <c r="A798" i="15"/>
  <c r="B798" i="15"/>
  <c r="C798" i="15"/>
  <c r="D797" i="15"/>
  <c r="M797" i="15"/>
  <c r="J797" i="15"/>
  <c r="K797" i="15"/>
  <c r="H797" i="15"/>
  <c r="G797" i="15"/>
  <c r="F797" i="15"/>
  <c r="E797" i="15"/>
  <c r="A797" i="15"/>
  <c r="B797" i="15"/>
  <c r="C797" i="15"/>
  <c r="D796" i="15"/>
  <c r="M796" i="15"/>
  <c r="J796" i="15"/>
  <c r="K796" i="15"/>
  <c r="H796" i="15"/>
  <c r="G796" i="15"/>
  <c r="F796" i="15"/>
  <c r="E796" i="15"/>
  <c r="A796" i="15"/>
  <c r="B796" i="15"/>
  <c r="C796" i="15"/>
  <c r="D795" i="15"/>
  <c r="M795" i="15"/>
  <c r="J795" i="15"/>
  <c r="K795" i="15"/>
  <c r="H795" i="15"/>
  <c r="G795" i="15"/>
  <c r="F795" i="15"/>
  <c r="E795" i="15"/>
  <c r="A795" i="15"/>
  <c r="B795" i="15"/>
  <c r="C795" i="15"/>
  <c r="D794" i="15"/>
  <c r="M794" i="15"/>
  <c r="J794" i="15"/>
  <c r="K794" i="15"/>
  <c r="H794" i="15"/>
  <c r="G794" i="15"/>
  <c r="F794" i="15"/>
  <c r="E794" i="15"/>
  <c r="A794" i="15"/>
  <c r="B794" i="15"/>
  <c r="C794" i="15"/>
  <c r="D793" i="15"/>
  <c r="M793" i="15"/>
  <c r="J793" i="15"/>
  <c r="K793" i="15"/>
  <c r="H793" i="15"/>
  <c r="G793" i="15"/>
  <c r="F793" i="15"/>
  <c r="E793" i="15"/>
  <c r="A793" i="15"/>
  <c r="B793" i="15"/>
  <c r="C793" i="15"/>
  <c r="D792" i="15"/>
  <c r="M792" i="15"/>
  <c r="J792" i="15"/>
  <c r="K792" i="15"/>
  <c r="H792" i="15"/>
  <c r="G792" i="15"/>
  <c r="F792" i="15"/>
  <c r="E792" i="15"/>
  <c r="A792" i="15"/>
  <c r="B792" i="15"/>
  <c r="C792" i="15"/>
  <c r="D791" i="15"/>
  <c r="M791" i="15"/>
  <c r="J791" i="15"/>
  <c r="K791" i="15"/>
  <c r="H791" i="15"/>
  <c r="G791" i="15"/>
  <c r="F791" i="15"/>
  <c r="E791" i="15"/>
  <c r="A791" i="15"/>
  <c r="B791" i="15"/>
  <c r="C791" i="15"/>
  <c r="D790" i="15"/>
  <c r="M790" i="15"/>
  <c r="J790" i="15"/>
  <c r="K790" i="15"/>
  <c r="H790" i="15"/>
  <c r="G790" i="15"/>
  <c r="F790" i="15"/>
  <c r="E790" i="15"/>
  <c r="A790" i="15"/>
  <c r="B790" i="15"/>
  <c r="C790" i="15"/>
  <c r="D789" i="15"/>
  <c r="M789" i="15"/>
  <c r="J789" i="15"/>
  <c r="K789" i="15"/>
  <c r="H789" i="15"/>
  <c r="G789" i="15"/>
  <c r="F789" i="15"/>
  <c r="E789" i="15"/>
  <c r="A789" i="15"/>
  <c r="B789" i="15"/>
  <c r="C789" i="15"/>
  <c r="D788" i="15"/>
  <c r="M788" i="15"/>
  <c r="J788" i="15"/>
  <c r="K788" i="15"/>
  <c r="H788" i="15"/>
  <c r="G788" i="15"/>
  <c r="F788" i="15"/>
  <c r="E788" i="15"/>
  <c r="A788" i="15"/>
  <c r="B788" i="15"/>
  <c r="C788" i="15"/>
  <c r="D787" i="15"/>
  <c r="M787" i="15"/>
  <c r="J787" i="15"/>
  <c r="K787" i="15"/>
  <c r="H787" i="15"/>
  <c r="G787" i="15"/>
  <c r="F787" i="15"/>
  <c r="E787" i="15"/>
  <c r="A787" i="15"/>
  <c r="B787" i="15"/>
  <c r="C787" i="15"/>
  <c r="D786" i="15"/>
  <c r="M786" i="15"/>
  <c r="J786" i="15"/>
  <c r="K786" i="15"/>
  <c r="H786" i="15"/>
  <c r="G786" i="15"/>
  <c r="F786" i="15"/>
  <c r="E786" i="15"/>
  <c r="A786" i="15"/>
  <c r="B786" i="15"/>
  <c r="C786" i="15"/>
  <c r="D785" i="15"/>
  <c r="M785" i="15"/>
  <c r="J785" i="15"/>
  <c r="K785" i="15"/>
  <c r="H785" i="15"/>
  <c r="G785" i="15"/>
  <c r="F785" i="15"/>
  <c r="E785" i="15"/>
  <c r="A785" i="15"/>
  <c r="B785" i="15"/>
  <c r="C785" i="15"/>
  <c r="D784" i="15"/>
  <c r="M784" i="15"/>
  <c r="J784" i="15"/>
  <c r="K784" i="15"/>
  <c r="H784" i="15"/>
  <c r="G784" i="15"/>
  <c r="F784" i="15"/>
  <c r="E784" i="15"/>
  <c r="A784" i="15"/>
  <c r="B784" i="15"/>
  <c r="C784" i="15"/>
  <c r="D783" i="15"/>
  <c r="M783" i="15"/>
  <c r="J783" i="15"/>
  <c r="K783" i="15"/>
  <c r="H783" i="15"/>
  <c r="G783" i="15"/>
  <c r="F783" i="15"/>
  <c r="E783" i="15"/>
  <c r="A783" i="15"/>
  <c r="B783" i="15"/>
  <c r="C783" i="15"/>
  <c r="D782" i="15"/>
  <c r="M782" i="15"/>
  <c r="J782" i="15"/>
  <c r="K782" i="15"/>
  <c r="H782" i="15"/>
  <c r="G782" i="15"/>
  <c r="F782" i="15"/>
  <c r="E782" i="15"/>
  <c r="A782" i="15"/>
  <c r="B782" i="15"/>
  <c r="C782" i="15"/>
  <c r="D781" i="15"/>
  <c r="M781" i="15"/>
  <c r="J781" i="15"/>
  <c r="K781" i="15"/>
  <c r="H781" i="15"/>
  <c r="G781" i="15"/>
  <c r="F781" i="15"/>
  <c r="E781" i="15"/>
  <c r="A781" i="15"/>
  <c r="B781" i="15"/>
  <c r="C781" i="15"/>
  <c r="D780" i="15"/>
  <c r="M780" i="15"/>
  <c r="J780" i="15"/>
  <c r="K780" i="15"/>
  <c r="H780" i="15"/>
  <c r="G780" i="15"/>
  <c r="F780" i="15"/>
  <c r="E780" i="15"/>
  <c r="A780" i="15"/>
  <c r="B780" i="15"/>
  <c r="C780" i="15"/>
  <c r="D779" i="15"/>
  <c r="M779" i="15"/>
  <c r="J779" i="15"/>
  <c r="K779" i="15"/>
  <c r="H779" i="15"/>
  <c r="G779" i="15"/>
  <c r="F779" i="15"/>
  <c r="E779" i="15"/>
  <c r="A779" i="15"/>
  <c r="B779" i="15"/>
  <c r="C779" i="15"/>
  <c r="D778" i="15"/>
  <c r="M778" i="15"/>
  <c r="J778" i="15"/>
  <c r="K778" i="15"/>
  <c r="H778" i="15"/>
  <c r="G778" i="15"/>
  <c r="F778" i="15"/>
  <c r="E778" i="15"/>
  <c r="A778" i="15"/>
  <c r="B778" i="15"/>
  <c r="C778" i="15"/>
  <c r="D777" i="15"/>
  <c r="M777" i="15"/>
  <c r="J777" i="15"/>
  <c r="K777" i="15"/>
  <c r="H777" i="15"/>
  <c r="G777" i="15"/>
  <c r="F777" i="15"/>
  <c r="E777" i="15"/>
  <c r="A777" i="15"/>
  <c r="B777" i="15"/>
  <c r="C777" i="15"/>
  <c r="D776" i="15"/>
  <c r="M776" i="15"/>
  <c r="J776" i="15"/>
  <c r="K776" i="15"/>
  <c r="H776" i="15"/>
  <c r="G776" i="15"/>
  <c r="F776" i="15"/>
  <c r="E776" i="15"/>
  <c r="A776" i="15"/>
  <c r="B776" i="15"/>
  <c r="C776" i="15"/>
  <c r="D775" i="15"/>
  <c r="M775" i="15"/>
  <c r="J775" i="15"/>
  <c r="K775" i="15"/>
  <c r="H775" i="15"/>
  <c r="G775" i="15"/>
  <c r="F775" i="15"/>
  <c r="E775" i="15"/>
  <c r="A775" i="15"/>
  <c r="B775" i="15"/>
  <c r="C775" i="15"/>
  <c r="D774" i="15"/>
  <c r="M774" i="15"/>
  <c r="J774" i="15"/>
  <c r="K774" i="15"/>
  <c r="H774" i="15"/>
  <c r="G774" i="15"/>
  <c r="F774" i="15"/>
  <c r="E774" i="15"/>
  <c r="A774" i="15"/>
  <c r="B774" i="15"/>
  <c r="C774" i="15"/>
  <c r="D773" i="15"/>
  <c r="M773" i="15"/>
  <c r="J773" i="15"/>
  <c r="K773" i="15"/>
  <c r="H773" i="15"/>
  <c r="G773" i="15"/>
  <c r="F773" i="15"/>
  <c r="E773" i="15"/>
  <c r="A773" i="15"/>
  <c r="B773" i="15"/>
  <c r="C773" i="15"/>
  <c r="D772" i="15"/>
  <c r="M772" i="15"/>
  <c r="J772" i="15"/>
  <c r="K772" i="15"/>
  <c r="H772" i="15"/>
  <c r="G772" i="15"/>
  <c r="F772" i="15"/>
  <c r="E772" i="15"/>
  <c r="A772" i="15"/>
  <c r="B772" i="15"/>
  <c r="C772" i="15"/>
  <c r="D771" i="15"/>
  <c r="M771" i="15"/>
  <c r="J771" i="15"/>
  <c r="K771" i="15"/>
  <c r="H771" i="15"/>
  <c r="G771" i="15"/>
  <c r="F771" i="15"/>
  <c r="E771" i="15"/>
  <c r="A771" i="15"/>
  <c r="B771" i="15"/>
  <c r="C771" i="15"/>
  <c r="D770" i="15"/>
  <c r="M770" i="15"/>
  <c r="J770" i="15"/>
  <c r="K770" i="15"/>
  <c r="H770" i="15"/>
  <c r="G770" i="15"/>
  <c r="F770" i="15"/>
  <c r="E770" i="15"/>
  <c r="A770" i="15"/>
  <c r="B770" i="15"/>
  <c r="C770" i="15"/>
  <c r="D769" i="15"/>
  <c r="M769" i="15"/>
  <c r="J769" i="15"/>
  <c r="K769" i="15"/>
  <c r="H769" i="15"/>
  <c r="G769" i="15"/>
  <c r="F769" i="15"/>
  <c r="E769" i="15"/>
  <c r="A769" i="15"/>
  <c r="B769" i="15"/>
  <c r="C769" i="15"/>
  <c r="D768" i="15"/>
  <c r="M768" i="15"/>
  <c r="J768" i="15"/>
  <c r="K768" i="15"/>
  <c r="H768" i="15"/>
  <c r="G768" i="15"/>
  <c r="F768" i="15"/>
  <c r="E768" i="15"/>
  <c r="A768" i="15"/>
  <c r="B768" i="15"/>
  <c r="C768" i="15"/>
  <c r="D767" i="15"/>
  <c r="M767" i="15"/>
  <c r="J767" i="15"/>
  <c r="K767" i="15"/>
  <c r="H767" i="15"/>
  <c r="G767" i="15"/>
  <c r="F767" i="15"/>
  <c r="E767" i="15"/>
  <c r="A767" i="15"/>
  <c r="B767" i="15"/>
  <c r="C767" i="15"/>
  <c r="D766" i="15"/>
  <c r="M766" i="15"/>
  <c r="J766" i="15"/>
  <c r="K766" i="15"/>
  <c r="H766" i="15"/>
  <c r="G766" i="15"/>
  <c r="F766" i="15"/>
  <c r="E766" i="15"/>
  <c r="A766" i="15"/>
  <c r="B766" i="15"/>
  <c r="C766" i="15"/>
  <c r="D765" i="15"/>
  <c r="M765" i="15"/>
  <c r="J765" i="15"/>
  <c r="K765" i="15"/>
  <c r="H765" i="15"/>
  <c r="G765" i="15"/>
  <c r="F765" i="15"/>
  <c r="E765" i="15"/>
  <c r="A765" i="15"/>
  <c r="B765" i="15"/>
  <c r="C765" i="15"/>
  <c r="D764" i="15"/>
  <c r="M764" i="15"/>
  <c r="J764" i="15"/>
  <c r="K764" i="15"/>
  <c r="H764" i="15"/>
  <c r="G764" i="15"/>
  <c r="F764" i="15"/>
  <c r="E764" i="15"/>
  <c r="A764" i="15"/>
  <c r="B764" i="15"/>
  <c r="C764" i="15"/>
  <c r="D763" i="15"/>
  <c r="M763" i="15"/>
  <c r="J763" i="15"/>
  <c r="K763" i="15"/>
  <c r="H763" i="15"/>
  <c r="G763" i="15"/>
  <c r="F763" i="15"/>
  <c r="E763" i="15"/>
  <c r="A763" i="15"/>
  <c r="B763" i="15"/>
  <c r="C763" i="15"/>
  <c r="D762" i="15"/>
  <c r="M762" i="15"/>
  <c r="J762" i="15"/>
  <c r="K762" i="15"/>
  <c r="H762" i="15"/>
  <c r="G762" i="15"/>
  <c r="F762" i="15"/>
  <c r="E762" i="15"/>
  <c r="A762" i="15"/>
  <c r="B762" i="15"/>
  <c r="C762" i="15"/>
  <c r="D761" i="15"/>
  <c r="M761" i="15"/>
  <c r="J761" i="15"/>
  <c r="K761" i="15"/>
  <c r="H761" i="15"/>
  <c r="G761" i="15"/>
  <c r="F761" i="15"/>
  <c r="E761" i="15"/>
  <c r="A761" i="15"/>
  <c r="B761" i="15"/>
  <c r="C761" i="15"/>
  <c r="D760" i="15"/>
  <c r="M760" i="15"/>
  <c r="J760" i="15"/>
  <c r="K760" i="15"/>
  <c r="H760" i="15"/>
  <c r="G760" i="15"/>
  <c r="F760" i="15"/>
  <c r="E760" i="15"/>
  <c r="A760" i="15"/>
  <c r="B760" i="15"/>
  <c r="C760" i="15"/>
  <c r="D759" i="15"/>
  <c r="M759" i="15"/>
  <c r="J759" i="15"/>
  <c r="K759" i="15"/>
  <c r="H759" i="15"/>
  <c r="G759" i="15"/>
  <c r="F759" i="15"/>
  <c r="E759" i="15"/>
  <c r="A759" i="15"/>
  <c r="B759" i="15"/>
  <c r="C759" i="15"/>
  <c r="D758" i="15"/>
  <c r="M758" i="15"/>
  <c r="J758" i="15"/>
  <c r="K758" i="15"/>
  <c r="H758" i="15"/>
  <c r="G758" i="15"/>
  <c r="F758" i="15"/>
  <c r="E758" i="15"/>
  <c r="A758" i="15"/>
  <c r="B758" i="15"/>
  <c r="C758" i="15"/>
  <c r="D757" i="15"/>
  <c r="M757" i="15"/>
  <c r="J757" i="15"/>
  <c r="K757" i="15"/>
  <c r="H757" i="15"/>
  <c r="G757" i="15"/>
  <c r="F757" i="15"/>
  <c r="E757" i="15"/>
  <c r="A757" i="15"/>
  <c r="B757" i="15"/>
  <c r="C757" i="15"/>
  <c r="D756" i="15"/>
  <c r="M756" i="15"/>
  <c r="J756" i="15"/>
  <c r="K756" i="15"/>
  <c r="H756" i="15"/>
  <c r="G756" i="15"/>
  <c r="F756" i="15"/>
  <c r="E756" i="15"/>
  <c r="A756" i="15"/>
  <c r="B756" i="15"/>
  <c r="C756" i="15"/>
  <c r="D755" i="15"/>
  <c r="M755" i="15"/>
  <c r="J755" i="15"/>
  <c r="K755" i="15"/>
  <c r="H755" i="15"/>
  <c r="G755" i="15"/>
  <c r="F755" i="15"/>
  <c r="E755" i="15"/>
  <c r="A755" i="15"/>
  <c r="B755" i="15"/>
  <c r="C755" i="15"/>
  <c r="D754" i="15"/>
  <c r="M754" i="15"/>
  <c r="J754" i="15"/>
  <c r="K754" i="15"/>
  <c r="H754" i="15"/>
  <c r="G754" i="15"/>
  <c r="F754" i="15"/>
  <c r="E754" i="15"/>
  <c r="A754" i="15"/>
  <c r="B754" i="15"/>
  <c r="C754" i="15"/>
  <c r="D753" i="15"/>
  <c r="M753" i="15"/>
  <c r="J753" i="15"/>
  <c r="K753" i="15"/>
  <c r="H753" i="15"/>
  <c r="G753" i="15"/>
  <c r="F753" i="15"/>
  <c r="E753" i="15"/>
  <c r="A753" i="15"/>
  <c r="B753" i="15"/>
  <c r="C753" i="15"/>
  <c r="D752" i="15"/>
  <c r="M752" i="15"/>
  <c r="J752" i="15"/>
  <c r="K752" i="15"/>
  <c r="H752" i="15"/>
  <c r="G752" i="15"/>
  <c r="F752" i="15"/>
  <c r="E752" i="15"/>
  <c r="A752" i="15"/>
  <c r="B752" i="15"/>
  <c r="C752" i="15"/>
  <c r="D751" i="15"/>
  <c r="M751" i="15"/>
  <c r="J751" i="15"/>
  <c r="K751" i="15"/>
  <c r="H751" i="15"/>
  <c r="G751" i="15"/>
  <c r="F751" i="15"/>
  <c r="E751" i="15"/>
  <c r="A751" i="15"/>
  <c r="B751" i="15"/>
  <c r="C751" i="15"/>
  <c r="D750" i="15"/>
  <c r="M750" i="15"/>
  <c r="J750" i="15"/>
  <c r="K750" i="15"/>
  <c r="H750" i="15"/>
  <c r="G750" i="15"/>
  <c r="F750" i="15"/>
  <c r="E750" i="15"/>
  <c r="A750" i="15"/>
  <c r="B750" i="15"/>
  <c r="C750" i="15"/>
  <c r="D749" i="15"/>
  <c r="M749" i="15"/>
  <c r="J749" i="15"/>
  <c r="K749" i="15"/>
  <c r="H749" i="15"/>
  <c r="G749" i="15"/>
  <c r="F749" i="15"/>
  <c r="E749" i="15"/>
  <c r="A749" i="15"/>
  <c r="B749" i="15"/>
  <c r="C749" i="15"/>
  <c r="D748" i="15"/>
  <c r="M748" i="15"/>
  <c r="J748" i="15"/>
  <c r="K748" i="15"/>
  <c r="H748" i="15"/>
  <c r="G748" i="15"/>
  <c r="F748" i="15"/>
  <c r="E748" i="15"/>
  <c r="A748" i="15"/>
  <c r="B748" i="15"/>
  <c r="C748" i="15"/>
  <c r="D747" i="15"/>
  <c r="M747" i="15"/>
  <c r="J747" i="15"/>
  <c r="K747" i="15"/>
  <c r="H747" i="15"/>
  <c r="G747" i="15"/>
  <c r="F747" i="15"/>
  <c r="E747" i="15"/>
  <c r="A747" i="15"/>
  <c r="B747" i="15"/>
  <c r="C747" i="15"/>
  <c r="D746" i="15"/>
  <c r="M746" i="15"/>
  <c r="J746" i="15"/>
  <c r="K746" i="15"/>
  <c r="H746" i="15"/>
  <c r="G746" i="15"/>
  <c r="F746" i="15"/>
  <c r="E746" i="15"/>
  <c r="A746" i="15"/>
  <c r="B746" i="15"/>
  <c r="C746" i="15"/>
  <c r="D745" i="15"/>
  <c r="M745" i="15"/>
  <c r="J745" i="15"/>
  <c r="K745" i="15"/>
  <c r="H745" i="15"/>
  <c r="G745" i="15"/>
  <c r="F745" i="15"/>
  <c r="E745" i="15"/>
  <c r="A745" i="15"/>
  <c r="B745" i="15"/>
  <c r="C745" i="15"/>
  <c r="D744" i="15"/>
  <c r="M744" i="15"/>
  <c r="J744" i="15"/>
  <c r="K744" i="15"/>
  <c r="H744" i="15"/>
  <c r="G744" i="15"/>
  <c r="F744" i="15"/>
  <c r="E744" i="15"/>
  <c r="A744" i="15"/>
  <c r="B744" i="15"/>
  <c r="C744" i="15"/>
  <c r="D743" i="15"/>
  <c r="M743" i="15"/>
  <c r="J743" i="15"/>
  <c r="K743" i="15"/>
  <c r="H743" i="15"/>
  <c r="G743" i="15"/>
  <c r="F743" i="15"/>
  <c r="E743" i="15"/>
  <c r="A743" i="15"/>
  <c r="B743" i="15"/>
  <c r="C743" i="15"/>
  <c r="D742" i="15"/>
  <c r="M742" i="15"/>
  <c r="J742" i="15"/>
  <c r="K742" i="15"/>
  <c r="H742" i="15"/>
  <c r="G742" i="15"/>
  <c r="F742" i="15"/>
  <c r="E742" i="15"/>
  <c r="A742" i="15"/>
  <c r="B742" i="15"/>
  <c r="C742" i="15"/>
  <c r="D741" i="15"/>
  <c r="M741" i="15"/>
  <c r="J741" i="15"/>
  <c r="K741" i="15"/>
  <c r="H741" i="15"/>
  <c r="G741" i="15"/>
  <c r="F741" i="15"/>
  <c r="E741" i="15"/>
  <c r="A741" i="15"/>
  <c r="B741" i="15"/>
  <c r="C741" i="15"/>
  <c r="D740" i="15"/>
  <c r="M740" i="15"/>
  <c r="J740" i="15"/>
  <c r="K740" i="15"/>
  <c r="H740" i="15"/>
  <c r="G740" i="15"/>
  <c r="F740" i="15"/>
  <c r="E740" i="15"/>
  <c r="A740" i="15"/>
  <c r="B740" i="15"/>
  <c r="C740" i="15"/>
  <c r="D739" i="15"/>
  <c r="M739" i="15"/>
  <c r="J739" i="15"/>
  <c r="K739" i="15"/>
  <c r="H739" i="15"/>
  <c r="G739" i="15"/>
  <c r="F739" i="15"/>
  <c r="E739" i="15"/>
  <c r="A739" i="15"/>
  <c r="B739" i="15"/>
  <c r="C739" i="15"/>
  <c r="D738" i="15"/>
  <c r="M738" i="15"/>
  <c r="J738" i="15"/>
  <c r="K738" i="15"/>
  <c r="H738" i="15"/>
  <c r="G738" i="15"/>
  <c r="F738" i="15"/>
  <c r="E738" i="15"/>
  <c r="A738" i="15"/>
  <c r="B738" i="15"/>
  <c r="C738" i="15"/>
  <c r="D737" i="15"/>
  <c r="M737" i="15"/>
  <c r="J737" i="15"/>
  <c r="K737" i="15"/>
  <c r="H737" i="15"/>
  <c r="G737" i="15"/>
  <c r="F737" i="15"/>
  <c r="E737" i="15"/>
  <c r="A737" i="15"/>
  <c r="B737" i="15"/>
  <c r="C737" i="15"/>
  <c r="D736" i="15"/>
  <c r="M736" i="15"/>
  <c r="J736" i="15"/>
  <c r="K736" i="15"/>
  <c r="H736" i="15"/>
  <c r="G736" i="15"/>
  <c r="F736" i="15"/>
  <c r="E736" i="15"/>
  <c r="A736" i="15"/>
  <c r="B736" i="15"/>
  <c r="C736" i="15"/>
  <c r="D735" i="15"/>
  <c r="M735" i="15"/>
  <c r="J735" i="15"/>
  <c r="K735" i="15"/>
  <c r="H735" i="15"/>
  <c r="G735" i="15"/>
  <c r="F735" i="15"/>
  <c r="E735" i="15"/>
  <c r="A735" i="15"/>
  <c r="B735" i="15"/>
  <c r="C735" i="15"/>
  <c r="D734" i="15"/>
  <c r="M734" i="15"/>
  <c r="J734" i="15"/>
  <c r="K734" i="15"/>
  <c r="H734" i="15"/>
  <c r="G734" i="15"/>
  <c r="F734" i="15"/>
  <c r="E734" i="15"/>
  <c r="A734" i="15"/>
  <c r="B734" i="15"/>
  <c r="C734" i="15"/>
  <c r="D733" i="15"/>
  <c r="M733" i="15"/>
  <c r="J733" i="15"/>
  <c r="K733" i="15"/>
  <c r="H733" i="15"/>
  <c r="G733" i="15"/>
  <c r="F733" i="15"/>
  <c r="E733" i="15"/>
  <c r="A733" i="15"/>
  <c r="B733" i="15"/>
  <c r="C733" i="15"/>
  <c r="D732" i="15"/>
  <c r="M732" i="15"/>
  <c r="J732" i="15"/>
  <c r="K732" i="15"/>
  <c r="H732" i="15"/>
  <c r="G732" i="15"/>
  <c r="F732" i="15"/>
  <c r="E732" i="15"/>
  <c r="A732" i="15"/>
  <c r="B732" i="15"/>
  <c r="C732" i="15"/>
  <c r="D731" i="15"/>
  <c r="M731" i="15"/>
  <c r="J731" i="15"/>
  <c r="K731" i="15"/>
  <c r="H731" i="15"/>
  <c r="G731" i="15"/>
  <c r="F731" i="15"/>
  <c r="E731" i="15"/>
  <c r="A731" i="15"/>
  <c r="B731" i="15"/>
  <c r="C731" i="15"/>
  <c r="D730" i="15"/>
  <c r="M730" i="15"/>
  <c r="J730" i="15"/>
  <c r="K730" i="15"/>
  <c r="H730" i="15"/>
  <c r="G730" i="15"/>
  <c r="F730" i="15"/>
  <c r="E730" i="15"/>
  <c r="A730" i="15"/>
  <c r="B730" i="15"/>
  <c r="C730" i="15"/>
  <c r="D729" i="15"/>
  <c r="M729" i="15"/>
  <c r="J729" i="15"/>
  <c r="K729" i="15"/>
  <c r="H729" i="15"/>
  <c r="G729" i="15"/>
  <c r="F729" i="15"/>
  <c r="E729" i="15"/>
  <c r="A729" i="15"/>
  <c r="B729" i="15"/>
  <c r="C729" i="15"/>
  <c r="D728" i="15"/>
  <c r="M728" i="15"/>
  <c r="J728" i="15"/>
  <c r="K728" i="15"/>
  <c r="H728" i="15"/>
  <c r="G728" i="15"/>
  <c r="F728" i="15"/>
  <c r="E728" i="15"/>
  <c r="A728" i="15"/>
  <c r="B728" i="15"/>
  <c r="C728" i="15"/>
  <c r="D727" i="15"/>
  <c r="M727" i="15"/>
  <c r="J727" i="15"/>
  <c r="K727" i="15"/>
  <c r="H727" i="15"/>
  <c r="G727" i="15"/>
  <c r="F727" i="15"/>
  <c r="E727" i="15"/>
  <c r="A727" i="15"/>
  <c r="B727" i="15"/>
  <c r="C727" i="15"/>
  <c r="D726" i="15"/>
  <c r="M726" i="15"/>
  <c r="J726" i="15"/>
  <c r="K726" i="15"/>
  <c r="H726" i="15"/>
  <c r="G726" i="15"/>
  <c r="F726" i="15"/>
  <c r="E726" i="15"/>
  <c r="A726" i="15"/>
  <c r="B726" i="15"/>
  <c r="C726" i="15"/>
  <c r="D725" i="15"/>
  <c r="M725" i="15"/>
  <c r="J725" i="15"/>
  <c r="K725" i="15"/>
  <c r="H725" i="15"/>
  <c r="G725" i="15"/>
  <c r="F725" i="15"/>
  <c r="E725" i="15"/>
  <c r="A725" i="15"/>
  <c r="B725" i="15"/>
  <c r="C725" i="15"/>
  <c r="D724" i="15"/>
  <c r="M724" i="15"/>
  <c r="J724" i="15"/>
  <c r="K724" i="15"/>
  <c r="H724" i="15"/>
  <c r="G724" i="15"/>
  <c r="F724" i="15"/>
  <c r="E724" i="15"/>
  <c r="A724" i="15"/>
  <c r="B724" i="15"/>
  <c r="C724" i="15"/>
  <c r="D723" i="15"/>
  <c r="M723" i="15"/>
  <c r="J723" i="15"/>
  <c r="K723" i="15"/>
  <c r="H723" i="15"/>
  <c r="G723" i="15"/>
  <c r="F723" i="15"/>
  <c r="E723" i="15"/>
  <c r="A723" i="15"/>
  <c r="B723" i="15"/>
  <c r="C723" i="15"/>
  <c r="D722" i="15"/>
  <c r="M722" i="15"/>
  <c r="J722" i="15"/>
  <c r="K722" i="15"/>
  <c r="H722" i="15"/>
  <c r="G722" i="15"/>
  <c r="F722" i="15"/>
  <c r="E722" i="15"/>
  <c r="A722" i="15"/>
  <c r="B722" i="15"/>
  <c r="C722" i="15"/>
  <c r="D721" i="15"/>
  <c r="M721" i="15"/>
  <c r="J721" i="15"/>
  <c r="K721" i="15"/>
  <c r="H721" i="15"/>
  <c r="G721" i="15"/>
  <c r="F721" i="15"/>
  <c r="E721" i="15"/>
  <c r="A721" i="15"/>
  <c r="B721" i="15"/>
  <c r="C721" i="15"/>
  <c r="D720" i="15"/>
  <c r="M720" i="15"/>
  <c r="J720" i="15"/>
  <c r="K720" i="15"/>
  <c r="H720" i="15"/>
  <c r="G720" i="15"/>
  <c r="F720" i="15"/>
  <c r="E720" i="15"/>
  <c r="A720" i="15"/>
  <c r="B720" i="15"/>
  <c r="C720" i="15"/>
  <c r="D719" i="15"/>
  <c r="M719" i="15"/>
  <c r="J719" i="15"/>
  <c r="K719" i="15"/>
  <c r="H719" i="15"/>
  <c r="G719" i="15"/>
  <c r="F719" i="15"/>
  <c r="E719" i="15"/>
  <c r="A719" i="15"/>
  <c r="B719" i="15"/>
  <c r="C719" i="15"/>
  <c r="D718" i="15"/>
  <c r="M718" i="15"/>
  <c r="J718" i="15"/>
  <c r="K718" i="15"/>
  <c r="H718" i="15"/>
  <c r="G718" i="15"/>
  <c r="F718" i="15"/>
  <c r="E718" i="15"/>
  <c r="A718" i="15"/>
  <c r="B718" i="15"/>
  <c r="C718" i="15"/>
  <c r="D717" i="15"/>
  <c r="M717" i="15"/>
  <c r="J717" i="15"/>
  <c r="K717" i="15"/>
  <c r="H717" i="15"/>
  <c r="G717" i="15"/>
  <c r="F717" i="15"/>
  <c r="E717" i="15"/>
  <c r="A717" i="15"/>
  <c r="B717" i="15"/>
  <c r="C717" i="15"/>
  <c r="D716" i="15"/>
  <c r="M716" i="15"/>
  <c r="J716" i="15"/>
  <c r="K716" i="15"/>
  <c r="H716" i="15"/>
  <c r="G716" i="15"/>
  <c r="F716" i="15"/>
  <c r="E716" i="15"/>
  <c r="A716" i="15"/>
  <c r="B716" i="15"/>
  <c r="C716" i="15"/>
  <c r="D715" i="15"/>
  <c r="M715" i="15"/>
  <c r="J715" i="15"/>
  <c r="K715" i="15"/>
  <c r="H715" i="15"/>
  <c r="G715" i="15"/>
  <c r="F715" i="15"/>
  <c r="E715" i="15"/>
  <c r="A715" i="15"/>
  <c r="B715" i="15"/>
  <c r="C715" i="15"/>
  <c r="D714" i="15"/>
  <c r="M714" i="15"/>
  <c r="J714" i="15"/>
  <c r="K714" i="15"/>
  <c r="H714" i="15"/>
  <c r="G714" i="15"/>
  <c r="F714" i="15"/>
  <c r="E714" i="15"/>
  <c r="A714" i="15"/>
  <c r="B714" i="15"/>
  <c r="C714" i="15"/>
  <c r="D713" i="15"/>
  <c r="M713" i="15"/>
  <c r="J713" i="15"/>
  <c r="K713" i="15"/>
  <c r="H713" i="15"/>
  <c r="G713" i="15"/>
  <c r="F713" i="15"/>
  <c r="E713" i="15"/>
  <c r="A713" i="15"/>
  <c r="B713" i="15"/>
  <c r="C713" i="15"/>
  <c r="D712" i="15"/>
  <c r="M712" i="15"/>
  <c r="J712" i="15"/>
  <c r="K712" i="15"/>
  <c r="H712" i="15"/>
  <c r="G712" i="15"/>
  <c r="F712" i="15"/>
  <c r="E712" i="15"/>
  <c r="A712" i="15"/>
  <c r="B712" i="15"/>
  <c r="C712" i="15"/>
  <c r="D711" i="15"/>
  <c r="M711" i="15"/>
  <c r="J711" i="15"/>
  <c r="K711" i="15"/>
  <c r="H711" i="15"/>
  <c r="G711" i="15"/>
  <c r="F711" i="15"/>
  <c r="E711" i="15"/>
  <c r="A711" i="15"/>
  <c r="B711" i="15"/>
  <c r="C711" i="15"/>
  <c r="D710" i="15"/>
  <c r="M710" i="15"/>
  <c r="J710" i="15"/>
  <c r="K710" i="15"/>
  <c r="H710" i="15"/>
  <c r="G710" i="15"/>
  <c r="F710" i="15"/>
  <c r="E710" i="15"/>
  <c r="A710" i="15"/>
  <c r="B710" i="15"/>
  <c r="C710" i="15"/>
  <c r="D709" i="15"/>
  <c r="M709" i="15"/>
  <c r="J709" i="15"/>
  <c r="K709" i="15"/>
  <c r="H709" i="15"/>
  <c r="G709" i="15"/>
  <c r="F709" i="15"/>
  <c r="E709" i="15"/>
  <c r="A709" i="15"/>
  <c r="B709" i="15"/>
  <c r="C709" i="15"/>
  <c r="D708" i="15"/>
  <c r="M708" i="15"/>
  <c r="J708" i="15"/>
  <c r="K708" i="15"/>
  <c r="H708" i="15"/>
  <c r="G708" i="15"/>
  <c r="F708" i="15"/>
  <c r="E708" i="15"/>
  <c r="A708" i="15"/>
  <c r="B708" i="15"/>
  <c r="C708" i="15"/>
  <c r="D707" i="15"/>
  <c r="M707" i="15"/>
  <c r="J707" i="15"/>
  <c r="K707" i="15"/>
  <c r="H707" i="15"/>
  <c r="G707" i="15"/>
  <c r="F707" i="15"/>
  <c r="E707" i="15"/>
  <c r="A707" i="15"/>
  <c r="B707" i="15"/>
  <c r="C707" i="15"/>
  <c r="D706" i="15"/>
  <c r="M706" i="15"/>
  <c r="J706" i="15"/>
  <c r="K706" i="15"/>
  <c r="H706" i="15"/>
  <c r="G706" i="15"/>
  <c r="F706" i="15"/>
  <c r="E706" i="15"/>
  <c r="A706" i="15"/>
  <c r="B706" i="15"/>
  <c r="C706" i="15"/>
  <c r="D705" i="15"/>
  <c r="M705" i="15"/>
  <c r="J705" i="15"/>
  <c r="K705" i="15"/>
  <c r="H705" i="15"/>
  <c r="G705" i="15"/>
  <c r="F705" i="15"/>
  <c r="E705" i="15"/>
  <c r="A705" i="15"/>
  <c r="B705" i="15"/>
  <c r="C705" i="15"/>
  <c r="D704" i="15"/>
  <c r="M704" i="15"/>
  <c r="J704" i="15"/>
  <c r="K704" i="15"/>
  <c r="H704" i="15"/>
  <c r="G704" i="15"/>
  <c r="F704" i="15"/>
  <c r="E704" i="15"/>
  <c r="A704" i="15"/>
  <c r="B704" i="15"/>
  <c r="C704" i="15"/>
  <c r="D703" i="15"/>
  <c r="M703" i="15"/>
  <c r="J703" i="15"/>
  <c r="K703" i="15"/>
  <c r="H703" i="15"/>
  <c r="G703" i="15"/>
  <c r="F703" i="15"/>
  <c r="E703" i="15"/>
  <c r="A703" i="15"/>
  <c r="B703" i="15"/>
  <c r="C703" i="15"/>
  <c r="D702" i="15"/>
  <c r="M702" i="15"/>
  <c r="J702" i="15"/>
  <c r="K702" i="15"/>
  <c r="H702" i="15"/>
  <c r="G702" i="15"/>
  <c r="F702" i="15"/>
  <c r="E702" i="15"/>
  <c r="A702" i="15"/>
  <c r="B702" i="15"/>
  <c r="C702" i="15"/>
  <c r="D701" i="15"/>
  <c r="M701" i="15"/>
  <c r="J701" i="15"/>
  <c r="K701" i="15"/>
  <c r="H701" i="15"/>
  <c r="G701" i="15"/>
  <c r="F701" i="15"/>
  <c r="E701" i="15"/>
  <c r="A701" i="15"/>
  <c r="B701" i="15"/>
  <c r="C701" i="15"/>
  <c r="D700" i="15"/>
  <c r="M700" i="15"/>
  <c r="J700" i="15"/>
  <c r="K700" i="15"/>
  <c r="H700" i="15"/>
  <c r="G700" i="15"/>
  <c r="F700" i="15"/>
  <c r="E700" i="15"/>
  <c r="A700" i="15"/>
  <c r="B700" i="15"/>
  <c r="C700" i="15"/>
  <c r="D699" i="15"/>
  <c r="M699" i="15"/>
  <c r="J699" i="15"/>
  <c r="K699" i="15"/>
  <c r="H699" i="15"/>
  <c r="G699" i="15"/>
  <c r="F699" i="15"/>
  <c r="E699" i="15"/>
  <c r="A699" i="15"/>
  <c r="B699" i="15"/>
  <c r="C699" i="15"/>
  <c r="D698" i="15"/>
  <c r="M698" i="15"/>
  <c r="J698" i="15"/>
  <c r="K698" i="15"/>
  <c r="H698" i="15"/>
  <c r="G698" i="15"/>
  <c r="F698" i="15"/>
  <c r="E698" i="15"/>
  <c r="A698" i="15"/>
  <c r="B698" i="15"/>
  <c r="C698" i="15"/>
  <c r="D697" i="15"/>
  <c r="M697" i="15"/>
  <c r="J697" i="15"/>
  <c r="K697" i="15"/>
  <c r="H697" i="15"/>
  <c r="G697" i="15"/>
  <c r="F697" i="15"/>
  <c r="E697" i="15"/>
  <c r="A697" i="15"/>
  <c r="B697" i="15"/>
  <c r="C697" i="15"/>
  <c r="D696" i="15"/>
  <c r="M696" i="15"/>
  <c r="J696" i="15"/>
  <c r="K696" i="15"/>
  <c r="H696" i="15"/>
  <c r="G696" i="15"/>
  <c r="F696" i="15"/>
  <c r="E696" i="15"/>
  <c r="A696" i="15"/>
  <c r="B696" i="15"/>
  <c r="C696" i="15"/>
  <c r="D695" i="15"/>
  <c r="M695" i="15"/>
  <c r="J695" i="15"/>
  <c r="K695" i="15"/>
  <c r="H695" i="15"/>
  <c r="G695" i="15"/>
  <c r="F695" i="15"/>
  <c r="E695" i="15"/>
  <c r="A695" i="15"/>
  <c r="B695" i="15"/>
  <c r="C695" i="15"/>
  <c r="D694" i="15"/>
  <c r="M694" i="15"/>
  <c r="J694" i="15"/>
  <c r="K694" i="15"/>
  <c r="H694" i="15"/>
  <c r="G694" i="15"/>
  <c r="F694" i="15"/>
  <c r="E694" i="15"/>
  <c r="A694" i="15"/>
  <c r="B694" i="15"/>
  <c r="C694" i="15"/>
  <c r="D693" i="15"/>
  <c r="M693" i="15"/>
  <c r="J693" i="15"/>
  <c r="K693" i="15"/>
  <c r="H693" i="15"/>
  <c r="G693" i="15"/>
  <c r="F693" i="15"/>
  <c r="E693" i="15"/>
  <c r="A693" i="15"/>
  <c r="B693" i="15"/>
  <c r="C693" i="15"/>
  <c r="D692" i="15"/>
  <c r="M692" i="15"/>
  <c r="J692" i="15"/>
  <c r="K692" i="15"/>
  <c r="H692" i="15"/>
  <c r="G692" i="15"/>
  <c r="F692" i="15"/>
  <c r="E692" i="15"/>
  <c r="A692" i="15"/>
  <c r="B692" i="15"/>
  <c r="C692" i="15"/>
  <c r="D691" i="15"/>
  <c r="M691" i="15"/>
  <c r="J691" i="15"/>
  <c r="K691" i="15"/>
  <c r="H691" i="15"/>
  <c r="G691" i="15"/>
  <c r="F691" i="15"/>
  <c r="E691" i="15"/>
  <c r="A691" i="15"/>
  <c r="B691" i="15"/>
  <c r="C691" i="15"/>
  <c r="D690" i="15"/>
  <c r="M690" i="15"/>
  <c r="J690" i="15"/>
  <c r="K690" i="15"/>
  <c r="H690" i="15"/>
  <c r="G690" i="15"/>
  <c r="F690" i="15"/>
  <c r="E690" i="15"/>
  <c r="A690" i="15"/>
  <c r="B690" i="15"/>
  <c r="C690" i="15"/>
  <c r="D689" i="15"/>
  <c r="M689" i="15"/>
  <c r="J689" i="15"/>
  <c r="K689" i="15"/>
  <c r="H689" i="15"/>
  <c r="G689" i="15"/>
  <c r="F689" i="15"/>
  <c r="E689" i="15"/>
  <c r="A689" i="15"/>
  <c r="B689" i="15"/>
  <c r="C689" i="15"/>
  <c r="D688" i="15"/>
  <c r="M688" i="15"/>
  <c r="J688" i="15"/>
  <c r="K688" i="15"/>
  <c r="H688" i="15"/>
  <c r="G688" i="15"/>
  <c r="F688" i="15"/>
  <c r="E688" i="15"/>
  <c r="A688" i="15"/>
  <c r="B688" i="15"/>
  <c r="C688" i="15"/>
  <c r="D687" i="15"/>
  <c r="M687" i="15"/>
  <c r="J687" i="15"/>
  <c r="K687" i="15"/>
  <c r="H687" i="15"/>
  <c r="G687" i="15"/>
  <c r="F687" i="15"/>
  <c r="E687" i="15"/>
  <c r="A687" i="15"/>
  <c r="B687" i="15"/>
  <c r="C687" i="15"/>
  <c r="D686" i="15"/>
  <c r="M686" i="15"/>
  <c r="J686" i="15"/>
  <c r="K686" i="15"/>
  <c r="H686" i="15"/>
  <c r="G686" i="15"/>
  <c r="F686" i="15"/>
  <c r="E686" i="15"/>
  <c r="A686" i="15"/>
  <c r="B686" i="15"/>
  <c r="C686" i="15"/>
  <c r="D685" i="15"/>
  <c r="M685" i="15"/>
  <c r="J685" i="15"/>
  <c r="K685" i="15"/>
  <c r="H685" i="15"/>
  <c r="G685" i="15"/>
  <c r="F685" i="15"/>
  <c r="E685" i="15"/>
  <c r="A685" i="15"/>
  <c r="B685" i="15"/>
  <c r="C685" i="15"/>
  <c r="D684" i="15"/>
  <c r="M684" i="15"/>
  <c r="J684" i="15"/>
  <c r="K684" i="15"/>
  <c r="H684" i="15"/>
  <c r="G684" i="15"/>
  <c r="F684" i="15"/>
  <c r="E684" i="15"/>
  <c r="A684" i="15"/>
  <c r="B684" i="15"/>
  <c r="C684" i="15"/>
  <c r="D683" i="15"/>
  <c r="M683" i="15"/>
  <c r="J683" i="15"/>
  <c r="K683" i="15"/>
  <c r="H683" i="15"/>
  <c r="G683" i="15"/>
  <c r="F683" i="15"/>
  <c r="E683" i="15"/>
  <c r="A683" i="15"/>
  <c r="B683" i="15"/>
  <c r="C683" i="15"/>
  <c r="D682" i="15"/>
  <c r="M682" i="15"/>
  <c r="J682" i="15"/>
  <c r="K682" i="15"/>
  <c r="H682" i="15"/>
  <c r="G682" i="15"/>
  <c r="F682" i="15"/>
  <c r="E682" i="15"/>
  <c r="A682" i="15"/>
  <c r="B682" i="15"/>
  <c r="C682" i="15"/>
  <c r="D681" i="15"/>
  <c r="M681" i="15"/>
  <c r="J681" i="15"/>
  <c r="K681" i="15"/>
  <c r="H681" i="15"/>
  <c r="G681" i="15"/>
  <c r="F681" i="15"/>
  <c r="E681" i="15"/>
  <c r="A681" i="15"/>
  <c r="B681" i="15"/>
  <c r="C681" i="15"/>
  <c r="D680" i="15"/>
  <c r="M680" i="15"/>
  <c r="J680" i="15"/>
  <c r="K680" i="15"/>
  <c r="H680" i="15"/>
  <c r="G680" i="15"/>
  <c r="F680" i="15"/>
  <c r="E680" i="15"/>
  <c r="A680" i="15"/>
  <c r="B680" i="15"/>
  <c r="C680" i="15"/>
  <c r="D679" i="15"/>
  <c r="M679" i="15"/>
  <c r="J679" i="15"/>
  <c r="K679" i="15"/>
  <c r="H679" i="15"/>
  <c r="G679" i="15"/>
  <c r="F679" i="15"/>
  <c r="E679" i="15"/>
  <c r="A679" i="15"/>
  <c r="B679" i="15"/>
  <c r="C679" i="15"/>
  <c r="D678" i="15"/>
  <c r="M678" i="15"/>
  <c r="J678" i="15"/>
  <c r="K678" i="15"/>
  <c r="H678" i="15"/>
  <c r="G678" i="15"/>
  <c r="F678" i="15"/>
  <c r="E678" i="15"/>
  <c r="A678" i="15"/>
  <c r="B678" i="15"/>
  <c r="C678" i="15"/>
  <c r="D677" i="15"/>
  <c r="M677" i="15"/>
  <c r="J677" i="15"/>
  <c r="K677" i="15"/>
  <c r="H677" i="15"/>
  <c r="G677" i="15"/>
  <c r="F677" i="15"/>
  <c r="E677" i="15"/>
  <c r="A677" i="15"/>
  <c r="B677" i="15"/>
  <c r="C677" i="15"/>
  <c r="D676" i="15"/>
  <c r="M676" i="15"/>
  <c r="J676" i="15"/>
  <c r="K676" i="15"/>
  <c r="H676" i="15"/>
  <c r="G676" i="15"/>
  <c r="F676" i="15"/>
  <c r="E676" i="15"/>
  <c r="A676" i="15"/>
  <c r="B676" i="15"/>
  <c r="C676" i="15"/>
  <c r="D675" i="15"/>
  <c r="M675" i="15"/>
  <c r="J675" i="15"/>
  <c r="K675" i="15"/>
  <c r="H675" i="15"/>
  <c r="G675" i="15"/>
  <c r="F675" i="15"/>
  <c r="E675" i="15"/>
  <c r="A675" i="15"/>
  <c r="B675" i="15"/>
  <c r="C675" i="15"/>
  <c r="D674" i="15"/>
  <c r="M674" i="15"/>
  <c r="J674" i="15"/>
  <c r="K674" i="15"/>
  <c r="H674" i="15"/>
  <c r="G674" i="15"/>
  <c r="F674" i="15"/>
  <c r="E674" i="15"/>
  <c r="A674" i="15"/>
  <c r="B674" i="15"/>
  <c r="C674" i="15"/>
  <c r="D673" i="15"/>
  <c r="M673" i="15"/>
  <c r="J673" i="15"/>
  <c r="K673" i="15"/>
  <c r="H673" i="15"/>
  <c r="G673" i="15"/>
  <c r="F673" i="15"/>
  <c r="E673" i="15"/>
  <c r="A673" i="15"/>
  <c r="B673" i="15"/>
  <c r="C673" i="15"/>
  <c r="D672" i="15"/>
  <c r="M672" i="15"/>
  <c r="J672" i="15"/>
  <c r="K672" i="15"/>
  <c r="H672" i="15"/>
  <c r="G672" i="15"/>
  <c r="F672" i="15"/>
  <c r="E672" i="15"/>
  <c r="A672" i="15"/>
  <c r="B672" i="15"/>
  <c r="C672" i="15"/>
  <c r="D671" i="15"/>
  <c r="M671" i="15"/>
  <c r="J671" i="15"/>
  <c r="K671" i="15"/>
  <c r="H671" i="15"/>
  <c r="G671" i="15"/>
  <c r="F671" i="15"/>
  <c r="E671" i="15"/>
  <c r="A671" i="15"/>
  <c r="B671" i="15"/>
  <c r="C671" i="15"/>
  <c r="D670" i="15"/>
  <c r="M670" i="15"/>
  <c r="J670" i="15"/>
  <c r="K670" i="15"/>
  <c r="H670" i="15"/>
  <c r="G670" i="15"/>
  <c r="F670" i="15"/>
  <c r="E670" i="15"/>
  <c r="A670" i="15"/>
  <c r="B670" i="15"/>
  <c r="C670" i="15"/>
  <c r="D669" i="15"/>
  <c r="M669" i="15"/>
  <c r="J669" i="15"/>
  <c r="K669" i="15"/>
  <c r="H669" i="15"/>
  <c r="G669" i="15"/>
  <c r="F669" i="15"/>
  <c r="E669" i="15"/>
  <c r="A669" i="15"/>
  <c r="B669" i="15"/>
  <c r="C669" i="15"/>
  <c r="D668" i="15"/>
  <c r="M668" i="15"/>
  <c r="J668" i="15"/>
  <c r="K668" i="15"/>
  <c r="H668" i="15"/>
  <c r="G668" i="15"/>
  <c r="F668" i="15"/>
  <c r="E668" i="15"/>
  <c r="A668" i="15"/>
  <c r="B668" i="15"/>
  <c r="C668" i="15"/>
  <c r="D667" i="15"/>
  <c r="M667" i="15"/>
  <c r="J667" i="15"/>
  <c r="K667" i="15"/>
  <c r="H667" i="15"/>
  <c r="G667" i="15"/>
  <c r="F667" i="15"/>
  <c r="E667" i="15"/>
  <c r="A667" i="15"/>
  <c r="B667" i="15"/>
  <c r="C667" i="15"/>
  <c r="D666" i="15"/>
  <c r="M666" i="15"/>
  <c r="J666" i="15"/>
  <c r="K666" i="15"/>
  <c r="H666" i="15"/>
  <c r="G666" i="15"/>
  <c r="F666" i="15"/>
  <c r="E666" i="15"/>
  <c r="A666" i="15"/>
  <c r="B666" i="15"/>
  <c r="C666" i="15"/>
  <c r="D665" i="15"/>
  <c r="M665" i="15"/>
  <c r="J665" i="15"/>
  <c r="K665" i="15"/>
  <c r="H665" i="15"/>
  <c r="G665" i="15"/>
  <c r="F665" i="15"/>
  <c r="E665" i="15"/>
  <c r="A665" i="15"/>
  <c r="B665" i="15"/>
  <c r="C665" i="15"/>
  <c r="D664" i="15"/>
  <c r="M664" i="15"/>
  <c r="J664" i="15"/>
  <c r="K664" i="15"/>
  <c r="H664" i="15"/>
  <c r="G664" i="15"/>
  <c r="F664" i="15"/>
  <c r="E664" i="15"/>
  <c r="A664" i="15"/>
  <c r="B664" i="15"/>
  <c r="C664" i="15"/>
  <c r="D663" i="15"/>
  <c r="M663" i="15"/>
  <c r="J663" i="15"/>
  <c r="K663" i="15"/>
  <c r="H663" i="15"/>
  <c r="G663" i="15"/>
  <c r="F663" i="15"/>
  <c r="E663" i="15"/>
  <c r="A663" i="15"/>
  <c r="B663" i="15"/>
  <c r="C663" i="15"/>
  <c r="D662" i="15"/>
  <c r="M662" i="15"/>
  <c r="J662" i="15"/>
  <c r="K662" i="15"/>
  <c r="H662" i="15"/>
  <c r="G662" i="15"/>
  <c r="F662" i="15"/>
  <c r="E662" i="15"/>
  <c r="A662" i="15"/>
  <c r="B662" i="15"/>
  <c r="C662" i="15"/>
  <c r="D661" i="15"/>
  <c r="M661" i="15"/>
  <c r="J661" i="15"/>
  <c r="K661" i="15"/>
  <c r="H661" i="15"/>
  <c r="G661" i="15"/>
  <c r="F661" i="15"/>
  <c r="E661" i="15"/>
  <c r="A661" i="15"/>
  <c r="B661" i="15"/>
  <c r="C661" i="15"/>
  <c r="D660" i="15"/>
  <c r="M660" i="15"/>
  <c r="J660" i="15"/>
  <c r="K660" i="15"/>
  <c r="H660" i="15"/>
  <c r="G660" i="15"/>
  <c r="F660" i="15"/>
  <c r="E660" i="15"/>
  <c r="A660" i="15"/>
  <c r="B660" i="15"/>
  <c r="C660" i="15"/>
  <c r="D659" i="15"/>
  <c r="M659" i="15"/>
  <c r="J659" i="15"/>
  <c r="K659" i="15"/>
  <c r="H659" i="15"/>
  <c r="G659" i="15"/>
  <c r="F659" i="15"/>
  <c r="E659" i="15"/>
  <c r="A659" i="15"/>
  <c r="B659" i="15"/>
  <c r="C659" i="15"/>
  <c r="D658" i="15"/>
  <c r="M658" i="15"/>
  <c r="J658" i="15"/>
  <c r="K658" i="15"/>
  <c r="H658" i="15"/>
  <c r="G658" i="15"/>
  <c r="F658" i="15"/>
  <c r="E658" i="15"/>
  <c r="A658" i="15"/>
  <c r="B658" i="15"/>
  <c r="C658" i="15"/>
  <c r="D657" i="15"/>
  <c r="M657" i="15"/>
  <c r="J657" i="15"/>
  <c r="K657" i="15"/>
  <c r="H657" i="15"/>
  <c r="G657" i="15"/>
  <c r="F657" i="15"/>
  <c r="E657" i="15"/>
  <c r="A657" i="15"/>
  <c r="B657" i="15"/>
  <c r="C657" i="15"/>
  <c r="D656" i="15"/>
  <c r="M656" i="15"/>
  <c r="J656" i="15"/>
  <c r="K656" i="15"/>
  <c r="H656" i="15"/>
  <c r="G656" i="15"/>
  <c r="F656" i="15"/>
  <c r="E656" i="15"/>
  <c r="A656" i="15"/>
  <c r="B656" i="15"/>
  <c r="C656" i="15"/>
  <c r="D655" i="15"/>
  <c r="M655" i="15"/>
  <c r="J655" i="15"/>
  <c r="K655" i="15"/>
  <c r="H655" i="15"/>
  <c r="G655" i="15"/>
  <c r="F655" i="15"/>
  <c r="E655" i="15"/>
  <c r="A655" i="15"/>
  <c r="B655" i="15"/>
  <c r="C655" i="15"/>
  <c r="D654" i="15"/>
  <c r="M654" i="15"/>
  <c r="J654" i="15"/>
  <c r="K654" i="15"/>
  <c r="H654" i="15"/>
  <c r="G654" i="15"/>
  <c r="F654" i="15"/>
  <c r="E654" i="15"/>
  <c r="A654" i="15"/>
  <c r="B654" i="15"/>
  <c r="C654" i="15"/>
  <c r="D653" i="15"/>
  <c r="M653" i="15"/>
  <c r="J653" i="15"/>
  <c r="K653" i="15"/>
  <c r="H653" i="15"/>
  <c r="G653" i="15"/>
  <c r="F653" i="15"/>
  <c r="E653" i="15"/>
  <c r="A653" i="15"/>
  <c r="B653" i="15"/>
  <c r="C653" i="15"/>
  <c r="D652" i="15"/>
  <c r="M652" i="15"/>
  <c r="J652" i="15"/>
  <c r="K652" i="15"/>
  <c r="H652" i="15"/>
  <c r="G652" i="15"/>
  <c r="F652" i="15"/>
  <c r="E652" i="15"/>
  <c r="A652" i="15"/>
  <c r="B652" i="15"/>
  <c r="C652" i="15"/>
  <c r="D651" i="15"/>
  <c r="M651" i="15"/>
  <c r="J651" i="15"/>
  <c r="K651" i="15"/>
  <c r="H651" i="15"/>
  <c r="G651" i="15"/>
  <c r="F651" i="15"/>
  <c r="E651" i="15"/>
  <c r="A651" i="15"/>
  <c r="B651" i="15"/>
  <c r="C651" i="15"/>
  <c r="D650" i="15"/>
  <c r="M650" i="15"/>
  <c r="J650" i="15"/>
  <c r="K650" i="15"/>
  <c r="H650" i="15"/>
  <c r="G650" i="15"/>
  <c r="F650" i="15"/>
  <c r="E650" i="15"/>
  <c r="A650" i="15"/>
  <c r="B650" i="15"/>
  <c r="C650" i="15"/>
  <c r="D649" i="15"/>
  <c r="M649" i="15"/>
  <c r="J649" i="15"/>
  <c r="K649" i="15"/>
  <c r="H649" i="15"/>
  <c r="G649" i="15"/>
  <c r="F649" i="15"/>
  <c r="E649" i="15"/>
  <c r="A649" i="15"/>
  <c r="B649" i="15"/>
  <c r="C649" i="15"/>
  <c r="D648" i="15"/>
  <c r="M648" i="15"/>
  <c r="J648" i="15"/>
  <c r="K648" i="15"/>
  <c r="H648" i="15"/>
  <c r="G648" i="15"/>
  <c r="F648" i="15"/>
  <c r="E648" i="15"/>
  <c r="A648" i="15"/>
  <c r="B648" i="15"/>
  <c r="C648" i="15"/>
  <c r="D647" i="15"/>
  <c r="M647" i="15"/>
  <c r="J647" i="15"/>
  <c r="K647" i="15"/>
  <c r="H647" i="15"/>
  <c r="G647" i="15"/>
  <c r="F647" i="15"/>
  <c r="E647" i="15"/>
  <c r="A647" i="15"/>
  <c r="B647" i="15"/>
  <c r="C647" i="15"/>
  <c r="D646" i="15"/>
  <c r="M646" i="15"/>
  <c r="J646" i="15"/>
  <c r="K646" i="15"/>
  <c r="H646" i="15"/>
  <c r="G646" i="15"/>
  <c r="F646" i="15"/>
  <c r="E646" i="15"/>
  <c r="A646" i="15"/>
  <c r="B646" i="15"/>
  <c r="C646" i="15"/>
  <c r="D645" i="15"/>
  <c r="M645" i="15"/>
  <c r="J645" i="15"/>
  <c r="K645" i="15"/>
  <c r="H645" i="15"/>
  <c r="G645" i="15"/>
  <c r="F645" i="15"/>
  <c r="E645" i="15"/>
  <c r="A645" i="15"/>
  <c r="B645" i="15"/>
  <c r="C645" i="15"/>
  <c r="D644" i="15"/>
  <c r="M644" i="15"/>
  <c r="J644" i="15"/>
  <c r="K644" i="15"/>
  <c r="H644" i="15"/>
  <c r="G644" i="15"/>
  <c r="F644" i="15"/>
  <c r="E644" i="15"/>
  <c r="A644" i="15"/>
  <c r="B644" i="15"/>
  <c r="C644" i="15"/>
  <c r="D643" i="15"/>
  <c r="M643" i="15"/>
  <c r="J643" i="15"/>
  <c r="K643" i="15"/>
  <c r="H643" i="15"/>
  <c r="G643" i="15"/>
  <c r="F643" i="15"/>
  <c r="E643" i="15"/>
  <c r="A643" i="15"/>
  <c r="B643" i="15"/>
  <c r="C643" i="15"/>
  <c r="D642" i="15"/>
  <c r="M642" i="15"/>
  <c r="J642" i="15"/>
  <c r="K642" i="15"/>
  <c r="H642" i="15"/>
  <c r="G642" i="15"/>
  <c r="F642" i="15"/>
  <c r="E642" i="15"/>
  <c r="A642" i="15"/>
  <c r="B642" i="15"/>
  <c r="C642" i="15"/>
  <c r="D641" i="15"/>
  <c r="M641" i="15"/>
  <c r="J641" i="15"/>
  <c r="K641" i="15"/>
  <c r="H641" i="15"/>
  <c r="G641" i="15"/>
  <c r="F641" i="15"/>
  <c r="E641" i="15"/>
  <c r="A641" i="15"/>
  <c r="B641" i="15"/>
  <c r="C641" i="15"/>
  <c r="D640" i="15"/>
  <c r="M640" i="15"/>
  <c r="J640" i="15"/>
  <c r="K640" i="15"/>
  <c r="H640" i="15"/>
  <c r="G640" i="15"/>
  <c r="F640" i="15"/>
  <c r="E640" i="15"/>
  <c r="A640" i="15"/>
  <c r="B640" i="15"/>
  <c r="C640" i="15"/>
  <c r="D639" i="15"/>
  <c r="M639" i="15"/>
  <c r="J639" i="15"/>
  <c r="K639" i="15"/>
  <c r="H639" i="15"/>
  <c r="G639" i="15"/>
  <c r="F639" i="15"/>
  <c r="E639" i="15"/>
  <c r="A639" i="15"/>
  <c r="B639" i="15"/>
  <c r="C639" i="15"/>
  <c r="D638" i="15"/>
  <c r="M638" i="15"/>
  <c r="J638" i="15"/>
  <c r="K638" i="15"/>
  <c r="H638" i="15"/>
  <c r="G638" i="15"/>
  <c r="F638" i="15"/>
  <c r="E638" i="15"/>
  <c r="A638" i="15"/>
  <c r="B638" i="15"/>
  <c r="C638" i="15"/>
  <c r="D637" i="15"/>
  <c r="M637" i="15"/>
  <c r="J637" i="15"/>
  <c r="K637" i="15"/>
  <c r="H637" i="15"/>
  <c r="G637" i="15"/>
  <c r="F637" i="15"/>
  <c r="E637" i="15"/>
  <c r="A637" i="15"/>
  <c r="B637" i="15"/>
  <c r="C637" i="15"/>
  <c r="D636" i="15"/>
  <c r="M636" i="15"/>
  <c r="J636" i="15"/>
  <c r="K636" i="15"/>
  <c r="H636" i="15"/>
  <c r="G636" i="15"/>
  <c r="F636" i="15"/>
  <c r="E636" i="15"/>
  <c r="A636" i="15"/>
  <c r="B636" i="15"/>
  <c r="C636" i="15"/>
  <c r="D635" i="15"/>
  <c r="M635" i="15"/>
  <c r="J635" i="15"/>
  <c r="K635" i="15"/>
  <c r="H635" i="15"/>
  <c r="G635" i="15"/>
  <c r="F635" i="15"/>
  <c r="E635" i="15"/>
  <c r="A635" i="15"/>
  <c r="B635" i="15"/>
  <c r="C635" i="15"/>
  <c r="D634" i="15"/>
  <c r="M634" i="15"/>
  <c r="J634" i="15"/>
  <c r="K634" i="15"/>
  <c r="H634" i="15"/>
  <c r="G634" i="15"/>
  <c r="F634" i="15"/>
  <c r="E634" i="15"/>
  <c r="A634" i="15"/>
  <c r="B634" i="15"/>
  <c r="C634" i="15"/>
  <c r="D633" i="15"/>
  <c r="M633" i="15"/>
  <c r="J633" i="15"/>
  <c r="K633" i="15"/>
  <c r="H633" i="15"/>
  <c r="G633" i="15"/>
  <c r="F633" i="15"/>
  <c r="E633" i="15"/>
  <c r="A633" i="15"/>
  <c r="B633" i="15"/>
  <c r="C633" i="15"/>
  <c r="D632" i="15"/>
  <c r="M632" i="15"/>
  <c r="J632" i="15"/>
  <c r="K632" i="15"/>
  <c r="H632" i="15"/>
  <c r="G632" i="15"/>
  <c r="F632" i="15"/>
  <c r="E632" i="15"/>
  <c r="A632" i="15"/>
  <c r="B632" i="15"/>
  <c r="C632" i="15"/>
  <c r="D631" i="15"/>
  <c r="M631" i="15"/>
  <c r="J631" i="15"/>
  <c r="K631" i="15"/>
  <c r="H631" i="15"/>
  <c r="G631" i="15"/>
  <c r="F631" i="15"/>
  <c r="E631" i="15"/>
  <c r="A631" i="15"/>
  <c r="B631" i="15"/>
  <c r="C631" i="15"/>
  <c r="D630" i="15"/>
  <c r="M630" i="15"/>
  <c r="J630" i="15"/>
  <c r="K630" i="15"/>
  <c r="H630" i="15"/>
  <c r="G630" i="15"/>
  <c r="F630" i="15"/>
  <c r="E630" i="15"/>
  <c r="A630" i="15"/>
  <c r="B630" i="15"/>
  <c r="C630" i="15"/>
  <c r="D629" i="15"/>
  <c r="M629" i="15"/>
  <c r="J629" i="15"/>
  <c r="K629" i="15"/>
  <c r="H629" i="15"/>
  <c r="G629" i="15"/>
  <c r="F629" i="15"/>
  <c r="E629" i="15"/>
  <c r="A629" i="15"/>
  <c r="B629" i="15"/>
  <c r="C629" i="15"/>
  <c r="D628" i="15"/>
  <c r="M628" i="15"/>
  <c r="J628" i="15"/>
  <c r="K628" i="15"/>
  <c r="H628" i="15"/>
  <c r="G628" i="15"/>
  <c r="F628" i="15"/>
  <c r="E628" i="15"/>
  <c r="A628" i="15"/>
  <c r="B628" i="15"/>
  <c r="C628" i="15"/>
  <c r="D627" i="15"/>
  <c r="M627" i="15"/>
  <c r="J627" i="15"/>
  <c r="K627" i="15"/>
  <c r="H627" i="15"/>
  <c r="G627" i="15"/>
  <c r="F627" i="15"/>
  <c r="E627" i="15"/>
  <c r="A627" i="15"/>
  <c r="B627" i="15"/>
  <c r="C627" i="15"/>
  <c r="D626" i="15"/>
  <c r="M626" i="15"/>
  <c r="J626" i="15"/>
  <c r="K626" i="15"/>
  <c r="H626" i="15"/>
  <c r="G626" i="15"/>
  <c r="F626" i="15"/>
  <c r="E626" i="15"/>
  <c r="A626" i="15"/>
  <c r="B626" i="15"/>
  <c r="C626" i="15"/>
  <c r="D625" i="15"/>
  <c r="M625" i="15"/>
  <c r="J625" i="15"/>
  <c r="K625" i="15"/>
  <c r="H625" i="15"/>
  <c r="G625" i="15"/>
  <c r="F625" i="15"/>
  <c r="E625" i="15"/>
  <c r="A625" i="15"/>
  <c r="B625" i="15"/>
  <c r="C625" i="15"/>
  <c r="D624" i="15"/>
  <c r="M624" i="15"/>
  <c r="J624" i="15"/>
  <c r="K624" i="15"/>
  <c r="H624" i="15"/>
  <c r="G624" i="15"/>
  <c r="F624" i="15"/>
  <c r="E624" i="15"/>
  <c r="A624" i="15"/>
  <c r="B624" i="15"/>
  <c r="C624" i="15"/>
  <c r="D623" i="15"/>
  <c r="M623" i="15"/>
  <c r="J623" i="15"/>
  <c r="K623" i="15"/>
  <c r="H623" i="15"/>
  <c r="G623" i="15"/>
  <c r="F623" i="15"/>
  <c r="E623" i="15"/>
  <c r="A623" i="15"/>
  <c r="B623" i="15"/>
  <c r="C623" i="15"/>
  <c r="D622" i="15"/>
  <c r="M622" i="15"/>
  <c r="J622" i="15"/>
  <c r="K622" i="15"/>
  <c r="H622" i="15"/>
  <c r="G622" i="15"/>
  <c r="F622" i="15"/>
  <c r="E622" i="15"/>
  <c r="A622" i="15"/>
  <c r="B622" i="15"/>
  <c r="C622" i="15"/>
  <c r="D621" i="15"/>
  <c r="M621" i="15"/>
  <c r="J621" i="15"/>
  <c r="K621" i="15"/>
  <c r="H621" i="15"/>
  <c r="G621" i="15"/>
  <c r="F621" i="15"/>
  <c r="E621" i="15"/>
  <c r="A621" i="15"/>
  <c r="B621" i="15"/>
  <c r="C621" i="15"/>
  <c r="D620" i="15"/>
  <c r="M620" i="15"/>
  <c r="J620" i="15"/>
  <c r="K620" i="15"/>
  <c r="H620" i="15"/>
  <c r="G620" i="15"/>
  <c r="F620" i="15"/>
  <c r="E620" i="15"/>
  <c r="A620" i="15"/>
  <c r="B620" i="15"/>
  <c r="C620" i="15"/>
  <c r="D619" i="15"/>
  <c r="M619" i="15"/>
  <c r="J619" i="15"/>
  <c r="K619" i="15"/>
  <c r="H619" i="15"/>
  <c r="G619" i="15"/>
  <c r="F619" i="15"/>
  <c r="E619" i="15"/>
  <c r="A619" i="15"/>
  <c r="B619" i="15"/>
  <c r="C619" i="15"/>
  <c r="D618" i="15"/>
  <c r="M618" i="15"/>
  <c r="J618" i="15"/>
  <c r="K618" i="15"/>
  <c r="H618" i="15"/>
  <c r="G618" i="15"/>
  <c r="F618" i="15"/>
  <c r="E618" i="15"/>
  <c r="A618" i="15"/>
  <c r="B618" i="15"/>
  <c r="C618" i="15"/>
  <c r="D617" i="15"/>
  <c r="M617" i="15"/>
  <c r="J617" i="15"/>
  <c r="K617" i="15"/>
  <c r="H617" i="15"/>
  <c r="G617" i="15"/>
  <c r="F617" i="15"/>
  <c r="E617" i="15"/>
  <c r="A617" i="15"/>
  <c r="B617" i="15"/>
  <c r="C617" i="15"/>
  <c r="D616" i="15"/>
  <c r="M616" i="15"/>
  <c r="J616" i="15"/>
  <c r="K616" i="15"/>
  <c r="H616" i="15"/>
  <c r="G616" i="15"/>
  <c r="F616" i="15"/>
  <c r="E616" i="15"/>
  <c r="A616" i="15"/>
  <c r="B616" i="15"/>
  <c r="C616" i="15"/>
  <c r="D615" i="15"/>
  <c r="M615" i="15"/>
  <c r="J615" i="15"/>
  <c r="K615" i="15"/>
  <c r="H615" i="15"/>
  <c r="G615" i="15"/>
  <c r="F615" i="15"/>
  <c r="E615" i="15"/>
  <c r="A615" i="15"/>
  <c r="B615" i="15"/>
  <c r="C615" i="15"/>
  <c r="D614" i="15"/>
  <c r="M614" i="15"/>
  <c r="J614" i="15"/>
  <c r="K614" i="15"/>
  <c r="H614" i="15"/>
  <c r="G614" i="15"/>
  <c r="F614" i="15"/>
  <c r="E614" i="15"/>
  <c r="A614" i="15"/>
  <c r="B614" i="15"/>
  <c r="C614" i="15"/>
  <c r="D613" i="15"/>
  <c r="M613" i="15"/>
  <c r="J613" i="15"/>
  <c r="K613" i="15"/>
  <c r="H613" i="15"/>
  <c r="G613" i="15"/>
  <c r="F613" i="15"/>
  <c r="E613" i="15"/>
  <c r="A613" i="15"/>
  <c r="B613" i="15"/>
  <c r="C613" i="15"/>
  <c r="D612" i="15"/>
  <c r="M612" i="15"/>
  <c r="J612" i="15"/>
  <c r="K612" i="15"/>
  <c r="H612" i="15"/>
  <c r="G612" i="15"/>
  <c r="F612" i="15"/>
  <c r="E612" i="15"/>
  <c r="A612" i="15"/>
  <c r="B612" i="15"/>
  <c r="C612" i="15"/>
  <c r="D611" i="15"/>
  <c r="M611" i="15"/>
  <c r="J611" i="15"/>
  <c r="K611" i="15"/>
  <c r="H611" i="15"/>
  <c r="G611" i="15"/>
  <c r="F611" i="15"/>
  <c r="E611" i="15"/>
  <c r="A611" i="15"/>
  <c r="B611" i="15"/>
  <c r="C611" i="15"/>
  <c r="D610" i="15"/>
  <c r="M610" i="15"/>
  <c r="J610" i="15"/>
  <c r="K610" i="15"/>
  <c r="H610" i="15"/>
  <c r="G610" i="15"/>
  <c r="F610" i="15"/>
  <c r="E610" i="15"/>
  <c r="A610" i="15"/>
  <c r="B610" i="15"/>
  <c r="C610" i="15"/>
  <c r="D609" i="15"/>
  <c r="M609" i="15"/>
  <c r="J609" i="15"/>
  <c r="K609" i="15"/>
  <c r="H609" i="15"/>
  <c r="G609" i="15"/>
  <c r="F609" i="15"/>
  <c r="E609" i="15"/>
  <c r="A609" i="15"/>
  <c r="B609" i="15"/>
  <c r="C609" i="15"/>
  <c r="D608" i="15"/>
  <c r="M608" i="15"/>
  <c r="J608" i="15"/>
  <c r="K608" i="15"/>
  <c r="H608" i="15"/>
  <c r="G608" i="15"/>
  <c r="F608" i="15"/>
  <c r="E608" i="15"/>
  <c r="A608" i="15"/>
  <c r="B608" i="15"/>
  <c r="C608" i="15"/>
  <c r="D607" i="15"/>
  <c r="M607" i="15"/>
  <c r="J607" i="15"/>
  <c r="K607" i="15"/>
  <c r="H607" i="15"/>
  <c r="G607" i="15"/>
  <c r="F607" i="15"/>
  <c r="E607" i="15"/>
  <c r="A607" i="15"/>
  <c r="B607" i="15"/>
  <c r="C607" i="15"/>
  <c r="D606" i="15"/>
  <c r="M606" i="15"/>
  <c r="J606" i="15"/>
  <c r="K606" i="15"/>
  <c r="H606" i="15"/>
  <c r="G606" i="15"/>
  <c r="F606" i="15"/>
  <c r="E606" i="15"/>
  <c r="A606" i="15"/>
  <c r="B606" i="15"/>
  <c r="C606" i="15"/>
  <c r="D605" i="15"/>
  <c r="M605" i="15"/>
  <c r="J605" i="15"/>
  <c r="K605" i="15"/>
  <c r="H605" i="15"/>
  <c r="G605" i="15"/>
  <c r="F605" i="15"/>
  <c r="E605" i="15"/>
  <c r="A605" i="15"/>
  <c r="B605" i="15"/>
  <c r="C605" i="15"/>
  <c r="D604" i="15"/>
  <c r="M604" i="15"/>
  <c r="J604" i="15"/>
  <c r="K604" i="15"/>
  <c r="H604" i="15"/>
  <c r="G604" i="15"/>
  <c r="F604" i="15"/>
  <c r="E604" i="15"/>
  <c r="A604" i="15"/>
  <c r="B604" i="15"/>
  <c r="C604" i="15"/>
  <c r="D603" i="15"/>
  <c r="M603" i="15"/>
  <c r="J603" i="15"/>
  <c r="K603" i="15"/>
  <c r="H603" i="15"/>
  <c r="G603" i="15"/>
  <c r="F603" i="15"/>
  <c r="E603" i="15"/>
  <c r="A603" i="15"/>
  <c r="B603" i="15"/>
  <c r="C603" i="15"/>
  <c r="D602" i="15"/>
  <c r="M602" i="15"/>
  <c r="J602" i="15"/>
  <c r="K602" i="15"/>
  <c r="H602" i="15"/>
  <c r="G602" i="15"/>
  <c r="F602" i="15"/>
  <c r="E602" i="15"/>
  <c r="A602" i="15"/>
  <c r="B602" i="15"/>
  <c r="C602" i="15"/>
  <c r="D601" i="15"/>
  <c r="M601" i="15"/>
  <c r="J601" i="15"/>
  <c r="K601" i="15"/>
  <c r="H601" i="15"/>
  <c r="G601" i="15"/>
  <c r="F601" i="15"/>
  <c r="E601" i="15"/>
  <c r="A601" i="15"/>
  <c r="B601" i="15"/>
  <c r="C601" i="15"/>
  <c r="D600" i="15"/>
  <c r="M600" i="15"/>
  <c r="J600" i="15"/>
  <c r="K600" i="15"/>
  <c r="H600" i="15"/>
  <c r="G600" i="15"/>
  <c r="F600" i="15"/>
  <c r="E600" i="15"/>
  <c r="A600" i="15"/>
  <c r="B600" i="15"/>
  <c r="C600" i="15"/>
  <c r="D599" i="15"/>
  <c r="M599" i="15"/>
  <c r="J599" i="15"/>
  <c r="K599" i="15"/>
  <c r="H599" i="15"/>
  <c r="G599" i="15"/>
  <c r="F599" i="15"/>
  <c r="E599" i="15"/>
  <c r="A599" i="15"/>
  <c r="B599" i="15"/>
  <c r="C599" i="15"/>
  <c r="D598" i="15"/>
  <c r="M598" i="15"/>
  <c r="J598" i="15"/>
  <c r="K598" i="15"/>
  <c r="H598" i="15"/>
  <c r="G598" i="15"/>
  <c r="F598" i="15"/>
  <c r="E598" i="15"/>
  <c r="A598" i="15"/>
  <c r="B598" i="15"/>
  <c r="C598" i="15"/>
  <c r="D597" i="15"/>
  <c r="M597" i="15"/>
  <c r="J597" i="15"/>
  <c r="K597" i="15"/>
  <c r="H597" i="15"/>
  <c r="G597" i="15"/>
  <c r="F597" i="15"/>
  <c r="E597" i="15"/>
  <c r="A597" i="15"/>
  <c r="B597" i="15"/>
  <c r="C597" i="15"/>
  <c r="D596" i="15"/>
  <c r="M596" i="15"/>
  <c r="J596" i="15"/>
  <c r="K596" i="15"/>
  <c r="H596" i="15"/>
  <c r="G596" i="15"/>
  <c r="F596" i="15"/>
  <c r="E596" i="15"/>
  <c r="A596" i="15"/>
  <c r="B596" i="15"/>
  <c r="C596" i="15"/>
  <c r="D595" i="15"/>
  <c r="M595" i="15"/>
  <c r="J595" i="15"/>
  <c r="K595" i="15"/>
  <c r="H595" i="15"/>
  <c r="G595" i="15"/>
  <c r="F595" i="15"/>
  <c r="E595" i="15"/>
  <c r="A595" i="15"/>
  <c r="B595" i="15"/>
  <c r="C595" i="15"/>
  <c r="D594" i="15"/>
  <c r="M594" i="15"/>
  <c r="J594" i="15"/>
  <c r="K594" i="15"/>
  <c r="H594" i="15"/>
  <c r="G594" i="15"/>
  <c r="F594" i="15"/>
  <c r="E594" i="15"/>
  <c r="A594" i="15"/>
  <c r="B594" i="15"/>
  <c r="C594" i="15"/>
  <c r="D593" i="15"/>
  <c r="M593" i="15"/>
  <c r="J593" i="15"/>
  <c r="K593" i="15"/>
  <c r="H593" i="15"/>
  <c r="G593" i="15"/>
  <c r="F593" i="15"/>
  <c r="E593" i="15"/>
  <c r="A593" i="15"/>
  <c r="B593" i="15"/>
  <c r="C593" i="15"/>
  <c r="D592" i="15"/>
  <c r="M592" i="15"/>
  <c r="J592" i="15"/>
  <c r="K592" i="15"/>
  <c r="H592" i="15"/>
  <c r="G592" i="15"/>
  <c r="F592" i="15"/>
  <c r="E592" i="15"/>
  <c r="A592" i="15"/>
  <c r="B592" i="15"/>
  <c r="C592" i="15"/>
  <c r="D591" i="15"/>
  <c r="M591" i="15"/>
  <c r="J591" i="15"/>
  <c r="K591" i="15"/>
  <c r="H591" i="15"/>
  <c r="G591" i="15"/>
  <c r="F591" i="15"/>
  <c r="E591" i="15"/>
  <c r="A591" i="15"/>
  <c r="B591" i="15"/>
  <c r="C591" i="15"/>
  <c r="D590" i="15"/>
  <c r="M590" i="15"/>
  <c r="J590" i="15"/>
  <c r="K590" i="15"/>
  <c r="H590" i="15"/>
  <c r="G590" i="15"/>
  <c r="F590" i="15"/>
  <c r="E590" i="15"/>
  <c r="A590" i="15"/>
  <c r="B590" i="15"/>
  <c r="C590" i="15"/>
  <c r="D589" i="15"/>
  <c r="M589" i="15"/>
  <c r="J589" i="15"/>
  <c r="K589" i="15"/>
  <c r="H589" i="15"/>
  <c r="G589" i="15"/>
  <c r="F589" i="15"/>
  <c r="E589" i="15"/>
  <c r="A589" i="15"/>
  <c r="B589" i="15"/>
  <c r="C589" i="15"/>
  <c r="D588" i="15"/>
  <c r="M588" i="15"/>
  <c r="J588" i="15"/>
  <c r="K588" i="15"/>
  <c r="H588" i="15"/>
  <c r="G588" i="15"/>
  <c r="F588" i="15"/>
  <c r="E588" i="15"/>
  <c r="A588" i="15"/>
  <c r="B588" i="15"/>
  <c r="C588" i="15"/>
  <c r="D587" i="15"/>
  <c r="M587" i="15"/>
  <c r="J587" i="15"/>
  <c r="K587" i="15"/>
  <c r="H587" i="15"/>
  <c r="G587" i="15"/>
  <c r="F587" i="15"/>
  <c r="E587" i="15"/>
  <c r="A587" i="15"/>
  <c r="B587" i="15"/>
  <c r="C587" i="15"/>
  <c r="D586" i="15"/>
  <c r="M586" i="15"/>
  <c r="J586" i="15"/>
  <c r="K586" i="15"/>
  <c r="H586" i="15"/>
  <c r="G586" i="15"/>
  <c r="F586" i="15"/>
  <c r="E586" i="15"/>
  <c r="A586" i="15"/>
  <c r="B586" i="15"/>
  <c r="C586" i="15"/>
  <c r="D585" i="15"/>
  <c r="M585" i="15"/>
  <c r="J585" i="15"/>
  <c r="K585" i="15"/>
  <c r="H585" i="15"/>
  <c r="G585" i="15"/>
  <c r="F585" i="15"/>
  <c r="E585" i="15"/>
  <c r="A585" i="15"/>
  <c r="B585" i="15"/>
  <c r="C585" i="15"/>
  <c r="D584" i="15"/>
  <c r="M584" i="15"/>
  <c r="J584" i="15"/>
  <c r="K584" i="15"/>
  <c r="H584" i="15"/>
  <c r="G584" i="15"/>
  <c r="F584" i="15"/>
  <c r="E584" i="15"/>
  <c r="A584" i="15"/>
  <c r="B584" i="15"/>
  <c r="C584" i="15"/>
  <c r="D583" i="15"/>
  <c r="M583" i="15"/>
  <c r="J583" i="15"/>
  <c r="K583" i="15"/>
  <c r="H583" i="15"/>
  <c r="G583" i="15"/>
  <c r="F583" i="15"/>
  <c r="E583" i="15"/>
  <c r="A583" i="15"/>
  <c r="B583" i="15"/>
  <c r="C583" i="15"/>
  <c r="D582" i="15"/>
  <c r="M582" i="15"/>
  <c r="J582" i="15"/>
  <c r="K582" i="15"/>
  <c r="H582" i="15"/>
  <c r="G582" i="15"/>
  <c r="F582" i="15"/>
  <c r="E582" i="15"/>
  <c r="A582" i="15"/>
  <c r="B582" i="15"/>
  <c r="C582" i="15"/>
  <c r="D581" i="15"/>
  <c r="M581" i="15"/>
  <c r="J581" i="15"/>
  <c r="K581" i="15"/>
  <c r="H581" i="15"/>
  <c r="G581" i="15"/>
  <c r="F581" i="15"/>
  <c r="E581" i="15"/>
  <c r="A581" i="15"/>
  <c r="B581" i="15"/>
  <c r="C581" i="15"/>
  <c r="D580" i="15"/>
  <c r="M580" i="15"/>
  <c r="J580" i="15"/>
  <c r="K580" i="15"/>
  <c r="H580" i="15"/>
  <c r="G580" i="15"/>
  <c r="F580" i="15"/>
  <c r="E580" i="15"/>
  <c r="A580" i="15"/>
  <c r="B580" i="15"/>
  <c r="C580" i="15"/>
  <c r="D579" i="15"/>
  <c r="M579" i="15"/>
  <c r="J579" i="15"/>
  <c r="K579" i="15"/>
  <c r="H579" i="15"/>
  <c r="G579" i="15"/>
  <c r="F579" i="15"/>
  <c r="E579" i="15"/>
  <c r="A579" i="15"/>
  <c r="B579" i="15"/>
  <c r="C579" i="15"/>
  <c r="D578" i="15"/>
  <c r="M578" i="15"/>
  <c r="J578" i="15"/>
  <c r="K578" i="15"/>
  <c r="H578" i="15"/>
  <c r="G578" i="15"/>
  <c r="F578" i="15"/>
  <c r="E578" i="15"/>
  <c r="A578" i="15"/>
  <c r="B578" i="15"/>
  <c r="C578" i="15"/>
  <c r="D577" i="15"/>
  <c r="M577" i="15"/>
  <c r="J577" i="15"/>
  <c r="K577" i="15"/>
  <c r="H577" i="15"/>
  <c r="G577" i="15"/>
  <c r="F577" i="15"/>
  <c r="E577" i="15"/>
  <c r="A577" i="15"/>
  <c r="B577" i="15"/>
  <c r="C577" i="15"/>
  <c r="D576" i="15"/>
  <c r="M576" i="15"/>
  <c r="J576" i="15"/>
  <c r="K576" i="15"/>
  <c r="H576" i="15"/>
  <c r="G576" i="15"/>
  <c r="F576" i="15"/>
  <c r="E576" i="15"/>
  <c r="A576" i="15"/>
  <c r="B576" i="15"/>
  <c r="C576" i="15"/>
  <c r="D575" i="15"/>
  <c r="M575" i="15"/>
  <c r="J575" i="15"/>
  <c r="K575" i="15"/>
  <c r="H575" i="15"/>
  <c r="G575" i="15"/>
  <c r="F575" i="15"/>
  <c r="E575" i="15"/>
  <c r="A575" i="15"/>
  <c r="B575" i="15"/>
  <c r="C575" i="15"/>
  <c r="D574" i="15"/>
  <c r="M574" i="15"/>
  <c r="J574" i="15"/>
  <c r="K574" i="15"/>
  <c r="H574" i="15"/>
  <c r="G574" i="15"/>
  <c r="F574" i="15"/>
  <c r="E574" i="15"/>
  <c r="A574" i="15"/>
  <c r="B574" i="15"/>
  <c r="C574" i="15"/>
  <c r="D573" i="15"/>
  <c r="M573" i="15"/>
  <c r="J573" i="15"/>
  <c r="K573" i="15"/>
  <c r="H573" i="15"/>
  <c r="G573" i="15"/>
  <c r="F573" i="15"/>
  <c r="E573" i="15"/>
  <c r="A573" i="15"/>
  <c r="B573" i="15"/>
  <c r="C573" i="15"/>
  <c r="D572" i="15"/>
  <c r="M572" i="15"/>
  <c r="J572" i="15"/>
  <c r="K572" i="15"/>
  <c r="H572" i="15"/>
  <c r="G572" i="15"/>
  <c r="F572" i="15"/>
  <c r="E572" i="15"/>
  <c r="A572" i="15"/>
  <c r="B572" i="15"/>
  <c r="C572" i="15"/>
  <c r="D571" i="15"/>
  <c r="M571" i="15"/>
  <c r="J571" i="15"/>
  <c r="K571" i="15"/>
  <c r="H571" i="15"/>
  <c r="G571" i="15"/>
  <c r="F571" i="15"/>
  <c r="E571" i="15"/>
  <c r="A571" i="15"/>
  <c r="B571" i="15"/>
  <c r="C571" i="15"/>
  <c r="D570" i="15"/>
  <c r="M570" i="15"/>
  <c r="J570" i="15"/>
  <c r="K570" i="15"/>
  <c r="H570" i="15"/>
  <c r="G570" i="15"/>
  <c r="F570" i="15"/>
  <c r="E570" i="15"/>
  <c r="A570" i="15"/>
  <c r="B570" i="15"/>
  <c r="C570" i="15"/>
  <c r="D569" i="15"/>
  <c r="M569" i="15"/>
  <c r="J569" i="15"/>
  <c r="K569" i="15"/>
  <c r="H569" i="15"/>
  <c r="G569" i="15"/>
  <c r="F569" i="15"/>
  <c r="E569" i="15"/>
  <c r="A569" i="15"/>
  <c r="B569" i="15"/>
  <c r="C569" i="15"/>
  <c r="D568" i="15"/>
  <c r="M568" i="15"/>
  <c r="J568" i="15"/>
  <c r="K568" i="15"/>
  <c r="H568" i="15"/>
  <c r="G568" i="15"/>
  <c r="F568" i="15"/>
  <c r="E568" i="15"/>
  <c r="A568" i="15"/>
  <c r="B568" i="15"/>
  <c r="C568" i="15"/>
  <c r="D567" i="15"/>
  <c r="M567" i="15"/>
  <c r="J567" i="15"/>
  <c r="K567" i="15"/>
  <c r="H567" i="15"/>
  <c r="G567" i="15"/>
  <c r="F567" i="15"/>
  <c r="E567" i="15"/>
  <c r="A567" i="15"/>
  <c r="B567" i="15"/>
  <c r="C567" i="15"/>
  <c r="D566" i="15"/>
  <c r="M566" i="15"/>
  <c r="J566" i="15"/>
  <c r="K566" i="15"/>
  <c r="H566" i="15"/>
  <c r="G566" i="15"/>
  <c r="F566" i="15"/>
  <c r="E566" i="15"/>
  <c r="A566" i="15"/>
  <c r="B566" i="15"/>
  <c r="C566" i="15"/>
  <c r="D565" i="15"/>
  <c r="M565" i="15"/>
  <c r="J565" i="15"/>
  <c r="K565" i="15"/>
  <c r="H565" i="15"/>
  <c r="G565" i="15"/>
  <c r="F565" i="15"/>
  <c r="E565" i="15"/>
  <c r="A565" i="15"/>
  <c r="B565" i="15"/>
  <c r="C565" i="15"/>
  <c r="D564" i="15"/>
  <c r="M564" i="15"/>
  <c r="J564" i="15"/>
  <c r="K564" i="15"/>
  <c r="H564" i="15"/>
  <c r="G564" i="15"/>
  <c r="F564" i="15"/>
  <c r="E564" i="15"/>
  <c r="A564" i="15"/>
  <c r="B564" i="15"/>
  <c r="C564" i="15"/>
  <c r="D563" i="15"/>
  <c r="M563" i="15"/>
  <c r="J563" i="15"/>
  <c r="K563" i="15"/>
  <c r="H563" i="15"/>
  <c r="G563" i="15"/>
  <c r="F563" i="15"/>
  <c r="E563" i="15"/>
  <c r="A563" i="15"/>
  <c r="B563" i="15"/>
  <c r="C563" i="15"/>
  <c r="D562" i="15"/>
  <c r="M562" i="15"/>
  <c r="J562" i="15"/>
  <c r="K562" i="15"/>
  <c r="H562" i="15"/>
  <c r="G562" i="15"/>
  <c r="F562" i="15"/>
  <c r="E562" i="15"/>
  <c r="A562" i="15"/>
  <c r="B562" i="15"/>
  <c r="C562" i="15"/>
  <c r="D561" i="15"/>
  <c r="M561" i="15"/>
  <c r="J561" i="15"/>
  <c r="K561" i="15"/>
  <c r="H561" i="15"/>
  <c r="G561" i="15"/>
  <c r="F561" i="15"/>
  <c r="E561" i="15"/>
  <c r="A561" i="15"/>
  <c r="B561" i="15"/>
  <c r="C561" i="15"/>
  <c r="D560" i="15"/>
  <c r="M560" i="15"/>
  <c r="J560" i="15"/>
  <c r="K560" i="15"/>
  <c r="H560" i="15"/>
  <c r="G560" i="15"/>
  <c r="F560" i="15"/>
  <c r="E560" i="15"/>
  <c r="A560" i="15"/>
  <c r="B560" i="15"/>
  <c r="C560" i="15"/>
  <c r="D559" i="15"/>
  <c r="M559" i="15"/>
  <c r="J559" i="15"/>
  <c r="K559" i="15"/>
  <c r="H559" i="15"/>
  <c r="G559" i="15"/>
  <c r="F559" i="15"/>
  <c r="E559" i="15"/>
  <c r="A559" i="15"/>
  <c r="B559" i="15"/>
  <c r="C559" i="15"/>
  <c r="D558" i="15"/>
  <c r="M558" i="15"/>
  <c r="J558" i="15"/>
  <c r="K558" i="15"/>
  <c r="H558" i="15"/>
  <c r="G558" i="15"/>
  <c r="F558" i="15"/>
  <c r="E558" i="15"/>
  <c r="A558" i="15"/>
  <c r="B558" i="15"/>
  <c r="C558" i="15"/>
  <c r="D557" i="15"/>
  <c r="M557" i="15"/>
  <c r="J557" i="15"/>
  <c r="K557" i="15"/>
  <c r="H557" i="15"/>
  <c r="G557" i="15"/>
  <c r="F557" i="15"/>
  <c r="E557" i="15"/>
  <c r="A557" i="15"/>
  <c r="B557" i="15"/>
  <c r="C557" i="15"/>
  <c r="D556" i="15"/>
  <c r="M556" i="15"/>
  <c r="J556" i="15"/>
  <c r="K556" i="15"/>
  <c r="H556" i="15"/>
  <c r="G556" i="15"/>
  <c r="F556" i="15"/>
  <c r="E556" i="15"/>
  <c r="A556" i="15"/>
  <c r="B556" i="15"/>
  <c r="C556" i="15"/>
  <c r="D555" i="15"/>
  <c r="M555" i="15"/>
  <c r="J555" i="15"/>
  <c r="K555" i="15"/>
  <c r="H555" i="15"/>
  <c r="G555" i="15"/>
  <c r="F555" i="15"/>
  <c r="E555" i="15"/>
  <c r="A555" i="15"/>
  <c r="B555" i="15"/>
  <c r="C555" i="15"/>
  <c r="D554" i="15"/>
  <c r="M554" i="15"/>
  <c r="J554" i="15"/>
  <c r="K554" i="15"/>
  <c r="H554" i="15"/>
  <c r="G554" i="15"/>
  <c r="F554" i="15"/>
  <c r="E554" i="15"/>
  <c r="A554" i="15"/>
  <c r="B554" i="15"/>
  <c r="C554" i="15"/>
  <c r="D553" i="15"/>
  <c r="M553" i="15"/>
  <c r="J553" i="15"/>
  <c r="K553" i="15"/>
  <c r="H553" i="15"/>
  <c r="G553" i="15"/>
  <c r="F553" i="15"/>
  <c r="E553" i="15"/>
  <c r="A553" i="15"/>
  <c r="B553" i="15"/>
  <c r="C553" i="15"/>
  <c r="D552" i="15"/>
  <c r="M552" i="15"/>
  <c r="J552" i="15"/>
  <c r="K552" i="15"/>
  <c r="H552" i="15"/>
  <c r="G552" i="15"/>
  <c r="F552" i="15"/>
  <c r="E552" i="15"/>
  <c r="A552" i="15"/>
  <c r="B552" i="15"/>
  <c r="C552" i="15"/>
  <c r="D551" i="15"/>
  <c r="M551" i="15"/>
  <c r="J551" i="15"/>
  <c r="K551" i="15"/>
  <c r="H551" i="15"/>
  <c r="G551" i="15"/>
  <c r="F551" i="15"/>
  <c r="E551" i="15"/>
  <c r="A551" i="15"/>
  <c r="B551" i="15"/>
  <c r="C551" i="15"/>
  <c r="D550" i="15"/>
  <c r="M550" i="15"/>
  <c r="J550" i="15"/>
  <c r="K550" i="15"/>
  <c r="H550" i="15"/>
  <c r="G550" i="15"/>
  <c r="F550" i="15"/>
  <c r="E550" i="15"/>
  <c r="A550" i="15"/>
  <c r="B550" i="15"/>
  <c r="C550" i="15"/>
  <c r="D549" i="15"/>
  <c r="M549" i="15"/>
  <c r="J549" i="15"/>
  <c r="K549" i="15"/>
  <c r="H549" i="15"/>
  <c r="G549" i="15"/>
  <c r="F549" i="15"/>
  <c r="E549" i="15"/>
  <c r="A549" i="15"/>
  <c r="B549" i="15"/>
  <c r="C549" i="15"/>
  <c r="D548" i="15"/>
  <c r="M548" i="15"/>
  <c r="J548" i="15"/>
  <c r="K548" i="15"/>
  <c r="H548" i="15"/>
  <c r="G548" i="15"/>
  <c r="F548" i="15"/>
  <c r="E548" i="15"/>
  <c r="A548" i="15"/>
  <c r="B548" i="15"/>
  <c r="C548" i="15"/>
  <c r="D547" i="15"/>
  <c r="M547" i="15"/>
  <c r="J547" i="15"/>
  <c r="K547" i="15"/>
  <c r="H547" i="15"/>
  <c r="G547" i="15"/>
  <c r="F547" i="15"/>
  <c r="E547" i="15"/>
  <c r="A547" i="15"/>
  <c r="B547" i="15"/>
  <c r="C547" i="15"/>
  <c r="D546" i="15"/>
  <c r="M546" i="15"/>
  <c r="J546" i="15"/>
  <c r="K546" i="15"/>
  <c r="H546" i="15"/>
  <c r="G546" i="15"/>
  <c r="F546" i="15"/>
  <c r="E546" i="15"/>
  <c r="A546" i="15"/>
  <c r="B546" i="15"/>
  <c r="C546" i="15"/>
  <c r="D545" i="15"/>
  <c r="M545" i="15"/>
  <c r="J545" i="15"/>
  <c r="K545" i="15"/>
  <c r="H545" i="15"/>
  <c r="G545" i="15"/>
  <c r="F545" i="15"/>
  <c r="E545" i="15"/>
  <c r="A545" i="15"/>
  <c r="B545" i="15"/>
  <c r="C545" i="15"/>
  <c r="D544" i="15"/>
  <c r="M544" i="15"/>
  <c r="J544" i="15"/>
  <c r="K544" i="15"/>
  <c r="H544" i="15"/>
  <c r="G544" i="15"/>
  <c r="F544" i="15"/>
  <c r="E544" i="15"/>
  <c r="A544" i="15"/>
  <c r="B544" i="15"/>
  <c r="C544" i="15"/>
  <c r="D543" i="15"/>
  <c r="M543" i="15"/>
  <c r="J543" i="15"/>
  <c r="K543" i="15"/>
  <c r="H543" i="15"/>
  <c r="G543" i="15"/>
  <c r="F543" i="15"/>
  <c r="E543" i="15"/>
  <c r="A543" i="15"/>
  <c r="B543" i="15"/>
  <c r="C543" i="15"/>
  <c r="D542" i="15"/>
  <c r="M542" i="15"/>
  <c r="J542" i="15"/>
  <c r="K542" i="15"/>
  <c r="H542" i="15"/>
  <c r="G542" i="15"/>
  <c r="F542" i="15"/>
  <c r="E542" i="15"/>
  <c r="A542" i="15"/>
  <c r="B542" i="15"/>
  <c r="C542" i="15"/>
  <c r="D541" i="15"/>
  <c r="M541" i="15"/>
  <c r="J541" i="15"/>
  <c r="K541" i="15"/>
  <c r="H541" i="15"/>
  <c r="G541" i="15"/>
  <c r="F541" i="15"/>
  <c r="E541" i="15"/>
  <c r="A541" i="15"/>
  <c r="B541" i="15"/>
  <c r="C541" i="15"/>
  <c r="D540" i="15"/>
  <c r="M540" i="15"/>
  <c r="J540" i="15"/>
  <c r="K540" i="15"/>
  <c r="H540" i="15"/>
  <c r="G540" i="15"/>
  <c r="F540" i="15"/>
  <c r="E540" i="15"/>
  <c r="A540" i="15"/>
  <c r="B540" i="15"/>
  <c r="C540" i="15"/>
  <c r="D539" i="15"/>
  <c r="M539" i="15"/>
  <c r="J539" i="15"/>
  <c r="K539" i="15"/>
  <c r="H539" i="15"/>
  <c r="G539" i="15"/>
  <c r="F539" i="15"/>
  <c r="E539" i="15"/>
  <c r="A539" i="15"/>
  <c r="B539" i="15"/>
  <c r="C539" i="15"/>
  <c r="D538" i="15"/>
  <c r="M538" i="15"/>
  <c r="J538" i="15"/>
  <c r="K538" i="15"/>
  <c r="H538" i="15"/>
  <c r="G538" i="15"/>
  <c r="F538" i="15"/>
  <c r="E538" i="15"/>
  <c r="A538" i="15"/>
  <c r="B538" i="15"/>
  <c r="C538" i="15"/>
  <c r="D537" i="15"/>
  <c r="M537" i="15"/>
  <c r="J537" i="15"/>
  <c r="K537" i="15"/>
  <c r="H537" i="15"/>
  <c r="G537" i="15"/>
  <c r="F537" i="15"/>
  <c r="E537" i="15"/>
  <c r="A537" i="15"/>
  <c r="B537" i="15"/>
  <c r="C537" i="15"/>
  <c r="D536" i="15"/>
  <c r="M536" i="15"/>
  <c r="J536" i="15"/>
  <c r="K536" i="15"/>
  <c r="H536" i="15"/>
  <c r="G536" i="15"/>
  <c r="F536" i="15"/>
  <c r="E536" i="15"/>
  <c r="A536" i="15"/>
  <c r="B536" i="15"/>
  <c r="C536" i="15"/>
  <c r="D535" i="15"/>
  <c r="M535" i="15"/>
  <c r="J535" i="15"/>
  <c r="K535" i="15"/>
  <c r="H535" i="15"/>
  <c r="G535" i="15"/>
  <c r="F535" i="15"/>
  <c r="E535" i="15"/>
  <c r="A535" i="15"/>
  <c r="B535" i="15"/>
  <c r="C535" i="15"/>
  <c r="D534" i="15"/>
  <c r="M534" i="15"/>
  <c r="J534" i="15"/>
  <c r="K534" i="15"/>
  <c r="H534" i="15"/>
  <c r="G534" i="15"/>
  <c r="F534" i="15"/>
  <c r="E534" i="15"/>
  <c r="A534" i="15"/>
  <c r="B534" i="15"/>
  <c r="C534" i="15"/>
  <c r="D533" i="15"/>
  <c r="M533" i="15"/>
  <c r="J533" i="15"/>
  <c r="K533" i="15"/>
  <c r="H533" i="15"/>
  <c r="G533" i="15"/>
  <c r="F533" i="15"/>
  <c r="E533" i="15"/>
  <c r="A533" i="15"/>
  <c r="B533" i="15"/>
  <c r="C533" i="15"/>
  <c r="D532" i="15"/>
  <c r="M532" i="15"/>
  <c r="J532" i="15"/>
  <c r="K532" i="15"/>
  <c r="H532" i="15"/>
  <c r="G532" i="15"/>
  <c r="F532" i="15"/>
  <c r="E532" i="15"/>
  <c r="A532" i="15"/>
  <c r="B532" i="15"/>
  <c r="C532" i="15"/>
  <c r="D531" i="15"/>
  <c r="M531" i="15"/>
  <c r="J531" i="15"/>
  <c r="K531" i="15"/>
  <c r="H531" i="15"/>
  <c r="G531" i="15"/>
  <c r="F531" i="15"/>
  <c r="E531" i="15"/>
  <c r="A531" i="15"/>
  <c r="B531" i="15"/>
  <c r="C531" i="15"/>
  <c r="D530" i="15"/>
  <c r="M530" i="15"/>
  <c r="J530" i="15"/>
  <c r="K530" i="15"/>
  <c r="H530" i="15"/>
  <c r="G530" i="15"/>
  <c r="F530" i="15"/>
  <c r="E530" i="15"/>
  <c r="A530" i="15"/>
  <c r="B530" i="15"/>
  <c r="C530" i="15"/>
  <c r="D529" i="15"/>
  <c r="M529" i="15"/>
  <c r="J529" i="15"/>
  <c r="K529" i="15"/>
  <c r="H529" i="15"/>
  <c r="G529" i="15"/>
  <c r="F529" i="15"/>
  <c r="E529" i="15"/>
  <c r="A529" i="15"/>
  <c r="B529" i="15"/>
  <c r="C529" i="15"/>
  <c r="D528" i="15"/>
  <c r="M528" i="15"/>
  <c r="J528" i="15"/>
  <c r="K528" i="15"/>
  <c r="H528" i="15"/>
  <c r="G528" i="15"/>
  <c r="F528" i="15"/>
  <c r="E528" i="15"/>
  <c r="A528" i="15"/>
  <c r="B528" i="15"/>
  <c r="C528" i="15"/>
  <c r="D527" i="15"/>
  <c r="M527" i="15"/>
  <c r="J527" i="15"/>
  <c r="K527" i="15"/>
  <c r="H527" i="15"/>
  <c r="G527" i="15"/>
  <c r="F527" i="15"/>
  <c r="E527" i="15"/>
  <c r="A527" i="15"/>
  <c r="B527" i="15"/>
  <c r="C527" i="15"/>
  <c r="D526" i="15"/>
  <c r="M526" i="15"/>
  <c r="J526" i="15"/>
  <c r="K526" i="15"/>
  <c r="H526" i="15"/>
  <c r="G526" i="15"/>
  <c r="F526" i="15"/>
  <c r="E526" i="15"/>
  <c r="A526" i="15"/>
  <c r="B526" i="15"/>
  <c r="C526" i="15"/>
  <c r="D525" i="15"/>
  <c r="M525" i="15"/>
  <c r="J525" i="15"/>
  <c r="K525" i="15"/>
  <c r="H525" i="15"/>
  <c r="G525" i="15"/>
  <c r="F525" i="15"/>
  <c r="E525" i="15"/>
  <c r="A525" i="15"/>
  <c r="B525" i="15"/>
  <c r="C525" i="15"/>
  <c r="D524" i="15"/>
  <c r="M524" i="15"/>
  <c r="J524" i="15"/>
  <c r="K524" i="15"/>
  <c r="H524" i="15"/>
  <c r="G524" i="15"/>
  <c r="F524" i="15"/>
  <c r="E524" i="15"/>
  <c r="A524" i="15"/>
  <c r="B524" i="15"/>
  <c r="C524" i="15"/>
  <c r="D523" i="15"/>
  <c r="M523" i="15"/>
  <c r="J523" i="15"/>
  <c r="K523" i="15"/>
  <c r="H523" i="15"/>
  <c r="G523" i="15"/>
  <c r="F523" i="15"/>
  <c r="E523" i="15"/>
  <c r="A523" i="15"/>
  <c r="B523" i="15"/>
  <c r="C523" i="15"/>
  <c r="D522" i="15"/>
  <c r="M522" i="15"/>
  <c r="J522" i="15"/>
  <c r="K522" i="15"/>
  <c r="H522" i="15"/>
  <c r="G522" i="15"/>
  <c r="F522" i="15"/>
  <c r="E522" i="15"/>
  <c r="A522" i="15"/>
  <c r="B522" i="15"/>
  <c r="C522" i="15"/>
  <c r="D521" i="15"/>
  <c r="M521" i="15"/>
  <c r="J521" i="15"/>
  <c r="K521" i="15"/>
  <c r="H521" i="15"/>
  <c r="G521" i="15"/>
  <c r="F521" i="15"/>
  <c r="E521" i="15"/>
  <c r="A521" i="15"/>
  <c r="B521" i="15"/>
  <c r="C521" i="15"/>
  <c r="D520" i="15"/>
  <c r="M520" i="15"/>
  <c r="J520" i="15"/>
  <c r="K520" i="15"/>
  <c r="H520" i="15"/>
  <c r="G520" i="15"/>
  <c r="F520" i="15"/>
  <c r="E520" i="15"/>
  <c r="A520" i="15"/>
  <c r="B520" i="15"/>
  <c r="C520" i="15"/>
  <c r="D519" i="15"/>
  <c r="M519" i="15"/>
  <c r="J519" i="15"/>
  <c r="K519" i="15"/>
  <c r="H519" i="15"/>
  <c r="G519" i="15"/>
  <c r="F519" i="15"/>
  <c r="E519" i="15"/>
  <c r="A519" i="15"/>
  <c r="B519" i="15"/>
  <c r="C519" i="15"/>
  <c r="D518" i="15"/>
  <c r="M518" i="15"/>
  <c r="J518" i="15"/>
  <c r="K518" i="15"/>
  <c r="H518" i="15"/>
  <c r="G518" i="15"/>
  <c r="F518" i="15"/>
  <c r="E518" i="15"/>
  <c r="A518" i="15"/>
  <c r="B518" i="15"/>
  <c r="C518" i="15"/>
  <c r="D517" i="15"/>
  <c r="M517" i="15"/>
  <c r="J517" i="15"/>
  <c r="K517" i="15"/>
  <c r="H517" i="15"/>
  <c r="G517" i="15"/>
  <c r="F517" i="15"/>
  <c r="E517" i="15"/>
  <c r="A517" i="15"/>
  <c r="B517" i="15"/>
  <c r="C517" i="15"/>
  <c r="D516" i="15"/>
  <c r="M516" i="15"/>
  <c r="J516" i="15"/>
  <c r="K516" i="15"/>
  <c r="H516" i="15"/>
  <c r="G516" i="15"/>
  <c r="F516" i="15"/>
  <c r="E516" i="15"/>
  <c r="A516" i="15"/>
  <c r="B516" i="15"/>
  <c r="C516" i="15"/>
  <c r="D515" i="15"/>
  <c r="M515" i="15"/>
  <c r="J515" i="15"/>
  <c r="K515" i="15"/>
  <c r="H515" i="15"/>
  <c r="G515" i="15"/>
  <c r="F515" i="15"/>
  <c r="E515" i="15"/>
  <c r="A515" i="15"/>
  <c r="B515" i="15"/>
  <c r="C515" i="15"/>
  <c r="D514" i="15"/>
  <c r="M514" i="15"/>
  <c r="J514" i="15"/>
  <c r="K514" i="15"/>
  <c r="H514" i="15"/>
  <c r="G514" i="15"/>
  <c r="F514" i="15"/>
  <c r="E514" i="15"/>
  <c r="A514" i="15"/>
  <c r="B514" i="15"/>
  <c r="C514" i="15"/>
  <c r="D513" i="15"/>
  <c r="M513" i="15"/>
  <c r="J513" i="15"/>
  <c r="K513" i="15"/>
  <c r="H513" i="15"/>
  <c r="G513" i="15"/>
  <c r="F513" i="15"/>
  <c r="E513" i="15"/>
  <c r="A513" i="15"/>
  <c r="B513" i="15"/>
  <c r="C513" i="15"/>
  <c r="D512" i="15"/>
  <c r="M512" i="15"/>
  <c r="J512" i="15"/>
  <c r="K512" i="15"/>
  <c r="H512" i="15"/>
  <c r="G512" i="15"/>
  <c r="F512" i="15"/>
  <c r="E512" i="15"/>
  <c r="A512" i="15"/>
  <c r="B512" i="15"/>
  <c r="C512" i="15"/>
  <c r="D511" i="15"/>
  <c r="M511" i="15"/>
  <c r="J511" i="15"/>
  <c r="K511" i="15"/>
  <c r="H511" i="15"/>
  <c r="G511" i="15"/>
  <c r="F511" i="15"/>
  <c r="E511" i="15"/>
  <c r="A511" i="15"/>
  <c r="B511" i="15"/>
  <c r="C511" i="15"/>
  <c r="D510" i="15"/>
  <c r="M510" i="15"/>
  <c r="J510" i="15"/>
  <c r="K510" i="15"/>
  <c r="H510" i="15"/>
  <c r="G510" i="15"/>
  <c r="F510" i="15"/>
  <c r="E510" i="15"/>
  <c r="A510" i="15"/>
  <c r="B510" i="15"/>
  <c r="C510" i="15"/>
  <c r="D509" i="15"/>
  <c r="M509" i="15"/>
  <c r="J509" i="15"/>
  <c r="K509" i="15"/>
  <c r="H509" i="15"/>
  <c r="G509" i="15"/>
  <c r="F509" i="15"/>
  <c r="E509" i="15"/>
  <c r="A509" i="15"/>
  <c r="B509" i="15"/>
  <c r="C509" i="15"/>
  <c r="D508" i="15"/>
  <c r="M508" i="15"/>
  <c r="J508" i="15"/>
  <c r="K508" i="15"/>
  <c r="H508" i="15"/>
  <c r="G508" i="15"/>
  <c r="F508" i="15"/>
  <c r="E508" i="15"/>
  <c r="A508" i="15"/>
  <c r="B508" i="15"/>
  <c r="C508" i="15"/>
  <c r="D507" i="15"/>
  <c r="M507" i="15"/>
  <c r="J507" i="15"/>
  <c r="K507" i="15"/>
  <c r="H507" i="15"/>
  <c r="G507" i="15"/>
  <c r="F507" i="15"/>
  <c r="E507" i="15"/>
  <c r="A507" i="15"/>
  <c r="B507" i="15"/>
  <c r="C507" i="15"/>
  <c r="D506" i="15"/>
  <c r="M506" i="15"/>
  <c r="J506" i="15"/>
  <c r="K506" i="15"/>
  <c r="H506" i="15"/>
  <c r="G506" i="15"/>
  <c r="F506" i="15"/>
  <c r="E506" i="15"/>
  <c r="A506" i="15"/>
  <c r="B506" i="15"/>
  <c r="C506" i="15"/>
  <c r="D505" i="15"/>
  <c r="M505" i="15"/>
  <c r="J505" i="15"/>
  <c r="K505" i="15"/>
  <c r="H505" i="15"/>
  <c r="G505" i="15"/>
  <c r="F505" i="15"/>
  <c r="E505" i="15"/>
  <c r="A505" i="15"/>
  <c r="B505" i="15"/>
  <c r="C505" i="15"/>
  <c r="D504" i="15"/>
  <c r="M504" i="15"/>
  <c r="J504" i="15"/>
  <c r="K504" i="15"/>
  <c r="H504" i="15"/>
  <c r="G504" i="15"/>
  <c r="F504" i="15"/>
  <c r="E504" i="15"/>
  <c r="A504" i="15"/>
  <c r="B504" i="15"/>
  <c r="C504" i="15"/>
  <c r="D503" i="15"/>
  <c r="M503" i="15"/>
  <c r="J503" i="15"/>
  <c r="K503" i="15"/>
  <c r="H503" i="15"/>
  <c r="G503" i="15"/>
  <c r="F503" i="15"/>
  <c r="E503" i="15"/>
  <c r="A503" i="15"/>
  <c r="B503" i="15"/>
  <c r="C503" i="15"/>
  <c r="D502" i="15"/>
  <c r="M502" i="15"/>
  <c r="J502" i="15"/>
  <c r="K502" i="15"/>
  <c r="H502" i="15"/>
  <c r="G502" i="15"/>
  <c r="F502" i="15"/>
  <c r="E502" i="15"/>
  <c r="A502" i="15"/>
  <c r="B502" i="15"/>
  <c r="C502" i="15"/>
  <c r="D501" i="15"/>
  <c r="M501" i="15"/>
  <c r="J501" i="15"/>
  <c r="K501" i="15"/>
  <c r="H501" i="15"/>
  <c r="G501" i="15"/>
  <c r="F501" i="15"/>
  <c r="E501" i="15"/>
  <c r="A501" i="15"/>
  <c r="B501" i="15"/>
  <c r="C501" i="15"/>
  <c r="D500" i="15"/>
  <c r="M500" i="15"/>
  <c r="J500" i="15"/>
  <c r="K500" i="15"/>
  <c r="H500" i="15"/>
  <c r="G500" i="15"/>
  <c r="F500" i="15"/>
  <c r="E500" i="15"/>
  <c r="A500" i="15"/>
  <c r="B500" i="15"/>
  <c r="C500" i="15"/>
  <c r="D499" i="15"/>
  <c r="M499" i="15"/>
  <c r="J499" i="15"/>
  <c r="K499" i="15"/>
  <c r="H499" i="15"/>
  <c r="G499" i="15"/>
  <c r="F499" i="15"/>
  <c r="E499" i="15"/>
  <c r="A499" i="15"/>
  <c r="B499" i="15"/>
  <c r="C499" i="15"/>
  <c r="D498" i="15"/>
  <c r="M498" i="15"/>
  <c r="J498" i="15"/>
  <c r="K498" i="15"/>
  <c r="H498" i="15"/>
  <c r="G498" i="15"/>
  <c r="F498" i="15"/>
  <c r="E498" i="15"/>
  <c r="A498" i="15"/>
  <c r="B498" i="15"/>
  <c r="C498" i="15"/>
  <c r="D497" i="15"/>
  <c r="M497" i="15"/>
  <c r="J497" i="15"/>
  <c r="K497" i="15"/>
  <c r="H497" i="15"/>
  <c r="G497" i="15"/>
  <c r="F497" i="15"/>
  <c r="E497" i="15"/>
  <c r="A497" i="15"/>
  <c r="B497" i="15"/>
  <c r="C497" i="15"/>
  <c r="D496" i="15"/>
  <c r="M496" i="15"/>
  <c r="J496" i="15"/>
  <c r="K496" i="15"/>
  <c r="H496" i="15"/>
  <c r="G496" i="15"/>
  <c r="F496" i="15"/>
  <c r="E496" i="15"/>
  <c r="A496" i="15"/>
  <c r="B496" i="15"/>
  <c r="C496" i="15"/>
  <c r="D495" i="15"/>
  <c r="M495" i="15"/>
  <c r="J495" i="15"/>
  <c r="K495" i="15"/>
  <c r="H495" i="15"/>
  <c r="G495" i="15"/>
  <c r="F495" i="15"/>
  <c r="E495" i="15"/>
  <c r="A495" i="15"/>
  <c r="B495" i="15"/>
  <c r="C495" i="15"/>
  <c r="D494" i="15"/>
  <c r="M494" i="15"/>
  <c r="J494" i="15"/>
  <c r="K494" i="15"/>
  <c r="H494" i="15"/>
  <c r="G494" i="15"/>
  <c r="F494" i="15"/>
  <c r="E494" i="15"/>
  <c r="A494" i="15"/>
  <c r="B494" i="15"/>
  <c r="C494" i="15"/>
  <c r="D493" i="15"/>
  <c r="M493" i="15"/>
  <c r="J493" i="15"/>
  <c r="K493" i="15"/>
  <c r="H493" i="15"/>
  <c r="G493" i="15"/>
  <c r="F493" i="15"/>
  <c r="E493" i="15"/>
  <c r="A493" i="15"/>
  <c r="B493" i="15"/>
  <c r="C493" i="15"/>
  <c r="D492" i="15"/>
  <c r="M492" i="15"/>
  <c r="J492" i="15"/>
  <c r="K492" i="15"/>
  <c r="H492" i="15"/>
  <c r="G492" i="15"/>
  <c r="F492" i="15"/>
  <c r="E492" i="15"/>
  <c r="A492" i="15"/>
  <c r="B492" i="15"/>
  <c r="C492" i="15"/>
  <c r="D491" i="15"/>
  <c r="M491" i="15"/>
  <c r="J491" i="15"/>
  <c r="K491" i="15"/>
  <c r="H491" i="15"/>
  <c r="G491" i="15"/>
  <c r="F491" i="15"/>
  <c r="E491" i="15"/>
  <c r="A491" i="15"/>
  <c r="B491" i="15"/>
  <c r="C491" i="15"/>
  <c r="D490" i="15"/>
  <c r="M490" i="15"/>
  <c r="J490" i="15"/>
  <c r="K490" i="15"/>
  <c r="H490" i="15"/>
  <c r="G490" i="15"/>
  <c r="F490" i="15"/>
  <c r="E490" i="15"/>
  <c r="A490" i="15"/>
  <c r="B490" i="15"/>
  <c r="C490" i="15"/>
  <c r="J489" i="15"/>
  <c r="K489" i="15"/>
  <c r="H489" i="15"/>
  <c r="F489" i="15"/>
  <c r="E489" i="15"/>
  <c r="A489" i="15"/>
  <c r="D489" i="15"/>
  <c r="M489" i="15"/>
  <c r="G489" i="15"/>
  <c r="B489" i="15"/>
  <c r="C489" i="15"/>
  <c r="D2" i="15"/>
  <c r="M2" i="15"/>
  <c r="D488" i="15"/>
  <c r="M488" i="15"/>
  <c r="D487" i="15"/>
  <c r="M487" i="15"/>
  <c r="D486" i="15"/>
  <c r="M486" i="15"/>
  <c r="D485" i="15"/>
  <c r="M485" i="15"/>
  <c r="D484" i="15"/>
  <c r="M484" i="15"/>
  <c r="D483" i="15"/>
  <c r="M483" i="15"/>
  <c r="D482" i="15"/>
  <c r="M482" i="15"/>
  <c r="D481" i="15"/>
  <c r="M481" i="15"/>
  <c r="D480" i="15"/>
  <c r="M480" i="15"/>
  <c r="D479" i="15"/>
  <c r="M479" i="15"/>
  <c r="D478" i="15"/>
  <c r="M478" i="15"/>
  <c r="D477" i="15"/>
  <c r="M477" i="15"/>
  <c r="D476" i="15"/>
  <c r="M476" i="15"/>
  <c r="D475" i="15"/>
  <c r="M475" i="15"/>
  <c r="D474" i="15"/>
  <c r="M474" i="15"/>
  <c r="D473" i="15"/>
  <c r="M473" i="15"/>
  <c r="D472" i="15"/>
  <c r="M472" i="15"/>
  <c r="D471" i="15"/>
  <c r="M471" i="15"/>
  <c r="D470" i="15"/>
  <c r="M470" i="15"/>
  <c r="D469" i="15"/>
  <c r="M469" i="15"/>
  <c r="D468" i="15"/>
  <c r="M468" i="15"/>
  <c r="D467" i="15"/>
  <c r="M467" i="15"/>
  <c r="D466" i="15"/>
  <c r="M466" i="15"/>
  <c r="D465" i="15"/>
  <c r="M465" i="15"/>
  <c r="D464" i="15"/>
  <c r="M464" i="15"/>
  <c r="D463" i="15"/>
  <c r="M463" i="15"/>
  <c r="D462" i="15"/>
  <c r="M462" i="15"/>
  <c r="D461" i="15"/>
  <c r="M461" i="15"/>
  <c r="D460" i="15"/>
  <c r="M460" i="15"/>
  <c r="D459" i="15"/>
  <c r="M459" i="15"/>
  <c r="D458" i="15"/>
  <c r="M458" i="15"/>
  <c r="D457" i="15"/>
  <c r="M457" i="15"/>
  <c r="D456" i="15"/>
  <c r="M456" i="15"/>
  <c r="D455" i="15"/>
  <c r="M455" i="15"/>
  <c r="D454" i="15"/>
  <c r="M454" i="15"/>
  <c r="D453" i="15"/>
  <c r="M453" i="15"/>
  <c r="D452" i="15"/>
  <c r="M452" i="15"/>
  <c r="D451" i="15"/>
  <c r="M451" i="15"/>
  <c r="D450" i="15"/>
  <c r="M450" i="15"/>
  <c r="D449" i="15"/>
  <c r="M449" i="15"/>
  <c r="D448" i="15"/>
  <c r="M448" i="15"/>
  <c r="D447" i="15"/>
  <c r="M447" i="15"/>
  <c r="D446" i="15"/>
  <c r="M446" i="15"/>
  <c r="D445" i="15"/>
  <c r="M445" i="15"/>
  <c r="D444" i="15"/>
  <c r="M444" i="15"/>
  <c r="D443" i="15"/>
  <c r="M443" i="15"/>
  <c r="D442" i="15"/>
  <c r="M442" i="15"/>
  <c r="D441" i="15"/>
  <c r="M441" i="15"/>
  <c r="D440" i="15"/>
  <c r="M440" i="15"/>
  <c r="D439" i="15"/>
  <c r="M439" i="15"/>
  <c r="D438" i="15"/>
  <c r="M438" i="15"/>
  <c r="D437" i="15"/>
  <c r="M437" i="15"/>
  <c r="D436" i="15"/>
  <c r="M436" i="15"/>
  <c r="D435" i="15"/>
  <c r="M435" i="15"/>
  <c r="D434" i="15"/>
  <c r="M434" i="15"/>
  <c r="D433" i="15"/>
  <c r="M433" i="15"/>
  <c r="D432" i="15"/>
  <c r="M432" i="15"/>
  <c r="D431" i="15"/>
  <c r="M431" i="15"/>
  <c r="D430" i="15"/>
  <c r="M430" i="15"/>
  <c r="D429" i="15"/>
  <c r="M429" i="15"/>
  <c r="D428" i="15"/>
  <c r="M428" i="15"/>
  <c r="D427" i="15"/>
  <c r="M427" i="15"/>
  <c r="D426" i="15"/>
  <c r="M426" i="15"/>
  <c r="D425" i="15"/>
  <c r="M425" i="15"/>
  <c r="D424" i="15"/>
  <c r="M424" i="15"/>
  <c r="D423" i="15"/>
  <c r="M423" i="15"/>
  <c r="D422" i="15"/>
  <c r="M422" i="15"/>
  <c r="D421" i="15"/>
  <c r="M421" i="15"/>
  <c r="D420" i="15"/>
  <c r="M420" i="15"/>
  <c r="D419" i="15"/>
  <c r="M419" i="15"/>
  <c r="D418" i="15"/>
  <c r="M418" i="15"/>
  <c r="D417" i="15"/>
  <c r="M417" i="15"/>
  <c r="D416" i="15"/>
  <c r="M416" i="15"/>
  <c r="D415" i="15"/>
  <c r="M415" i="15"/>
  <c r="D414" i="15"/>
  <c r="M414" i="15"/>
  <c r="D413" i="15"/>
  <c r="M413" i="15"/>
  <c r="D412" i="15"/>
  <c r="M412" i="15"/>
  <c r="D411" i="15"/>
  <c r="M411" i="15"/>
  <c r="D410" i="15"/>
  <c r="M410" i="15"/>
  <c r="D409" i="15"/>
  <c r="M409" i="15"/>
  <c r="D408" i="15"/>
  <c r="M408" i="15"/>
  <c r="D407" i="15"/>
  <c r="M407" i="15"/>
  <c r="D406" i="15"/>
  <c r="M406" i="15"/>
  <c r="D405" i="15"/>
  <c r="M405" i="15"/>
  <c r="D404" i="15"/>
  <c r="M404" i="15"/>
  <c r="D403" i="15"/>
  <c r="M403" i="15"/>
  <c r="D402" i="15"/>
  <c r="M402" i="15"/>
  <c r="D401" i="15"/>
  <c r="M401" i="15"/>
  <c r="D400" i="15"/>
  <c r="M400" i="15"/>
  <c r="D399" i="15"/>
  <c r="M399" i="15"/>
  <c r="D398" i="15"/>
  <c r="M398" i="15"/>
  <c r="D397" i="15"/>
  <c r="M397" i="15"/>
  <c r="D396" i="15"/>
  <c r="M396" i="15"/>
  <c r="D395" i="15"/>
  <c r="M395" i="15"/>
  <c r="D394" i="15"/>
  <c r="M394" i="15"/>
  <c r="D393" i="15"/>
  <c r="M393" i="15"/>
  <c r="D392" i="15"/>
  <c r="M392" i="15"/>
  <c r="D391" i="15"/>
  <c r="M391" i="15"/>
  <c r="D390" i="15"/>
  <c r="M390" i="15"/>
  <c r="D389" i="15"/>
  <c r="M389" i="15"/>
  <c r="D388" i="15"/>
  <c r="M388" i="15"/>
  <c r="D387" i="15"/>
  <c r="M387" i="15"/>
  <c r="D386" i="15"/>
  <c r="M386" i="15"/>
  <c r="D385" i="15"/>
  <c r="M385" i="15"/>
  <c r="D384" i="15"/>
  <c r="M384" i="15"/>
  <c r="D383" i="15"/>
  <c r="M383" i="15"/>
  <c r="D382" i="15"/>
  <c r="M382" i="15"/>
  <c r="D381" i="15"/>
  <c r="M381" i="15"/>
  <c r="D380" i="15"/>
  <c r="M380" i="15"/>
  <c r="D379" i="15"/>
  <c r="M379" i="15"/>
  <c r="D378" i="15"/>
  <c r="M378" i="15"/>
  <c r="D377" i="15"/>
  <c r="M377" i="15"/>
  <c r="D376" i="15"/>
  <c r="M376" i="15"/>
  <c r="D375" i="15"/>
  <c r="M375" i="15"/>
  <c r="D374" i="15"/>
  <c r="M374" i="15"/>
  <c r="D373" i="15"/>
  <c r="M373" i="15"/>
  <c r="D372" i="15"/>
  <c r="M372" i="15"/>
  <c r="D371" i="15"/>
  <c r="M371" i="15"/>
  <c r="D370" i="15"/>
  <c r="M370" i="15"/>
  <c r="D369" i="15"/>
  <c r="M369" i="15"/>
  <c r="D368" i="15"/>
  <c r="M368" i="15"/>
  <c r="D367" i="15"/>
  <c r="M367" i="15"/>
  <c r="D366" i="15"/>
  <c r="M366" i="15"/>
  <c r="D365" i="15"/>
  <c r="M365" i="15"/>
  <c r="D364" i="15"/>
  <c r="M364" i="15"/>
  <c r="D363" i="15"/>
  <c r="M363" i="15"/>
  <c r="D362" i="15"/>
  <c r="M362" i="15"/>
  <c r="D361" i="15"/>
  <c r="M361" i="15"/>
  <c r="D360" i="15"/>
  <c r="M360" i="15"/>
  <c r="D359" i="15"/>
  <c r="M359" i="15"/>
  <c r="D358" i="15"/>
  <c r="M358" i="15"/>
  <c r="D357" i="15"/>
  <c r="M357" i="15"/>
  <c r="D356" i="15"/>
  <c r="M356" i="15"/>
  <c r="D355" i="15"/>
  <c r="M355" i="15"/>
  <c r="D354" i="15"/>
  <c r="M354" i="15"/>
  <c r="D353" i="15"/>
  <c r="M353" i="15"/>
  <c r="D352" i="15"/>
  <c r="M352" i="15"/>
  <c r="D351" i="15"/>
  <c r="M351" i="15"/>
  <c r="D350" i="15"/>
  <c r="M350" i="15"/>
  <c r="D349" i="15"/>
  <c r="M349" i="15"/>
  <c r="D348" i="15"/>
  <c r="M348" i="15"/>
  <c r="D347" i="15"/>
  <c r="M347" i="15"/>
  <c r="D346" i="15"/>
  <c r="M346" i="15"/>
  <c r="D345" i="15"/>
  <c r="M345" i="15"/>
  <c r="D344" i="15"/>
  <c r="M344" i="15"/>
  <c r="D343" i="15"/>
  <c r="M343" i="15"/>
  <c r="D342" i="15"/>
  <c r="M342" i="15"/>
  <c r="D341" i="15"/>
  <c r="M341" i="15"/>
  <c r="D340" i="15"/>
  <c r="M340" i="15"/>
  <c r="D339" i="15"/>
  <c r="M339" i="15"/>
  <c r="D338" i="15"/>
  <c r="M338" i="15"/>
  <c r="D337" i="15"/>
  <c r="M337" i="15"/>
  <c r="D336" i="15"/>
  <c r="M336" i="15"/>
  <c r="D335" i="15"/>
  <c r="M335" i="15"/>
  <c r="D334" i="15"/>
  <c r="M334" i="15"/>
  <c r="D333" i="15"/>
  <c r="M333" i="15"/>
  <c r="D332" i="15"/>
  <c r="M332" i="15"/>
  <c r="D331" i="15"/>
  <c r="M331" i="15"/>
  <c r="D330" i="15"/>
  <c r="M330" i="15"/>
  <c r="D329" i="15"/>
  <c r="M329" i="15"/>
  <c r="D328" i="15"/>
  <c r="M328" i="15"/>
  <c r="D327" i="15"/>
  <c r="M327" i="15"/>
  <c r="D326" i="15"/>
  <c r="M326" i="15"/>
  <c r="D325" i="15"/>
  <c r="M325" i="15"/>
  <c r="D324" i="15"/>
  <c r="M324" i="15"/>
  <c r="D323" i="15"/>
  <c r="M323" i="15"/>
  <c r="D322" i="15"/>
  <c r="M322" i="15"/>
  <c r="D321" i="15"/>
  <c r="M321" i="15"/>
  <c r="D320" i="15"/>
  <c r="M320" i="15"/>
  <c r="D319" i="15"/>
  <c r="M319" i="15"/>
  <c r="D318" i="15"/>
  <c r="M318" i="15"/>
  <c r="D317" i="15"/>
  <c r="M317" i="15"/>
  <c r="D316" i="15"/>
  <c r="M316" i="15"/>
  <c r="D315" i="15"/>
  <c r="M315" i="15"/>
  <c r="D314" i="15"/>
  <c r="M314" i="15"/>
  <c r="D313" i="15"/>
  <c r="M313" i="15"/>
  <c r="D312" i="15"/>
  <c r="M312" i="15"/>
  <c r="D311" i="15"/>
  <c r="M311" i="15"/>
  <c r="D310" i="15"/>
  <c r="M310" i="15"/>
  <c r="D309" i="15"/>
  <c r="M309" i="15"/>
  <c r="D308" i="15"/>
  <c r="M308" i="15"/>
  <c r="D307" i="15"/>
  <c r="M307" i="15"/>
  <c r="D306" i="15"/>
  <c r="M306" i="15"/>
  <c r="D305" i="15"/>
  <c r="M305" i="15"/>
  <c r="D304" i="15"/>
  <c r="M304" i="15"/>
  <c r="D303" i="15"/>
  <c r="M303" i="15"/>
  <c r="D302" i="15"/>
  <c r="M302" i="15"/>
  <c r="D301" i="15"/>
  <c r="M301" i="15"/>
  <c r="D300" i="15"/>
  <c r="M300" i="15"/>
  <c r="D299" i="15"/>
  <c r="M299" i="15"/>
  <c r="D298" i="15"/>
  <c r="M298" i="15"/>
  <c r="D297" i="15"/>
  <c r="M297" i="15"/>
  <c r="D296" i="15"/>
  <c r="M296" i="15"/>
  <c r="D295" i="15"/>
  <c r="M295" i="15"/>
  <c r="D294" i="15"/>
  <c r="M294" i="15"/>
  <c r="D293" i="15"/>
  <c r="M293" i="15"/>
  <c r="D292" i="15"/>
  <c r="M292" i="15"/>
  <c r="D291" i="15"/>
  <c r="M291" i="15"/>
  <c r="D290" i="15"/>
  <c r="M290" i="15"/>
  <c r="D289" i="15"/>
  <c r="M289" i="15"/>
  <c r="D288" i="15"/>
  <c r="M288" i="15"/>
  <c r="D287" i="15"/>
  <c r="M287" i="15"/>
  <c r="D286" i="15"/>
  <c r="M286" i="15"/>
  <c r="D285" i="15"/>
  <c r="M285" i="15"/>
  <c r="D284" i="15"/>
  <c r="M284" i="15"/>
  <c r="D283" i="15"/>
  <c r="M283" i="15"/>
  <c r="D282" i="15"/>
  <c r="M282" i="15"/>
  <c r="D281" i="15"/>
  <c r="M281" i="15"/>
  <c r="D280" i="15"/>
  <c r="M280" i="15"/>
  <c r="D279" i="15"/>
  <c r="M279" i="15"/>
  <c r="D278" i="15"/>
  <c r="M278" i="15"/>
  <c r="D277" i="15"/>
  <c r="M277" i="15"/>
  <c r="D276" i="15"/>
  <c r="M276" i="15"/>
  <c r="D275" i="15"/>
  <c r="M275" i="15"/>
  <c r="D274" i="15"/>
  <c r="M274" i="15"/>
  <c r="D273" i="15"/>
  <c r="M273" i="15"/>
  <c r="D272" i="15"/>
  <c r="M272" i="15"/>
  <c r="D271" i="15"/>
  <c r="M271" i="15"/>
  <c r="D270" i="15"/>
  <c r="M270" i="15"/>
  <c r="D269" i="15"/>
  <c r="M269" i="15"/>
  <c r="D268" i="15"/>
  <c r="M268" i="15"/>
  <c r="D267" i="15"/>
  <c r="M267" i="15"/>
  <c r="D266" i="15"/>
  <c r="M266" i="15"/>
  <c r="D265" i="15"/>
  <c r="M265" i="15"/>
  <c r="D264" i="15"/>
  <c r="M264" i="15"/>
  <c r="D263" i="15"/>
  <c r="M263" i="15"/>
  <c r="D262" i="15"/>
  <c r="M262" i="15"/>
  <c r="D261" i="15"/>
  <c r="M261" i="15"/>
  <c r="D260" i="15"/>
  <c r="M260" i="15"/>
  <c r="D259" i="15"/>
  <c r="M259" i="15"/>
  <c r="D258" i="15"/>
  <c r="M258" i="15"/>
  <c r="D257" i="15"/>
  <c r="M257" i="15"/>
  <c r="D256" i="15"/>
  <c r="M256" i="15"/>
  <c r="D255" i="15"/>
  <c r="M255" i="15"/>
  <c r="D254" i="15"/>
  <c r="M254" i="15"/>
  <c r="D253" i="15"/>
  <c r="M253" i="15"/>
  <c r="D252" i="15"/>
  <c r="M252" i="15"/>
  <c r="D251" i="15"/>
  <c r="M251" i="15"/>
  <c r="D250" i="15"/>
  <c r="M250" i="15"/>
  <c r="D249" i="15"/>
  <c r="M249" i="15"/>
  <c r="D248" i="15"/>
  <c r="M248" i="15"/>
  <c r="D247" i="15"/>
  <c r="M247" i="15"/>
  <c r="D246" i="15"/>
  <c r="M246" i="15"/>
  <c r="D245" i="15"/>
  <c r="M245" i="15"/>
  <c r="D244" i="15"/>
  <c r="M244" i="15"/>
  <c r="D243" i="15"/>
  <c r="M243" i="15"/>
  <c r="D242" i="15"/>
  <c r="M242" i="15"/>
  <c r="D241" i="15"/>
  <c r="M241" i="15"/>
  <c r="D240" i="15"/>
  <c r="M240" i="15"/>
  <c r="D239" i="15"/>
  <c r="M239" i="15"/>
  <c r="D238" i="15"/>
  <c r="M238" i="15"/>
  <c r="D237" i="15"/>
  <c r="M237" i="15"/>
  <c r="D236" i="15"/>
  <c r="M236" i="15"/>
  <c r="D235" i="15"/>
  <c r="M235" i="15"/>
  <c r="D234" i="15"/>
  <c r="M234" i="15"/>
  <c r="D233" i="15"/>
  <c r="M233" i="15"/>
  <c r="D232" i="15"/>
  <c r="M232" i="15"/>
  <c r="D231" i="15"/>
  <c r="M231" i="15"/>
  <c r="D230" i="15"/>
  <c r="M230" i="15"/>
  <c r="D229" i="15"/>
  <c r="M229" i="15"/>
  <c r="D228" i="15"/>
  <c r="M228" i="15"/>
  <c r="D227" i="15"/>
  <c r="M227" i="15"/>
  <c r="D226" i="15"/>
  <c r="M226" i="15"/>
  <c r="D225" i="15"/>
  <c r="M225" i="15"/>
  <c r="D224" i="15"/>
  <c r="M224" i="15"/>
  <c r="D223" i="15"/>
  <c r="M223" i="15"/>
  <c r="D222" i="15"/>
  <c r="M222" i="15"/>
  <c r="D221" i="15"/>
  <c r="M221" i="15"/>
  <c r="D220" i="15"/>
  <c r="M220" i="15"/>
  <c r="D219" i="15"/>
  <c r="M219" i="15"/>
  <c r="D218" i="15"/>
  <c r="M218" i="15"/>
  <c r="D217" i="15"/>
  <c r="M217" i="15"/>
  <c r="D216" i="15"/>
  <c r="M216" i="15"/>
  <c r="D215" i="15"/>
  <c r="M215" i="15"/>
  <c r="D214" i="15"/>
  <c r="M214" i="15"/>
  <c r="D213" i="15"/>
  <c r="M213" i="15"/>
  <c r="D212" i="15"/>
  <c r="M212" i="15"/>
  <c r="D211" i="15"/>
  <c r="M211" i="15"/>
  <c r="D210" i="15"/>
  <c r="M210" i="15"/>
  <c r="D209" i="15"/>
  <c r="M209" i="15"/>
  <c r="D208" i="15"/>
  <c r="M208" i="15"/>
  <c r="D207" i="15"/>
  <c r="M207" i="15"/>
  <c r="D206" i="15"/>
  <c r="M206" i="15"/>
  <c r="D205" i="15"/>
  <c r="M205" i="15"/>
  <c r="D204" i="15"/>
  <c r="M204" i="15"/>
  <c r="D203" i="15"/>
  <c r="M203" i="15"/>
  <c r="D202" i="15"/>
  <c r="M202" i="15"/>
  <c r="D201" i="15"/>
  <c r="M201" i="15"/>
  <c r="D200" i="15"/>
  <c r="M200" i="15"/>
  <c r="D199" i="15"/>
  <c r="M199" i="15"/>
  <c r="D198" i="15"/>
  <c r="M198" i="15"/>
  <c r="D197" i="15"/>
  <c r="M197" i="15"/>
  <c r="D196" i="15"/>
  <c r="M196" i="15"/>
  <c r="D195" i="15"/>
  <c r="M195" i="15"/>
  <c r="D194" i="15"/>
  <c r="M194" i="15"/>
  <c r="D193" i="15"/>
  <c r="M193" i="15"/>
  <c r="D192" i="15"/>
  <c r="M192" i="15"/>
  <c r="D191" i="15"/>
  <c r="M191" i="15"/>
  <c r="D190" i="15"/>
  <c r="M190" i="15"/>
  <c r="D189" i="15"/>
  <c r="M189" i="15"/>
  <c r="D188" i="15"/>
  <c r="M188" i="15"/>
  <c r="D187" i="15"/>
  <c r="M187" i="15"/>
  <c r="D186" i="15"/>
  <c r="M186" i="15"/>
  <c r="D185" i="15"/>
  <c r="M185" i="15"/>
  <c r="D184" i="15"/>
  <c r="M184" i="15"/>
  <c r="D183" i="15"/>
  <c r="M183" i="15"/>
  <c r="D182" i="15"/>
  <c r="M182" i="15"/>
  <c r="D181" i="15"/>
  <c r="M181" i="15"/>
  <c r="D180" i="15"/>
  <c r="M180" i="15"/>
  <c r="D179" i="15"/>
  <c r="M179" i="15"/>
  <c r="D178" i="15"/>
  <c r="M178" i="15"/>
  <c r="D177" i="15"/>
  <c r="M177" i="15"/>
  <c r="D176" i="15"/>
  <c r="M176" i="15"/>
  <c r="D175" i="15"/>
  <c r="M175" i="15"/>
  <c r="D174" i="15"/>
  <c r="M174" i="15"/>
  <c r="D173" i="15"/>
  <c r="M173" i="15"/>
  <c r="D172" i="15"/>
  <c r="M172" i="15"/>
  <c r="D171" i="15"/>
  <c r="M171" i="15"/>
  <c r="D170" i="15"/>
  <c r="M170" i="15"/>
  <c r="D169" i="15"/>
  <c r="M169" i="15"/>
  <c r="D168" i="15"/>
  <c r="M168" i="15"/>
  <c r="D167" i="15"/>
  <c r="M167" i="15"/>
  <c r="D166" i="15"/>
  <c r="M166" i="15"/>
  <c r="D165" i="15"/>
  <c r="M165" i="15"/>
  <c r="D164" i="15"/>
  <c r="M164" i="15"/>
  <c r="D163" i="15"/>
  <c r="M163" i="15"/>
  <c r="D162" i="15"/>
  <c r="M162" i="15"/>
  <c r="D161" i="15"/>
  <c r="M161" i="15"/>
  <c r="D160" i="15"/>
  <c r="M160" i="15"/>
  <c r="D159" i="15"/>
  <c r="M159" i="15"/>
  <c r="D158" i="15"/>
  <c r="M158" i="15"/>
  <c r="D157" i="15"/>
  <c r="M157" i="15"/>
  <c r="D156" i="15"/>
  <c r="M156" i="15"/>
  <c r="D155" i="15"/>
  <c r="M155" i="15"/>
  <c r="D154" i="15"/>
  <c r="M154" i="15"/>
  <c r="D153" i="15"/>
  <c r="M153" i="15"/>
  <c r="D152" i="15"/>
  <c r="M152" i="15"/>
  <c r="D151" i="15"/>
  <c r="M151" i="15"/>
  <c r="D150" i="15"/>
  <c r="M150" i="15"/>
  <c r="D149" i="15"/>
  <c r="M149" i="15"/>
  <c r="D148" i="15"/>
  <c r="M148" i="15"/>
  <c r="D147" i="15"/>
  <c r="M147" i="15"/>
  <c r="D146" i="15"/>
  <c r="M146" i="15"/>
  <c r="D145" i="15"/>
  <c r="M145" i="15"/>
  <c r="D144" i="15"/>
  <c r="M144" i="15"/>
  <c r="D143" i="15"/>
  <c r="M143" i="15"/>
  <c r="D142" i="15"/>
  <c r="M142" i="15"/>
  <c r="D141" i="15"/>
  <c r="M141" i="15"/>
  <c r="D140" i="15"/>
  <c r="M140" i="15"/>
  <c r="D139" i="15"/>
  <c r="M139" i="15"/>
  <c r="D138" i="15"/>
  <c r="M138" i="15"/>
  <c r="D137" i="15"/>
  <c r="M137" i="15"/>
  <c r="D136" i="15"/>
  <c r="M136" i="15"/>
  <c r="D135" i="15"/>
  <c r="M135" i="15"/>
  <c r="D134" i="15"/>
  <c r="M134" i="15"/>
  <c r="D133" i="15"/>
  <c r="M133" i="15"/>
  <c r="D132" i="15"/>
  <c r="M132" i="15"/>
  <c r="D131" i="15"/>
  <c r="M131" i="15"/>
  <c r="D130" i="15"/>
  <c r="M130" i="15"/>
  <c r="D129" i="15"/>
  <c r="M129" i="15"/>
  <c r="D128" i="15"/>
  <c r="M128" i="15"/>
  <c r="D127" i="15"/>
  <c r="M127" i="15"/>
  <c r="D126" i="15"/>
  <c r="M126" i="15"/>
  <c r="D125" i="15"/>
  <c r="M125" i="15"/>
  <c r="D124" i="15"/>
  <c r="M124" i="15"/>
  <c r="D123" i="15"/>
  <c r="M123" i="15"/>
  <c r="D122" i="15"/>
  <c r="M122" i="15"/>
  <c r="D121" i="15"/>
  <c r="M121" i="15"/>
  <c r="D120" i="15"/>
  <c r="M120" i="15"/>
  <c r="D119" i="15"/>
  <c r="M119" i="15"/>
  <c r="D118" i="15"/>
  <c r="M118" i="15"/>
  <c r="D117" i="15"/>
  <c r="M117" i="15"/>
  <c r="D116" i="15"/>
  <c r="M116" i="15"/>
  <c r="D115" i="15"/>
  <c r="M115" i="15"/>
  <c r="D114" i="15"/>
  <c r="M114" i="15"/>
  <c r="D113" i="15"/>
  <c r="M113" i="15"/>
  <c r="D112" i="15"/>
  <c r="M112" i="15"/>
  <c r="D111" i="15"/>
  <c r="M111" i="15"/>
  <c r="D110" i="15"/>
  <c r="M110" i="15"/>
  <c r="D109" i="15"/>
  <c r="M109" i="15"/>
  <c r="D108" i="15"/>
  <c r="M108" i="15"/>
  <c r="D107" i="15"/>
  <c r="M107" i="15"/>
  <c r="D106" i="15"/>
  <c r="M106" i="15"/>
  <c r="D105" i="15"/>
  <c r="M105" i="15"/>
  <c r="D104" i="15"/>
  <c r="M104" i="15"/>
  <c r="D103" i="15"/>
  <c r="M103" i="15"/>
  <c r="D102" i="15"/>
  <c r="M102" i="15"/>
  <c r="D101" i="15"/>
  <c r="M101" i="15"/>
  <c r="D100" i="15"/>
  <c r="M100" i="15"/>
  <c r="D99" i="15"/>
  <c r="M99" i="15"/>
  <c r="D98" i="15"/>
  <c r="M98" i="15"/>
  <c r="D97" i="15"/>
  <c r="M97" i="15"/>
  <c r="D96" i="15"/>
  <c r="M96" i="15"/>
  <c r="D95" i="15"/>
  <c r="M95" i="15"/>
  <c r="D94" i="15"/>
  <c r="M94" i="15"/>
  <c r="D93" i="15"/>
  <c r="M93" i="15"/>
  <c r="D92" i="15"/>
  <c r="M92" i="15"/>
  <c r="D91" i="15"/>
  <c r="M91" i="15"/>
  <c r="D90" i="15"/>
  <c r="M90" i="15"/>
  <c r="D89" i="15"/>
  <c r="M89" i="15"/>
  <c r="D88" i="15"/>
  <c r="M88" i="15"/>
  <c r="D87" i="15"/>
  <c r="M87" i="15"/>
  <c r="D86" i="15"/>
  <c r="M86" i="15"/>
  <c r="D85" i="15"/>
  <c r="M85" i="15"/>
  <c r="D84" i="15"/>
  <c r="M84" i="15"/>
  <c r="D83" i="15"/>
  <c r="M83" i="15"/>
  <c r="D82" i="15"/>
  <c r="M82" i="15"/>
  <c r="D81" i="15"/>
  <c r="M81" i="15"/>
  <c r="D80" i="15"/>
  <c r="M80" i="15"/>
  <c r="D79" i="15"/>
  <c r="M79" i="15"/>
  <c r="D78" i="15"/>
  <c r="M78" i="15"/>
  <c r="D77" i="15"/>
  <c r="M77" i="15"/>
  <c r="D76" i="15"/>
  <c r="M76" i="15"/>
  <c r="D75" i="15"/>
  <c r="M75" i="15"/>
  <c r="D74" i="15"/>
  <c r="M74" i="15"/>
  <c r="D73" i="15"/>
  <c r="M73" i="15"/>
  <c r="D72" i="15"/>
  <c r="M72" i="15"/>
  <c r="D71" i="15"/>
  <c r="M71" i="15"/>
  <c r="D70" i="15"/>
  <c r="M70" i="15"/>
  <c r="D69" i="15"/>
  <c r="M69" i="15"/>
  <c r="D68" i="15"/>
  <c r="M68" i="15"/>
  <c r="D67" i="15"/>
  <c r="M67" i="15"/>
  <c r="D66" i="15"/>
  <c r="M66" i="15"/>
  <c r="D65" i="15"/>
  <c r="M65" i="15"/>
  <c r="D64" i="15"/>
  <c r="M64" i="15"/>
  <c r="D63" i="15"/>
  <c r="M63" i="15"/>
  <c r="D62" i="15"/>
  <c r="M62" i="15"/>
  <c r="D61" i="15"/>
  <c r="M61" i="15"/>
  <c r="D60" i="15"/>
  <c r="M60" i="15"/>
  <c r="D59" i="15"/>
  <c r="M59" i="15"/>
  <c r="D58" i="15"/>
  <c r="M58" i="15"/>
  <c r="D57" i="15"/>
  <c r="M57" i="15"/>
  <c r="D56" i="15"/>
  <c r="M56" i="15"/>
  <c r="D55" i="15"/>
  <c r="M55" i="15"/>
  <c r="D54" i="15"/>
  <c r="M54" i="15"/>
  <c r="D53" i="15"/>
  <c r="M53" i="15"/>
  <c r="D52" i="15"/>
  <c r="M52" i="15"/>
  <c r="D51" i="15"/>
  <c r="M51" i="15"/>
  <c r="D50" i="15"/>
  <c r="M50" i="15"/>
  <c r="D49" i="15"/>
  <c r="M49" i="15"/>
  <c r="D48" i="15"/>
  <c r="M48" i="15"/>
  <c r="D47" i="15"/>
  <c r="M47" i="15"/>
  <c r="D46" i="15"/>
  <c r="M46" i="15"/>
  <c r="D45" i="15"/>
  <c r="M45" i="15"/>
  <c r="D44" i="15"/>
  <c r="M44" i="15"/>
  <c r="D43" i="15"/>
  <c r="M43" i="15"/>
  <c r="D42" i="15"/>
  <c r="M42" i="15"/>
  <c r="D41" i="15"/>
  <c r="M41" i="15"/>
  <c r="D40" i="15"/>
  <c r="M40" i="15"/>
  <c r="D39" i="15"/>
  <c r="M39" i="15"/>
  <c r="D38" i="15"/>
  <c r="M38" i="15"/>
  <c r="D37" i="15"/>
  <c r="M37" i="15"/>
  <c r="D36" i="15"/>
  <c r="M36" i="15"/>
  <c r="D35" i="15"/>
  <c r="M35" i="15"/>
  <c r="D34" i="15"/>
  <c r="M34" i="15"/>
  <c r="D33" i="15"/>
  <c r="M33" i="15"/>
  <c r="D32" i="15"/>
  <c r="M32" i="15"/>
  <c r="D31" i="15"/>
  <c r="M31" i="15"/>
  <c r="D30" i="15"/>
  <c r="M30" i="15"/>
  <c r="D29" i="15"/>
  <c r="M29" i="15"/>
  <c r="D28" i="15"/>
  <c r="M28" i="15"/>
  <c r="D27" i="15"/>
  <c r="M27" i="15"/>
  <c r="D26" i="15"/>
  <c r="M26" i="15"/>
  <c r="D25" i="15"/>
  <c r="M25" i="15"/>
  <c r="D24" i="15"/>
  <c r="M24" i="15"/>
  <c r="D23" i="15"/>
  <c r="M23" i="15"/>
  <c r="D22" i="15"/>
  <c r="M22" i="15"/>
  <c r="D21" i="15"/>
  <c r="M21" i="15"/>
  <c r="D20" i="15"/>
  <c r="M20" i="15"/>
  <c r="D19" i="15"/>
  <c r="M19" i="15"/>
  <c r="D18" i="15"/>
  <c r="M18" i="15"/>
  <c r="D17" i="15"/>
  <c r="M17" i="15"/>
  <c r="D16" i="15"/>
  <c r="M16" i="15"/>
  <c r="D15" i="15"/>
  <c r="M15" i="15"/>
  <c r="D14" i="15"/>
  <c r="M14" i="15"/>
  <c r="D13" i="15"/>
  <c r="M13" i="15"/>
  <c r="D12" i="15"/>
  <c r="M12" i="15"/>
  <c r="D11" i="15"/>
  <c r="M11" i="15"/>
  <c r="D10" i="15"/>
  <c r="M10" i="15"/>
  <c r="D9" i="15"/>
  <c r="M9" i="15"/>
  <c r="D8" i="15"/>
  <c r="M8" i="15"/>
  <c r="D7" i="15"/>
  <c r="M7" i="15"/>
  <c r="D6" i="15"/>
  <c r="M6" i="15"/>
  <c r="D5" i="15"/>
  <c r="M5" i="15"/>
  <c r="D4" i="15"/>
  <c r="M4" i="15"/>
  <c r="D3" i="15"/>
  <c r="M3" i="15"/>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 r="I98" i="6"/>
  <c r="H98" i="6"/>
  <c r="G98" i="6"/>
  <c r="F98" i="6"/>
  <c r="E98" i="6"/>
  <c r="I97" i="6"/>
  <c r="H97" i="6"/>
  <c r="G97" i="6"/>
  <c r="F97" i="6"/>
  <c r="E97" i="6"/>
  <c r="I96" i="6"/>
  <c r="H96" i="6"/>
  <c r="G96" i="6"/>
  <c r="F96" i="6"/>
  <c r="E96" i="6"/>
  <c r="I95" i="6"/>
  <c r="H95" i="6"/>
  <c r="G95" i="6"/>
  <c r="F95" i="6"/>
  <c r="E95" i="6"/>
  <c r="I94" i="6"/>
  <c r="H94" i="6"/>
  <c r="G94" i="6"/>
  <c r="F94" i="6"/>
  <c r="E94" i="6"/>
  <c r="I93" i="6"/>
  <c r="H93" i="6"/>
  <c r="G93" i="6"/>
  <c r="F93" i="6"/>
  <c r="E93" i="6"/>
  <c r="I92" i="6"/>
  <c r="H92" i="6"/>
  <c r="G92" i="6"/>
  <c r="F92" i="6"/>
  <c r="E92" i="6"/>
  <c r="I91" i="6"/>
  <c r="H91" i="6"/>
  <c r="G91" i="6"/>
  <c r="F91" i="6"/>
  <c r="E91" i="6"/>
  <c r="I90" i="6"/>
  <c r="H90" i="6"/>
  <c r="G90" i="6"/>
  <c r="F90" i="6"/>
  <c r="E90" i="6"/>
  <c r="I89" i="6"/>
  <c r="H89" i="6"/>
  <c r="G89" i="6"/>
  <c r="F89" i="6"/>
  <c r="E89" i="6"/>
  <c r="I88" i="6"/>
  <c r="H88" i="6"/>
  <c r="G88" i="6"/>
  <c r="F88" i="6"/>
  <c r="E88" i="6"/>
  <c r="I87" i="6"/>
  <c r="H87" i="6"/>
  <c r="G87" i="6"/>
  <c r="F87" i="6"/>
  <c r="E87" i="6"/>
  <c r="I86" i="6"/>
  <c r="H86" i="6"/>
  <c r="G86" i="6"/>
  <c r="F86" i="6"/>
  <c r="E86" i="6"/>
  <c r="I85" i="6"/>
  <c r="H85" i="6"/>
  <c r="G85" i="6"/>
  <c r="F85" i="6"/>
  <c r="E85" i="6"/>
  <c r="I84" i="6"/>
  <c r="H84" i="6"/>
  <c r="G84" i="6"/>
  <c r="F84" i="6"/>
  <c r="E84" i="6"/>
  <c r="I83" i="6"/>
  <c r="H83" i="6"/>
  <c r="G83" i="6"/>
  <c r="F83" i="6"/>
  <c r="E83" i="6"/>
  <c r="I82" i="6"/>
  <c r="H82" i="6"/>
  <c r="G82" i="6"/>
  <c r="F82" i="6"/>
  <c r="E82" i="6"/>
  <c r="I81" i="6"/>
  <c r="H81" i="6"/>
  <c r="G81" i="6"/>
  <c r="F81" i="6"/>
  <c r="E81" i="6"/>
  <c r="I80" i="6"/>
  <c r="H80" i="6"/>
  <c r="G80" i="6"/>
  <c r="F80" i="6"/>
  <c r="E80" i="6"/>
  <c r="I79" i="6"/>
  <c r="H79" i="6"/>
  <c r="G79" i="6"/>
  <c r="F79" i="6"/>
  <c r="E79" i="6"/>
  <c r="I78" i="6"/>
  <c r="H78" i="6"/>
  <c r="G78" i="6"/>
  <c r="F78" i="6"/>
  <c r="E78" i="6"/>
  <c r="I77" i="6"/>
  <c r="H77" i="6"/>
  <c r="G77" i="6"/>
  <c r="F77" i="6"/>
  <c r="E77" i="6"/>
  <c r="I76" i="6"/>
  <c r="H76" i="6"/>
  <c r="G76" i="6"/>
  <c r="F76" i="6"/>
  <c r="E76" i="6"/>
  <c r="I75" i="6"/>
  <c r="H75" i="6"/>
  <c r="G75" i="6"/>
  <c r="F75" i="6"/>
  <c r="E75" i="6"/>
  <c r="I74" i="6"/>
  <c r="H74" i="6"/>
  <c r="G74" i="6"/>
  <c r="F74" i="6"/>
  <c r="E74" i="6"/>
  <c r="I73" i="6"/>
  <c r="H73" i="6"/>
  <c r="G73" i="6"/>
  <c r="F73" i="6"/>
  <c r="E73" i="6"/>
  <c r="I72" i="6"/>
  <c r="H72" i="6"/>
  <c r="G72" i="6"/>
  <c r="F72" i="6"/>
  <c r="E72" i="6"/>
  <c r="I71" i="6"/>
  <c r="H71" i="6"/>
  <c r="G71" i="6"/>
  <c r="F71" i="6"/>
  <c r="E71" i="6"/>
  <c r="I70" i="6"/>
  <c r="H70" i="6"/>
  <c r="G70" i="6"/>
  <c r="F70" i="6"/>
  <c r="E70" i="6"/>
  <c r="I69" i="6"/>
  <c r="H69" i="6"/>
  <c r="G69" i="6"/>
  <c r="F69" i="6"/>
  <c r="E69" i="6"/>
  <c r="I68" i="6"/>
  <c r="H68" i="6"/>
  <c r="G68" i="6"/>
  <c r="F68" i="6"/>
  <c r="E68" i="6"/>
  <c r="I67" i="6"/>
  <c r="H67" i="6"/>
  <c r="G67" i="6"/>
  <c r="F67" i="6"/>
  <c r="E67" i="6"/>
  <c r="I66" i="6"/>
  <c r="H66" i="6"/>
  <c r="G66" i="6"/>
  <c r="F66" i="6"/>
  <c r="E66" i="6"/>
  <c r="I65" i="6"/>
  <c r="H65" i="6"/>
  <c r="G65" i="6"/>
  <c r="F65" i="6"/>
  <c r="E65" i="6"/>
  <c r="I64" i="6"/>
  <c r="H64" i="6"/>
  <c r="G64" i="6"/>
  <c r="F64" i="6"/>
  <c r="E64" i="6"/>
  <c r="I63" i="6"/>
  <c r="H63" i="6"/>
  <c r="G63" i="6"/>
  <c r="F63" i="6"/>
  <c r="E63" i="6"/>
  <c r="I62" i="6"/>
  <c r="H62" i="6"/>
  <c r="G62" i="6"/>
  <c r="F62" i="6"/>
  <c r="E62" i="6"/>
  <c r="I61" i="6"/>
  <c r="H61" i="6"/>
  <c r="G61" i="6"/>
  <c r="F61" i="6"/>
  <c r="E61" i="6"/>
  <c r="I60" i="6"/>
  <c r="H60" i="6"/>
  <c r="G60" i="6"/>
  <c r="F60" i="6"/>
  <c r="E60" i="6"/>
  <c r="I59" i="6"/>
  <c r="H59" i="6"/>
  <c r="G59" i="6"/>
  <c r="F59" i="6"/>
  <c r="E59" i="6"/>
  <c r="I58" i="6"/>
  <c r="H58" i="6"/>
  <c r="G58" i="6"/>
  <c r="F58" i="6"/>
  <c r="E58" i="6"/>
  <c r="I57" i="6"/>
  <c r="H57" i="6"/>
  <c r="G57" i="6"/>
  <c r="F57" i="6"/>
  <c r="E57" i="6"/>
  <c r="I56" i="6"/>
  <c r="H56" i="6"/>
  <c r="G56" i="6"/>
  <c r="F56" i="6"/>
  <c r="E56" i="6"/>
  <c r="I55" i="6"/>
  <c r="H55" i="6"/>
  <c r="G55" i="6"/>
  <c r="F55" i="6"/>
  <c r="E55" i="6"/>
  <c r="I54" i="6"/>
  <c r="H54" i="6"/>
  <c r="G54" i="6"/>
  <c r="F54" i="6"/>
  <c r="E54" i="6"/>
  <c r="I53" i="6"/>
  <c r="H53" i="6"/>
  <c r="G53" i="6"/>
  <c r="F53" i="6"/>
  <c r="E53" i="6"/>
  <c r="I52" i="6"/>
  <c r="H52" i="6"/>
  <c r="G52" i="6"/>
  <c r="F52" i="6"/>
  <c r="E52" i="6"/>
  <c r="I51" i="6"/>
  <c r="H51" i="6"/>
  <c r="G51" i="6"/>
  <c r="F51" i="6"/>
  <c r="E51" i="6"/>
  <c r="I50" i="6"/>
  <c r="H50" i="6"/>
  <c r="G50" i="6"/>
  <c r="F50" i="6"/>
  <c r="E50" i="6"/>
  <c r="I49" i="6"/>
  <c r="H49" i="6"/>
  <c r="G49" i="6"/>
  <c r="F49" i="6"/>
  <c r="E49" i="6"/>
  <c r="I48" i="6"/>
  <c r="H48" i="6"/>
  <c r="G48" i="6"/>
  <c r="F48" i="6"/>
  <c r="E48" i="6"/>
  <c r="I47" i="6"/>
  <c r="H47" i="6"/>
  <c r="G47" i="6"/>
  <c r="F47" i="6"/>
  <c r="E47" i="6"/>
  <c r="I46" i="6"/>
  <c r="H46" i="6"/>
  <c r="G46" i="6"/>
  <c r="F46" i="6"/>
  <c r="E46" i="6"/>
  <c r="I45" i="6"/>
  <c r="H45" i="6"/>
  <c r="G45" i="6"/>
  <c r="F45" i="6"/>
  <c r="E45" i="6"/>
  <c r="I44" i="6"/>
  <c r="H44" i="6"/>
  <c r="G44" i="6"/>
  <c r="F44" i="6"/>
  <c r="E44" i="6"/>
  <c r="I43" i="6"/>
  <c r="H43" i="6"/>
  <c r="G43" i="6"/>
  <c r="F43" i="6"/>
  <c r="E43" i="6"/>
  <c r="I42" i="6"/>
  <c r="H42" i="6"/>
  <c r="G42" i="6"/>
  <c r="F42" i="6"/>
  <c r="E42" i="6"/>
  <c r="I41" i="6"/>
  <c r="H41" i="6"/>
  <c r="G41" i="6"/>
  <c r="F41" i="6"/>
  <c r="E41" i="6"/>
  <c r="I40" i="6"/>
  <c r="H40" i="6"/>
  <c r="G40" i="6"/>
  <c r="F40" i="6"/>
  <c r="E40" i="6"/>
  <c r="I39" i="6"/>
  <c r="H39" i="6"/>
  <c r="G39" i="6"/>
  <c r="F39" i="6"/>
  <c r="E39" i="6"/>
  <c r="I38" i="6"/>
  <c r="H38" i="6"/>
  <c r="G38" i="6"/>
  <c r="F38" i="6"/>
  <c r="E38" i="6"/>
  <c r="I37" i="6"/>
  <c r="H37" i="6"/>
  <c r="G37" i="6"/>
  <c r="F37" i="6"/>
  <c r="E37" i="6"/>
  <c r="I36" i="6"/>
  <c r="H36" i="6"/>
  <c r="G36" i="6"/>
  <c r="F36" i="6"/>
  <c r="E36" i="6"/>
  <c r="I35" i="6"/>
  <c r="H35" i="6"/>
  <c r="G35" i="6"/>
  <c r="F35" i="6"/>
  <c r="E35" i="6"/>
  <c r="I34" i="6"/>
  <c r="H34" i="6"/>
  <c r="G34" i="6"/>
  <c r="F34" i="6"/>
  <c r="E34" i="6"/>
  <c r="I33" i="6"/>
  <c r="H33" i="6"/>
  <c r="G33" i="6"/>
  <c r="F33" i="6"/>
  <c r="E33" i="6"/>
  <c r="I32" i="6"/>
  <c r="H32" i="6"/>
  <c r="G32" i="6"/>
  <c r="F32" i="6"/>
  <c r="E32" i="6"/>
  <c r="I31" i="6"/>
  <c r="H31" i="6"/>
  <c r="G31" i="6"/>
  <c r="F31" i="6"/>
  <c r="E31" i="6"/>
  <c r="I30" i="6"/>
  <c r="H30" i="6"/>
  <c r="G30" i="6"/>
  <c r="F30" i="6"/>
  <c r="E30" i="6"/>
  <c r="I29" i="6"/>
  <c r="H29" i="6"/>
  <c r="G29" i="6"/>
  <c r="F29" i="6"/>
  <c r="E29" i="6"/>
  <c r="I28" i="6"/>
  <c r="H28" i="6"/>
  <c r="G28" i="6"/>
  <c r="F28" i="6"/>
  <c r="E28" i="6"/>
  <c r="I27" i="6"/>
  <c r="H27" i="6"/>
  <c r="G27" i="6"/>
  <c r="F27" i="6"/>
  <c r="E27" i="6"/>
  <c r="I26" i="6"/>
  <c r="H26" i="6"/>
  <c r="G26" i="6"/>
  <c r="F26" i="6"/>
  <c r="E26" i="6"/>
  <c r="I25" i="6"/>
  <c r="H25" i="6"/>
  <c r="G25" i="6"/>
  <c r="F25" i="6"/>
  <c r="E25" i="6"/>
  <c r="I24" i="6"/>
  <c r="H24" i="6"/>
  <c r="G24" i="6"/>
  <c r="F24" i="6"/>
  <c r="E24" i="6"/>
  <c r="I23" i="6"/>
  <c r="H23" i="6"/>
  <c r="G23" i="6"/>
  <c r="F23" i="6"/>
  <c r="E23" i="6"/>
  <c r="I22" i="6"/>
  <c r="H22" i="6"/>
  <c r="G22" i="6"/>
  <c r="F22" i="6"/>
  <c r="E22" i="6"/>
  <c r="I21" i="6"/>
  <c r="H21" i="6"/>
  <c r="G21" i="6"/>
  <c r="F21" i="6"/>
  <c r="E21" i="6"/>
  <c r="I20" i="6"/>
  <c r="H20" i="6"/>
  <c r="G20" i="6"/>
  <c r="F20" i="6"/>
  <c r="E20" i="6"/>
  <c r="I19" i="6"/>
  <c r="H19" i="6"/>
  <c r="G19" i="6"/>
  <c r="F19" i="6"/>
  <c r="E19" i="6"/>
  <c r="I18" i="6"/>
  <c r="H18" i="6"/>
  <c r="G18" i="6"/>
  <c r="F18" i="6"/>
  <c r="E18" i="6"/>
  <c r="I17" i="6"/>
  <c r="H17" i="6"/>
  <c r="G17" i="6"/>
  <c r="F17" i="6"/>
  <c r="E17" i="6"/>
  <c r="I16" i="6"/>
  <c r="H16" i="6"/>
  <c r="G16" i="6"/>
  <c r="F16" i="6"/>
  <c r="E16" i="6"/>
  <c r="I15" i="6"/>
  <c r="H15" i="6"/>
  <c r="G15" i="6"/>
  <c r="F15" i="6"/>
  <c r="E15" i="6"/>
  <c r="I14" i="6"/>
  <c r="H14" i="6"/>
  <c r="G14" i="6"/>
  <c r="F14" i="6"/>
  <c r="E14" i="6"/>
  <c r="I13" i="6"/>
  <c r="H13" i="6"/>
  <c r="G13" i="6"/>
  <c r="F13" i="6"/>
  <c r="E13" i="6"/>
  <c r="I12" i="6"/>
  <c r="H12" i="6"/>
  <c r="G12" i="6"/>
  <c r="F12" i="6"/>
  <c r="E12" i="6"/>
  <c r="I11" i="6"/>
  <c r="H11" i="6"/>
  <c r="G11" i="6"/>
  <c r="F11" i="6"/>
  <c r="E11" i="6"/>
  <c r="I10" i="6"/>
  <c r="H10" i="6"/>
  <c r="G10" i="6"/>
  <c r="F10" i="6"/>
  <c r="E10" i="6"/>
  <c r="I9" i="6"/>
  <c r="H9" i="6"/>
  <c r="G9" i="6"/>
  <c r="F9" i="6"/>
  <c r="E9" i="6"/>
  <c r="I8" i="6"/>
  <c r="H8" i="6"/>
  <c r="G8" i="6"/>
  <c r="F8" i="6"/>
  <c r="E8" i="6"/>
  <c r="I7" i="6"/>
  <c r="H7" i="6"/>
  <c r="G7" i="6"/>
  <c r="F7" i="6"/>
  <c r="E7" i="6"/>
  <c r="I6" i="6"/>
  <c r="H6" i="6"/>
  <c r="G6" i="6"/>
  <c r="F6" i="6"/>
  <c r="E6" i="6"/>
  <c r="I5" i="6"/>
  <c r="H5" i="6"/>
  <c r="G5" i="6"/>
  <c r="F5" i="6"/>
  <c r="E5" i="6"/>
  <c r="I4" i="6"/>
  <c r="H4" i="6"/>
  <c r="G4" i="6"/>
  <c r="F4" i="6"/>
  <c r="E4" i="6"/>
  <c r="I3" i="6"/>
  <c r="H3" i="6"/>
  <c r="G3" i="6"/>
  <c r="F3" i="6"/>
  <c r="E3" i="6"/>
  <c r="I2" i="6"/>
  <c r="H2" i="6"/>
  <c r="G2" i="6"/>
  <c r="F2" i="6"/>
  <c r="A22" i="2"/>
  <c r="E22" i="2"/>
  <c r="V22" i="2"/>
  <c r="A23" i="2"/>
  <c r="A24" i="2"/>
  <c r="A25" i="2"/>
  <c r="A26" i="2"/>
  <c r="E26" i="2"/>
  <c r="A27" i="2"/>
  <c r="E27" i="2"/>
  <c r="A28" i="2"/>
  <c r="A29" i="2"/>
  <c r="E29" i="2"/>
  <c r="A30" i="2"/>
  <c r="A31" i="2"/>
  <c r="E31" i="2"/>
  <c r="A32" i="2"/>
  <c r="A33" i="2"/>
  <c r="E33" i="2"/>
  <c r="A34" i="2"/>
  <c r="E34" i="2"/>
  <c r="A35" i="2"/>
  <c r="E35" i="2"/>
  <c r="A36" i="2"/>
  <c r="A37" i="2"/>
  <c r="E37" i="2"/>
  <c r="A38" i="2"/>
  <c r="A39" i="2"/>
  <c r="E39" i="2"/>
  <c r="A40" i="2"/>
  <c r="A41" i="2"/>
  <c r="E41" i="2"/>
  <c r="A42" i="2"/>
  <c r="E42" i="2"/>
  <c r="A43" i="2"/>
  <c r="A44" i="2"/>
  <c r="A45" i="2"/>
  <c r="E45" i="2"/>
  <c r="A46" i="2"/>
  <c r="A47" i="2"/>
  <c r="E47" i="2"/>
  <c r="A48" i="2"/>
  <c r="A49" i="2"/>
  <c r="E49" i="2"/>
  <c r="A50" i="2"/>
  <c r="E50" i="2"/>
  <c r="A51" i="2"/>
  <c r="A52" i="2"/>
  <c r="A53" i="2"/>
  <c r="E53" i="2"/>
  <c r="A54" i="2"/>
  <c r="A55" i="2"/>
  <c r="E55" i="2"/>
  <c r="A56" i="2"/>
  <c r="A57" i="2"/>
  <c r="E57" i="2"/>
  <c r="A58" i="2"/>
  <c r="E58" i="2"/>
  <c r="A59" i="2"/>
  <c r="E59" i="2"/>
  <c r="A60" i="2"/>
  <c r="A61" i="2"/>
  <c r="E61" i="2"/>
  <c r="A62" i="2"/>
  <c r="A63" i="2"/>
  <c r="E63" i="2"/>
  <c r="A64" i="2"/>
  <c r="A65" i="2"/>
  <c r="E65" i="2"/>
  <c r="A66" i="2"/>
  <c r="E66" i="2"/>
  <c r="A67" i="2"/>
  <c r="A68" i="2"/>
  <c r="A69" i="2"/>
  <c r="E69" i="2"/>
  <c r="A70" i="2"/>
  <c r="A71" i="2"/>
  <c r="E71" i="2"/>
  <c r="A72" i="2"/>
  <c r="A73" i="2"/>
  <c r="E73" i="2"/>
  <c r="A74" i="2"/>
  <c r="E74" i="2"/>
  <c r="A75" i="2"/>
  <c r="E75" i="2"/>
  <c r="A76" i="2"/>
  <c r="A77" i="2"/>
  <c r="E77" i="2"/>
  <c r="A78" i="2"/>
  <c r="A79" i="2"/>
  <c r="E79" i="2"/>
  <c r="A80" i="2"/>
  <c r="A81" i="2"/>
  <c r="E81" i="2"/>
  <c r="A82" i="2"/>
  <c r="E82" i="2"/>
  <c r="V26" i="2"/>
  <c r="V27" i="2"/>
  <c r="V29" i="2"/>
  <c r="V31" i="2"/>
  <c r="V33" i="2"/>
  <c r="V34" i="2"/>
  <c r="V35" i="2"/>
  <c r="V37" i="2"/>
  <c r="V39" i="2"/>
  <c r="V41" i="2"/>
  <c r="V42" i="2"/>
  <c r="V45" i="2"/>
  <c r="V47" i="2"/>
  <c r="V50" i="2"/>
  <c r="V55" i="2"/>
  <c r="V58" i="2"/>
  <c r="V59" i="2"/>
  <c r="V61" i="2"/>
  <c r="V63" i="2"/>
  <c r="V66" i="2"/>
  <c r="V69" i="2"/>
  <c r="V71" i="2"/>
  <c r="V74" i="2"/>
  <c r="V75" i="2"/>
  <c r="V77" i="2"/>
  <c r="V79" i="2"/>
  <c r="V82" i="2"/>
  <c r="A83" i="2"/>
  <c r="A84" i="2"/>
  <c r="E84" i="2"/>
  <c r="A85" i="2"/>
  <c r="A86" i="2"/>
  <c r="E86" i="2"/>
  <c r="A87" i="2"/>
  <c r="E87" i="2"/>
  <c r="A88" i="2"/>
  <c r="E88" i="2"/>
  <c r="A89" i="2"/>
  <c r="E89" i="2"/>
  <c r="A90" i="2"/>
  <c r="E90" i="2"/>
  <c r="A91" i="2"/>
  <c r="A92" i="2"/>
  <c r="A93" i="2"/>
  <c r="A94" i="2"/>
  <c r="E94" i="2"/>
  <c r="A95" i="2"/>
  <c r="E95" i="2"/>
  <c r="A96" i="2"/>
  <c r="E96" i="2"/>
  <c r="A97" i="2"/>
  <c r="E97" i="2"/>
  <c r="A98" i="2"/>
  <c r="E98" i="2"/>
  <c r="A99" i="2"/>
  <c r="A100" i="2"/>
  <c r="E100" i="2"/>
  <c r="A101" i="2"/>
  <c r="A102" i="2"/>
  <c r="E102" i="2"/>
  <c r="A103" i="2"/>
  <c r="E103" i="2"/>
  <c r="A104" i="2"/>
  <c r="E104" i="2"/>
  <c r="A105" i="2"/>
  <c r="E105" i="2"/>
  <c r="A106" i="2"/>
  <c r="E106" i="2"/>
  <c r="A107" i="2"/>
  <c r="A108" i="2"/>
  <c r="E108" i="2"/>
  <c r="A109" i="2"/>
  <c r="A110" i="2"/>
  <c r="E110" i="2"/>
  <c r="A111" i="2"/>
  <c r="E111" i="2"/>
  <c r="A112" i="2"/>
  <c r="E112" i="2"/>
  <c r="A113" i="2"/>
  <c r="E113" i="2"/>
  <c r="A114" i="2"/>
  <c r="E114" i="2"/>
  <c r="A115" i="2"/>
  <c r="A116" i="2"/>
  <c r="A117" i="2"/>
  <c r="V84" i="2"/>
  <c r="V87" i="2"/>
  <c r="V88" i="2"/>
  <c r="V89" i="2"/>
  <c r="V90" i="2"/>
  <c r="V95" i="2"/>
  <c r="V96" i="2"/>
  <c r="V97" i="2"/>
  <c r="V100" i="2"/>
  <c r="V104" i="2"/>
  <c r="V105" i="2"/>
  <c r="V106" i="2"/>
  <c r="V108" i="2"/>
  <c r="V111" i="2"/>
  <c r="V112" i="2"/>
  <c r="V113" i="2"/>
  <c r="F41" i="2"/>
  <c r="G41" i="2"/>
  <c r="H41" i="2"/>
  <c r="I41" i="2"/>
  <c r="J488" i="15"/>
  <c r="K488" i="15"/>
  <c r="H488" i="15"/>
  <c r="G488" i="15"/>
  <c r="F488" i="15"/>
  <c r="E488" i="15"/>
  <c r="A488" i="15"/>
  <c r="B488" i="15"/>
  <c r="C488" i="15"/>
  <c r="J487" i="15"/>
  <c r="K487" i="15"/>
  <c r="H487" i="15"/>
  <c r="G487" i="15"/>
  <c r="F487" i="15"/>
  <c r="E487" i="15"/>
  <c r="A487" i="15"/>
  <c r="B487" i="15"/>
  <c r="C487" i="15"/>
  <c r="J486" i="15"/>
  <c r="K486" i="15"/>
  <c r="H486" i="15"/>
  <c r="G486" i="15"/>
  <c r="F486" i="15"/>
  <c r="E486" i="15"/>
  <c r="A486" i="15"/>
  <c r="B486" i="15"/>
  <c r="C486" i="15"/>
  <c r="J485" i="15"/>
  <c r="K485" i="15"/>
  <c r="H485" i="15"/>
  <c r="G485" i="15"/>
  <c r="F485" i="15"/>
  <c r="E485" i="15"/>
  <c r="A485" i="15"/>
  <c r="B485" i="15"/>
  <c r="C485" i="15"/>
  <c r="J484" i="15"/>
  <c r="K484" i="15"/>
  <c r="H484" i="15"/>
  <c r="G484" i="15"/>
  <c r="F484" i="15"/>
  <c r="E484" i="15"/>
  <c r="A484" i="15"/>
  <c r="B484" i="15"/>
  <c r="C484" i="15"/>
  <c r="J483" i="15"/>
  <c r="K483" i="15"/>
  <c r="H483" i="15"/>
  <c r="G483" i="15"/>
  <c r="F483" i="15"/>
  <c r="E483" i="15"/>
  <c r="A483" i="15"/>
  <c r="B483" i="15"/>
  <c r="C483" i="15"/>
  <c r="J482" i="15"/>
  <c r="K482" i="15"/>
  <c r="H482" i="15"/>
  <c r="G482" i="15"/>
  <c r="F482" i="15"/>
  <c r="E482" i="15"/>
  <c r="A482" i="15"/>
  <c r="B482" i="15"/>
  <c r="C482" i="15"/>
  <c r="J481" i="15"/>
  <c r="K481" i="15"/>
  <c r="H481" i="15"/>
  <c r="G481" i="15"/>
  <c r="F481" i="15"/>
  <c r="E481" i="15"/>
  <c r="A481" i="15"/>
  <c r="B481" i="15"/>
  <c r="C481" i="15"/>
  <c r="J480" i="15"/>
  <c r="K480" i="15"/>
  <c r="H480" i="15"/>
  <c r="G480" i="15"/>
  <c r="F480" i="15"/>
  <c r="E480" i="15"/>
  <c r="A480" i="15"/>
  <c r="B480" i="15"/>
  <c r="C480" i="15"/>
  <c r="J479" i="15"/>
  <c r="K479" i="15"/>
  <c r="H479" i="15"/>
  <c r="G479" i="15"/>
  <c r="F479" i="15"/>
  <c r="E479" i="15"/>
  <c r="A479" i="15"/>
  <c r="B479" i="15"/>
  <c r="C479" i="15"/>
  <c r="J478" i="15"/>
  <c r="K478" i="15"/>
  <c r="H478" i="15"/>
  <c r="G478" i="15"/>
  <c r="F478" i="15"/>
  <c r="E478" i="15"/>
  <c r="A478" i="15"/>
  <c r="B478" i="15"/>
  <c r="C478" i="15"/>
  <c r="J477" i="15"/>
  <c r="K477" i="15"/>
  <c r="H477" i="15"/>
  <c r="G477" i="15"/>
  <c r="F477" i="15"/>
  <c r="E477" i="15"/>
  <c r="A477" i="15"/>
  <c r="B477" i="15"/>
  <c r="C477" i="15"/>
  <c r="J476" i="15"/>
  <c r="K476" i="15"/>
  <c r="H476" i="15"/>
  <c r="G476" i="15"/>
  <c r="F476" i="15"/>
  <c r="E476" i="15"/>
  <c r="A476" i="15"/>
  <c r="B476" i="15"/>
  <c r="C476" i="15"/>
  <c r="J475" i="15"/>
  <c r="K475" i="15"/>
  <c r="H475" i="15"/>
  <c r="G475" i="15"/>
  <c r="F475" i="15"/>
  <c r="E475" i="15"/>
  <c r="A475" i="15"/>
  <c r="B475" i="15"/>
  <c r="C475" i="15"/>
  <c r="J474" i="15"/>
  <c r="K474" i="15"/>
  <c r="H474" i="15"/>
  <c r="G474" i="15"/>
  <c r="F474" i="15"/>
  <c r="E474" i="15"/>
  <c r="A474" i="15"/>
  <c r="B474" i="15"/>
  <c r="C474" i="15"/>
  <c r="J473" i="15"/>
  <c r="K473" i="15"/>
  <c r="H473" i="15"/>
  <c r="G473" i="15"/>
  <c r="F473" i="15"/>
  <c r="E473" i="15"/>
  <c r="A473" i="15"/>
  <c r="B473" i="15"/>
  <c r="C473" i="15"/>
  <c r="J472" i="15"/>
  <c r="K472" i="15"/>
  <c r="H472" i="15"/>
  <c r="G472" i="15"/>
  <c r="F472" i="15"/>
  <c r="E472" i="15"/>
  <c r="A472" i="15"/>
  <c r="B472" i="15"/>
  <c r="C472" i="15"/>
  <c r="J471" i="15"/>
  <c r="K471" i="15"/>
  <c r="H471" i="15"/>
  <c r="G471" i="15"/>
  <c r="F471" i="15"/>
  <c r="E471" i="15"/>
  <c r="A471" i="15"/>
  <c r="B471" i="15"/>
  <c r="C471" i="15"/>
  <c r="J470" i="15"/>
  <c r="K470" i="15"/>
  <c r="H470" i="15"/>
  <c r="G470" i="15"/>
  <c r="F470" i="15"/>
  <c r="E470" i="15"/>
  <c r="A470" i="15"/>
  <c r="B470" i="15"/>
  <c r="C470" i="15"/>
  <c r="J469" i="15"/>
  <c r="K469" i="15"/>
  <c r="H469" i="15"/>
  <c r="G469" i="15"/>
  <c r="F469" i="15"/>
  <c r="E469" i="15"/>
  <c r="A469" i="15"/>
  <c r="B469" i="15"/>
  <c r="C469" i="15"/>
  <c r="J468" i="15"/>
  <c r="K468" i="15"/>
  <c r="H468" i="15"/>
  <c r="G468" i="15"/>
  <c r="F468" i="15"/>
  <c r="E468" i="15"/>
  <c r="A468" i="15"/>
  <c r="B468" i="15"/>
  <c r="C468" i="15"/>
  <c r="J467" i="15"/>
  <c r="K467" i="15"/>
  <c r="H467" i="15"/>
  <c r="G467" i="15"/>
  <c r="F467" i="15"/>
  <c r="E467" i="15"/>
  <c r="A467" i="15"/>
  <c r="B467" i="15"/>
  <c r="C467" i="15"/>
  <c r="J466" i="15"/>
  <c r="K466" i="15"/>
  <c r="H466" i="15"/>
  <c r="G466" i="15"/>
  <c r="F466" i="15"/>
  <c r="E466" i="15"/>
  <c r="A466" i="15"/>
  <c r="B466" i="15"/>
  <c r="C466" i="15"/>
  <c r="J465" i="15"/>
  <c r="K465" i="15"/>
  <c r="H465" i="15"/>
  <c r="G465" i="15"/>
  <c r="F465" i="15"/>
  <c r="E465" i="15"/>
  <c r="A465" i="15"/>
  <c r="B465" i="15"/>
  <c r="C465" i="15"/>
  <c r="J464" i="15"/>
  <c r="K464" i="15"/>
  <c r="H464" i="15"/>
  <c r="G464" i="15"/>
  <c r="F464" i="15"/>
  <c r="E464" i="15"/>
  <c r="A464" i="15"/>
  <c r="B464" i="15"/>
  <c r="C464" i="15"/>
  <c r="J463" i="15"/>
  <c r="K463" i="15"/>
  <c r="H463" i="15"/>
  <c r="G463" i="15"/>
  <c r="F463" i="15"/>
  <c r="E463" i="15"/>
  <c r="A463" i="15"/>
  <c r="B463" i="15"/>
  <c r="C463" i="15"/>
  <c r="J462" i="15"/>
  <c r="K462" i="15"/>
  <c r="H462" i="15"/>
  <c r="G462" i="15"/>
  <c r="F462" i="15"/>
  <c r="E462" i="15"/>
  <c r="A462" i="15"/>
  <c r="B462" i="15"/>
  <c r="C462" i="15"/>
  <c r="J461" i="15"/>
  <c r="K461" i="15"/>
  <c r="H461" i="15"/>
  <c r="G461" i="15"/>
  <c r="F461" i="15"/>
  <c r="E461" i="15"/>
  <c r="A461" i="15"/>
  <c r="B461" i="15"/>
  <c r="C461" i="15"/>
  <c r="J460" i="15"/>
  <c r="K460" i="15"/>
  <c r="H460" i="15"/>
  <c r="G460" i="15"/>
  <c r="F460" i="15"/>
  <c r="E460" i="15"/>
  <c r="A460" i="15"/>
  <c r="B460" i="15"/>
  <c r="C460" i="15"/>
  <c r="J459" i="15"/>
  <c r="K459" i="15"/>
  <c r="H459" i="15"/>
  <c r="G459" i="15"/>
  <c r="F459" i="15"/>
  <c r="E459" i="15"/>
  <c r="A459" i="15"/>
  <c r="B459" i="15"/>
  <c r="C459" i="15"/>
  <c r="J458" i="15"/>
  <c r="K458" i="15"/>
  <c r="H458" i="15"/>
  <c r="G458" i="15"/>
  <c r="F458" i="15"/>
  <c r="E458" i="15"/>
  <c r="A458" i="15"/>
  <c r="B458" i="15"/>
  <c r="C458" i="15"/>
  <c r="J457" i="15"/>
  <c r="K457" i="15"/>
  <c r="H457" i="15"/>
  <c r="G457" i="15"/>
  <c r="F457" i="15"/>
  <c r="E457" i="15"/>
  <c r="A457" i="15"/>
  <c r="B457" i="15"/>
  <c r="C457" i="15"/>
  <c r="J456" i="15"/>
  <c r="K456" i="15"/>
  <c r="H456" i="15"/>
  <c r="G456" i="15"/>
  <c r="F456" i="15"/>
  <c r="E456" i="15"/>
  <c r="A456" i="15"/>
  <c r="B456" i="15"/>
  <c r="C456" i="15"/>
  <c r="J455" i="15"/>
  <c r="K455" i="15"/>
  <c r="H455" i="15"/>
  <c r="G455" i="15"/>
  <c r="F455" i="15"/>
  <c r="E455" i="15"/>
  <c r="A455" i="15"/>
  <c r="B455" i="15"/>
  <c r="C455" i="15"/>
  <c r="J454" i="15"/>
  <c r="K454" i="15"/>
  <c r="H454" i="15"/>
  <c r="G454" i="15"/>
  <c r="F454" i="15"/>
  <c r="E454" i="15"/>
  <c r="A454" i="15"/>
  <c r="B454" i="15"/>
  <c r="C454" i="15"/>
  <c r="J453" i="15"/>
  <c r="K453" i="15"/>
  <c r="H453" i="15"/>
  <c r="G453" i="15"/>
  <c r="F453" i="15"/>
  <c r="E453" i="15"/>
  <c r="A453" i="15"/>
  <c r="B453" i="15"/>
  <c r="C453" i="15"/>
  <c r="J452" i="15"/>
  <c r="K452" i="15"/>
  <c r="H452" i="15"/>
  <c r="G452" i="15"/>
  <c r="F452" i="15"/>
  <c r="E452" i="15"/>
  <c r="A452" i="15"/>
  <c r="B452" i="15"/>
  <c r="C452" i="15"/>
  <c r="J451" i="15"/>
  <c r="K451" i="15"/>
  <c r="H451" i="15"/>
  <c r="G451" i="15"/>
  <c r="F451" i="15"/>
  <c r="E451" i="15"/>
  <c r="A451" i="15"/>
  <c r="B451" i="15"/>
  <c r="C451" i="15"/>
  <c r="J450" i="15"/>
  <c r="K450" i="15"/>
  <c r="H450" i="15"/>
  <c r="G450" i="15"/>
  <c r="F450" i="15"/>
  <c r="E450" i="15"/>
  <c r="A450" i="15"/>
  <c r="B450" i="15"/>
  <c r="C450" i="15"/>
  <c r="J449" i="15"/>
  <c r="K449" i="15"/>
  <c r="H449" i="15"/>
  <c r="G449" i="15"/>
  <c r="F449" i="15"/>
  <c r="E449" i="15"/>
  <c r="A449" i="15"/>
  <c r="B449" i="15"/>
  <c r="C449" i="15"/>
  <c r="J448" i="15"/>
  <c r="K448" i="15"/>
  <c r="H448" i="15"/>
  <c r="G448" i="15"/>
  <c r="F448" i="15"/>
  <c r="E448" i="15"/>
  <c r="A448" i="15"/>
  <c r="B448" i="15"/>
  <c r="C448" i="15"/>
  <c r="J447" i="15"/>
  <c r="K447" i="15"/>
  <c r="H447" i="15"/>
  <c r="G447" i="15"/>
  <c r="F447" i="15"/>
  <c r="E447" i="15"/>
  <c r="A447" i="15"/>
  <c r="B447" i="15"/>
  <c r="C447" i="15"/>
  <c r="J446" i="15"/>
  <c r="K446" i="15"/>
  <c r="H446" i="15"/>
  <c r="G446" i="15"/>
  <c r="F446" i="15"/>
  <c r="E446" i="15"/>
  <c r="A446" i="15"/>
  <c r="B446" i="15"/>
  <c r="C446" i="15"/>
  <c r="J445" i="15"/>
  <c r="K445" i="15"/>
  <c r="H445" i="15"/>
  <c r="G445" i="15"/>
  <c r="F445" i="15"/>
  <c r="E445" i="15"/>
  <c r="A445" i="15"/>
  <c r="B445" i="15"/>
  <c r="C445" i="15"/>
  <c r="J444" i="15"/>
  <c r="K444" i="15"/>
  <c r="H444" i="15"/>
  <c r="G444" i="15"/>
  <c r="F444" i="15"/>
  <c r="E444" i="15"/>
  <c r="A444" i="15"/>
  <c r="B444" i="15"/>
  <c r="C444" i="15"/>
  <c r="J443" i="15"/>
  <c r="K443" i="15"/>
  <c r="H443" i="15"/>
  <c r="G443" i="15"/>
  <c r="F443" i="15"/>
  <c r="E443" i="15"/>
  <c r="A443" i="15"/>
  <c r="B443" i="15"/>
  <c r="C443" i="15"/>
  <c r="J442" i="15"/>
  <c r="K442" i="15"/>
  <c r="H442" i="15"/>
  <c r="G442" i="15"/>
  <c r="F442" i="15"/>
  <c r="E442" i="15"/>
  <c r="A442" i="15"/>
  <c r="B442" i="15"/>
  <c r="C442" i="15"/>
  <c r="J441" i="15"/>
  <c r="K441" i="15"/>
  <c r="H441" i="15"/>
  <c r="G441" i="15"/>
  <c r="F441" i="15"/>
  <c r="E441" i="15"/>
  <c r="A441" i="15"/>
  <c r="B441" i="15"/>
  <c r="C441" i="15"/>
  <c r="J440" i="15"/>
  <c r="K440" i="15"/>
  <c r="H440" i="15"/>
  <c r="G440" i="15"/>
  <c r="F440" i="15"/>
  <c r="E440" i="15"/>
  <c r="A440" i="15"/>
  <c r="B440" i="15"/>
  <c r="C440" i="15"/>
  <c r="J439" i="15"/>
  <c r="K439" i="15"/>
  <c r="H439" i="15"/>
  <c r="G439" i="15"/>
  <c r="F439" i="15"/>
  <c r="E439" i="15"/>
  <c r="A439" i="15"/>
  <c r="B439" i="15"/>
  <c r="C439" i="15"/>
  <c r="J438" i="15"/>
  <c r="K438" i="15"/>
  <c r="H438" i="15"/>
  <c r="G438" i="15"/>
  <c r="F438" i="15"/>
  <c r="E438" i="15"/>
  <c r="A438" i="15"/>
  <c r="B438" i="15"/>
  <c r="C438" i="15"/>
  <c r="J437" i="15"/>
  <c r="K437" i="15"/>
  <c r="H437" i="15"/>
  <c r="G437" i="15"/>
  <c r="F437" i="15"/>
  <c r="E437" i="15"/>
  <c r="A437" i="15"/>
  <c r="B437" i="15"/>
  <c r="C437" i="15"/>
  <c r="J436" i="15"/>
  <c r="K436" i="15"/>
  <c r="H436" i="15"/>
  <c r="G436" i="15"/>
  <c r="F436" i="15"/>
  <c r="E436" i="15"/>
  <c r="A436" i="15"/>
  <c r="B436" i="15"/>
  <c r="C436" i="15"/>
  <c r="J435" i="15"/>
  <c r="K435" i="15"/>
  <c r="H435" i="15"/>
  <c r="G435" i="15"/>
  <c r="F435" i="15"/>
  <c r="E435" i="15"/>
  <c r="A435" i="15"/>
  <c r="B435" i="15"/>
  <c r="C435" i="15"/>
  <c r="J434" i="15"/>
  <c r="K434" i="15"/>
  <c r="H434" i="15"/>
  <c r="G434" i="15"/>
  <c r="F434" i="15"/>
  <c r="E434" i="15"/>
  <c r="A434" i="15"/>
  <c r="B434" i="15"/>
  <c r="C434" i="15"/>
  <c r="J433" i="15"/>
  <c r="K433" i="15"/>
  <c r="H433" i="15"/>
  <c r="G433" i="15"/>
  <c r="F433" i="15"/>
  <c r="E433" i="15"/>
  <c r="A433" i="15"/>
  <c r="B433" i="15"/>
  <c r="C433" i="15"/>
  <c r="J432" i="15"/>
  <c r="K432" i="15"/>
  <c r="H432" i="15"/>
  <c r="G432" i="15"/>
  <c r="F432" i="15"/>
  <c r="E432" i="15"/>
  <c r="A432" i="15"/>
  <c r="B432" i="15"/>
  <c r="C432" i="15"/>
  <c r="J431" i="15"/>
  <c r="K431" i="15"/>
  <c r="H431" i="15"/>
  <c r="G431" i="15"/>
  <c r="F431" i="15"/>
  <c r="E431" i="15"/>
  <c r="A431" i="15"/>
  <c r="B431" i="15"/>
  <c r="C431" i="15"/>
  <c r="J430" i="15"/>
  <c r="K430" i="15"/>
  <c r="H430" i="15"/>
  <c r="G430" i="15"/>
  <c r="F430" i="15"/>
  <c r="E430" i="15"/>
  <c r="A430" i="15"/>
  <c r="B430" i="15"/>
  <c r="C430" i="15"/>
  <c r="J429" i="15"/>
  <c r="K429" i="15"/>
  <c r="H429" i="15"/>
  <c r="G429" i="15"/>
  <c r="F429" i="15"/>
  <c r="E429" i="15"/>
  <c r="A429" i="15"/>
  <c r="B429" i="15"/>
  <c r="C429" i="15"/>
  <c r="J428" i="15"/>
  <c r="K428" i="15"/>
  <c r="H428" i="15"/>
  <c r="G428" i="15"/>
  <c r="F428" i="15"/>
  <c r="E428" i="15"/>
  <c r="A428" i="15"/>
  <c r="B428" i="15"/>
  <c r="C428" i="15"/>
  <c r="J427" i="15"/>
  <c r="K427" i="15"/>
  <c r="H427" i="15"/>
  <c r="G427" i="15"/>
  <c r="F427" i="15"/>
  <c r="E427" i="15"/>
  <c r="A427" i="15"/>
  <c r="B427" i="15"/>
  <c r="C427" i="15"/>
  <c r="J426" i="15"/>
  <c r="K426" i="15"/>
  <c r="H426" i="15"/>
  <c r="G426" i="15"/>
  <c r="F426" i="15"/>
  <c r="E426" i="15"/>
  <c r="A426" i="15"/>
  <c r="B426" i="15"/>
  <c r="C426" i="15"/>
  <c r="J425" i="15"/>
  <c r="K425" i="15"/>
  <c r="H425" i="15"/>
  <c r="G425" i="15"/>
  <c r="F425" i="15"/>
  <c r="E425" i="15"/>
  <c r="A425" i="15"/>
  <c r="B425" i="15"/>
  <c r="C425" i="15"/>
  <c r="J424" i="15"/>
  <c r="K424" i="15"/>
  <c r="H424" i="15"/>
  <c r="G424" i="15"/>
  <c r="F424" i="15"/>
  <c r="E424" i="15"/>
  <c r="A424" i="15"/>
  <c r="B424" i="15"/>
  <c r="C424" i="15"/>
  <c r="J423" i="15"/>
  <c r="K423" i="15"/>
  <c r="H423" i="15"/>
  <c r="G423" i="15"/>
  <c r="F423" i="15"/>
  <c r="E423" i="15"/>
  <c r="A423" i="15"/>
  <c r="B423" i="15"/>
  <c r="C423" i="15"/>
  <c r="J422" i="15"/>
  <c r="K422" i="15"/>
  <c r="H422" i="15"/>
  <c r="G422" i="15"/>
  <c r="F422" i="15"/>
  <c r="E422" i="15"/>
  <c r="A422" i="15"/>
  <c r="B422" i="15"/>
  <c r="C422" i="15"/>
  <c r="J421" i="15"/>
  <c r="K421" i="15"/>
  <c r="H421" i="15"/>
  <c r="G421" i="15"/>
  <c r="F421" i="15"/>
  <c r="E421" i="15"/>
  <c r="A421" i="15"/>
  <c r="B421" i="15"/>
  <c r="C421" i="15"/>
  <c r="J420" i="15"/>
  <c r="K420" i="15"/>
  <c r="H420" i="15"/>
  <c r="G420" i="15"/>
  <c r="F420" i="15"/>
  <c r="E420" i="15"/>
  <c r="A420" i="15"/>
  <c r="B420" i="15"/>
  <c r="C420" i="15"/>
  <c r="J419" i="15"/>
  <c r="K419" i="15"/>
  <c r="H419" i="15"/>
  <c r="G419" i="15"/>
  <c r="F419" i="15"/>
  <c r="E419" i="15"/>
  <c r="A419" i="15"/>
  <c r="B419" i="15"/>
  <c r="C419" i="15"/>
  <c r="J418" i="15"/>
  <c r="K418" i="15"/>
  <c r="H418" i="15"/>
  <c r="G418" i="15"/>
  <c r="F418" i="15"/>
  <c r="E418" i="15"/>
  <c r="A418" i="15"/>
  <c r="B418" i="15"/>
  <c r="C418" i="15"/>
  <c r="J417" i="15"/>
  <c r="K417" i="15"/>
  <c r="H417" i="15"/>
  <c r="G417" i="15"/>
  <c r="F417" i="15"/>
  <c r="E417" i="15"/>
  <c r="A417" i="15"/>
  <c r="B417" i="15"/>
  <c r="C417" i="15"/>
  <c r="J416" i="15"/>
  <c r="K416" i="15"/>
  <c r="H416" i="15"/>
  <c r="G416" i="15"/>
  <c r="F416" i="15"/>
  <c r="E416" i="15"/>
  <c r="A416" i="15"/>
  <c r="B416" i="15"/>
  <c r="C416" i="15"/>
  <c r="J415" i="15"/>
  <c r="K415" i="15"/>
  <c r="H415" i="15"/>
  <c r="G415" i="15"/>
  <c r="F415" i="15"/>
  <c r="E415" i="15"/>
  <c r="A415" i="15"/>
  <c r="B415" i="15"/>
  <c r="C415" i="15"/>
  <c r="J414" i="15"/>
  <c r="K414" i="15"/>
  <c r="H414" i="15"/>
  <c r="G414" i="15"/>
  <c r="F414" i="15"/>
  <c r="E414" i="15"/>
  <c r="A414" i="15"/>
  <c r="B414" i="15"/>
  <c r="C414" i="15"/>
  <c r="J413" i="15"/>
  <c r="K413" i="15"/>
  <c r="H413" i="15"/>
  <c r="G413" i="15"/>
  <c r="F413" i="15"/>
  <c r="E413" i="15"/>
  <c r="A413" i="15"/>
  <c r="B413" i="15"/>
  <c r="C413" i="15"/>
  <c r="J412" i="15"/>
  <c r="K412" i="15"/>
  <c r="H412" i="15"/>
  <c r="G412" i="15"/>
  <c r="F412" i="15"/>
  <c r="E412" i="15"/>
  <c r="A412" i="15"/>
  <c r="B412" i="15"/>
  <c r="C412" i="15"/>
  <c r="J411" i="15"/>
  <c r="K411" i="15"/>
  <c r="H411" i="15"/>
  <c r="G411" i="15"/>
  <c r="F411" i="15"/>
  <c r="E411" i="15"/>
  <c r="A411" i="15"/>
  <c r="B411" i="15"/>
  <c r="C411" i="15"/>
  <c r="J410" i="15"/>
  <c r="K410" i="15"/>
  <c r="H410" i="15"/>
  <c r="G410" i="15"/>
  <c r="F410" i="15"/>
  <c r="E410" i="15"/>
  <c r="A410" i="15"/>
  <c r="B410" i="15"/>
  <c r="C410" i="15"/>
  <c r="J409" i="15"/>
  <c r="K409" i="15"/>
  <c r="H409" i="15"/>
  <c r="G409" i="15"/>
  <c r="F409" i="15"/>
  <c r="E409" i="15"/>
  <c r="A409" i="15"/>
  <c r="B409" i="15"/>
  <c r="C409" i="15"/>
  <c r="J408" i="15"/>
  <c r="K408" i="15"/>
  <c r="H408" i="15"/>
  <c r="G408" i="15"/>
  <c r="F408" i="15"/>
  <c r="E408" i="15"/>
  <c r="A408" i="15"/>
  <c r="B408" i="15"/>
  <c r="C408" i="15"/>
  <c r="J407" i="15"/>
  <c r="K407" i="15"/>
  <c r="H407" i="15"/>
  <c r="G407" i="15"/>
  <c r="F407" i="15"/>
  <c r="E407" i="15"/>
  <c r="A407" i="15"/>
  <c r="B407" i="15"/>
  <c r="C407" i="15"/>
  <c r="J406" i="15"/>
  <c r="K406" i="15"/>
  <c r="H406" i="15"/>
  <c r="G406" i="15"/>
  <c r="F406" i="15"/>
  <c r="E406" i="15"/>
  <c r="A406" i="15"/>
  <c r="B406" i="15"/>
  <c r="C406" i="15"/>
  <c r="J405" i="15"/>
  <c r="K405" i="15"/>
  <c r="H405" i="15"/>
  <c r="G405" i="15"/>
  <c r="F405" i="15"/>
  <c r="E405" i="15"/>
  <c r="A405" i="15"/>
  <c r="B405" i="15"/>
  <c r="C405" i="15"/>
  <c r="J404" i="15"/>
  <c r="K404" i="15"/>
  <c r="H404" i="15"/>
  <c r="G404" i="15"/>
  <c r="F404" i="15"/>
  <c r="E404" i="15"/>
  <c r="A404" i="15"/>
  <c r="B404" i="15"/>
  <c r="C404" i="15"/>
  <c r="J403" i="15"/>
  <c r="K403" i="15"/>
  <c r="H403" i="15"/>
  <c r="G403" i="15"/>
  <c r="F403" i="15"/>
  <c r="E403" i="15"/>
  <c r="A403" i="15"/>
  <c r="B403" i="15"/>
  <c r="C403" i="15"/>
  <c r="J402" i="15"/>
  <c r="K402" i="15"/>
  <c r="H402" i="15"/>
  <c r="G402" i="15"/>
  <c r="F402" i="15"/>
  <c r="E402" i="15"/>
  <c r="A402" i="15"/>
  <c r="B402" i="15"/>
  <c r="C402" i="15"/>
  <c r="J401" i="15"/>
  <c r="K401" i="15"/>
  <c r="H401" i="15"/>
  <c r="G401" i="15"/>
  <c r="F401" i="15"/>
  <c r="E401" i="15"/>
  <c r="A401" i="15"/>
  <c r="B401" i="15"/>
  <c r="C401" i="15"/>
  <c r="J400" i="15"/>
  <c r="K400" i="15"/>
  <c r="H400" i="15"/>
  <c r="G400" i="15"/>
  <c r="F400" i="15"/>
  <c r="E400" i="15"/>
  <c r="A400" i="15"/>
  <c r="B400" i="15"/>
  <c r="C400" i="15"/>
  <c r="J399" i="15"/>
  <c r="K399" i="15"/>
  <c r="H399" i="15"/>
  <c r="G399" i="15"/>
  <c r="F399" i="15"/>
  <c r="E399" i="15"/>
  <c r="A399" i="15"/>
  <c r="B399" i="15"/>
  <c r="C399" i="15"/>
  <c r="J398" i="15"/>
  <c r="K398" i="15"/>
  <c r="H398" i="15"/>
  <c r="G398" i="15"/>
  <c r="F398" i="15"/>
  <c r="E398" i="15"/>
  <c r="A398" i="15"/>
  <c r="B398" i="15"/>
  <c r="C398" i="15"/>
  <c r="J397" i="15"/>
  <c r="K397" i="15"/>
  <c r="H397" i="15"/>
  <c r="G397" i="15"/>
  <c r="F397" i="15"/>
  <c r="E397" i="15"/>
  <c r="A397" i="15"/>
  <c r="B397" i="15"/>
  <c r="C397" i="15"/>
  <c r="J396" i="15"/>
  <c r="K396" i="15"/>
  <c r="H396" i="15"/>
  <c r="G396" i="15"/>
  <c r="F396" i="15"/>
  <c r="E396" i="15"/>
  <c r="A396" i="15"/>
  <c r="B396" i="15"/>
  <c r="C396" i="15"/>
  <c r="J395" i="15"/>
  <c r="K395" i="15"/>
  <c r="H395" i="15"/>
  <c r="G395" i="15"/>
  <c r="F395" i="15"/>
  <c r="E395" i="15"/>
  <c r="A395" i="15"/>
  <c r="B395" i="15"/>
  <c r="C395" i="15"/>
  <c r="J394" i="15"/>
  <c r="K394" i="15"/>
  <c r="H394" i="15"/>
  <c r="G394" i="15"/>
  <c r="F394" i="15"/>
  <c r="E394" i="15"/>
  <c r="A394" i="15"/>
  <c r="B394" i="15"/>
  <c r="C394" i="15"/>
  <c r="J393" i="15"/>
  <c r="K393" i="15"/>
  <c r="H393" i="15"/>
  <c r="G393" i="15"/>
  <c r="F393" i="15"/>
  <c r="E393" i="15"/>
  <c r="A393" i="15"/>
  <c r="B393" i="15"/>
  <c r="C393" i="15"/>
  <c r="J392" i="15"/>
  <c r="K392" i="15"/>
  <c r="H392" i="15"/>
  <c r="G392" i="15"/>
  <c r="F392" i="15"/>
  <c r="E392" i="15"/>
  <c r="A392" i="15"/>
  <c r="B392" i="15"/>
  <c r="C392" i="15"/>
  <c r="J391" i="15"/>
  <c r="K391" i="15"/>
  <c r="H391" i="15"/>
  <c r="G391" i="15"/>
  <c r="F391" i="15"/>
  <c r="E391" i="15"/>
  <c r="A391" i="15"/>
  <c r="B391" i="15"/>
  <c r="C391" i="15"/>
  <c r="J390" i="15"/>
  <c r="K390" i="15"/>
  <c r="H390" i="15"/>
  <c r="G390" i="15"/>
  <c r="F390" i="15"/>
  <c r="E390" i="15"/>
  <c r="A390" i="15"/>
  <c r="B390" i="15"/>
  <c r="C390" i="15"/>
  <c r="J389" i="15"/>
  <c r="K389" i="15"/>
  <c r="H389" i="15"/>
  <c r="G389" i="15"/>
  <c r="F389" i="15"/>
  <c r="E389" i="15"/>
  <c r="A389" i="15"/>
  <c r="B389" i="15"/>
  <c r="C389" i="15"/>
  <c r="J388" i="15"/>
  <c r="K388" i="15"/>
  <c r="H388" i="15"/>
  <c r="G388" i="15"/>
  <c r="F388" i="15"/>
  <c r="E388" i="15"/>
  <c r="A388" i="15"/>
  <c r="B388" i="15"/>
  <c r="C388" i="15"/>
  <c r="J387" i="15"/>
  <c r="K387" i="15"/>
  <c r="H387" i="15"/>
  <c r="G387" i="15"/>
  <c r="F387" i="15"/>
  <c r="E387" i="15"/>
  <c r="A387" i="15"/>
  <c r="B387" i="15"/>
  <c r="C387" i="15"/>
  <c r="J386" i="15"/>
  <c r="K386" i="15"/>
  <c r="H386" i="15"/>
  <c r="G386" i="15"/>
  <c r="F386" i="15"/>
  <c r="E386" i="15"/>
  <c r="A386" i="15"/>
  <c r="B386" i="15"/>
  <c r="C386" i="15"/>
  <c r="J385" i="15"/>
  <c r="K385" i="15"/>
  <c r="H385" i="15"/>
  <c r="G385" i="15"/>
  <c r="F385" i="15"/>
  <c r="E385" i="15"/>
  <c r="A385" i="15"/>
  <c r="B385" i="15"/>
  <c r="C385" i="15"/>
  <c r="J384" i="15"/>
  <c r="K384" i="15"/>
  <c r="H384" i="15"/>
  <c r="G384" i="15"/>
  <c r="F384" i="15"/>
  <c r="E384" i="15"/>
  <c r="A384" i="15"/>
  <c r="B384" i="15"/>
  <c r="C384" i="15"/>
  <c r="J383" i="15"/>
  <c r="K383" i="15"/>
  <c r="H383" i="15"/>
  <c r="G383" i="15"/>
  <c r="F383" i="15"/>
  <c r="E383" i="15"/>
  <c r="A383" i="15"/>
  <c r="B383" i="15"/>
  <c r="C383" i="15"/>
  <c r="J382" i="15"/>
  <c r="K382" i="15"/>
  <c r="H382" i="15"/>
  <c r="G382" i="15"/>
  <c r="F382" i="15"/>
  <c r="E382" i="15"/>
  <c r="A382" i="15"/>
  <c r="B382" i="15"/>
  <c r="C382" i="15"/>
  <c r="J381" i="15"/>
  <c r="K381" i="15"/>
  <c r="H381" i="15"/>
  <c r="G381" i="15"/>
  <c r="F381" i="15"/>
  <c r="E381" i="15"/>
  <c r="A381" i="15"/>
  <c r="B381" i="15"/>
  <c r="C381" i="15"/>
  <c r="J380" i="15"/>
  <c r="K380" i="15"/>
  <c r="H380" i="15"/>
  <c r="G380" i="15"/>
  <c r="F380" i="15"/>
  <c r="E380" i="15"/>
  <c r="A380" i="15"/>
  <c r="B380" i="15"/>
  <c r="C380" i="15"/>
  <c r="J379" i="15"/>
  <c r="K379" i="15"/>
  <c r="H379" i="15"/>
  <c r="G379" i="15"/>
  <c r="F379" i="15"/>
  <c r="E379" i="15"/>
  <c r="A379" i="15"/>
  <c r="B379" i="15"/>
  <c r="C379" i="15"/>
  <c r="J378" i="15"/>
  <c r="K378" i="15"/>
  <c r="H378" i="15"/>
  <c r="G378" i="15"/>
  <c r="F378" i="15"/>
  <c r="E378" i="15"/>
  <c r="A378" i="15"/>
  <c r="B378" i="15"/>
  <c r="C378" i="15"/>
  <c r="J377" i="15"/>
  <c r="K377" i="15"/>
  <c r="H377" i="15"/>
  <c r="G377" i="15"/>
  <c r="F377" i="15"/>
  <c r="E377" i="15"/>
  <c r="A377" i="15"/>
  <c r="B377" i="15"/>
  <c r="C377" i="15"/>
  <c r="J376" i="15"/>
  <c r="K376" i="15"/>
  <c r="H376" i="15"/>
  <c r="G376" i="15"/>
  <c r="F376" i="15"/>
  <c r="E376" i="15"/>
  <c r="A376" i="15"/>
  <c r="B376" i="15"/>
  <c r="C376" i="15"/>
  <c r="J375" i="15"/>
  <c r="K375" i="15"/>
  <c r="H375" i="15"/>
  <c r="G375" i="15"/>
  <c r="F375" i="15"/>
  <c r="E375" i="15"/>
  <c r="A375" i="15"/>
  <c r="B375" i="15"/>
  <c r="C375" i="15"/>
  <c r="J374" i="15"/>
  <c r="K374" i="15"/>
  <c r="H374" i="15"/>
  <c r="G374" i="15"/>
  <c r="F374" i="15"/>
  <c r="E374" i="15"/>
  <c r="A374" i="15"/>
  <c r="B374" i="15"/>
  <c r="C374" i="15"/>
  <c r="J373" i="15"/>
  <c r="K373" i="15"/>
  <c r="H373" i="15"/>
  <c r="G373" i="15"/>
  <c r="F373" i="15"/>
  <c r="E373" i="15"/>
  <c r="A373" i="15"/>
  <c r="B373" i="15"/>
  <c r="C373" i="15"/>
  <c r="J372" i="15"/>
  <c r="K372" i="15"/>
  <c r="H372" i="15"/>
  <c r="G372" i="15"/>
  <c r="F372" i="15"/>
  <c r="E372" i="15"/>
  <c r="A372" i="15"/>
  <c r="B372" i="15"/>
  <c r="C372" i="15"/>
  <c r="J371" i="15"/>
  <c r="K371" i="15"/>
  <c r="H371" i="15"/>
  <c r="G371" i="15"/>
  <c r="F371" i="15"/>
  <c r="E371" i="15"/>
  <c r="A371" i="15"/>
  <c r="B371" i="15"/>
  <c r="C371" i="15"/>
  <c r="J370" i="15"/>
  <c r="K370" i="15"/>
  <c r="H370" i="15"/>
  <c r="G370" i="15"/>
  <c r="F370" i="15"/>
  <c r="E370" i="15"/>
  <c r="A370" i="15"/>
  <c r="B370" i="15"/>
  <c r="C370" i="15"/>
  <c r="J369" i="15"/>
  <c r="K369" i="15"/>
  <c r="H369" i="15"/>
  <c r="G369" i="15"/>
  <c r="F369" i="15"/>
  <c r="E369" i="15"/>
  <c r="A369" i="15"/>
  <c r="B369" i="15"/>
  <c r="C369" i="15"/>
  <c r="J368" i="15"/>
  <c r="K368" i="15"/>
  <c r="H368" i="15"/>
  <c r="G368" i="15"/>
  <c r="F368" i="15"/>
  <c r="E368" i="15"/>
  <c r="A368" i="15"/>
  <c r="B368" i="15"/>
  <c r="C368" i="15"/>
  <c r="J367" i="15"/>
  <c r="K367" i="15"/>
  <c r="H367" i="15"/>
  <c r="G367" i="15"/>
  <c r="F367" i="15"/>
  <c r="E367" i="15"/>
  <c r="A367" i="15"/>
  <c r="B367" i="15"/>
  <c r="C367" i="15"/>
  <c r="J366" i="15"/>
  <c r="K366" i="15"/>
  <c r="H366" i="15"/>
  <c r="G366" i="15"/>
  <c r="F366" i="15"/>
  <c r="E366" i="15"/>
  <c r="A366" i="15"/>
  <c r="B366" i="15"/>
  <c r="C366" i="15"/>
  <c r="J365" i="15"/>
  <c r="K365" i="15"/>
  <c r="H365" i="15"/>
  <c r="G365" i="15"/>
  <c r="F365" i="15"/>
  <c r="E365" i="15"/>
  <c r="A365" i="15"/>
  <c r="B365" i="15"/>
  <c r="C365" i="15"/>
  <c r="J364" i="15"/>
  <c r="K364" i="15"/>
  <c r="H364" i="15"/>
  <c r="G364" i="15"/>
  <c r="F364" i="15"/>
  <c r="E364" i="15"/>
  <c r="A364" i="15"/>
  <c r="B364" i="15"/>
  <c r="C364" i="15"/>
  <c r="J363" i="15"/>
  <c r="K363" i="15"/>
  <c r="H363" i="15"/>
  <c r="G363" i="15"/>
  <c r="F363" i="15"/>
  <c r="E363" i="15"/>
  <c r="A363" i="15"/>
  <c r="B363" i="15"/>
  <c r="C363" i="15"/>
  <c r="J362" i="15"/>
  <c r="K362" i="15"/>
  <c r="H362" i="15"/>
  <c r="G362" i="15"/>
  <c r="F362" i="15"/>
  <c r="E362" i="15"/>
  <c r="A362" i="15"/>
  <c r="B362" i="15"/>
  <c r="C362" i="15"/>
  <c r="J361" i="15"/>
  <c r="K361" i="15"/>
  <c r="H361" i="15"/>
  <c r="G361" i="15"/>
  <c r="F361" i="15"/>
  <c r="E361" i="15"/>
  <c r="A361" i="15"/>
  <c r="B361" i="15"/>
  <c r="C361" i="15"/>
  <c r="J360" i="15"/>
  <c r="K360" i="15"/>
  <c r="H360" i="15"/>
  <c r="G360" i="15"/>
  <c r="F360" i="15"/>
  <c r="E360" i="15"/>
  <c r="A360" i="15"/>
  <c r="B360" i="15"/>
  <c r="C360" i="15"/>
  <c r="J359" i="15"/>
  <c r="K359" i="15"/>
  <c r="H359" i="15"/>
  <c r="G359" i="15"/>
  <c r="F359" i="15"/>
  <c r="E359" i="15"/>
  <c r="A359" i="15"/>
  <c r="B359" i="15"/>
  <c r="C359" i="15"/>
  <c r="J358" i="15"/>
  <c r="K358" i="15"/>
  <c r="H358" i="15"/>
  <c r="G358" i="15"/>
  <c r="F358" i="15"/>
  <c r="E358" i="15"/>
  <c r="A358" i="15"/>
  <c r="B358" i="15"/>
  <c r="C358" i="15"/>
  <c r="J357" i="15"/>
  <c r="K357" i="15"/>
  <c r="H357" i="15"/>
  <c r="G357" i="15"/>
  <c r="F357" i="15"/>
  <c r="E357" i="15"/>
  <c r="A357" i="15"/>
  <c r="B357" i="15"/>
  <c r="C357" i="15"/>
  <c r="J356" i="15"/>
  <c r="K356" i="15"/>
  <c r="H356" i="15"/>
  <c r="G356" i="15"/>
  <c r="F356" i="15"/>
  <c r="E356" i="15"/>
  <c r="A356" i="15"/>
  <c r="B356" i="15"/>
  <c r="C356" i="15"/>
  <c r="J355" i="15"/>
  <c r="K355" i="15"/>
  <c r="H355" i="15"/>
  <c r="G355" i="15"/>
  <c r="F355" i="15"/>
  <c r="E355" i="15"/>
  <c r="A355" i="15"/>
  <c r="B355" i="15"/>
  <c r="C355" i="15"/>
  <c r="J354" i="15"/>
  <c r="K354" i="15"/>
  <c r="H354" i="15"/>
  <c r="G354" i="15"/>
  <c r="F354" i="15"/>
  <c r="E354" i="15"/>
  <c r="A354" i="15"/>
  <c r="B354" i="15"/>
  <c r="C354" i="15"/>
  <c r="J353" i="15"/>
  <c r="K353" i="15"/>
  <c r="H353" i="15"/>
  <c r="G353" i="15"/>
  <c r="F353" i="15"/>
  <c r="E353" i="15"/>
  <c r="A353" i="15"/>
  <c r="B353" i="15"/>
  <c r="C353" i="15"/>
  <c r="J352" i="15"/>
  <c r="K352" i="15"/>
  <c r="H352" i="15"/>
  <c r="G352" i="15"/>
  <c r="F352" i="15"/>
  <c r="E352" i="15"/>
  <c r="A352" i="15"/>
  <c r="B352" i="15"/>
  <c r="C352" i="15"/>
  <c r="J351" i="15"/>
  <c r="K351" i="15"/>
  <c r="H351" i="15"/>
  <c r="G351" i="15"/>
  <c r="F351" i="15"/>
  <c r="E351" i="15"/>
  <c r="A351" i="15"/>
  <c r="B351" i="15"/>
  <c r="C351" i="15"/>
  <c r="J350" i="15"/>
  <c r="K350" i="15"/>
  <c r="H350" i="15"/>
  <c r="G350" i="15"/>
  <c r="F350" i="15"/>
  <c r="E350" i="15"/>
  <c r="A350" i="15"/>
  <c r="B350" i="15"/>
  <c r="C350" i="15"/>
  <c r="J349" i="15"/>
  <c r="K349" i="15"/>
  <c r="H349" i="15"/>
  <c r="G349" i="15"/>
  <c r="F349" i="15"/>
  <c r="E349" i="15"/>
  <c r="A349" i="15"/>
  <c r="B349" i="15"/>
  <c r="C349" i="15"/>
  <c r="J348" i="15"/>
  <c r="K348" i="15"/>
  <c r="H348" i="15"/>
  <c r="G348" i="15"/>
  <c r="F348" i="15"/>
  <c r="E348" i="15"/>
  <c r="A348" i="15"/>
  <c r="B348" i="15"/>
  <c r="C348" i="15"/>
  <c r="J347" i="15"/>
  <c r="K347" i="15"/>
  <c r="H347" i="15"/>
  <c r="G347" i="15"/>
  <c r="F347" i="15"/>
  <c r="E347" i="15"/>
  <c r="A347" i="15"/>
  <c r="B347" i="15"/>
  <c r="C347" i="15"/>
  <c r="J346" i="15"/>
  <c r="K346" i="15"/>
  <c r="H346" i="15"/>
  <c r="G346" i="15"/>
  <c r="F346" i="15"/>
  <c r="E346" i="15"/>
  <c r="A346" i="15"/>
  <c r="B346" i="15"/>
  <c r="C346" i="15"/>
  <c r="J345" i="15"/>
  <c r="K345" i="15"/>
  <c r="H345" i="15"/>
  <c r="G345" i="15"/>
  <c r="F345" i="15"/>
  <c r="E345" i="15"/>
  <c r="A345" i="15"/>
  <c r="B345" i="15"/>
  <c r="C345" i="15"/>
  <c r="J344" i="15"/>
  <c r="K344" i="15"/>
  <c r="H344" i="15"/>
  <c r="G344" i="15"/>
  <c r="F344" i="15"/>
  <c r="E344" i="15"/>
  <c r="A344" i="15"/>
  <c r="B344" i="15"/>
  <c r="C344" i="15"/>
  <c r="J343" i="15"/>
  <c r="K343" i="15"/>
  <c r="H343" i="15"/>
  <c r="G343" i="15"/>
  <c r="F343" i="15"/>
  <c r="E343" i="15"/>
  <c r="A343" i="15"/>
  <c r="B343" i="15"/>
  <c r="C343" i="15"/>
  <c r="J342" i="15"/>
  <c r="K342" i="15"/>
  <c r="H342" i="15"/>
  <c r="G342" i="15"/>
  <c r="F342" i="15"/>
  <c r="E342" i="15"/>
  <c r="A342" i="15"/>
  <c r="B342" i="15"/>
  <c r="C342" i="15"/>
  <c r="J341" i="15"/>
  <c r="K341" i="15"/>
  <c r="H341" i="15"/>
  <c r="G341" i="15"/>
  <c r="F341" i="15"/>
  <c r="E341" i="15"/>
  <c r="A341" i="15"/>
  <c r="B341" i="15"/>
  <c r="C341" i="15"/>
  <c r="J340" i="15"/>
  <c r="K340" i="15"/>
  <c r="H340" i="15"/>
  <c r="G340" i="15"/>
  <c r="F340" i="15"/>
  <c r="E340" i="15"/>
  <c r="A340" i="15"/>
  <c r="B340" i="15"/>
  <c r="C340" i="15"/>
  <c r="J339" i="15"/>
  <c r="K339" i="15"/>
  <c r="H339" i="15"/>
  <c r="G339" i="15"/>
  <c r="F339" i="15"/>
  <c r="E339" i="15"/>
  <c r="A339" i="15"/>
  <c r="B339" i="15"/>
  <c r="C339" i="15"/>
  <c r="J338" i="15"/>
  <c r="K338" i="15"/>
  <c r="H338" i="15"/>
  <c r="G338" i="15"/>
  <c r="F338" i="15"/>
  <c r="E338" i="15"/>
  <c r="A338" i="15"/>
  <c r="B338" i="15"/>
  <c r="C338" i="15"/>
  <c r="J337" i="15"/>
  <c r="K337" i="15"/>
  <c r="H337" i="15"/>
  <c r="G337" i="15"/>
  <c r="F337" i="15"/>
  <c r="E337" i="15"/>
  <c r="A337" i="15"/>
  <c r="B337" i="15"/>
  <c r="C337" i="15"/>
  <c r="J336" i="15"/>
  <c r="K336" i="15"/>
  <c r="H336" i="15"/>
  <c r="G336" i="15"/>
  <c r="F336" i="15"/>
  <c r="E336" i="15"/>
  <c r="A336" i="15"/>
  <c r="B336" i="15"/>
  <c r="C336" i="15"/>
  <c r="J335" i="15"/>
  <c r="K335" i="15"/>
  <c r="H335" i="15"/>
  <c r="G335" i="15"/>
  <c r="F335" i="15"/>
  <c r="E335" i="15"/>
  <c r="A335" i="15"/>
  <c r="B335" i="15"/>
  <c r="C335" i="15"/>
  <c r="J334" i="15"/>
  <c r="K334" i="15"/>
  <c r="H334" i="15"/>
  <c r="G334" i="15"/>
  <c r="F334" i="15"/>
  <c r="E334" i="15"/>
  <c r="A334" i="15"/>
  <c r="B334" i="15"/>
  <c r="C334" i="15"/>
  <c r="J333" i="15"/>
  <c r="K333" i="15"/>
  <c r="H333" i="15"/>
  <c r="G333" i="15"/>
  <c r="F333" i="15"/>
  <c r="E333" i="15"/>
  <c r="A333" i="15"/>
  <c r="B333" i="15"/>
  <c r="C333" i="15"/>
  <c r="J332" i="15"/>
  <c r="K332" i="15"/>
  <c r="H332" i="15"/>
  <c r="G332" i="15"/>
  <c r="F332" i="15"/>
  <c r="E332" i="15"/>
  <c r="A332" i="15"/>
  <c r="B332" i="15"/>
  <c r="C332" i="15"/>
  <c r="J331" i="15"/>
  <c r="K331" i="15"/>
  <c r="H331" i="15"/>
  <c r="G331" i="15"/>
  <c r="F331" i="15"/>
  <c r="E331" i="15"/>
  <c r="A331" i="15"/>
  <c r="B331" i="15"/>
  <c r="C331" i="15"/>
  <c r="J330" i="15"/>
  <c r="K330" i="15"/>
  <c r="H330" i="15"/>
  <c r="G330" i="15"/>
  <c r="F330" i="15"/>
  <c r="E330" i="15"/>
  <c r="A330" i="15"/>
  <c r="B330" i="15"/>
  <c r="C330" i="15"/>
  <c r="J329" i="15"/>
  <c r="K329" i="15"/>
  <c r="H329" i="15"/>
  <c r="G329" i="15"/>
  <c r="F329" i="15"/>
  <c r="E329" i="15"/>
  <c r="A329" i="15"/>
  <c r="B329" i="15"/>
  <c r="C329" i="15"/>
  <c r="J328" i="15"/>
  <c r="K328" i="15"/>
  <c r="H328" i="15"/>
  <c r="G328" i="15"/>
  <c r="F328" i="15"/>
  <c r="E328" i="15"/>
  <c r="A328" i="15"/>
  <c r="B328" i="15"/>
  <c r="C328" i="15"/>
  <c r="J327" i="15"/>
  <c r="K327" i="15"/>
  <c r="H327" i="15"/>
  <c r="G327" i="15"/>
  <c r="F327" i="15"/>
  <c r="E327" i="15"/>
  <c r="A327" i="15"/>
  <c r="B327" i="15"/>
  <c r="C327" i="15"/>
  <c r="J326" i="15"/>
  <c r="K326" i="15"/>
  <c r="H326" i="15"/>
  <c r="G326" i="15"/>
  <c r="F326" i="15"/>
  <c r="E326" i="15"/>
  <c r="A326" i="15"/>
  <c r="B326" i="15"/>
  <c r="C326" i="15"/>
  <c r="J325" i="15"/>
  <c r="K325" i="15"/>
  <c r="H325" i="15"/>
  <c r="G325" i="15"/>
  <c r="F325" i="15"/>
  <c r="E325" i="15"/>
  <c r="A325" i="15"/>
  <c r="B325" i="15"/>
  <c r="C325" i="15"/>
  <c r="J324" i="15"/>
  <c r="K324" i="15"/>
  <c r="H324" i="15"/>
  <c r="G324" i="15"/>
  <c r="F324" i="15"/>
  <c r="E324" i="15"/>
  <c r="A324" i="15"/>
  <c r="B324" i="15"/>
  <c r="C324" i="15"/>
  <c r="J323" i="15"/>
  <c r="K323" i="15"/>
  <c r="H323" i="15"/>
  <c r="G323" i="15"/>
  <c r="F323" i="15"/>
  <c r="E323" i="15"/>
  <c r="A323" i="15"/>
  <c r="B323" i="15"/>
  <c r="C323" i="15"/>
  <c r="J322" i="15"/>
  <c r="K322" i="15"/>
  <c r="H322" i="15"/>
  <c r="G322" i="15"/>
  <c r="F322" i="15"/>
  <c r="E322" i="15"/>
  <c r="A322" i="15"/>
  <c r="B322" i="15"/>
  <c r="C322" i="15"/>
  <c r="J321" i="15"/>
  <c r="K321" i="15"/>
  <c r="H321" i="15"/>
  <c r="G321" i="15"/>
  <c r="F321" i="15"/>
  <c r="E321" i="15"/>
  <c r="A321" i="15"/>
  <c r="B321" i="15"/>
  <c r="C321" i="15"/>
  <c r="J320" i="15"/>
  <c r="K320" i="15"/>
  <c r="H320" i="15"/>
  <c r="G320" i="15"/>
  <c r="F320" i="15"/>
  <c r="E320" i="15"/>
  <c r="A320" i="15"/>
  <c r="B320" i="15"/>
  <c r="C320" i="15"/>
  <c r="J319" i="15"/>
  <c r="K319" i="15"/>
  <c r="H319" i="15"/>
  <c r="G319" i="15"/>
  <c r="F319" i="15"/>
  <c r="E319" i="15"/>
  <c r="A319" i="15"/>
  <c r="B319" i="15"/>
  <c r="C319" i="15"/>
  <c r="J318" i="15"/>
  <c r="K318" i="15"/>
  <c r="H318" i="15"/>
  <c r="G318" i="15"/>
  <c r="F318" i="15"/>
  <c r="E318" i="15"/>
  <c r="A318" i="15"/>
  <c r="B318" i="15"/>
  <c r="C318" i="15"/>
  <c r="J317" i="15"/>
  <c r="K317" i="15"/>
  <c r="H317" i="15"/>
  <c r="G317" i="15"/>
  <c r="F317" i="15"/>
  <c r="E317" i="15"/>
  <c r="A317" i="15"/>
  <c r="B317" i="15"/>
  <c r="C317" i="15"/>
  <c r="J316" i="15"/>
  <c r="K316" i="15"/>
  <c r="H316" i="15"/>
  <c r="G316" i="15"/>
  <c r="F316" i="15"/>
  <c r="E316" i="15"/>
  <c r="A316" i="15"/>
  <c r="B316" i="15"/>
  <c r="C316" i="15"/>
  <c r="J315" i="15"/>
  <c r="K315" i="15"/>
  <c r="H315" i="15"/>
  <c r="G315" i="15"/>
  <c r="F315" i="15"/>
  <c r="E315" i="15"/>
  <c r="A315" i="15"/>
  <c r="B315" i="15"/>
  <c r="C315" i="15"/>
  <c r="J314" i="15"/>
  <c r="K314" i="15"/>
  <c r="H314" i="15"/>
  <c r="G314" i="15"/>
  <c r="F314" i="15"/>
  <c r="E314" i="15"/>
  <c r="A314" i="15"/>
  <c r="B314" i="15"/>
  <c r="C314" i="15"/>
  <c r="J313" i="15"/>
  <c r="K313" i="15"/>
  <c r="H313" i="15"/>
  <c r="G313" i="15"/>
  <c r="F313" i="15"/>
  <c r="E313" i="15"/>
  <c r="A313" i="15"/>
  <c r="B313" i="15"/>
  <c r="C313" i="15"/>
  <c r="J312" i="15"/>
  <c r="K312" i="15"/>
  <c r="H312" i="15"/>
  <c r="G312" i="15"/>
  <c r="F312" i="15"/>
  <c r="E312" i="15"/>
  <c r="A312" i="15"/>
  <c r="B312" i="15"/>
  <c r="C312" i="15"/>
  <c r="J311" i="15"/>
  <c r="K311" i="15"/>
  <c r="H311" i="15"/>
  <c r="G311" i="15"/>
  <c r="F311" i="15"/>
  <c r="E311" i="15"/>
  <c r="A311" i="15"/>
  <c r="B311" i="15"/>
  <c r="C311" i="15"/>
  <c r="J310" i="15"/>
  <c r="K310" i="15"/>
  <c r="H310" i="15"/>
  <c r="G310" i="15"/>
  <c r="F310" i="15"/>
  <c r="E310" i="15"/>
  <c r="A310" i="15"/>
  <c r="B310" i="15"/>
  <c r="C310" i="15"/>
  <c r="J309" i="15"/>
  <c r="K309" i="15"/>
  <c r="H309" i="15"/>
  <c r="G309" i="15"/>
  <c r="F309" i="15"/>
  <c r="E309" i="15"/>
  <c r="A309" i="15"/>
  <c r="B309" i="15"/>
  <c r="C309" i="15"/>
  <c r="J308" i="15"/>
  <c r="K308" i="15"/>
  <c r="H308" i="15"/>
  <c r="G308" i="15"/>
  <c r="F308" i="15"/>
  <c r="E308" i="15"/>
  <c r="A308" i="15"/>
  <c r="B308" i="15"/>
  <c r="C308" i="15"/>
  <c r="J307" i="15"/>
  <c r="K307" i="15"/>
  <c r="H307" i="15"/>
  <c r="G307" i="15"/>
  <c r="F307" i="15"/>
  <c r="E307" i="15"/>
  <c r="A307" i="15"/>
  <c r="B307" i="15"/>
  <c r="C307" i="15"/>
  <c r="J306" i="15"/>
  <c r="K306" i="15"/>
  <c r="H306" i="15"/>
  <c r="G306" i="15"/>
  <c r="F306" i="15"/>
  <c r="E306" i="15"/>
  <c r="A306" i="15"/>
  <c r="B306" i="15"/>
  <c r="C306" i="15"/>
  <c r="J305" i="15"/>
  <c r="K305" i="15"/>
  <c r="H305" i="15"/>
  <c r="G305" i="15"/>
  <c r="F305" i="15"/>
  <c r="E305" i="15"/>
  <c r="A305" i="15"/>
  <c r="B305" i="15"/>
  <c r="C305" i="15"/>
  <c r="J304" i="15"/>
  <c r="K304" i="15"/>
  <c r="H304" i="15"/>
  <c r="G304" i="15"/>
  <c r="F304" i="15"/>
  <c r="E304" i="15"/>
  <c r="A304" i="15"/>
  <c r="B304" i="15"/>
  <c r="C304" i="15"/>
  <c r="J303" i="15"/>
  <c r="K303" i="15"/>
  <c r="H303" i="15"/>
  <c r="G303" i="15"/>
  <c r="F303" i="15"/>
  <c r="E303" i="15"/>
  <c r="A303" i="15"/>
  <c r="B303" i="15"/>
  <c r="C303" i="15"/>
  <c r="J302" i="15"/>
  <c r="K302" i="15"/>
  <c r="H302" i="15"/>
  <c r="G302" i="15"/>
  <c r="F302" i="15"/>
  <c r="E302" i="15"/>
  <c r="A302" i="15"/>
  <c r="B302" i="15"/>
  <c r="C302" i="15"/>
  <c r="J301" i="15"/>
  <c r="K301" i="15"/>
  <c r="H301" i="15"/>
  <c r="G301" i="15"/>
  <c r="F301" i="15"/>
  <c r="E301" i="15"/>
  <c r="A301" i="15"/>
  <c r="B301" i="15"/>
  <c r="C301" i="15"/>
  <c r="J300" i="15"/>
  <c r="K300" i="15"/>
  <c r="H300" i="15"/>
  <c r="G300" i="15"/>
  <c r="F300" i="15"/>
  <c r="E300" i="15"/>
  <c r="A300" i="15"/>
  <c r="B300" i="15"/>
  <c r="C300" i="15"/>
  <c r="J299" i="15"/>
  <c r="K299" i="15"/>
  <c r="H299" i="15"/>
  <c r="G299" i="15"/>
  <c r="F299" i="15"/>
  <c r="E299" i="15"/>
  <c r="A299" i="15"/>
  <c r="B299" i="15"/>
  <c r="C299" i="15"/>
  <c r="J298" i="15"/>
  <c r="K298" i="15"/>
  <c r="H298" i="15"/>
  <c r="G298" i="15"/>
  <c r="F298" i="15"/>
  <c r="E298" i="15"/>
  <c r="A298" i="15"/>
  <c r="B298" i="15"/>
  <c r="C298" i="15"/>
  <c r="J297" i="15"/>
  <c r="K297" i="15"/>
  <c r="H297" i="15"/>
  <c r="G297" i="15"/>
  <c r="F297" i="15"/>
  <c r="E297" i="15"/>
  <c r="A297" i="15"/>
  <c r="B297" i="15"/>
  <c r="C297" i="15"/>
  <c r="J296" i="15"/>
  <c r="K296" i="15"/>
  <c r="H296" i="15"/>
  <c r="G296" i="15"/>
  <c r="F296" i="15"/>
  <c r="E296" i="15"/>
  <c r="A296" i="15"/>
  <c r="B296" i="15"/>
  <c r="C296" i="15"/>
  <c r="J295" i="15"/>
  <c r="K295" i="15"/>
  <c r="H295" i="15"/>
  <c r="G295" i="15"/>
  <c r="F295" i="15"/>
  <c r="E295" i="15"/>
  <c r="A295" i="15"/>
  <c r="B295" i="15"/>
  <c r="C295" i="15"/>
  <c r="J294" i="15"/>
  <c r="K294" i="15"/>
  <c r="H294" i="15"/>
  <c r="G294" i="15"/>
  <c r="F294" i="15"/>
  <c r="E294" i="15"/>
  <c r="A294" i="15"/>
  <c r="B294" i="15"/>
  <c r="C294" i="15"/>
  <c r="J293" i="15"/>
  <c r="K293" i="15"/>
  <c r="H293" i="15"/>
  <c r="G293" i="15"/>
  <c r="F293" i="15"/>
  <c r="E293" i="15"/>
  <c r="A293" i="15"/>
  <c r="B293" i="15"/>
  <c r="C293" i="15"/>
  <c r="J292" i="15"/>
  <c r="K292" i="15"/>
  <c r="H292" i="15"/>
  <c r="G292" i="15"/>
  <c r="F292" i="15"/>
  <c r="E292" i="15"/>
  <c r="A292" i="15"/>
  <c r="B292" i="15"/>
  <c r="C292" i="15"/>
  <c r="J291" i="15"/>
  <c r="K291" i="15"/>
  <c r="H291" i="15"/>
  <c r="G291" i="15"/>
  <c r="F291" i="15"/>
  <c r="E291" i="15"/>
  <c r="A291" i="15"/>
  <c r="B291" i="15"/>
  <c r="C291" i="15"/>
  <c r="J290" i="15"/>
  <c r="K290" i="15"/>
  <c r="H290" i="15"/>
  <c r="G290" i="15"/>
  <c r="F290" i="15"/>
  <c r="E290" i="15"/>
  <c r="A290" i="15"/>
  <c r="B290" i="15"/>
  <c r="C290" i="15"/>
  <c r="J289" i="15"/>
  <c r="K289" i="15"/>
  <c r="H289" i="15"/>
  <c r="G289" i="15"/>
  <c r="F289" i="15"/>
  <c r="E289" i="15"/>
  <c r="A289" i="15"/>
  <c r="B289" i="15"/>
  <c r="C289" i="15"/>
  <c r="J288" i="15"/>
  <c r="K288" i="15"/>
  <c r="H288" i="15"/>
  <c r="G288" i="15"/>
  <c r="F288" i="15"/>
  <c r="E288" i="15"/>
  <c r="A288" i="15"/>
  <c r="B288" i="15"/>
  <c r="C288" i="15"/>
  <c r="J287" i="15"/>
  <c r="K287" i="15"/>
  <c r="H287" i="15"/>
  <c r="G287" i="15"/>
  <c r="F287" i="15"/>
  <c r="E287" i="15"/>
  <c r="A287" i="15"/>
  <c r="B287" i="15"/>
  <c r="C287" i="15"/>
  <c r="J286" i="15"/>
  <c r="K286" i="15"/>
  <c r="H286" i="15"/>
  <c r="G286" i="15"/>
  <c r="F286" i="15"/>
  <c r="E286" i="15"/>
  <c r="A286" i="15"/>
  <c r="B286" i="15"/>
  <c r="C286" i="15"/>
  <c r="J285" i="15"/>
  <c r="K285" i="15"/>
  <c r="H285" i="15"/>
  <c r="G285" i="15"/>
  <c r="F285" i="15"/>
  <c r="E285" i="15"/>
  <c r="A285" i="15"/>
  <c r="B285" i="15"/>
  <c r="C285" i="15"/>
  <c r="J284" i="15"/>
  <c r="K284" i="15"/>
  <c r="H284" i="15"/>
  <c r="G284" i="15"/>
  <c r="F284" i="15"/>
  <c r="E284" i="15"/>
  <c r="A284" i="15"/>
  <c r="B284" i="15"/>
  <c r="C284" i="15"/>
  <c r="J283" i="15"/>
  <c r="K283" i="15"/>
  <c r="H283" i="15"/>
  <c r="G283" i="15"/>
  <c r="F283" i="15"/>
  <c r="E283" i="15"/>
  <c r="A283" i="15"/>
  <c r="B283" i="15"/>
  <c r="C283" i="15"/>
  <c r="J282" i="15"/>
  <c r="K282" i="15"/>
  <c r="H282" i="15"/>
  <c r="G282" i="15"/>
  <c r="F282" i="15"/>
  <c r="E282" i="15"/>
  <c r="A282" i="15"/>
  <c r="B282" i="15"/>
  <c r="C282" i="15"/>
  <c r="J281" i="15"/>
  <c r="K281" i="15"/>
  <c r="H281" i="15"/>
  <c r="G281" i="15"/>
  <c r="F281" i="15"/>
  <c r="E281" i="15"/>
  <c r="A281" i="15"/>
  <c r="B281" i="15"/>
  <c r="C281" i="15"/>
  <c r="J280" i="15"/>
  <c r="K280" i="15"/>
  <c r="H280" i="15"/>
  <c r="G280" i="15"/>
  <c r="F280" i="15"/>
  <c r="E280" i="15"/>
  <c r="A280" i="15"/>
  <c r="B280" i="15"/>
  <c r="C280" i="15"/>
  <c r="J279" i="15"/>
  <c r="K279" i="15"/>
  <c r="H279" i="15"/>
  <c r="G279" i="15"/>
  <c r="F279" i="15"/>
  <c r="E279" i="15"/>
  <c r="A279" i="15"/>
  <c r="B279" i="15"/>
  <c r="C279" i="15"/>
  <c r="J278" i="15"/>
  <c r="K278" i="15"/>
  <c r="H278" i="15"/>
  <c r="G278" i="15"/>
  <c r="F278" i="15"/>
  <c r="E278" i="15"/>
  <c r="A278" i="15"/>
  <c r="B278" i="15"/>
  <c r="C278" i="15"/>
  <c r="J277" i="15"/>
  <c r="K277" i="15"/>
  <c r="H277" i="15"/>
  <c r="G277" i="15"/>
  <c r="F277" i="15"/>
  <c r="E277" i="15"/>
  <c r="A277" i="15"/>
  <c r="B277" i="15"/>
  <c r="C277" i="15"/>
  <c r="J276" i="15"/>
  <c r="K276" i="15"/>
  <c r="H276" i="15"/>
  <c r="G276" i="15"/>
  <c r="F276" i="15"/>
  <c r="E276" i="15"/>
  <c r="A276" i="15"/>
  <c r="B276" i="15"/>
  <c r="C276" i="15"/>
  <c r="J275" i="15"/>
  <c r="K275" i="15"/>
  <c r="H275" i="15"/>
  <c r="G275" i="15"/>
  <c r="F275" i="15"/>
  <c r="E275" i="15"/>
  <c r="A275" i="15"/>
  <c r="B275" i="15"/>
  <c r="C275" i="15"/>
  <c r="J274" i="15"/>
  <c r="K274" i="15"/>
  <c r="H274" i="15"/>
  <c r="G274" i="15"/>
  <c r="F274" i="15"/>
  <c r="E274" i="15"/>
  <c r="A274" i="15"/>
  <c r="B274" i="15"/>
  <c r="C274" i="15"/>
  <c r="J273" i="15"/>
  <c r="K273" i="15"/>
  <c r="H273" i="15"/>
  <c r="G273" i="15"/>
  <c r="F273" i="15"/>
  <c r="E273" i="15"/>
  <c r="A273" i="15"/>
  <c r="B273" i="15"/>
  <c r="C273" i="15"/>
  <c r="J272" i="15"/>
  <c r="K272" i="15"/>
  <c r="H272" i="15"/>
  <c r="G272" i="15"/>
  <c r="F272" i="15"/>
  <c r="E272" i="15"/>
  <c r="A272" i="15"/>
  <c r="B272" i="15"/>
  <c r="C272" i="15"/>
  <c r="J271" i="15"/>
  <c r="K271" i="15"/>
  <c r="H271" i="15"/>
  <c r="G271" i="15"/>
  <c r="F271" i="15"/>
  <c r="E271" i="15"/>
  <c r="A271" i="15"/>
  <c r="B271" i="15"/>
  <c r="C271" i="15"/>
  <c r="J270" i="15"/>
  <c r="K270" i="15"/>
  <c r="H270" i="15"/>
  <c r="G270" i="15"/>
  <c r="F270" i="15"/>
  <c r="E270" i="15"/>
  <c r="A270" i="15"/>
  <c r="B270" i="15"/>
  <c r="C270" i="15"/>
  <c r="J269" i="15"/>
  <c r="K269" i="15"/>
  <c r="H269" i="15"/>
  <c r="G269" i="15"/>
  <c r="F269" i="15"/>
  <c r="E269" i="15"/>
  <c r="A269" i="15"/>
  <c r="B269" i="15"/>
  <c r="C269" i="15"/>
  <c r="J268" i="15"/>
  <c r="K268" i="15"/>
  <c r="H268" i="15"/>
  <c r="G268" i="15"/>
  <c r="F268" i="15"/>
  <c r="E268" i="15"/>
  <c r="A268" i="15"/>
  <c r="B268" i="15"/>
  <c r="C268" i="15"/>
  <c r="J267" i="15"/>
  <c r="K267" i="15"/>
  <c r="H267" i="15"/>
  <c r="G267" i="15"/>
  <c r="F267" i="15"/>
  <c r="E267" i="15"/>
  <c r="A267" i="15"/>
  <c r="B267" i="15"/>
  <c r="C267" i="15"/>
  <c r="J266" i="15"/>
  <c r="K266" i="15"/>
  <c r="H266" i="15"/>
  <c r="G266" i="15"/>
  <c r="F266" i="15"/>
  <c r="E266" i="15"/>
  <c r="A266" i="15"/>
  <c r="B266" i="15"/>
  <c r="C266" i="15"/>
  <c r="J265" i="15"/>
  <c r="K265" i="15"/>
  <c r="H265" i="15"/>
  <c r="G265" i="15"/>
  <c r="F265" i="15"/>
  <c r="E265" i="15"/>
  <c r="A265" i="15"/>
  <c r="B265" i="15"/>
  <c r="C265" i="15"/>
  <c r="J264" i="15"/>
  <c r="K264" i="15"/>
  <c r="H264" i="15"/>
  <c r="G264" i="15"/>
  <c r="F264" i="15"/>
  <c r="E264" i="15"/>
  <c r="A264" i="15"/>
  <c r="B264" i="15"/>
  <c r="C264" i="15"/>
  <c r="J263" i="15"/>
  <c r="K263" i="15"/>
  <c r="H263" i="15"/>
  <c r="G263" i="15"/>
  <c r="F263" i="15"/>
  <c r="E263" i="15"/>
  <c r="A263" i="15"/>
  <c r="B263" i="15"/>
  <c r="C263" i="15"/>
  <c r="J262" i="15"/>
  <c r="K262" i="15"/>
  <c r="H262" i="15"/>
  <c r="G262" i="15"/>
  <c r="F262" i="15"/>
  <c r="E262" i="15"/>
  <c r="A262" i="15"/>
  <c r="B262" i="15"/>
  <c r="C262" i="15"/>
  <c r="J261" i="15"/>
  <c r="K261" i="15"/>
  <c r="H261" i="15"/>
  <c r="G261" i="15"/>
  <c r="F261" i="15"/>
  <c r="E261" i="15"/>
  <c r="A261" i="15"/>
  <c r="B261" i="15"/>
  <c r="C261" i="15"/>
  <c r="J260" i="15"/>
  <c r="K260" i="15"/>
  <c r="H260" i="15"/>
  <c r="G260" i="15"/>
  <c r="F260" i="15"/>
  <c r="E260" i="15"/>
  <c r="A260" i="15"/>
  <c r="B260" i="15"/>
  <c r="C260" i="15"/>
  <c r="J259" i="15"/>
  <c r="K259" i="15"/>
  <c r="H259" i="15"/>
  <c r="G259" i="15"/>
  <c r="F259" i="15"/>
  <c r="E259" i="15"/>
  <c r="A259" i="15"/>
  <c r="B259" i="15"/>
  <c r="C259" i="15"/>
  <c r="J258" i="15"/>
  <c r="K258" i="15"/>
  <c r="H258" i="15"/>
  <c r="G258" i="15"/>
  <c r="F258" i="15"/>
  <c r="E258" i="15"/>
  <c r="A258" i="15"/>
  <c r="B258" i="15"/>
  <c r="C258" i="15"/>
  <c r="J257" i="15"/>
  <c r="K257" i="15"/>
  <c r="H257" i="15"/>
  <c r="G257" i="15"/>
  <c r="F257" i="15"/>
  <c r="E257" i="15"/>
  <c r="A257" i="15"/>
  <c r="B257" i="15"/>
  <c r="C257" i="15"/>
  <c r="J256" i="15"/>
  <c r="K256" i="15"/>
  <c r="H256" i="15"/>
  <c r="G256" i="15"/>
  <c r="F256" i="15"/>
  <c r="E256" i="15"/>
  <c r="A256" i="15"/>
  <c r="B256" i="15"/>
  <c r="C256" i="15"/>
  <c r="J255" i="15"/>
  <c r="K255" i="15"/>
  <c r="H255" i="15"/>
  <c r="G255" i="15"/>
  <c r="F255" i="15"/>
  <c r="E255" i="15"/>
  <c r="A255" i="15"/>
  <c r="B255" i="15"/>
  <c r="C255" i="15"/>
  <c r="J254" i="15"/>
  <c r="K254" i="15"/>
  <c r="H254" i="15"/>
  <c r="G254" i="15"/>
  <c r="F254" i="15"/>
  <c r="E254" i="15"/>
  <c r="A254" i="15"/>
  <c r="B254" i="15"/>
  <c r="C254" i="15"/>
  <c r="J253" i="15"/>
  <c r="K253" i="15"/>
  <c r="H253" i="15"/>
  <c r="G253" i="15"/>
  <c r="F253" i="15"/>
  <c r="E253" i="15"/>
  <c r="A253" i="15"/>
  <c r="B253" i="15"/>
  <c r="C253" i="15"/>
  <c r="J252" i="15"/>
  <c r="K252" i="15"/>
  <c r="H252" i="15"/>
  <c r="G252" i="15"/>
  <c r="F252" i="15"/>
  <c r="E252" i="15"/>
  <c r="A252" i="15"/>
  <c r="B252" i="15"/>
  <c r="C252" i="15"/>
  <c r="J251" i="15"/>
  <c r="K251" i="15"/>
  <c r="H251" i="15"/>
  <c r="G251" i="15"/>
  <c r="F251" i="15"/>
  <c r="E251" i="15"/>
  <c r="A251" i="15"/>
  <c r="B251" i="15"/>
  <c r="C251" i="15"/>
  <c r="J250" i="15"/>
  <c r="K250" i="15"/>
  <c r="H250" i="15"/>
  <c r="G250" i="15"/>
  <c r="F250" i="15"/>
  <c r="E250" i="15"/>
  <c r="A250" i="15"/>
  <c r="B250" i="15"/>
  <c r="C250" i="15"/>
  <c r="J249" i="15"/>
  <c r="K249" i="15"/>
  <c r="H249" i="15"/>
  <c r="G249" i="15"/>
  <c r="F249" i="15"/>
  <c r="E249" i="15"/>
  <c r="A249" i="15"/>
  <c r="B249" i="15"/>
  <c r="C249" i="15"/>
  <c r="J248" i="15"/>
  <c r="K248" i="15"/>
  <c r="H248" i="15"/>
  <c r="G248" i="15"/>
  <c r="F248" i="15"/>
  <c r="E248" i="15"/>
  <c r="A248" i="15"/>
  <c r="B248" i="15"/>
  <c r="C248" i="15"/>
  <c r="J247" i="15"/>
  <c r="K247" i="15"/>
  <c r="H247" i="15"/>
  <c r="G247" i="15"/>
  <c r="F247" i="15"/>
  <c r="E247" i="15"/>
  <c r="A247" i="15"/>
  <c r="B247" i="15"/>
  <c r="C247" i="15"/>
  <c r="J246" i="15"/>
  <c r="K246" i="15"/>
  <c r="H246" i="15"/>
  <c r="G246" i="15"/>
  <c r="F246" i="15"/>
  <c r="E246" i="15"/>
  <c r="A246" i="15"/>
  <c r="B246" i="15"/>
  <c r="C246" i="15"/>
  <c r="J245" i="15"/>
  <c r="K245" i="15"/>
  <c r="H245" i="15"/>
  <c r="G245" i="15"/>
  <c r="F245" i="15"/>
  <c r="E245" i="15"/>
  <c r="A245" i="15"/>
  <c r="B245" i="15"/>
  <c r="C245" i="15"/>
  <c r="J244" i="15"/>
  <c r="K244" i="15"/>
  <c r="H244" i="15"/>
  <c r="G244" i="15"/>
  <c r="F244" i="15"/>
  <c r="E244" i="15"/>
  <c r="A244" i="15"/>
  <c r="B244" i="15"/>
  <c r="C244" i="15"/>
  <c r="J243" i="15"/>
  <c r="K243" i="15"/>
  <c r="H243" i="15"/>
  <c r="G243" i="15"/>
  <c r="F243" i="15"/>
  <c r="E243" i="15"/>
  <c r="A243" i="15"/>
  <c r="B243" i="15"/>
  <c r="C243" i="15"/>
  <c r="J242" i="15"/>
  <c r="K242" i="15"/>
  <c r="H242" i="15"/>
  <c r="G242" i="15"/>
  <c r="F242" i="15"/>
  <c r="E242" i="15"/>
  <c r="A242" i="15"/>
  <c r="B242" i="15"/>
  <c r="C242" i="15"/>
  <c r="J241" i="15"/>
  <c r="K241" i="15"/>
  <c r="H241" i="15"/>
  <c r="G241" i="15"/>
  <c r="F241" i="15"/>
  <c r="E241" i="15"/>
  <c r="A241" i="15"/>
  <c r="B241" i="15"/>
  <c r="C241" i="15"/>
  <c r="J240" i="15"/>
  <c r="K240" i="15"/>
  <c r="H240" i="15"/>
  <c r="G240" i="15"/>
  <c r="F240" i="15"/>
  <c r="E240" i="15"/>
  <c r="A240" i="15"/>
  <c r="B240" i="15"/>
  <c r="C240" i="15"/>
  <c r="J239" i="15"/>
  <c r="K239" i="15"/>
  <c r="H239" i="15"/>
  <c r="G239" i="15"/>
  <c r="F239" i="15"/>
  <c r="E239" i="15"/>
  <c r="A239" i="15"/>
  <c r="B239" i="15"/>
  <c r="C239" i="15"/>
  <c r="J238" i="15"/>
  <c r="K238" i="15"/>
  <c r="H238" i="15"/>
  <c r="G238" i="15"/>
  <c r="F238" i="15"/>
  <c r="E238" i="15"/>
  <c r="A238" i="15"/>
  <c r="B238" i="15"/>
  <c r="C238" i="15"/>
  <c r="J237" i="15"/>
  <c r="K237" i="15"/>
  <c r="H237" i="15"/>
  <c r="G237" i="15"/>
  <c r="F237" i="15"/>
  <c r="E237" i="15"/>
  <c r="A237" i="15"/>
  <c r="B237" i="15"/>
  <c r="C237" i="15"/>
  <c r="J236" i="15"/>
  <c r="K236" i="15"/>
  <c r="H236" i="15"/>
  <c r="G236" i="15"/>
  <c r="F236" i="15"/>
  <c r="E236" i="15"/>
  <c r="A236" i="15"/>
  <c r="B236" i="15"/>
  <c r="C236" i="15"/>
  <c r="J235" i="15"/>
  <c r="K235" i="15"/>
  <c r="H235" i="15"/>
  <c r="G235" i="15"/>
  <c r="F235" i="15"/>
  <c r="E235" i="15"/>
  <c r="A235" i="15"/>
  <c r="B235" i="15"/>
  <c r="C235" i="15"/>
  <c r="J234" i="15"/>
  <c r="K234" i="15"/>
  <c r="H234" i="15"/>
  <c r="G234" i="15"/>
  <c r="F234" i="15"/>
  <c r="E234" i="15"/>
  <c r="A234" i="15"/>
  <c r="B234" i="15"/>
  <c r="C234" i="15"/>
  <c r="J233" i="15"/>
  <c r="K233" i="15"/>
  <c r="H233" i="15"/>
  <c r="G233" i="15"/>
  <c r="F233" i="15"/>
  <c r="E233" i="15"/>
  <c r="A233" i="15"/>
  <c r="B233" i="15"/>
  <c r="C233" i="15"/>
  <c r="J232" i="15"/>
  <c r="K232" i="15"/>
  <c r="H232" i="15"/>
  <c r="G232" i="15"/>
  <c r="F232" i="15"/>
  <c r="E232" i="15"/>
  <c r="A232" i="15"/>
  <c r="B232" i="15"/>
  <c r="C232" i="15"/>
  <c r="J231" i="15"/>
  <c r="K231" i="15"/>
  <c r="H231" i="15"/>
  <c r="G231" i="15"/>
  <c r="F231" i="15"/>
  <c r="E231" i="15"/>
  <c r="A231" i="15"/>
  <c r="B231" i="15"/>
  <c r="C231" i="15"/>
  <c r="J230" i="15"/>
  <c r="K230" i="15"/>
  <c r="H230" i="15"/>
  <c r="G230" i="15"/>
  <c r="F230" i="15"/>
  <c r="E230" i="15"/>
  <c r="A230" i="15"/>
  <c r="B230" i="15"/>
  <c r="C230" i="15"/>
  <c r="J229" i="15"/>
  <c r="K229" i="15"/>
  <c r="H229" i="15"/>
  <c r="G229" i="15"/>
  <c r="F229" i="15"/>
  <c r="E229" i="15"/>
  <c r="A229" i="15"/>
  <c r="B229" i="15"/>
  <c r="C229" i="15"/>
  <c r="J228" i="15"/>
  <c r="K228" i="15"/>
  <c r="H228" i="15"/>
  <c r="G228" i="15"/>
  <c r="F228" i="15"/>
  <c r="E228" i="15"/>
  <c r="A228" i="15"/>
  <c r="B228" i="15"/>
  <c r="C228" i="15"/>
  <c r="J227" i="15"/>
  <c r="K227" i="15"/>
  <c r="H227" i="15"/>
  <c r="G227" i="15"/>
  <c r="F227" i="15"/>
  <c r="E227" i="15"/>
  <c r="A227" i="15"/>
  <c r="B227" i="15"/>
  <c r="C227" i="15"/>
  <c r="J226" i="15"/>
  <c r="K226" i="15"/>
  <c r="H226" i="15"/>
  <c r="G226" i="15"/>
  <c r="F226" i="15"/>
  <c r="E226" i="15"/>
  <c r="A226" i="15"/>
  <c r="B226" i="15"/>
  <c r="C226" i="15"/>
  <c r="J225" i="15"/>
  <c r="K225" i="15"/>
  <c r="H225" i="15"/>
  <c r="G225" i="15"/>
  <c r="F225" i="15"/>
  <c r="E225" i="15"/>
  <c r="A225" i="15"/>
  <c r="B225" i="15"/>
  <c r="C225" i="15"/>
  <c r="J224" i="15"/>
  <c r="K224" i="15"/>
  <c r="H224" i="15"/>
  <c r="G224" i="15"/>
  <c r="F224" i="15"/>
  <c r="E224" i="15"/>
  <c r="A224" i="15"/>
  <c r="B224" i="15"/>
  <c r="C224" i="15"/>
  <c r="J223" i="15"/>
  <c r="K223" i="15"/>
  <c r="H223" i="15"/>
  <c r="G223" i="15"/>
  <c r="F223" i="15"/>
  <c r="E223" i="15"/>
  <c r="A223" i="15"/>
  <c r="B223" i="15"/>
  <c r="C223" i="15"/>
  <c r="J222" i="15"/>
  <c r="K222" i="15"/>
  <c r="H222" i="15"/>
  <c r="G222" i="15"/>
  <c r="F222" i="15"/>
  <c r="E222" i="15"/>
  <c r="A222" i="15"/>
  <c r="B222" i="15"/>
  <c r="C222" i="15"/>
  <c r="J221" i="15"/>
  <c r="K221" i="15"/>
  <c r="H221" i="15"/>
  <c r="G221" i="15"/>
  <c r="F221" i="15"/>
  <c r="E221" i="15"/>
  <c r="A221" i="15"/>
  <c r="B221" i="15"/>
  <c r="C221" i="15"/>
  <c r="J220" i="15"/>
  <c r="K220" i="15"/>
  <c r="H220" i="15"/>
  <c r="G220" i="15"/>
  <c r="F220" i="15"/>
  <c r="E220" i="15"/>
  <c r="A220" i="15"/>
  <c r="B220" i="15"/>
  <c r="C220" i="15"/>
  <c r="J219" i="15"/>
  <c r="K219" i="15"/>
  <c r="H219" i="15"/>
  <c r="G219" i="15"/>
  <c r="F219" i="15"/>
  <c r="E219" i="15"/>
  <c r="A219" i="15"/>
  <c r="B219" i="15"/>
  <c r="C219" i="15"/>
  <c r="J218" i="15"/>
  <c r="K218" i="15"/>
  <c r="H218" i="15"/>
  <c r="G218" i="15"/>
  <c r="F218" i="15"/>
  <c r="E218" i="15"/>
  <c r="A218" i="15"/>
  <c r="B218" i="15"/>
  <c r="C218" i="15"/>
  <c r="J217" i="15"/>
  <c r="K217" i="15"/>
  <c r="H217" i="15"/>
  <c r="G217" i="15"/>
  <c r="F217" i="15"/>
  <c r="E217" i="15"/>
  <c r="A217" i="15"/>
  <c r="B217" i="15"/>
  <c r="C217" i="15"/>
  <c r="J216" i="15"/>
  <c r="K216" i="15"/>
  <c r="H216" i="15"/>
  <c r="G216" i="15"/>
  <c r="F216" i="15"/>
  <c r="E216" i="15"/>
  <c r="A216" i="15"/>
  <c r="B216" i="15"/>
  <c r="C216" i="15"/>
  <c r="J215" i="15"/>
  <c r="K215" i="15"/>
  <c r="H215" i="15"/>
  <c r="G215" i="15"/>
  <c r="F215" i="15"/>
  <c r="E215" i="15"/>
  <c r="A215" i="15"/>
  <c r="B215" i="15"/>
  <c r="C215" i="15"/>
  <c r="J214" i="15"/>
  <c r="K214" i="15"/>
  <c r="H214" i="15"/>
  <c r="G214" i="15"/>
  <c r="F214" i="15"/>
  <c r="E214" i="15"/>
  <c r="A214" i="15"/>
  <c r="B214" i="15"/>
  <c r="C214" i="15"/>
  <c r="J213" i="15"/>
  <c r="K213" i="15"/>
  <c r="H213" i="15"/>
  <c r="G213" i="15"/>
  <c r="F213" i="15"/>
  <c r="E213" i="15"/>
  <c r="A213" i="15"/>
  <c r="B213" i="15"/>
  <c r="C213" i="15"/>
  <c r="J212" i="15"/>
  <c r="K212" i="15"/>
  <c r="H212" i="15"/>
  <c r="G212" i="15"/>
  <c r="F212" i="15"/>
  <c r="E212" i="15"/>
  <c r="A212" i="15"/>
  <c r="B212" i="15"/>
  <c r="C212" i="15"/>
  <c r="J211" i="15"/>
  <c r="K211" i="15"/>
  <c r="H211" i="15"/>
  <c r="G211" i="15"/>
  <c r="F211" i="15"/>
  <c r="E211" i="15"/>
  <c r="A211" i="15"/>
  <c r="B211" i="15"/>
  <c r="C211" i="15"/>
  <c r="J210" i="15"/>
  <c r="K210" i="15"/>
  <c r="H210" i="15"/>
  <c r="G210" i="15"/>
  <c r="F210" i="15"/>
  <c r="E210" i="15"/>
  <c r="A210" i="15"/>
  <c r="B210" i="15"/>
  <c r="C210" i="15"/>
  <c r="J209" i="15"/>
  <c r="K209" i="15"/>
  <c r="H209" i="15"/>
  <c r="G209" i="15"/>
  <c r="F209" i="15"/>
  <c r="E209" i="15"/>
  <c r="A209" i="15"/>
  <c r="B209" i="15"/>
  <c r="C209" i="15"/>
  <c r="J208" i="15"/>
  <c r="K208" i="15"/>
  <c r="H208" i="15"/>
  <c r="G208" i="15"/>
  <c r="F208" i="15"/>
  <c r="E208" i="15"/>
  <c r="A208" i="15"/>
  <c r="B208" i="15"/>
  <c r="C208" i="15"/>
  <c r="J207" i="15"/>
  <c r="K207" i="15"/>
  <c r="H207" i="15"/>
  <c r="G207" i="15"/>
  <c r="F207" i="15"/>
  <c r="E207" i="15"/>
  <c r="A207" i="15"/>
  <c r="B207" i="15"/>
  <c r="C207" i="15"/>
  <c r="J206" i="15"/>
  <c r="K206" i="15"/>
  <c r="H206" i="15"/>
  <c r="G206" i="15"/>
  <c r="F206" i="15"/>
  <c r="E206" i="15"/>
  <c r="A206" i="15"/>
  <c r="B206" i="15"/>
  <c r="C206" i="15"/>
  <c r="J205" i="15"/>
  <c r="K205" i="15"/>
  <c r="H205" i="15"/>
  <c r="G205" i="15"/>
  <c r="F205" i="15"/>
  <c r="E205" i="15"/>
  <c r="A205" i="15"/>
  <c r="B205" i="15"/>
  <c r="C205" i="15"/>
  <c r="J204" i="15"/>
  <c r="K204" i="15"/>
  <c r="H204" i="15"/>
  <c r="G204" i="15"/>
  <c r="F204" i="15"/>
  <c r="E204" i="15"/>
  <c r="A204" i="15"/>
  <c r="B204" i="15"/>
  <c r="C204" i="15"/>
  <c r="J203" i="15"/>
  <c r="K203" i="15"/>
  <c r="H203" i="15"/>
  <c r="G203" i="15"/>
  <c r="F203" i="15"/>
  <c r="E203" i="15"/>
  <c r="A203" i="15"/>
  <c r="B203" i="15"/>
  <c r="C203" i="15"/>
  <c r="J202" i="15"/>
  <c r="K202" i="15"/>
  <c r="H202" i="15"/>
  <c r="G202" i="15"/>
  <c r="F202" i="15"/>
  <c r="E202" i="15"/>
  <c r="A202" i="15"/>
  <c r="B202" i="15"/>
  <c r="C202" i="15"/>
  <c r="J201" i="15"/>
  <c r="K201" i="15"/>
  <c r="H201" i="15"/>
  <c r="G201" i="15"/>
  <c r="F201" i="15"/>
  <c r="E201" i="15"/>
  <c r="A201" i="15"/>
  <c r="B201" i="15"/>
  <c r="C201" i="15"/>
  <c r="J200" i="15"/>
  <c r="K200" i="15"/>
  <c r="H200" i="15"/>
  <c r="G200" i="15"/>
  <c r="F200" i="15"/>
  <c r="E200" i="15"/>
  <c r="A200" i="15"/>
  <c r="B200" i="15"/>
  <c r="C200" i="15"/>
  <c r="J199" i="15"/>
  <c r="K199" i="15"/>
  <c r="H199" i="15"/>
  <c r="G199" i="15"/>
  <c r="F199" i="15"/>
  <c r="E199" i="15"/>
  <c r="A199" i="15"/>
  <c r="B199" i="15"/>
  <c r="C199" i="15"/>
  <c r="J198" i="15"/>
  <c r="K198" i="15"/>
  <c r="H198" i="15"/>
  <c r="G198" i="15"/>
  <c r="F198" i="15"/>
  <c r="E198" i="15"/>
  <c r="A198" i="15"/>
  <c r="B198" i="15"/>
  <c r="C198" i="15"/>
  <c r="J197" i="15"/>
  <c r="K197" i="15"/>
  <c r="H197" i="15"/>
  <c r="G197" i="15"/>
  <c r="F197" i="15"/>
  <c r="E197" i="15"/>
  <c r="A197" i="15"/>
  <c r="B197" i="15"/>
  <c r="C197" i="15"/>
  <c r="J196" i="15"/>
  <c r="K196" i="15"/>
  <c r="H196" i="15"/>
  <c r="G196" i="15"/>
  <c r="F196" i="15"/>
  <c r="E196" i="15"/>
  <c r="A196" i="15"/>
  <c r="B196" i="15"/>
  <c r="C196" i="15"/>
  <c r="J195" i="15"/>
  <c r="K195" i="15"/>
  <c r="H195" i="15"/>
  <c r="G195" i="15"/>
  <c r="F195" i="15"/>
  <c r="E195" i="15"/>
  <c r="A195" i="15"/>
  <c r="B195" i="15"/>
  <c r="C195" i="15"/>
  <c r="J194" i="15"/>
  <c r="K194" i="15"/>
  <c r="H194" i="15"/>
  <c r="G194" i="15"/>
  <c r="F194" i="15"/>
  <c r="E194" i="15"/>
  <c r="A194" i="15"/>
  <c r="B194" i="15"/>
  <c r="C194" i="15"/>
  <c r="J193" i="15"/>
  <c r="K193" i="15"/>
  <c r="H193" i="15"/>
  <c r="G193" i="15"/>
  <c r="F193" i="15"/>
  <c r="E193" i="15"/>
  <c r="A193" i="15"/>
  <c r="B193" i="15"/>
  <c r="C193" i="15"/>
  <c r="J192" i="15"/>
  <c r="K192" i="15"/>
  <c r="H192" i="15"/>
  <c r="G192" i="15"/>
  <c r="F192" i="15"/>
  <c r="E192" i="15"/>
  <c r="A192" i="15"/>
  <c r="B192" i="15"/>
  <c r="C192" i="15"/>
  <c r="J191" i="15"/>
  <c r="K191" i="15"/>
  <c r="H191" i="15"/>
  <c r="G191" i="15"/>
  <c r="F191" i="15"/>
  <c r="E191" i="15"/>
  <c r="A191" i="15"/>
  <c r="B191" i="15"/>
  <c r="C191" i="15"/>
  <c r="J190" i="15"/>
  <c r="K190" i="15"/>
  <c r="H190" i="15"/>
  <c r="G190" i="15"/>
  <c r="F190" i="15"/>
  <c r="E190" i="15"/>
  <c r="A190" i="15"/>
  <c r="B190" i="15"/>
  <c r="C190" i="15"/>
  <c r="J189" i="15"/>
  <c r="K189" i="15"/>
  <c r="H189" i="15"/>
  <c r="G189" i="15"/>
  <c r="F189" i="15"/>
  <c r="E189" i="15"/>
  <c r="A189" i="15"/>
  <c r="B189" i="15"/>
  <c r="C189" i="15"/>
  <c r="J188" i="15"/>
  <c r="K188" i="15"/>
  <c r="H188" i="15"/>
  <c r="G188" i="15"/>
  <c r="F188" i="15"/>
  <c r="E188" i="15"/>
  <c r="A188" i="15"/>
  <c r="B188" i="15"/>
  <c r="C188" i="15"/>
  <c r="J187" i="15"/>
  <c r="K187" i="15"/>
  <c r="H187" i="15"/>
  <c r="G187" i="15"/>
  <c r="F187" i="15"/>
  <c r="E187" i="15"/>
  <c r="A187" i="15"/>
  <c r="B187" i="15"/>
  <c r="C187" i="15"/>
  <c r="J186" i="15"/>
  <c r="K186" i="15"/>
  <c r="H186" i="15"/>
  <c r="G186" i="15"/>
  <c r="F186" i="15"/>
  <c r="E186" i="15"/>
  <c r="A186" i="15"/>
  <c r="B186" i="15"/>
  <c r="C186" i="15"/>
  <c r="J185" i="15"/>
  <c r="K185" i="15"/>
  <c r="H185" i="15"/>
  <c r="G185" i="15"/>
  <c r="F185" i="15"/>
  <c r="E185" i="15"/>
  <c r="A185" i="15"/>
  <c r="B185" i="15"/>
  <c r="C185" i="15"/>
  <c r="J184" i="15"/>
  <c r="K184" i="15"/>
  <c r="H184" i="15"/>
  <c r="G184" i="15"/>
  <c r="F184" i="15"/>
  <c r="E184" i="15"/>
  <c r="A184" i="15"/>
  <c r="B184" i="15"/>
  <c r="C184" i="15"/>
  <c r="J183" i="15"/>
  <c r="K183" i="15"/>
  <c r="H183" i="15"/>
  <c r="G183" i="15"/>
  <c r="F183" i="15"/>
  <c r="E183" i="15"/>
  <c r="A183" i="15"/>
  <c r="B183" i="15"/>
  <c r="C183" i="15"/>
  <c r="J182" i="15"/>
  <c r="K182" i="15"/>
  <c r="H182" i="15"/>
  <c r="G182" i="15"/>
  <c r="F182" i="15"/>
  <c r="E182" i="15"/>
  <c r="A182" i="15"/>
  <c r="B182" i="15"/>
  <c r="C182" i="15"/>
  <c r="J181" i="15"/>
  <c r="K181" i="15"/>
  <c r="H181" i="15"/>
  <c r="G181" i="15"/>
  <c r="F181" i="15"/>
  <c r="E181" i="15"/>
  <c r="A181" i="15"/>
  <c r="B181" i="15"/>
  <c r="C181" i="15"/>
  <c r="J180" i="15"/>
  <c r="K180" i="15"/>
  <c r="H180" i="15"/>
  <c r="G180" i="15"/>
  <c r="F180" i="15"/>
  <c r="E180" i="15"/>
  <c r="A180" i="15"/>
  <c r="B180" i="15"/>
  <c r="C180" i="15"/>
  <c r="J179" i="15"/>
  <c r="K179" i="15"/>
  <c r="H179" i="15"/>
  <c r="G179" i="15"/>
  <c r="F179" i="15"/>
  <c r="E179" i="15"/>
  <c r="A179" i="15"/>
  <c r="B179" i="15"/>
  <c r="C179" i="15"/>
  <c r="J178" i="15"/>
  <c r="K178" i="15"/>
  <c r="H178" i="15"/>
  <c r="G178" i="15"/>
  <c r="F178" i="15"/>
  <c r="E178" i="15"/>
  <c r="A178" i="15"/>
  <c r="B178" i="15"/>
  <c r="C178" i="15"/>
  <c r="J177" i="15"/>
  <c r="K177" i="15"/>
  <c r="H177" i="15"/>
  <c r="G177" i="15"/>
  <c r="F177" i="15"/>
  <c r="E177" i="15"/>
  <c r="A177" i="15"/>
  <c r="B177" i="15"/>
  <c r="C177" i="15"/>
  <c r="J176" i="15"/>
  <c r="K176" i="15"/>
  <c r="H176" i="15"/>
  <c r="G176" i="15"/>
  <c r="F176" i="15"/>
  <c r="E176" i="15"/>
  <c r="A176" i="15"/>
  <c r="B176" i="15"/>
  <c r="C176" i="15"/>
  <c r="J175" i="15"/>
  <c r="K175" i="15"/>
  <c r="H175" i="15"/>
  <c r="G175" i="15"/>
  <c r="F175" i="15"/>
  <c r="E175" i="15"/>
  <c r="A175" i="15"/>
  <c r="B175" i="15"/>
  <c r="C175" i="15"/>
  <c r="J174" i="15"/>
  <c r="K174" i="15"/>
  <c r="H174" i="15"/>
  <c r="G174" i="15"/>
  <c r="F174" i="15"/>
  <c r="E174" i="15"/>
  <c r="A174" i="15"/>
  <c r="B174" i="15"/>
  <c r="C174" i="15"/>
  <c r="J173" i="15"/>
  <c r="K173" i="15"/>
  <c r="H173" i="15"/>
  <c r="G173" i="15"/>
  <c r="F173" i="15"/>
  <c r="E173" i="15"/>
  <c r="A173" i="15"/>
  <c r="B173" i="15"/>
  <c r="C173" i="15"/>
  <c r="J172" i="15"/>
  <c r="K172" i="15"/>
  <c r="H172" i="15"/>
  <c r="G172" i="15"/>
  <c r="F172" i="15"/>
  <c r="E172" i="15"/>
  <c r="A172" i="15"/>
  <c r="B172" i="15"/>
  <c r="C172" i="15"/>
  <c r="J171" i="15"/>
  <c r="K171" i="15"/>
  <c r="H171" i="15"/>
  <c r="G171" i="15"/>
  <c r="F171" i="15"/>
  <c r="E171" i="15"/>
  <c r="A171" i="15"/>
  <c r="B171" i="15"/>
  <c r="C171" i="15"/>
  <c r="J170" i="15"/>
  <c r="K170" i="15"/>
  <c r="H170" i="15"/>
  <c r="G170" i="15"/>
  <c r="F170" i="15"/>
  <c r="E170" i="15"/>
  <c r="A170" i="15"/>
  <c r="B170" i="15"/>
  <c r="C170" i="15"/>
  <c r="J169" i="15"/>
  <c r="K169" i="15"/>
  <c r="H169" i="15"/>
  <c r="G169" i="15"/>
  <c r="F169" i="15"/>
  <c r="E169" i="15"/>
  <c r="A169" i="15"/>
  <c r="B169" i="15"/>
  <c r="C169" i="15"/>
  <c r="J168" i="15"/>
  <c r="K168" i="15"/>
  <c r="H168" i="15"/>
  <c r="G168" i="15"/>
  <c r="F168" i="15"/>
  <c r="E168" i="15"/>
  <c r="A168" i="15"/>
  <c r="B168" i="15"/>
  <c r="C168" i="15"/>
  <c r="J167" i="15"/>
  <c r="K167" i="15"/>
  <c r="H167" i="15"/>
  <c r="G167" i="15"/>
  <c r="F167" i="15"/>
  <c r="E167" i="15"/>
  <c r="A167" i="15"/>
  <c r="B167" i="15"/>
  <c r="C167" i="15"/>
  <c r="J166" i="15"/>
  <c r="K166" i="15"/>
  <c r="H166" i="15"/>
  <c r="G166" i="15"/>
  <c r="F166" i="15"/>
  <c r="E166" i="15"/>
  <c r="A166" i="15"/>
  <c r="B166" i="15"/>
  <c r="C166" i="15"/>
  <c r="J165" i="15"/>
  <c r="K165" i="15"/>
  <c r="H165" i="15"/>
  <c r="G165" i="15"/>
  <c r="F165" i="15"/>
  <c r="E165" i="15"/>
  <c r="A165" i="15"/>
  <c r="B165" i="15"/>
  <c r="C165" i="15"/>
  <c r="J164" i="15"/>
  <c r="K164" i="15"/>
  <c r="H164" i="15"/>
  <c r="G164" i="15"/>
  <c r="F164" i="15"/>
  <c r="E164" i="15"/>
  <c r="A164" i="15"/>
  <c r="B164" i="15"/>
  <c r="C164" i="15"/>
  <c r="J163" i="15"/>
  <c r="K163" i="15"/>
  <c r="H163" i="15"/>
  <c r="G163" i="15"/>
  <c r="F163" i="15"/>
  <c r="E163" i="15"/>
  <c r="A163" i="15"/>
  <c r="B163" i="15"/>
  <c r="C163" i="15"/>
  <c r="J162" i="15"/>
  <c r="K162" i="15"/>
  <c r="H162" i="15"/>
  <c r="G162" i="15"/>
  <c r="F162" i="15"/>
  <c r="E162" i="15"/>
  <c r="A162" i="15"/>
  <c r="B162" i="15"/>
  <c r="C162" i="15"/>
  <c r="J161" i="15"/>
  <c r="K161" i="15"/>
  <c r="H161" i="15"/>
  <c r="G161" i="15"/>
  <c r="F161" i="15"/>
  <c r="E161" i="15"/>
  <c r="A161" i="15"/>
  <c r="B161" i="15"/>
  <c r="C161" i="15"/>
  <c r="J160" i="15"/>
  <c r="K160" i="15"/>
  <c r="H160" i="15"/>
  <c r="G160" i="15"/>
  <c r="F160" i="15"/>
  <c r="E160" i="15"/>
  <c r="A160" i="15"/>
  <c r="B160" i="15"/>
  <c r="C160" i="15"/>
  <c r="J159" i="15"/>
  <c r="K159" i="15"/>
  <c r="H159" i="15"/>
  <c r="G159" i="15"/>
  <c r="F159" i="15"/>
  <c r="E159" i="15"/>
  <c r="A159" i="15"/>
  <c r="B159" i="15"/>
  <c r="C159" i="15"/>
  <c r="J158" i="15"/>
  <c r="K158" i="15"/>
  <c r="H158" i="15"/>
  <c r="G158" i="15"/>
  <c r="F158" i="15"/>
  <c r="E158" i="15"/>
  <c r="A158" i="15"/>
  <c r="B158" i="15"/>
  <c r="C158" i="15"/>
  <c r="J157" i="15"/>
  <c r="K157" i="15"/>
  <c r="H157" i="15"/>
  <c r="G157" i="15"/>
  <c r="F157" i="15"/>
  <c r="E157" i="15"/>
  <c r="A157" i="15"/>
  <c r="B157" i="15"/>
  <c r="C157" i="15"/>
  <c r="J156" i="15"/>
  <c r="K156" i="15"/>
  <c r="H156" i="15"/>
  <c r="G156" i="15"/>
  <c r="F156" i="15"/>
  <c r="E156" i="15"/>
  <c r="A156" i="15"/>
  <c r="B156" i="15"/>
  <c r="C156" i="15"/>
  <c r="J155" i="15"/>
  <c r="K155" i="15"/>
  <c r="H155" i="15"/>
  <c r="G155" i="15"/>
  <c r="F155" i="15"/>
  <c r="E155" i="15"/>
  <c r="A155" i="15"/>
  <c r="B155" i="15"/>
  <c r="C155" i="15"/>
  <c r="J154" i="15"/>
  <c r="K154" i="15"/>
  <c r="H154" i="15"/>
  <c r="G154" i="15"/>
  <c r="F154" i="15"/>
  <c r="E154" i="15"/>
  <c r="A154" i="15"/>
  <c r="B154" i="15"/>
  <c r="C154" i="15"/>
  <c r="J153" i="15"/>
  <c r="K153" i="15"/>
  <c r="H153" i="15"/>
  <c r="G153" i="15"/>
  <c r="F153" i="15"/>
  <c r="E153" i="15"/>
  <c r="A153" i="15"/>
  <c r="B153" i="15"/>
  <c r="C153" i="15"/>
  <c r="J152" i="15"/>
  <c r="K152" i="15"/>
  <c r="H152" i="15"/>
  <c r="G152" i="15"/>
  <c r="F152" i="15"/>
  <c r="E152" i="15"/>
  <c r="A152" i="15"/>
  <c r="B152" i="15"/>
  <c r="C152" i="15"/>
  <c r="J151" i="15"/>
  <c r="K151" i="15"/>
  <c r="H151" i="15"/>
  <c r="G151" i="15"/>
  <c r="F151" i="15"/>
  <c r="E151" i="15"/>
  <c r="A151" i="15"/>
  <c r="B151" i="15"/>
  <c r="C151" i="15"/>
  <c r="J150" i="15"/>
  <c r="K150" i="15"/>
  <c r="H150" i="15"/>
  <c r="G150" i="15"/>
  <c r="F150" i="15"/>
  <c r="E150" i="15"/>
  <c r="A150" i="15"/>
  <c r="B150" i="15"/>
  <c r="C150" i="15"/>
  <c r="J149" i="15"/>
  <c r="K149" i="15"/>
  <c r="H149" i="15"/>
  <c r="G149" i="15"/>
  <c r="F149" i="15"/>
  <c r="E149" i="15"/>
  <c r="A149" i="15"/>
  <c r="B149" i="15"/>
  <c r="C149" i="15"/>
  <c r="J148" i="15"/>
  <c r="K148" i="15"/>
  <c r="H148" i="15"/>
  <c r="G148" i="15"/>
  <c r="F148" i="15"/>
  <c r="E148" i="15"/>
  <c r="A148" i="15"/>
  <c r="B148" i="15"/>
  <c r="C148" i="15"/>
  <c r="J147" i="15"/>
  <c r="K147" i="15"/>
  <c r="H147" i="15"/>
  <c r="G147" i="15"/>
  <c r="F147" i="15"/>
  <c r="E147" i="15"/>
  <c r="A147" i="15"/>
  <c r="B147" i="15"/>
  <c r="C147" i="15"/>
  <c r="J146" i="15"/>
  <c r="K146" i="15"/>
  <c r="H146" i="15"/>
  <c r="G146" i="15"/>
  <c r="F146" i="15"/>
  <c r="E146" i="15"/>
  <c r="A146" i="15"/>
  <c r="B146" i="15"/>
  <c r="C146" i="15"/>
  <c r="J145" i="15"/>
  <c r="K145" i="15"/>
  <c r="H145" i="15"/>
  <c r="G145" i="15"/>
  <c r="F145" i="15"/>
  <c r="E145" i="15"/>
  <c r="A145" i="15"/>
  <c r="B145" i="15"/>
  <c r="C145" i="15"/>
  <c r="J144" i="15"/>
  <c r="K144" i="15"/>
  <c r="H144" i="15"/>
  <c r="G144" i="15"/>
  <c r="F144" i="15"/>
  <c r="E144" i="15"/>
  <c r="A144" i="15"/>
  <c r="B144" i="15"/>
  <c r="C144" i="15"/>
  <c r="J143" i="15"/>
  <c r="K143" i="15"/>
  <c r="H143" i="15"/>
  <c r="G143" i="15"/>
  <c r="F143" i="15"/>
  <c r="E143" i="15"/>
  <c r="A143" i="15"/>
  <c r="B143" i="15"/>
  <c r="C143" i="15"/>
  <c r="J142" i="15"/>
  <c r="K142" i="15"/>
  <c r="H142" i="15"/>
  <c r="G142" i="15"/>
  <c r="F142" i="15"/>
  <c r="E142" i="15"/>
  <c r="A142" i="15"/>
  <c r="B142" i="15"/>
  <c r="C142" i="15"/>
  <c r="J141" i="15"/>
  <c r="K141" i="15"/>
  <c r="H141" i="15"/>
  <c r="G141" i="15"/>
  <c r="F141" i="15"/>
  <c r="E141" i="15"/>
  <c r="A141" i="15"/>
  <c r="B141" i="15"/>
  <c r="C141" i="15"/>
  <c r="J140" i="15"/>
  <c r="K140" i="15"/>
  <c r="H140" i="15"/>
  <c r="G140" i="15"/>
  <c r="F140" i="15"/>
  <c r="E140" i="15"/>
  <c r="A140" i="15"/>
  <c r="B140" i="15"/>
  <c r="C140" i="15"/>
  <c r="J139" i="15"/>
  <c r="K139" i="15"/>
  <c r="H139" i="15"/>
  <c r="G139" i="15"/>
  <c r="F139" i="15"/>
  <c r="E139" i="15"/>
  <c r="A139" i="15"/>
  <c r="B139" i="15"/>
  <c r="C139" i="15"/>
  <c r="J138" i="15"/>
  <c r="K138" i="15"/>
  <c r="H138" i="15"/>
  <c r="G138" i="15"/>
  <c r="F138" i="15"/>
  <c r="E138" i="15"/>
  <c r="A138" i="15"/>
  <c r="B138" i="15"/>
  <c r="C138" i="15"/>
  <c r="J137" i="15"/>
  <c r="K137" i="15"/>
  <c r="H137" i="15"/>
  <c r="G137" i="15"/>
  <c r="F137" i="15"/>
  <c r="E137" i="15"/>
  <c r="A137" i="15"/>
  <c r="B137" i="15"/>
  <c r="C137" i="15"/>
  <c r="J136" i="15"/>
  <c r="K136" i="15"/>
  <c r="H136" i="15"/>
  <c r="G136" i="15"/>
  <c r="F136" i="15"/>
  <c r="E136" i="15"/>
  <c r="A136" i="15"/>
  <c r="B136" i="15"/>
  <c r="C136" i="15"/>
  <c r="J135" i="15"/>
  <c r="K135" i="15"/>
  <c r="H135" i="15"/>
  <c r="G135" i="15"/>
  <c r="F135" i="15"/>
  <c r="E135" i="15"/>
  <c r="A135" i="15"/>
  <c r="B135" i="15"/>
  <c r="C135" i="15"/>
  <c r="J134" i="15"/>
  <c r="K134" i="15"/>
  <c r="H134" i="15"/>
  <c r="G134" i="15"/>
  <c r="F134" i="15"/>
  <c r="E134" i="15"/>
  <c r="A134" i="15"/>
  <c r="B134" i="15"/>
  <c r="C134" i="15"/>
  <c r="J133" i="15"/>
  <c r="K133" i="15"/>
  <c r="H133" i="15"/>
  <c r="G133" i="15"/>
  <c r="F133" i="15"/>
  <c r="E133" i="15"/>
  <c r="A133" i="15"/>
  <c r="B133" i="15"/>
  <c r="C133" i="15"/>
  <c r="J132" i="15"/>
  <c r="K132" i="15"/>
  <c r="H132" i="15"/>
  <c r="G132" i="15"/>
  <c r="F132" i="15"/>
  <c r="E132" i="15"/>
  <c r="A132" i="15"/>
  <c r="B132" i="15"/>
  <c r="C132" i="15"/>
  <c r="J131" i="15"/>
  <c r="K131" i="15"/>
  <c r="H131" i="15"/>
  <c r="G131" i="15"/>
  <c r="F131" i="15"/>
  <c r="E131" i="15"/>
  <c r="A131" i="15"/>
  <c r="B131" i="15"/>
  <c r="C131" i="15"/>
  <c r="J130" i="15"/>
  <c r="K130" i="15"/>
  <c r="H130" i="15"/>
  <c r="G130" i="15"/>
  <c r="F130" i="15"/>
  <c r="E130" i="15"/>
  <c r="A130" i="15"/>
  <c r="B130" i="15"/>
  <c r="C130" i="15"/>
  <c r="J129" i="15"/>
  <c r="K129" i="15"/>
  <c r="H129" i="15"/>
  <c r="G129" i="15"/>
  <c r="F129" i="15"/>
  <c r="E129" i="15"/>
  <c r="A129" i="15"/>
  <c r="B129" i="15"/>
  <c r="C129" i="15"/>
  <c r="J128" i="15"/>
  <c r="K128" i="15"/>
  <c r="H128" i="15"/>
  <c r="G128" i="15"/>
  <c r="F128" i="15"/>
  <c r="E128" i="15"/>
  <c r="A128" i="15"/>
  <c r="B128" i="15"/>
  <c r="C128" i="15"/>
  <c r="J127" i="15"/>
  <c r="K127" i="15"/>
  <c r="H127" i="15"/>
  <c r="G127" i="15"/>
  <c r="F127" i="15"/>
  <c r="E127" i="15"/>
  <c r="A127" i="15"/>
  <c r="B127" i="15"/>
  <c r="C127" i="15"/>
  <c r="J126" i="15"/>
  <c r="K126" i="15"/>
  <c r="H126" i="15"/>
  <c r="G126" i="15"/>
  <c r="F126" i="15"/>
  <c r="E126" i="15"/>
  <c r="A126" i="15"/>
  <c r="B126" i="15"/>
  <c r="C126" i="15"/>
  <c r="J125" i="15"/>
  <c r="K125" i="15"/>
  <c r="H125" i="15"/>
  <c r="G125" i="15"/>
  <c r="F125" i="15"/>
  <c r="E125" i="15"/>
  <c r="A125" i="15"/>
  <c r="B125" i="15"/>
  <c r="C125" i="15"/>
  <c r="J124" i="15"/>
  <c r="K124" i="15"/>
  <c r="H124" i="15"/>
  <c r="G124" i="15"/>
  <c r="F124" i="15"/>
  <c r="E124" i="15"/>
  <c r="A124" i="15"/>
  <c r="B124" i="15"/>
  <c r="C124" i="15"/>
  <c r="J123" i="15"/>
  <c r="K123" i="15"/>
  <c r="H123" i="15"/>
  <c r="G123" i="15"/>
  <c r="F123" i="15"/>
  <c r="E123" i="15"/>
  <c r="A123" i="15"/>
  <c r="B123" i="15"/>
  <c r="C123" i="15"/>
  <c r="J122" i="15"/>
  <c r="K122" i="15"/>
  <c r="H122" i="15"/>
  <c r="G122" i="15"/>
  <c r="F122" i="15"/>
  <c r="E122" i="15"/>
  <c r="A122" i="15"/>
  <c r="B122" i="15"/>
  <c r="C122" i="15"/>
  <c r="J121" i="15"/>
  <c r="K121" i="15"/>
  <c r="H121" i="15"/>
  <c r="G121" i="15"/>
  <c r="F121" i="15"/>
  <c r="E121" i="15"/>
  <c r="A121" i="15"/>
  <c r="B121" i="15"/>
  <c r="C121" i="15"/>
  <c r="J120" i="15"/>
  <c r="K120" i="15"/>
  <c r="H120" i="15"/>
  <c r="G120" i="15"/>
  <c r="F120" i="15"/>
  <c r="E120" i="15"/>
  <c r="A120" i="15"/>
  <c r="B120" i="15"/>
  <c r="C120" i="15"/>
  <c r="J119" i="15"/>
  <c r="K119" i="15"/>
  <c r="H119" i="15"/>
  <c r="G119" i="15"/>
  <c r="F119" i="15"/>
  <c r="E119" i="15"/>
  <c r="A119" i="15"/>
  <c r="B119" i="15"/>
  <c r="C119" i="15"/>
  <c r="J118" i="15"/>
  <c r="K118" i="15"/>
  <c r="H118" i="15"/>
  <c r="G118" i="15"/>
  <c r="F118" i="15"/>
  <c r="E118" i="15"/>
  <c r="A118" i="15"/>
  <c r="B118" i="15"/>
  <c r="C118" i="15"/>
  <c r="J117" i="15"/>
  <c r="K117" i="15"/>
  <c r="H117" i="15"/>
  <c r="G117" i="15"/>
  <c r="F117" i="15"/>
  <c r="E117" i="15"/>
  <c r="A117" i="15"/>
  <c r="B117" i="15"/>
  <c r="C117" i="15"/>
  <c r="J116" i="15"/>
  <c r="K116" i="15"/>
  <c r="H116" i="15"/>
  <c r="G116" i="15"/>
  <c r="F116" i="15"/>
  <c r="E116" i="15"/>
  <c r="A116" i="15"/>
  <c r="B116" i="15"/>
  <c r="C116" i="15"/>
  <c r="J115" i="15"/>
  <c r="K115" i="15"/>
  <c r="H115" i="15"/>
  <c r="G115" i="15"/>
  <c r="F115" i="15"/>
  <c r="E115" i="15"/>
  <c r="A115" i="15"/>
  <c r="B115" i="15"/>
  <c r="C115" i="15"/>
  <c r="J114" i="15"/>
  <c r="K114" i="15"/>
  <c r="H114" i="15"/>
  <c r="G114" i="15"/>
  <c r="F114" i="15"/>
  <c r="E114" i="15"/>
  <c r="A114" i="15"/>
  <c r="B114" i="15"/>
  <c r="C114" i="15"/>
  <c r="J113" i="15"/>
  <c r="K113" i="15"/>
  <c r="H113" i="15"/>
  <c r="G113" i="15"/>
  <c r="F113" i="15"/>
  <c r="E113" i="15"/>
  <c r="A113" i="15"/>
  <c r="B113" i="15"/>
  <c r="C113" i="15"/>
  <c r="J112" i="15"/>
  <c r="K112" i="15"/>
  <c r="H112" i="15"/>
  <c r="G112" i="15"/>
  <c r="F112" i="15"/>
  <c r="E112" i="15"/>
  <c r="A112" i="15"/>
  <c r="B112" i="15"/>
  <c r="C112" i="15"/>
  <c r="J111" i="15"/>
  <c r="K111" i="15"/>
  <c r="H111" i="15"/>
  <c r="G111" i="15"/>
  <c r="F111" i="15"/>
  <c r="E111" i="15"/>
  <c r="A111" i="15"/>
  <c r="B111" i="15"/>
  <c r="C111" i="15"/>
  <c r="J110" i="15"/>
  <c r="K110" i="15"/>
  <c r="H110" i="15"/>
  <c r="G110" i="15"/>
  <c r="F110" i="15"/>
  <c r="E110" i="15"/>
  <c r="A110" i="15"/>
  <c r="B110" i="15"/>
  <c r="C110" i="15"/>
  <c r="J109" i="15"/>
  <c r="K109" i="15"/>
  <c r="H109" i="15"/>
  <c r="G109" i="15"/>
  <c r="F109" i="15"/>
  <c r="E109" i="15"/>
  <c r="A109" i="15"/>
  <c r="B109" i="15"/>
  <c r="C109" i="15"/>
  <c r="J108" i="15"/>
  <c r="K108" i="15"/>
  <c r="H108" i="15"/>
  <c r="G108" i="15"/>
  <c r="F108" i="15"/>
  <c r="E108" i="15"/>
  <c r="A108" i="15"/>
  <c r="B108" i="15"/>
  <c r="C108" i="15"/>
  <c r="J107" i="15"/>
  <c r="K107" i="15"/>
  <c r="H107" i="15"/>
  <c r="G107" i="15"/>
  <c r="F107" i="15"/>
  <c r="E107" i="15"/>
  <c r="A107" i="15"/>
  <c r="B107" i="15"/>
  <c r="C107" i="15"/>
  <c r="J106" i="15"/>
  <c r="K106" i="15"/>
  <c r="H106" i="15"/>
  <c r="G106" i="15"/>
  <c r="F106" i="15"/>
  <c r="E106" i="15"/>
  <c r="A106" i="15"/>
  <c r="B106" i="15"/>
  <c r="C106" i="15"/>
  <c r="J105" i="15"/>
  <c r="K105" i="15"/>
  <c r="H105" i="15"/>
  <c r="G105" i="15"/>
  <c r="F105" i="15"/>
  <c r="E105" i="15"/>
  <c r="A105" i="15"/>
  <c r="B105" i="15"/>
  <c r="C105" i="15"/>
  <c r="J104" i="15"/>
  <c r="K104" i="15"/>
  <c r="H104" i="15"/>
  <c r="G104" i="15"/>
  <c r="F104" i="15"/>
  <c r="E104" i="15"/>
  <c r="A104" i="15"/>
  <c r="B104" i="15"/>
  <c r="C104" i="15"/>
  <c r="J103" i="15"/>
  <c r="K103" i="15"/>
  <c r="H103" i="15"/>
  <c r="G103" i="15"/>
  <c r="F103" i="15"/>
  <c r="E103" i="15"/>
  <c r="A103" i="15"/>
  <c r="B103" i="15"/>
  <c r="C103" i="15"/>
  <c r="J102" i="15"/>
  <c r="K102" i="15"/>
  <c r="H102" i="15"/>
  <c r="G102" i="15"/>
  <c r="F102" i="15"/>
  <c r="E102" i="15"/>
  <c r="A102" i="15"/>
  <c r="B102" i="15"/>
  <c r="C102" i="15"/>
  <c r="J101" i="15"/>
  <c r="K101" i="15"/>
  <c r="H101" i="15"/>
  <c r="G101" i="15"/>
  <c r="F101" i="15"/>
  <c r="E101" i="15"/>
  <c r="A101" i="15"/>
  <c r="B101" i="15"/>
  <c r="C101" i="15"/>
  <c r="J100" i="15"/>
  <c r="K100" i="15"/>
  <c r="H100" i="15"/>
  <c r="G100" i="15"/>
  <c r="F100" i="15"/>
  <c r="E100" i="15"/>
  <c r="A100" i="15"/>
  <c r="B100" i="15"/>
  <c r="C100" i="15"/>
  <c r="J99" i="15"/>
  <c r="K99" i="15"/>
  <c r="H99" i="15"/>
  <c r="G99" i="15"/>
  <c r="F99" i="15"/>
  <c r="E99" i="15"/>
  <c r="A99" i="15"/>
  <c r="B99" i="15"/>
  <c r="C99" i="15"/>
  <c r="J98" i="15"/>
  <c r="K98" i="15"/>
  <c r="H98" i="15"/>
  <c r="G98" i="15"/>
  <c r="F98" i="15"/>
  <c r="E98" i="15"/>
  <c r="A98" i="15"/>
  <c r="B98" i="15"/>
  <c r="C98" i="15"/>
  <c r="J97" i="15"/>
  <c r="K97" i="15"/>
  <c r="H97" i="15"/>
  <c r="G97" i="15"/>
  <c r="F97" i="15"/>
  <c r="E97" i="15"/>
  <c r="A97" i="15"/>
  <c r="B97" i="15"/>
  <c r="C97" i="15"/>
  <c r="J96" i="15"/>
  <c r="K96" i="15"/>
  <c r="H96" i="15"/>
  <c r="G96" i="15"/>
  <c r="F96" i="15"/>
  <c r="E96" i="15"/>
  <c r="A96" i="15"/>
  <c r="B96" i="15"/>
  <c r="C96" i="15"/>
  <c r="J95" i="15"/>
  <c r="K95" i="15"/>
  <c r="H95" i="15"/>
  <c r="G95" i="15"/>
  <c r="F95" i="15"/>
  <c r="E95" i="15"/>
  <c r="A95" i="15"/>
  <c r="B95" i="15"/>
  <c r="C95" i="15"/>
  <c r="J94" i="15"/>
  <c r="K94" i="15"/>
  <c r="H94" i="15"/>
  <c r="G94" i="15"/>
  <c r="F94" i="15"/>
  <c r="E94" i="15"/>
  <c r="A94" i="15"/>
  <c r="B94" i="15"/>
  <c r="C94" i="15"/>
  <c r="J93" i="15"/>
  <c r="K93" i="15"/>
  <c r="H93" i="15"/>
  <c r="G93" i="15"/>
  <c r="F93" i="15"/>
  <c r="E93" i="15"/>
  <c r="A93" i="15"/>
  <c r="B93" i="15"/>
  <c r="C93" i="15"/>
  <c r="J92" i="15"/>
  <c r="K92" i="15"/>
  <c r="H92" i="15"/>
  <c r="G92" i="15"/>
  <c r="F92" i="15"/>
  <c r="E92" i="15"/>
  <c r="A92" i="15"/>
  <c r="B92" i="15"/>
  <c r="C92" i="15"/>
  <c r="J91" i="15"/>
  <c r="K91" i="15"/>
  <c r="H91" i="15"/>
  <c r="G91" i="15"/>
  <c r="F91" i="15"/>
  <c r="E91" i="15"/>
  <c r="A91" i="15"/>
  <c r="B91" i="15"/>
  <c r="C91" i="15"/>
  <c r="J90" i="15"/>
  <c r="K90" i="15"/>
  <c r="H90" i="15"/>
  <c r="G90" i="15"/>
  <c r="F90" i="15"/>
  <c r="E90" i="15"/>
  <c r="A90" i="15"/>
  <c r="B90" i="15"/>
  <c r="C90" i="15"/>
  <c r="J89" i="15"/>
  <c r="K89" i="15"/>
  <c r="H89" i="15"/>
  <c r="G89" i="15"/>
  <c r="F89" i="15"/>
  <c r="E89" i="15"/>
  <c r="A89" i="15"/>
  <c r="B89" i="15"/>
  <c r="C89" i="15"/>
  <c r="J88" i="15"/>
  <c r="K88" i="15"/>
  <c r="H88" i="15"/>
  <c r="G88" i="15"/>
  <c r="F88" i="15"/>
  <c r="E88" i="15"/>
  <c r="A88" i="15"/>
  <c r="B88" i="15"/>
  <c r="C88" i="15"/>
  <c r="J87" i="15"/>
  <c r="K87" i="15"/>
  <c r="H87" i="15"/>
  <c r="G87" i="15"/>
  <c r="F87" i="15"/>
  <c r="E87" i="15"/>
  <c r="A87" i="15"/>
  <c r="B87" i="15"/>
  <c r="C87" i="15"/>
  <c r="J86" i="15"/>
  <c r="K86" i="15"/>
  <c r="H86" i="15"/>
  <c r="G86" i="15"/>
  <c r="F86" i="15"/>
  <c r="E86" i="15"/>
  <c r="A86" i="15"/>
  <c r="B86" i="15"/>
  <c r="C86" i="15"/>
  <c r="J85" i="15"/>
  <c r="K85" i="15"/>
  <c r="H85" i="15"/>
  <c r="G85" i="15"/>
  <c r="F85" i="15"/>
  <c r="E85" i="15"/>
  <c r="A85" i="15"/>
  <c r="B85" i="15"/>
  <c r="C85" i="15"/>
  <c r="J84" i="15"/>
  <c r="K84" i="15"/>
  <c r="H84" i="15"/>
  <c r="G84" i="15"/>
  <c r="F84" i="15"/>
  <c r="E84" i="15"/>
  <c r="A84" i="15"/>
  <c r="B84" i="15"/>
  <c r="C84" i="15"/>
  <c r="J83" i="15"/>
  <c r="K83" i="15"/>
  <c r="H83" i="15"/>
  <c r="G83" i="15"/>
  <c r="F83" i="15"/>
  <c r="E83" i="15"/>
  <c r="A83" i="15"/>
  <c r="B83" i="15"/>
  <c r="C83" i="15"/>
  <c r="J82" i="15"/>
  <c r="K82" i="15"/>
  <c r="H82" i="15"/>
  <c r="G82" i="15"/>
  <c r="F82" i="15"/>
  <c r="E82" i="15"/>
  <c r="A82" i="15"/>
  <c r="B82" i="15"/>
  <c r="C82" i="15"/>
  <c r="J81" i="15"/>
  <c r="K81" i="15"/>
  <c r="H81" i="15"/>
  <c r="G81" i="15"/>
  <c r="F81" i="15"/>
  <c r="E81" i="15"/>
  <c r="A81" i="15"/>
  <c r="B81" i="15"/>
  <c r="C81" i="15"/>
  <c r="J80" i="15"/>
  <c r="K80" i="15"/>
  <c r="H80" i="15"/>
  <c r="G80" i="15"/>
  <c r="F80" i="15"/>
  <c r="E80" i="15"/>
  <c r="A80" i="15"/>
  <c r="B80" i="15"/>
  <c r="C80" i="15"/>
  <c r="J79" i="15"/>
  <c r="K79" i="15"/>
  <c r="H79" i="15"/>
  <c r="G79" i="15"/>
  <c r="F79" i="15"/>
  <c r="E79" i="15"/>
  <c r="A79" i="15"/>
  <c r="B79" i="15"/>
  <c r="C79" i="15"/>
  <c r="J78" i="15"/>
  <c r="K78" i="15"/>
  <c r="H78" i="15"/>
  <c r="G78" i="15"/>
  <c r="F78" i="15"/>
  <c r="E78" i="15"/>
  <c r="A78" i="15"/>
  <c r="B78" i="15"/>
  <c r="C78" i="15"/>
  <c r="J77" i="15"/>
  <c r="K77" i="15"/>
  <c r="H77" i="15"/>
  <c r="G77" i="15"/>
  <c r="F77" i="15"/>
  <c r="E77" i="15"/>
  <c r="A77" i="15"/>
  <c r="B77" i="15"/>
  <c r="C77" i="15"/>
  <c r="J76" i="15"/>
  <c r="K76" i="15"/>
  <c r="H76" i="15"/>
  <c r="G76" i="15"/>
  <c r="F76" i="15"/>
  <c r="E76" i="15"/>
  <c r="A76" i="15"/>
  <c r="B76" i="15"/>
  <c r="C76" i="15"/>
  <c r="J75" i="15"/>
  <c r="K75" i="15"/>
  <c r="H75" i="15"/>
  <c r="G75" i="15"/>
  <c r="F75" i="15"/>
  <c r="E75" i="15"/>
  <c r="A75" i="15"/>
  <c r="B75" i="15"/>
  <c r="C75" i="15"/>
  <c r="J74" i="15"/>
  <c r="K74" i="15"/>
  <c r="H74" i="15"/>
  <c r="G74" i="15"/>
  <c r="F74" i="15"/>
  <c r="E74" i="15"/>
  <c r="A74" i="15"/>
  <c r="B74" i="15"/>
  <c r="C74" i="15"/>
  <c r="J73" i="15"/>
  <c r="K73" i="15"/>
  <c r="H73" i="15"/>
  <c r="G73" i="15"/>
  <c r="F73" i="15"/>
  <c r="E73" i="15"/>
  <c r="A73" i="15"/>
  <c r="B73" i="15"/>
  <c r="C73" i="15"/>
  <c r="J72" i="15"/>
  <c r="K72" i="15"/>
  <c r="H72" i="15"/>
  <c r="G72" i="15"/>
  <c r="F72" i="15"/>
  <c r="E72" i="15"/>
  <c r="A72" i="15"/>
  <c r="B72" i="15"/>
  <c r="C72" i="15"/>
  <c r="J71" i="15"/>
  <c r="K71" i="15"/>
  <c r="H71" i="15"/>
  <c r="G71" i="15"/>
  <c r="F71" i="15"/>
  <c r="E71" i="15"/>
  <c r="A71" i="15"/>
  <c r="B71" i="15"/>
  <c r="C71" i="15"/>
  <c r="J70" i="15"/>
  <c r="K70" i="15"/>
  <c r="H70" i="15"/>
  <c r="G70" i="15"/>
  <c r="F70" i="15"/>
  <c r="E70" i="15"/>
  <c r="A70" i="15"/>
  <c r="B70" i="15"/>
  <c r="C70" i="15"/>
  <c r="J69" i="15"/>
  <c r="K69" i="15"/>
  <c r="H69" i="15"/>
  <c r="G69" i="15"/>
  <c r="F69" i="15"/>
  <c r="E69" i="15"/>
  <c r="A69" i="15"/>
  <c r="B69" i="15"/>
  <c r="C69" i="15"/>
  <c r="J68" i="15"/>
  <c r="K68" i="15"/>
  <c r="H68" i="15"/>
  <c r="G68" i="15"/>
  <c r="F68" i="15"/>
  <c r="E68" i="15"/>
  <c r="A68" i="15"/>
  <c r="B68" i="15"/>
  <c r="C68" i="15"/>
  <c r="J67" i="15"/>
  <c r="K67" i="15"/>
  <c r="H67" i="15"/>
  <c r="G67" i="15"/>
  <c r="F67" i="15"/>
  <c r="E67" i="15"/>
  <c r="A67" i="15"/>
  <c r="B67" i="15"/>
  <c r="C67" i="15"/>
  <c r="J66" i="15"/>
  <c r="K66" i="15"/>
  <c r="H66" i="15"/>
  <c r="G66" i="15"/>
  <c r="F66" i="15"/>
  <c r="E66" i="15"/>
  <c r="A66" i="15"/>
  <c r="B66" i="15"/>
  <c r="C66" i="15"/>
  <c r="J65" i="15"/>
  <c r="K65" i="15"/>
  <c r="H65" i="15"/>
  <c r="G65" i="15"/>
  <c r="F65" i="15"/>
  <c r="E65" i="15"/>
  <c r="A65" i="15"/>
  <c r="B65" i="15"/>
  <c r="C65" i="15"/>
  <c r="J64" i="15"/>
  <c r="K64" i="15"/>
  <c r="H64" i="15"/>
  <c r="G64" i="15"/>
  <c r="F64" i="15"/>
  <c r="E64" i="15"/>
  <c r="A64" i="15"/>
  <c r="B64" i="15"/>
  <c r="C64" i="15"/>
  <c r="J63" i="15"/>
  <c r="K63" i="15"/>
  <c r="H63" i="15"/>
  <c r="G63" i="15"/>
  <c r="F63" i="15"/>
  <c r="E63" i="15"/>
  <c r="A63" i="15"/>
  <c r="B63" i="15"/>
  <c r="C63" i="15"/>
  <c r="J62" i="15"/>
  <c r="K62" i="15"/>
  <c r="H62" i="15"/>
  <c r="G62" i="15"/>
  <c r="F62" i="15"/>
  <c r="E62" i="15"/>
  <c r="A62" i="15"/>
  <c r="B62" i="15"/>
  <c r="C62" i="15"/>
  <c r="J61" i="15"/>
  <c r="K61" i="15"/>
  <c r="H61" i="15"/>
  <c r="G61" i="15"/>
  <c r="F61" i="15"/>
  <c r="E61" i="15"/>
  <c r="A61" i="15"/>
  <c r="B61" i="15"/>
  <c r="C61" i="15"/>
  <c r="J60" i="15"/>
  <c r="K60" i="15"/>
  <c r="H60" i="15"/>
  <c r="G60" i="15"/>
  <c r="F60" i="15"/>
  <c r="E60" i="15"/>
  <c r="A60" i="15"/>
  <c r="B60" i="15"/>
  <c r="C60" i="15"/>
  <c r="J59" i="15"/>
  <c r="K59" i="15"/>
  <c r="H59" i="15"/>
  <c r="G59" i="15"/>
  <c r="F59" i="15"/>
  <c r="E59" i="15"/>
  <c r="A59" i="15"/>
  <c r="B59" i="15"/>
  <c r="C59" i="15"/>
  <c r="J58" i="15"/>
  <c r="K58" i="15"/>
  <c r="H58" i="15"/>
  <c r="G58" i="15"/>
  <c r="F58" i="15"/>
  <c r="E58" i="15"/>
  <c r="A58" i="15"/>
  <c r="B58" i="15"/>
  <c r="C58" i="15"/>
  <c r="J57" i="15"/>
  <c r="K57" i="15"/>
  <c r="H57" i="15"/>
  <c r="G57" i="15"/>
  <c r="F57" i="15"/>
  <c r="E57" i="15"/>
  <c r="A57" i="15"/>
  <c r="B57" i="15"/>
  <c r="C57" i="15"/>
  <c r="J56" i="15"/>
  <c r="K56" i="15"/>
  <c r="H56" i="15"/>
  <c r="G56" i="15"/>
  <c r="F56" i="15"/>
  <c r="E56" i="15"/>
  <c r="A56" i="15"/>
  <c r="B56" i="15"/>
  <c r="C56" i="15"/>
  <c r="J55" i="15"/>
  <c r="K55" i="15"/>
  <c r="H55" i="15"/>
  <c r="G55" i="15"/>
  <c r="F55" i="15"/>
  <c r="E55" i="15"/>
  <c r="A55" i="15"/>
  <c r="B55" i="15"/>
  <c r="C55" i="15"/>
  <c r="J54" i="15"/>
  <c r="K54" i="15"/>
  <c r="H54" i="15"/>
  <c r="G54" i="15"/>
  <c r="F54" i="15"/>
  <c r="E54" i="15"/>
  <c r="A54" i="15"/>
  <c r="B54" i="15"/>
  <c r="C54" i="15"/>
  <c r="J53" i="15"/>
  <c r="K53" i="15"/>
  <c r="H53" i="15"/>
  <c r="G53" i="15"/>
  <c r="F53" i="15"/>
  <c r="E53" i="15"/>
  <c r="A53" i="15"/>
  <c r="B53" i="15"/>
  <c r="C53" i="15"/>
  <c r="J52" i="15"/>
  <c r="K52" i="15"/>
  <c r="H52" i="15"/>
  <c r="G52" i="15"/>
  <c r="F52" i="15"/>
  <c r="E52" i="15"/>
  <c r="A52" i="15"/>
  <c r="B52" i="15"/>
  <c r="C52" i="15"/>
  <c r="J51" i="15"/>
  <c r="K51" i="15"/>
  <c r="H51" i="15"/>
  <c r="G51" i="15"/>
  <c r="F51" i="15"/>
  <c r="E51" i="15"/>
  <c r="A51" i="15"/>
  <c r="B51" i="15"/>
  <c r="C51" i="15"/>
  <c r="J50" i="15"/>
  <c r="K50" i="15"/>
  <c r="H50" i="15"/>
  <c r="G50" i="15"/>
  <c r="F50" i="15"/>
  <c r="E50" i="15"/>
  <c r="A50" i="15"/>
  <c r="B50" i="15"/>
  <c r="C50" i="15"/>
  <c r="J49" i="15"/>
  <c r="K49" i="15"/>
  <c r="H49" i="15"/>
  <c r="G49" i="15"/>
  <c r="F49" i="15"/>
  <c r="E49" i="15"/>
  <c r="A49" i="15"/>
  <c r="B49" i="15"/>
  <c r="C49" i="15"/>
  <c r="J48" i="15"/>
  <c r="K48" i="15"/>
  <c r="H48" i="15"/>
  <c r="G48" i="15"/>
  <c r="F48" i="15"/>
  <c r="E48" i="15"/>
  <c r="A48" i="15"/>
  <c r="B48" i="15"/>
  <c r="C48" i="15"/>
  <c r="J47" i="15"/>
  <c r="K47" i="15"/>
  <c r="H47" i="15"/>
  <c r="G47" i="15"/>
  <c r="F47" i="15"/>
  <c r="E47" i="15"/>
  <c r="A47" i="15"/>
  <c r="B47" i="15"/>
  <c r="C47" i="15"/>
  <c r="J46" i="15"/>
  <c r="K46" i="15"/>
  <c r="H46" i="15"/>
  <c r="G46" i="15"/>
  <c r="F46" i="15"/>
  <c r="E46" i="15"/>
  <c r="A46" i="15"/>
  <c r="B46" i="15"/>
  <c r="C46" i="15"/>
  <c r="J45" i="15"/>
  <c r="K45" i="15"/>
  <c r="H45" i="15"/>
  <c r="G45" i="15"/>
  <c r="F45" i="15"/>
  <c r="E45" i="15"/>
  <c r="A45" i="15"/>
  <c r="B45" i="15"/>
  <c r="C45" i="15"/>
  <c r="J44" i="15"/>
  <c r="K44" i="15"/>
  <c r="H44" i="15"/>
  <c r="G44" i="15"/>
  <c r="F44" i="15"/>
  <c r="E44" i="15"/>
  <c r="A44" i="15"/>
  <c r="B44" i="15"/>
  <c r="C44" i="15"/>
  <c r="J43" i="15"/>
  <c r="K43" i="15"/>
  <c r="H43" i="15"/>
  <c r="G43" i="15"/>
  <c r="F43" i="15"/>
  <c r="E43" i="15"/>
  <c r="A43" i="15"/>
  <c r="B43" i="15"/>
  <c r="C43" i="15"/>
  <c r="J42" i="15"/>
  <c r="K42" i="15"/>
  <c r="H42" i="15"/>
  <c r="G42" i="15"/>
  <c r="F42" i="15"/>
  <c r="E42" i="15"/>
  <c r="A42" i="15"/>
  <c r="B42" i="15"/>
  <c r="C42" i="15"/>
  <c r="J41" i="15"/>
  <c r="K41" i="15"/>
  <c r="H41" i="15"/>
  <c r="G41" i="15"/>
  <c r="F41" i="15"/>
  <c r="E41" i="15"/>
  <c r="A41" i="15"/>
  <c r="B41" i="15"/>
  <c r="C41" i="15"/>
  <c r="J40" i="15"/>
  <c r="K40" i="15"/>
  <c r="H40" i="15"/>
  <c r="G40" i="15"/>
  <c r="F40" i="15"/>
  <c r="E40" i="15"/>
  <c r="A40" i="15"/>
  <c r="B40" i="15"/>
  <c r="C40" i="15"/>
  <c r="J39" i="15"/>
  <c r="K39" i="15"/>
  <c r="H39" i="15"/>
  <c r="G39" i="15"/>
  <c r="F39" i="15"/>
  <c r="E39" i="15"/>
  <c r="A39" i="15"/>
  <c r="B39" i="15"/>
  <c r="C39" i="15"/>
  <c r="J38" i="15"/>
  <c r="K38" i="15"/>
  <c r="H38" i="15"/>
  <c r="G38" i="15"/>
  <c r="F38" i="15"/>
  <c r="E38" i="15"/>
  <c r="A38" i="15"/>
  <c r="B38" i="15"/>
  <c r="C38" i="15"/>
  <c r="J37" i="15"/>
  <c r="K37" i="15"/>
  <c r="H37" i="15"/>
  <c r="G37" i="15"/>
  <c r="F37" i="15"/>
  <c r="E37" i="15"/>
  <c r="A37" i="15"/>
  <c r="B37" i="15"/>
  <c r="C37" i="15"/>
  <c r="J36" i="15"/>
  <c r="K36" i="15"/>
  <c r="H36" i="15"/>
  <c r="G36" i="15"/>
  <c r="F36" i="15"/>
  <c r="E36" i="15"/>
  <c r="A36" i="15"/>
  <c r="B36" i="15"/>
  <c r="C36" i="15"/>
  <c r="J35" i="15"/>
  <c r="K35" i="15"/>
  <c r="H35" i="15"/>
  <c r="G35" i="15"/>
  <c r="F35" i="15"/>
  <c r="E35" i="15"/>
  <c r="A35" i="15"/>
  <c r="B35" i="15"/>
  <c r="C35" i="15"/>
  <c r="J34" i="15"/>
  <c r="K34" i="15"/>
  <c r="H34" i="15"/>
  <c r="G34" i="15"/>
  <c r="F34" i="15"/>
  <c r="E34" i="15"/>
  <c r="A34" i="15"/>
  <c r="B34" i="15"/>
  <c r="C34" i="15"/>
  <c r="J33" i="15"/>
  <c r="K33" i="15"/>
  <c r="H33" i="15"/>
  <c r="G33" i="15"/>
  <c r="F33" i="15"/>
  <c r="E33" i="15"/>
  <c r="A33" i="15"/>
  <c r="B33" i="15"/>
  <c r="C33" i="15"/>
  <c r="J32" i="15"/>
  <c r="K32" i="15"/>
  <c r="H32" i="15"/>
  <c r="G32" i="15"/>
  <c r="F32" i="15"/>
  <c r="E32" i="15"/>
  <c r="A32" i="15"/>
  <c r="B32" i="15"/>
  <c r="C32" i="15"/>
  <c r="J31" i="15"/>
  <c r="K31" i="15"/>
  <c r="H31" i="15"/>
  <c r="G31" i="15"/>
  <c r="F31" i="15"/>
  <c r="E31" i="15"/>
  <c r="A31" i="15"/>
  <c r="B31" i="15"/>
  <c r="C31" i="15"/>
  <c r="J30" i="15"/>
  <c r="K30" i="15"/>
  <c r="H30" i="15"/>
  <c r="G30" i="15"/>
  <c r="F30" i="15"/>
  <c r="E30" i="15"/>
  <c r="A30" i="15"/>
  <c r="B30" i="15"/>
  <c r="C30" i="15"/>
  <c r="J29" i="15"/>
  <c r="K29" i="15"/>
  <c r="H29" i="15"/>
  <c r="G29" i="15"/>
  <c r="F29" i="15"/>
  <c r="E29" i="15"/>
  <c r="A29" i="15"/>
  <c r="B29" i="15"/>
  <c r="C29" i="15"/>
  <c r="J28" i="15"/>
  <c r="K28" i="15"/>
  <c r="H28" i="15"/>
  <c r="G28" i="15"/>
  <c r="F28" i="15"/>
  <c r="E28" i="15"/>
  <c r="A28" i="15"/>
  <c r="B28" i="15"/>
  <c r="C28" i="15"/>
  <c r="J27" i="15"/>
  <c r="K27" i="15"/>
  <c r="H27" i="15"/>
  <c r="G27" i="15"/>
  <c r="F27" i="15"/>
  <c r="E27" i="15"/>
  <c r="A27" i="15"/>
  <c r="B27" i="15"/>
  <c r="C27" i="15"/>
  <c r="J26" i="15"/>
  <c r="K26" i="15"/>
  <c r="H26" i="15"/>
  <c r="G26" i="15"/>
  <c r="F26" i="15"/>
  <c r="E26" i="15"/>
  <c r="A26" i="15"/>
  <c r="B26" i="15"/>
  <c r="C26" i="15"/>
  <c r="J25" i="15"/>
  <c r="K25" i="15"/>
  <c r="H25" i="15"/>
  <c r="G25" i="15"/>
  <c r="F25" i="15"/>
  <c r="E25" i="15"/>
  <c r="A25" i="15"/>
  <c r="B25" i="15"/>
  <c r="C25" i="15"/>
  <c r="J24" i="15"/>
  <c r="K24" i="15"/>
  <c r="H24" i="15"/>
  <c r="G24" i="15"/>
  <c r="F24" i="15"/>
  <c r="E24" i="15"/>
  <c r="A24" i="15"/>
  <c r="B24" i="15"/>
  <c r="C24" i="15"/>
  <c r="J23" i="15"/>
  <c r="K23" i="15"/>
  <c r="H23" i="15"/>
  <c r="G23" i="15"/>
  <c r="F23" i="15"/>
  <c r="E23" i="15"/>
  <c r="A23" i="15"/>
  <c r="B23" i="15"/>
  <c r="C23" i="15"/>
  <c r="J22" i="15"/>
  <c r="K22" i="15"/>
  <c r="H22" i="15"/>
  <c r="G22" i="15"/>
  <c r="F22" i="15"/>
  <c r="E22" i="15"/>
  <c r="A22" i="15"/>
  <c r="B22" i="15"/>
  <c r="C22" i="15"/>
  <c r="J21" i="15"/>
  <c r="K21" i="15"/>
  <c r="H21" i="15"/>
  <c r="G21" i="15"/>
  <c r="F21" i="15"/>
  <c r="E21" i="15"/>
  <c r="A21" i="15"/>
  <c r="B21" i="15"/>
  <c r="C21" i="15"/>
  <c r="J20" i="15"/>
  <c r="K20" i="15"/>
  <c r="H20" i="15"/>
  <c r="G20" i="15"/>
  <c r="F20" i="15"/>
  <c r="E20" i="15"/>
  <c r="A20" i="15"/>
  <c r="B20" i="15"/>
  <c r="C20" i="15"/>
  <c r="J19" i="15"/>
  <c r="K19" i="15"/>
  <c r="H19" i="15"/>
  <c r="G19" i="15"/>
  <c r="F19" i="15"/>
  <c r="E19" i="15"/>
  <c r="A19" i="15"/>
  <c r="B19" i="15"/>
  <c r="C19" i="15"/>
  <c r="J18" i="15"/>
  <c r="K18" i="15"/>
  <c r="H18" i="15"/>
  <c r="G18" i="15"/>
  <c r="F18" i="15"/>
  <c r="E18" i="15"/>
  <c r="A18" i="15"/>
  <c r="B18" i="15"/>
  <c r="C18" i="15"/>
  <c r="J17" i="15"/>
  <c r="K17" i="15"/>
  <c r="H17" i="15"/>
  <c r="G17" i="15"/>
  <c r="F17" i="15"/>
  <c r="E17" i="15"/>
  <c r="A17" i="15"/>
  <c r="B17" i="15"/>
  <c r="C17" i="15"/>
  <c r="J16" i="15"/>
  <c r="K16" i="15"/>
  <c r="H16" i="15"/>
  <c r="G16" i="15"/>
  <c r="F16" i="15"/>
  <c r="E16" i="15"/>
  <c r="A16" i="15"/>
  <c r="B16" i="15"/>
  <c r="C16" i="15"/>
  <c r="J15" i="15"/>
  <c r="K15" i="15"/>
  <c r="H15" i="15"/>
  <c r="G15" i="15"/>
  <c r="F15" i="15"/>
  <c r="E15" i="15"/>
  <c r="A15" i="15"/>
  <c r="B15" i="15"/>
  <c r="C15" i="15"/>
  <c r="J14" i="15"/>
  <c r="K14" i="15"/>
  <c r="H14" i="15"/>
  <c r="G14" i="15"/>
  <c r="F14" i="15"/>
  <c r="E14" i="15"/>
  <c r="A14" i="15"/>
  <c r="B14" i="15"/>
  <c r="C14" i="15"/>
  <c r="J13" i="15"/>
  <c r="K13" i="15"/>
  <c r="H13" i="15"/>
  <c r="G13" i="15"/>
  <c r="F13" i="15"/>
  <c r="E13" i="15"/>
  <c r="A13" i="15"/>
  <c r="B13" i="15"/>
  <c r="C13" i="15"/>
  <c r="J12" i="15"/>
  <c r="K12" i="15"/>
  <c r="H12" i="15"/>
  <c r="G12" i="15"/>
  <c r="F12" i="15"/>
  <c r="E12" i="15"/>
  <c r="A12" i="15"/>
  <c r="B12" i="15"/>
  <c r="C12" i="15"/>
  <c r="J11" i="15"/>
  <c r="K11" i="15"/>
  <c r="H11" i="15"/>
  <c r="G11" i="15"/>
  <c r="F11" i="15"/>
  <c r="E11" i="15"/>
  <c r="A11" i="15"/>
  <c r="B11" i="15"/>
  <c r="C11" i="15"/>
  <c r="J10" i="15"/>
  <c r="K10" i="15"/>
  <c r="H10" i="15"/>
  <c r="G10" i="15"/>
  <c r="F10" i="15"/>
  <c r="E10" i="15"/>
  <c r="A10" i="15"/>
  <c r="B10" i="15"/>
  <c r="C10" i="15"/>
  <c r="J9" i="15"/>
  <c r="K9" i="15"/>
  <c r="H9" i="15"/>
  <c r="G9" i="15"/>
  <c r="F9" i="15"/>
  <c r="E9" i="15"/>
  <c r="A9" i="15"/>
  <c r="B9" i="15"/>
  <c r="C9" i="15"/>
  <c r="J8" i="15"/>
  <c r="K8" i="15"/>
  <c r="H8" i="15"/>
  <c r="G8" i="15"/>
  <c r="F8" i="15"/>
  <c r="E8" i="15"/>
  <c r="A8" i="15"/>
  <c r="B8" i="15"/>
  <c r="C8" i="15"/>
  <c r="J7" i="15"/>
  <c r="K7" i="15"/>
  <c r="H7" i="15"/>
  <c r="G7" i="15"/>
  <c r="F7" i="15"/>
  <c r="E7" i="15"/>
  <c r="A7" i="15"/>
  <c r="B7" i="15"/>
  <c r="C7" i="15"/>
  <c r="J6" i="15"/>
  <c r="K6" i="15"/>
  <c r="H6" i="15"/>
  <c r="G6" i="15"/>
  <c r="F6" i="15"/>
  <c r="E6" i="15"/>
  <c r="A6" i="15"/>
  <c r="B6" i="15"/>
  <c r="C6" i="15"/>
  <c r="J5" i="15"/>
  <c r="K5" i="15"/>
  <c r="H5" i="15"/>
  <c r="G5" i="15"/>
  <c r="F5" i="15"/>
  <c r="E5" i="15"/>
  <c r="A5" i="15"/>
  <c r="B5" i="15"/>
  <c r="C5" i="15"/>
  <c r="J4" i="15"/>
  <c r="K4" i="15"/>
  <c r="H4" i="15"/>
  <c r="G4" i="15"/>
  <c r="F4" i="15"/>
  <c r="E4" i="15"/>
  <c r="A4" i="15"/>
  <c r="B4" i="15"/>
  <c r="C4" i="15"/>
  <c r="J3" i="15"/>
  <c r="K3" i="15"/>
  <c r="H3" i="15"/>
  <c r="G3" i="15"/>
  <c r="F3" i="15"/>
  <c r="E3" i="15"/>
  <c r="A3" i="15"/>
  <c r="B3" i="15"/>
  <c r="C3" i="15"/>
  <c r="J2" i="15"/>
  <c r="K2" i="15"/>
  <c r="H2" i="15"/>
  <c r="G2" i="15"/>
  <c r="F2" i="15"/>
  <c r="E2" i="15"/>
  <c r="A2" i="15"/>
  <c r="B2" i="15"/>
  <c r="C2" i="15"/>
  <c r="Q1" i="15"/>
  <c r="B14" i="2"/>
  <c r="K9" i="2"/>
  <c r="J9" i="2"/>
  <c r="I9" i="2"/>
  <c r="H9" i="2"/>
  <c r="G9" i="2"/>
  <c r="K8" i="2"/>
  <c r="J8" i="2"/>
  <c r="I8" i="2"/>
  <c r="H8" i="2"/>
  <c r="G8" i="2"/>
  <c r="J7" i="2"/>
  <c r="I7" i="2"/>
  <c r="H7" i="2"/>
  <c r="G7" i="2"/>
  <c r="K6" i="2"/>
  <c r="J6" i="2"/>
  <c r="I6" i="2"/>
  <c r="H6" i="2"/>
  <c r="G6" i="2"/>
  <c r="H4" i="2"/>
  <c r="H113" i="2"/>
  <c r="I112" i="2"/>
  <c r="H112" i="2"/>
  <c r="G112" i="2"/>
  <c r="F112" i="2"/>
  <c r="H111" i="2"/>
  <c r="H108" i="2"/>
  <c r="G108" i="2"/>
  <c r="F108" i="2"/>
  <c r="I105" i="2"/>
  <c r="H105" i="2"/>
  <c r="G105" i="2"/>
  <c r="F105" i="2"/>
  <c r="I104" i="2"/>
  <c r="H104" i="2"/>
  <c r="G104" i="2"/>
  <c r="F104" i="2"/>
  <c r="H100" i="2"/>
  <c r="G100" i="2"/>
  <c r="F100" i="2"/>
  <c r="H97" i="2"/>
  <c r="F97" i="2"/>
  <c r="H96" i="2"/>
  <c r="G96" i="2"/>
  <c r="F96" i="2"/>
  <c r="H95" i="2"/>
  <c r="I90" i="2"/>
  <c r="H90" i="2"/>
  <c r="G90" i="2"/>
  <c r="F90" i="2"/>
  <c r="I89" i="2"/>
  <c r="H89" i="2"/>
  <c r="G89" i="2"/>
  <c r="F89" i="2"/>
  <c r="H88" i="2"/>
  <c r="G88" i="2"/>
  <c r="F88" i="2"/>
  <c r="I87" i="2"/>
  <c r="H87" i="2"/>
  <c r="G87" i="2"/>
  <c r="F87" i="2"/>
  <c r="H84" i="2"/>
  <c r="G84" i="2"/>
  <c r="F84" i="2"/>
  <c r="I82" i="2"/>
  <c r="H82" i="2"/>
  <c r="G82" i="2"/>
  <c r="F82" i="2"/>
  <c r="I79" i="2"/>
  <c r="H79" i="2"/>
  <c r="G79" i="2"/>
  <c r="F79" i="2"/>
  <c r="H77" i="2"/>
  <c r="F77" i="2"/>
  <c r="H75" i="2"/>
  <c r="F75" i="2"/>
  <c r="H74" i="2"/>
  <c r="G74" i="2"/>
  <c r="F74" i="2"/>
  <c r="H71" i="2"/>
  <c r="F71" i="2"/>
  <c r="I69" i="2"/>
  <c r="H69" i="2"/>
  <c r="G69" i="2"/>
  <c r="F69" i="2"/>
  <c r="G66" i="2"/>
  <c r="F66" i="2"/>
  <c r="I63" i="2"/>
  <c r="H63" i="2"/>
  <c r="G63" i="2"/>
  <c r="F63" i="2"/>
  <c r="H59" i="2"/>
  <c r="I58" i="2"/>
  <c r="H58" i="2"/>
  <c r="G58" i="2"/>
  <c r="F58" i="2"/>
  <c r="I55" i="2"/>
  <c r="H55" i="2"/>
  <c r="G55" i="2"/>
  <c r="F55" i="2"/>
  <c r="G50" i="2"/>
  <c r="H47" i="2"/>
  <c r="F47" i="2"/>
  <c r="H45" i="2"/>
  <c r="I42" i="2"/>
  <c r="H42" i="2"/>
  <c r="G42" i="2"/>
  <c r="F42" i="2"/>
  <c r="I39" i="2"/>
  <c r="H39" i="2"/>
  <c r="G39" i="2"/>
  <c r="F39" i="2"/>
  <c r="H37" i="2"/>
  <c r="G37" i="2"/>
  <c r="F37" i="2"/>
  <c r="H35" i="2"/>
  <c r="G35" i="2"/>
  <c r="F35" i="2"/>
  <c r="I34" i="2"/>
  <c r="H34" i="2"/>
  <c r="G34" i="2"/>
  <c r="F34" i="2"/>
  <c r="I33" i="2"/>
  <c r="H33" i="2"/>
  <c r="G33" i="2"/>
  <c r="F33" i="2"/>
  <c r="I31" i="2"/>
  <c r="H31" i="2"/>
  <c r="G31" i="2"/>
  <c r="F31" i="2"/>
  <c r="H29" i="2"/>
  <c r="G29" i="2"/>
  <c r="F29" i="2"/>
  <c r="H27" i="2"/>
  <c r="H26" i="2"/>
  <c r="F26" i="2"/>
  <c r="I22" i="2"/>
  <c r="H22" i="2"/>
  <c r="G22" i="2"/>
  <c r="F22" i="2"/>
  <c r="B7" i="2"/>
  <c r="B6" i="2"/>
  <c r="B5" i="2"/>
  <c r="B4" i="2"/>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P14" i="1"/>
  <c r="L12" i="12"/>
  <c r="C7" i="12"/>
  <c r="A7" i="12"/>
  <c r="C6" i="12"/>
  <c r="A6" i="12"/>
  <c r="C5" i="12"/>
  <c r="A5" i="12"/>
  <c r="C4" i="12"/>
  <c r="B4" i="12"/>
  <c r="A4" i="12"/>
  <c r="C3" i="12"/>
  <c r="B3" i="12"/>
  <c r="A3" i="12"/>
  <c r="E7" i="12"/>
  <c r="E6" i="12"/>
  <c r="E5" i="12"/>
  <c r="E4" i="12"/>
  <c r="E3" i="12"/>
  <c r="E2" i="12"/>
  <c r="O8" i="12"/>
  <c r="N8" i="12"/>
  <c r="M8" i="12"/>
  <c r="O7" i="12"/>
  <c r="N7" i="12"/>
  <c r="O6" i="12"/>
  <c r="N6" i="12"/>
  <c r="M6" i="12"/>
  <c r="O5" i="12"/>
  <c r="N5" i="12"/>
  <c r="M5" i="12"/>
  <c r="O4" i="12"/>
  <c r="N4" i="12"/>
  <c r="M4" i="12"/>
  <c r="O3" i="12"/>
  <c r="N3" i="12"/>
  <c r="M3" i="12"/>
  <c r="M2" i="12"/>
  <c r="K7" i="2"/>
  <c r="AA246" i="1"/>
  <c r="T246" i="1"/>
  <c r="AA155" i="1"/>
  <c r="T155" i="1"/>
  <c r="AA19" i="1"/>
  <c r="T19" i="1"/>
  <c r="AA20" i="1"/>
  <c r="T20" i="1"/>
  <c r="AA21" i="1"/>
  <c r="T21" i="1"/>
  <c r="AA22" i="1"/>
  <c r="AA23" i="1"/>
  <c r="T23" i="1"/>
  <c r="AA24" i="1"/>
  <c r="T24" i="1"/>
  <c r="AA25" i="1"/>
  <c r="T25" i="1"/>
  <c r="AA26" i="1"/>
  <c r="T26" i="1"/>
  <c r="AA27" i="1"/>
  <c r="T27" i="1"/>
  <c r="AA28" i="1"/>
  <c r="AA29" i="1"/>
  <c r="T29" i="1"/>
  <c r="AA30" i="1"/>
  <c r="AA31" i="1"/>
  <c r="T31" i="1"/>
  <c r="AA32" i="1"/>
  <c r="AA33" i="1"/>
  <c r="T33" i="1"/>
  <c r="AA34" i="1"/>
  <c r="AA35" i="1"/>
  <c r="T35" i="1"/>
  <c r="AA36" i="1"/>
  <c r="AA37" i="1"/>
  <c r="T37" i="1"/>
  <c r="AA38" i="1"/>
  <c r="AA39" i="1"/>
  <c r="T39" i="1"/>
  <c r="AA40" i="1"/>
  <c r="AA41" i="1"/>
  <c r="T41" i="1"/>
  <c r="AA42" i="1"/>
  <c r="AA43" i="1"/>
  <c r="T43" i="1"/>
  <c r="AA44" i="1"/>
  <c r="AA45" i="1"/>
  <c r="T45" i="1"/>
  <c r="AA46" i="1"/>
  <c r="AA47" i="1"/>
  <c r="T47" i="1"/>
  <c r="AA48" i="1"/>
  <c r="AA49" i="1"/>
  <c r="T49" i="1"/>
  <c r="AA50" i="1"/>
  <c r="AA51" i="1"/>
  <c r="T51" i="1"/>
  <c r="AA52" i="1"/>
  <c r="AA53" i="1"/>
  <c r="T53" i="1"/>
  <c r="AA54" i="1"/>
  <c r="AA55" i="1"/>
  <c r="T55" i="1"/>
  <c r="AA56" i="1"/>
  <c r="AA57" i="1"/>
  <c r="T57" i="1"/>
  <c r="AA58" i="1"/>
  <c r="AA59" i="1"/>
  <c r="T59" i="1"/>
  <c r="AA60" i="1"/>
  <c r="AA61" i="1"/>
  <c r="T61" i="1"/>
  <c r="AA62" i="1"/>
  <c r="AA63" i="1"/>
  <c r="T63" i="1"/>
  <c r="AA64" i="1"/>
  <c r="AA65" i="1"/>
  <c r="T65" i="1"/>
  <c r="AA66" i="1"/>
  <c r="AA67" i="1"/>
  <c r="T67" i="1"/>
  <c r="AA68" i="1"/>
  <c r="AA69" i="1"/>
  <c r="T69" i="1"/>
  <c r="AA70" i="1"/>
  <c r="AA71" i="1"/>
  <c r="T71" i="1"/>
  <c r="AA72" i="1"/>
  <c r="AA73" i="1"/>
  <c r="T73" i="1"/>
  <c r="AA74" i="1"/>
  <c r="AA75" i="1"/>
  <c r="T75" i="1"/>
  <c r="AA76" i="1"/>
  <c r="AA77" i="1"/>
  <c r="T77" i="1"/>
  <c r="AA78" i="1"/>
  <c r="AA79" i="1"/>
  <c r="T79" i="1"/>
  <c r="AA80" i="1"/>
  <c r="AA81" i="1"/>
  <c r="T81" i="1"/>
  <c r="AA82" i="1"/>
  <c r="AA83" i="1"/>
  <c r="T83" i="1"/>
  <c r="AA84" i="1"/>
  <c r="AA85" i="1"/>
  <c r="T85" i="1"/>
  <c r="AA86" i="1"/>
  <c r="AA87" i="1"/>
  <c r="T87" i="1"/>
  <c r="AA88" i="1"/>
  <c r="AA89" i="1"/>
  <c r="T89" i="1"/>
  <c r="AA90" i="1"/>
  <c r="AA91" i="1"/>
  <c r="T91" i="1"/>
  <c r="AA92" i="1"/>
  <c r="AA93" i="1"/>
  <c r="T93" i="1"/>
  <c r="AA94" i="1"/>
  <c r="AA95" i="1"/>
  <c r="T95" i="1"/>
  <c r="AA96" i="1"/>
  <c r="AA97" i="1"/>
  <c r="T97" i="1"/>
  <c r="AA98" i="1"/>
  <c r="AA99" i="1"/>
  <c r="T99" i="1"/>
  <c r="AA100" i="1"/>
  <c r="AA101" i="1"/>
  <c r="T101" i="1"/>
  <c r="AA102" i="1"/>
  <c r="AA103" i="1"/>
  <c r="T103" i="1"/>
  <c r="AA104" i="1"/>
  <c r="AA105" i="1"/>
  <c r="T105" i="1"/>
  <c r="AA106" i="1"/>
  <c r="AA107" i="1"/>
  <c r="T107" i="1"/>
  <c r="AA108" i="1"/>
  <c r="AA109" i="1"/>
  <c r="T109" i="1"/>
  <c r="AA110" i="1"/>
  <c r="AA111" i="1"/>
  <c r="T111" i="1"/>
  <c r="AA112" i="1"/>
  <c r="AA113" i="1"/>
  <c r="T113" i="1"/>
  <c r="AA114" i="1"/>
  <c r="AA115" i="1"/>
  <c r="T115" i="1"/>
  <c r="AA116" i="1"/>
  <c r="AA117" i="1"/>
  <c r="T117" i="1"/>
  <c r="AA118" i="1"/>
  <c r="AA119" i="1"/>
  <c r="T119" i="1"/>
  <c r="AA120" i="1"/>
  <c r="AA121" i="1"/>
  <c r="T121" i="1"/>
  <c r="AA122" i="1"/>
  <c r="AA123" i="1"/>
  <c r="T123" i="1"/>
  <c r="AA124" i="1"/>
  <c r="AA125" i="1"/>
  <c r="T125" i="1"/>
  <c r="AA126" i="1"/>
  <c r="AA127" i="1"/>
  <c r="T127" i="1"/>
  <c r="AA128" i="1"/>
  <c r="AA129" i="1"/>
  <c r="T129" i="1"/>
  <c r="AA130" i="1"/>
  <c r="T130" i="1"/>
  <c r="AA131" i="1"/>
  <c r="T131" i="1"/>
  <c r="AA132" i="1"/>
  <c r="T132" i="1"/>
  <c r="AA133" i="1"/>
  <c r="T133" i="1"/>
  <c r="AA134" i="1"/>
  <c r="T134" i="1"/>
  <c r="AA135" i="1"/>
  <c r="T135" i="1"/>
  <c r="AA136" i="1"/>
  <c r="T136" i="1"/>
  <c r="AA137" i="1"/>
  <c r="T137" i="1"/>
  <c r="AA138" i="1"/>
  <c r="T138" i="1"/>
  <c r="AA139" i="1"/>
  <c r="T139" i="1"/>
  <c r="AA140" i="1"/>
  <c r="T140" i="1"/>
  <c r="AA141" i="1"/>
  <c r="T141" i="1"/>
  <c r="AA142" i="1"/>
  <c r="T142" i="1"/>
  <c r="AA143" i="1"/>
  <c r="T143" i="1"/>
  <c r="AA144" i="1"/>
  <c r="T144" i="1"/>
  <c r="AA145" i="1"/>
  <c r="T145" i="1"/>
  <c r="AA146" i="1"/>
  <c r="T146" i="1"/>
  <c r="AA147" i="1"/>
  <c r="T147" i="1"/>
  <c r="AA148" i="1"/>
  <c r="T148" i="1"/>
  <c r="AA149" i="1"/>
  <c r="T149" i="1"/>
  <c r="AA150" i="1"/>
  <c r="T150" i="1"/>
  <c r="AA151" i="1"/>
  <c r="T151" i="1"/>
  <c r="AA152" i="1"/>
  <c r="T152" i="1"/>
  <c r="AA153" i="1"/>
  <c r="T153" i="1"/>
  <c r="AA154" i="1"/>
  <c r="T154" i="1"/>
  <c r="AA156" i="1"/>
  <c r="T156" i="1"/>
  <c r="AA157" i="1"/>
  <c r="T157" i="1"/>
  <c r="AA158" i="1"/>
  <c r="T158" i="1"/>
  <c r="AA159" i="1"/>
  <c r="T159" i="1"/>
  <c r="AA160" i="1"/>
  <c r="T160" i="1"/>
  <c r="AA161" i="1"/>
  <c r="T161" i="1"/>
  <c r="AA162" i="1"/>
  <c r="T162" i="1"/>
  <c r="AA163" i="1"/>
  <c r="AA164" i="1"/>
  <c r="T164" i="1"/>
  <c r="AA165" i="1"/>
  <c r="T165" i="1"/>
  <c r="AA166" i="1"/>
  <c r="T166" i="1"/>
  <c r="AA167" i="1"/>
  <c r="T167" i="1"/>
  <c r="AA168" i="1"/>
  <c r="T168" i="1"/>
  <c r="AA169" i="1"/>
  <c r="T169" i="1"/>
  <c r="AA170" i="1"/>
  <c r="T170" i="1"/>
  <c r="AA171" i="1"/>
  <c r="T171" i="1"/>
  <c r="AA172" i="1"/>
  <c r="T172" i="1"/>
  <c r="AA173" i="1"/>
  <c r="T173" i="1"/>
  <c r="AA174" i="1"/>
  <c r="T174" i="1"/>
  <c r="AA175" i="1"/>
  <c r="T175" i="1"/>
  <c r="AA176" i="1"/>
  <c r="T176" i="1"/>
  <c r="AA177" i="1"/>
  <c r="T177" i="1"/>
  <c r="AA178" i="1"/>
  <c r="T178" i="1"/>
  <c r="AA179" i="1"/>
  <c r="T179" i="1"/>
  <c r="AA180" i="1"/>
  <c r="T180" i="1"/>
  <c r="AA181" i="1"/>
  <c r="T181" i="1"/>
  <c r="AA182" i="1"/>
  <c r="T182" i="1"/>
  <c r="AA183" i="1"/>
  <c r="T183" i="1"/>
  <c r="AA184" i="1"/>
  <c r="T184" i="1"/>
  <c r="AA185" i="1"/>
  <c r="T185" i="1"/>
  <c r="AA186" i="1"/>
  <c r="T186" i="1"/>
  <c r="AA187" i="1"/>
  <c r="T187" i="1"/>
  <c r="AA188" i="1"/>
  <c r="T188" i="1"/>
  <c r="AA189" i="1"/>
  <c r="T189" i="1"/>
  <c r="AA190" i="1"/>
  <c r="T190" i="1"/>
  <c r="AA191" i="1"/>
  <c r="T191" i="1"/>
  <c r="AA192" i="1"/>
  <c r="T192" i="1"/>
  <c r="AA193" i="1"/>
  <c r="T193" i="1"/>
  <c r="AA194" i="1"/>
  <c r="T194" i="1"/>
  <c r="AA195" i="1"/>
  <c r="AA196" i="1"/>
  <c r="T196" i="1"/>
  <c r="AA197" i="1"/>
  <c r="T197" i="1"/>
  <c r="AA198" i="1"/>
  <c r="T198" i="1"/>
  <c r="AA199" i="1"/>
  <c r="T199" i="1"/>
  <c r="AA200" i="1"/>
  <c r="T200" i="1"/>
  <c r="AA201" i="1"/>
  <c r="T201" i="1"/>
  <c r="AA202" i="1"/>
  <c r="T202" i="1"/>
  <c r="AA203" i="1"/>
  <c r="T203" i="1"/>
  <c r="AA204" i="1"/>
  <c r="T204" i="1"/>
  <c r="AA205" i="1"/>
  <c r="T205" i="1"/>
  <c r="AA206" i="1"/>
  <c r="T206" i="1"/>
  <c r="AA207" i="1"/>
  <c r="T207" i="1"/>
  <c r="AA208" i="1"/>
  <c r="T208" i="1"/>
  <c r="AA209" i="1"/>
  <c r="T209" i="1"/>
  <c r="AA210" i="1"/>
  <c r="T210" i="1"/>
  <c r="AA211" i="1"/>
  <c r="T211" i="1"/>
  <c r="AA212" i="1"/>
  <c r="T212" i="1"/>
  <c r="AA213" i="1"/>
  <c r="T213" i="1"/>
  <c r="AA214" i="1"/>
  <c r="T214" i="1"/>
  <c r="AA215" i="1"/>
  <c r="T215" i="1"/>
  <c r="AA216" i="1"/>
  <c r="T216" i="1"/>
  <c r="AA217" i="1"/>
  <c r="T217" i="1"/>
  <c r="AA218" i="1"/>
  <c r="T218" i="1"/>
  <c r="AA219" i="1"/>
  <c r="T219" i="1"/>
  <c r="AA220" i="1"/>
  <c r="T220" i="1"/>
  <c r="AA221" i="1"/>
  <c r="T221" i="1"/>
  <c r="AA222" i="1"/>
  <c r="T222" i="1"/>
  <c r="AA223" i="1"/>
  <c r="T223" i="1"/>
  <c r="AA224" i="1"/>
  <c r="T224" i="1"/>
  <c r="AA225" i="1"/>
  <c r="T225" i="1"/>
  <c r="AA226" i="1"/>
  <c r="T226" i="1"/>
  <c r="AA227" i="1"/>
  <c r="T227" i="1"/>
  <c r="AA228" i="1"/>
  <c r="T228" i="1"/>
  <c r="AA229" i="1"/>
  <c r="T229" i="1"/>
  <c r="AA230" i="1"/>
  <c r="T230" i="1"/>
  <c r="AA231" i="1"/>
  <c r="T231" i="1"/>
  <c r="AA232" i="1"/>
  <c r="T232" i="1"/>
  <c r="AA233" i="1"/>
  <c r="T233" i="1"/>
  <c r="AA234" i="1"/>
  <c r="T234" i="1"/>
  <c r="AA235" i="1"/>
  <c r="T235" i="1"/>
  <c r="AA236" i="1"/>
  <c r="T236" i="1"/>
  <c r="AA237" i="1"/>
  <c r="T237" i="1"/>
  <c r="AA238" i="1"/>
  <c r="T238" i="1"/>
  <c r="AA239" i="1"/>
  <c r="T239" i="1"/>
  <c r="AA240" i="1"/>
  <c r="T240" i="1"/>
  <c r="AA241" i="1"/>
  <c r="T241" i="1"/>
  <c r="AA242" i="1"/>
  <c r="T242" i="1"/>
  <c r="AA243" i="1"/>
  <c r="T243" i="1"/>
  <c r="AA244" i="1"/>
  <c r="T244" i="1"/>
  <c r="AA245" i="1"/>
  <c r="T245" i="1"/>
  <c r="AA247" i="1"/>
  <c r="T247" i="1"/>
  <c r="AA248" i="1"/>
  <c r="T248" i="1"/>
  <c r="AA249" i="1"/>
  <c r="T249" i="1"/>
  <c r="AA250" i="1"/>
  <c r="T250" i="1"/>
  <c r="AA251" i="1"/>
  <c r="T251" i="1"/>
  <c r="AA252" i="1"/>
  <c r="T252" i="1"/>
  <c r="AA253" i="1"/>
  <c r="T253" i="1"/>
  <c r="AA254" i="1"/>
  <c r="T254" i="1"/>
  <c r="AA255" i="1"/>
  <c r="T255" i="1"/>
  <c r="AA256" i="1"/>
  <c r="T256" i="1"/>
  <c r="AA257" i="1"/>
  <c r="T257" i="1"/>
  <c r="AA258" i="1"/>
  <c r="AA259" i="1"/>
  <c r="T259" i="1"/>
  <c r="AA260" i="1"/>
  <c r="T260" i="1"/>
  <c r="AA261" i="1"/>
  <c r="T261" i="1"/>
  <c r="AA262" i="1"/>
  <c r="T262" i="1"/>
  <c r="AA263" i="1"/>
  <c r="T263" i="1"/>
  <c r="AA264" i="1"/>
  <c r="T264" i="1"/>
  <c r="AA265" i="1"/>
  <c r="T265" i="1"/>
  <c r="AA266" i="1"/>
  <c r="T266" i="1"/>
  <c r="AA267" i="1"/>
  <c r="T267" i="1"/>
  <c r="AA268" i="1"/>
  <c r="T268" i="1"/>
  <c r="AA269" i="1"/>
  <c r="T269" i="1"/>
  <c r="AA270" i="1"/>
  <c r="T270" i="1"/>
  <c r="AA271" i="1"/>
  <c r="T271" i="1"/>
  <c r="AA272" i="1"/>
  <c r="T272" i="1"/>
  <c r="AA273" i="1"/>
  <c r="T273" i="1"/>
  <c r="AA274" i="1"/>
  <c r="T274" i="1"/>
  <c r="AA275" i="1"/>
  <c r="T275" i="1"/>
  <c r="AA276" i="1"/>
  <c r="T276" i="1"/>
  <c r="AA277" i="1"/>
  <c r="T277" i="1"/>
  <c r="AA278" i="1"/>
  <c r="T278" i="1"/>
  <c r="AA279" i="1"/>
  <c r="T279" i="1"/>
  <c r="AA280" i="1"/>
  <c r="T280" i="1"/>
  <c r="AA281" i="1"/>
  <c r="T281" i="1"/>
  <c r="AA282" i="1"/>
  <c r="T282" i="1"/>
  <c r="AA283" i="1"/>
  <c r="T283" i="1"/>
  <c r="AA284" i="1"/>
  <c r="T284" i="1"/>
  <c r="AA285" i="1"/>
  <c r="T285" i="1"/>
  <c r="AA286" i="1"/>
  <c r="T286" i="1"/>
  <c r="AA287" i="1"/>
  <c r="T287" i="1"/>
  <c r="AA288" i="1"/>
  <c r="T288" i="1"/>
  <c r="AA289" i="1"/>
  <c r="T289" i="1"/>
  <c r="AA290" i="1"/>
  <c r="AA291" i="1"/>
  <c r="T291" i="1"/>
  <c r="AA292" i="1"/>
  <c r="T292" i="1"/>
  <c r="AA293" i="1"/>
  <c r="T293" i="1"/>
  <c r="AA294" i="1"/>
  <c r="T294" i="1"/>
  <c r="AA295" i="1"/>
  <c r="T295" i="1"/>
  <c r="AA296" i="1"/>
  <c r="T296" i="1"/>
  <c r="AA297" i="1"/>
  <c r="T297" i="1"/>
  <c r="AA298" i="1"/>
  <c r="T298" i="1"/>
  <c r="AA299" i="1"/>
  <c r="T299" i="1"/>
  <c r="AA300" i="1"/>
  <c r="T300" i="1"/>
  <c r="AA301" i="1"/>
  <c r="T301" i="1"/>
  <c r="AA302" i="1"/>
  <c r="T302" i="1"/>
  <c r="AA303" i="1"/>
  <c r="T303" i="1"/>
  <c r="AA304" i="1"/>
  <c r="T304" i="1"/>
  <c r="AA305" i="1"/>
  <c r="T305" i="1"/>
  <c r="AA306" i="1"/>
  <c r="T306" i="1"/>
  <c r="AA307" i="1"/>
  <c r="T307" i="1"/>
  <c r="AA308" i="1"/>
  <c r="T308" i="1"/>
  <c r="AA309" i="1"/>
  <c r="T309" i="1"/>
  <c r="AA310" i="1"/>
  <c r="T310" i="1"/>
  <c r="AA311" i="1"/>
  <c r="T311" i="1"/>
  <c r="AA312" i="1"/>
  <c r="T312" i="1"/>
  <c r="AA313" i="1"/>
  <c r="T313" i="1"/>
  <c r="AA314" i="1"/>
  <c r="T314" i="1"/>
  <c r="AA315" i="1"/>
  <c r="T315" i="1"/>
  <c r="AA316" i="1"/>
  <c r="T316" i="1"/>
  <c r="AA317" i="1"/>
  <c r="T317" i="1"/>
  <c r="AA318" i="1"/>
  <c r="T318" i="1"/>
  <c r="AA319" i="1"/>
  <c r="T319" i="1"/>
  <c r="AA320" i="1"/>
  <c r="T320" i="1"/>
  <c r="AA321" i="1"/>
  <c r="T321" i="1"/>
  <c r="AA322" i="1"/>
  <c r="AA323" i="1"/>
  <c r="T323" i="1"/>
  <c r="AA324" i="1"/>
  <c r="T324" i="1"/>
  <c r="AA325" i="1"/>
  <c r="T325" i="1"/>
  <c r="AA326" i="1"/>
  <c r="T326" i="1"/>
  <c r="AA327" i="1"/>
  <c r="T327" i="1"/>
  <c r="AA328" i="1"/>
  <c r="T328" i="1"/>
  <c r="AA329" i="1"/>
  <c r="T329" i="1"/>
  <c r="AA330" i="1"/>
  <c r="T330" i="1"/>
  <c r="AA331" i="1"/>
  <c r="T331" i="1"/>
  <c r="AA332" i="1"/>
  <c r="T332" i="1"/>
  <c r="AA333" i="1"/>
  <c r="T333" i="1"/>
  <c r="AA334" i="1"/>
  <c r="T334" i="1"/>
  <c r="AA335" i="1"/>
  <c r="T335" i="1"/>
  <c r="AA336" i="1"/>
  <c r="T336" i="1"/>
  <c r="AA337" i="1"/>
  <c r="T337" i="1"/>
  <c r="AA338" i="1"/>
  <c r="T338" i="1"/>
  <c r="AA339" i="1"/>
  <c r="T339" i="1"/>
  <c r="AA340" i="1"/>
  <c r="T340" i="1"/>
  <c r="AA341" i="1"/>
  <c r="T341" i="1"/>
  <c r="AA342" i="1"/>
  <c r="T342" i="1"/>
  <c r="AA343" i="1"/>
  <c r="T343" i="1"/>
  <c r="AA344" i="1"/>
  <c r="T344" i="1"/>
  <c r="AA345" i="1"/>
  <c r="T345" i="1"/>
  <c r="AA346" i="1"/>
  <c r="T346" i="1"/>
  <c r="AA347" i="1"/>
  <c r="T347" i="1"/>
  <c r="AA348" i="1"/>
  <c r="T348" i="1"/>
  <c r="AA349" i="1"/>
  <c r="T349" i="1"/>
  <c r="AA350" i="1"/>
  <c r="T350" i="1"/>
  <c r="AA351" i="1"/>
  <c r="T351" i="1"/>
  <c r="AA352" i="1"/>
  <c r="T352" i="1"/>
  <c r="AA353" i="1"/>
  <c r="T353" i="1"/>
  <c r="AA354" i="1"/>
  <c r="AA355" i="1"/>
  <c r="T355" i="1"/>
  <c r="AA356" i="1"/>
  <c r="T356" i="1"/>
  <c r="AA357" i="1"/>
  <c r="T357" i="1"/>
  <c r="AA358" i="1"/>
  <c r="T358" i="1"/>
  <c r="AA359" i="1"/>
  <c r="T359" i="1"/>
  <c r="AA360" i="1"/>
  <c r="T360" i="1"/>
  <c r="AA361" i="1"/>
  <c r="T361" i="1"/>
  <c r="AA362" i="1"/>
  <c r="T362" i="1"/>
  <c r="AA363" i="1"/>
  <c r="T363" i="1"/>
  <c r="AA364" i="1"/>
  <c r="T364" i="1"/>
  <c r="AA365" i="1"/>
  <c r="T365" i="1"/>
  <c r="AA366" i="1"/>
  <c r="T366" i="1"/>
  <c r="AA367" i="1"/>
  <c r="T367" i="1"/>
  <c r="AA368" i="1"/>
  <c r="T368" i="1"/>
  <c r="AA369" i="1"/>
  <c r="T369" i="1"/>
  <c r="AA370" i="1"/>
  <c r="T370" i="1"/>
  <c r="AA371" i="1"/>
  <c r="T371" i="1"/>
  <c r="AA372" i="1"/>
  <c r="T372" i="1"/>
  <c r="AA373" i="1"/>
  <c r="T373" i="1"/>
  <c r="AA374" i="1"/>
  <c r="T374" i="1"/>
  <c r="AA375" i="1"/>
  <c r="T375" i="1"/>
  <c r="AA376" i="1"/>
  <c r="T376" i="1"/>
  <c r="AA377" i="1"/>
  <c r="T377" i="1"/>
  <c r="AA378" i="1"/>
  <c r="T378" i="1"/>
  <c r="AA379" i="1"/>
  <c r="T379" i="1"/>
  <c r="AA380" i="1"/>
  <c r="T380" i="1"/>
  <c r="AA381" i="1"/>
  <c r="T381" i="1"/>
  <c r="AA382" i="1"/>
  <c r="T382" i="1"/>
  <c r="AA383" i="1"/>
  <c r="T383" i="1"/>
  <c r="AA384" i="1"/>
  <c r="T384" i="1"/>
  <c r="AA385" i="1"/>
  <c r="T385" i="1"/>
  <c r="AA386" i="1"/>
  <c r="T386" i="1"/>
  <c r="AA387" i="1"/>
  <c r="T387" i="1"/>
  <c r="AA388" i="1"/>
  <c r="T388" i="1"/>
  <c r="AA389" i="1"/>
  <c r="T389" i="1"/>
  <c r="AA390" i="1"/>
  <c r="T390" i="1"/>
  <c r="AA391" i="1"/>
  <c r="T391" i="1"/>
  <c r="AA392" i="1"/>
  <c r="T392" i="1"/>
  <c r="AA393" i="1"/>
  <c r="T393" i="1"/>
  <c r="AA394" i="1"/>
  <c r="T394" i="1"/>
  <c r="AA395" i="1"/>
  <c r="T395" i="1"/>
  <c r="AA396" i="1"/>
  <c r="T396" i="1"/>
  <c r="AA397" i="1"/>
  <c r="T397" i="1"/>
  <c r="AA398" i="1"/>
  <c r="T398" i="1"/>
  <c r="AA399" i="1"/>
  <c r="T399" i="1"/>
  <c r="AA400" i="1"/>
  <c r="T400" i="1"/>
  <c r="AA401" i="1"/>
  <c r="T401" i="1"/>
  <c r="AA402" i="1"/>
  <c r="T402" i="1"/>
  <c r="AA403" i="1"/>
  <c r="T403" i="1"/>
  <c r="AA404" i="1"/>
  <c r="T404" i="1"/>
  <c r="AA405" i="1"/>
  <c r="T405" i="1"/>
  <c r="AA406" i="1"/>
  <c r="T406" i="1"/>
  <c r="AA407" i="1"/>
  <c r="T407" i="1"/>
  <c r="AA408" i="1"/>
  <c r="T408" i="1"/>
  <c r="AA409" i="1"/>
  <c r="T409" i="1"/>
  <c r="AA410" i="1"/>
  <c r="T410" i="1"/>
  <c r="AA411" i="1"/>
  <c r="T411" i="1"/>
  <c r="AA412" i="1"/>
  <c r="T412" i="1"/>
  <c r="AA413" i="1"/>
  <c r="T413" i="1"/>
  <c r="AA414" i="1"/>
  <c r="T414" i="1"/>
  <c r="AA415" i="1"/>
  <c r="T415" i="1"/>
  <c r="AA416" i="1"/>
  <c r="T416" i="1"/>
  <c r="AA417" i="1"/>
  <c r="AA418" i="1"/>
  <c r="T418" i="1"/>
  <c r="AA419" i="1"/>
  <c r="T419" i="1"/>
  <c r="AA420" i="1"/>
  <c r="T420" i="1"/>
  <c r="AA421" i="1"/>
  <c r="T421" i="1"/>
  <c r="AA422" i="1"/>
  <c r="T422" i="1"/>
  <c r="AA423" i="1"/>
  <c r="T423" i="1"/>
  <c r="AA424" i="1"/>
  <c r="T424" i="1"/>
  <c r="AA425" i="1"/>
  <c r="T425" i="1"/>
  <c r="AA426" i="1"/>
  <c r="T426" i="1"/>
  <c r="AA427" i="1"/>
  <c r="T427" i="1"/>
  <c r="AA428" i="1"/>
  <c r="T428" i="1"/>
  <c r="AA429" i="1"/>
  <c r="T429" i="1"/>
  <c r="AA430" i="1"/>
  <c r="T430" i="1"/>
  <c r="AA431" i="1"/>
  <c r="T431" i="1"/>
  <c r="AA432" i="1"/>
  <c r="T432" i="1"/>
  <c r="AA433" i="1"/>
  <c r="T433" i="1"/>
  <c r="AA434" i="1"/>
  <c r="T434" i="1"/>
  <c r="AA435" i="1"/>
  <c r="T435" i="1"/>
  <c r="AA436" i="1"/>
  <c r="T436" i="1"/>
  <c r="AA437" i="1"/>
  <c r="T437" i="1"/>
  <c r="AA438" i="1"/>
  <c r="T438" i="1"/>
  <c r="AA439" i="1"/>
  <c r="T439" i="1"/>
  <c r="AA440" i="1"/>
  <c r="T440" i="1"/>
  <c r="AA441" i="1"/>
  <c r="T441" i="1"/>
  <c r="AA442" i="1"/>
  <c r="T442" i="1"/>
  <c r="AA443" i="1"/>
  <c r="T443" i="1"/>
  <c r="AA444" i="1"/>
  <c r="T444" i="1"/>
  <c r="AA445" i="1"/>
  <c r="T445" i="1"/>
  <c r="AA446" i="1"/>
  <c r="T446" i="1"/>
  <c r="AA447" i="1"/>
  <c r="T447" i="1"/>
  <c r="AA448" i="1"/>
  <c r="T448" i="1"/>
  <c r="AA449" i="1"/>
  <c r="T449" i="1"/>
  <c r="AA450" i="1"/>
  <c r="T450" i="1"/>
  <c r="AA451" i="1"/>
  <c r="T451" i="1"/>
  <c r="AA452" i="1"/>
  <c r="T452" i="1"/>
  <c r="AA453" i="1"/>
  <c r="T453" i="1"/>
  <c r="AA454" i="1"/>
  <c r="T454" i="1"/>
  <c r="AA455" i="1"/>
  <c r="T455" i="1"/>
  <c r="AA456" i="1"/>
  <c r="T456" i="1"/>
  <c r="AA457" i="1"/>
  <c r="T457" i="1"/>
  <c r="AA458" i="1"/>
  <c r="T458" i="1"/>
  <c r="AA459" i="1"/>
  <c r="T459" i="1"/>
  <c r="AA460" i="1"/>
  <c r="T460" i="1"/>
  <c r="AA461" i="1"/>
  <c r="T461" i="1"/>
  <c r="AA462" i="1"/>
  <c r="T462" i="1"/>
  <c r="AA463" i="1"/>
  <c r="T463" i="1"/>
  <c r="AA464" i="1"/>
  <c r="T464" i="1"/>
  <c r="AA465" i="1"/>
  <c r="T465" i="1"/>
  <c r="AA466" i="1"/>
  <c r="T466" i="1"/>
  <c r="AA467" i="1"/>
  <c r="T467" i="1"/>
  <c r="AA468" i="1"/>
  <c r="T468" i="1"/>
  <c r="AA469" i="1"/>
  <c r="T469" i="1"/>
  <c r="AA470" i="1"/>
  <c r="T470" i="1"/>
  <c r="AA471" i="1"/>
  <c r="T471" i="1"/>
  <c r="AA472" i="1"/>
  <c r="T472" i="1"/>
  <c r="AA473" i="1"/>
  <c r="T473" i="1"/>
  <c r="AA474" i="1"/>
  <c r="T474" i="1"/>
  <c r="AA475" i="1"/>
  <c r="T475" i="1"/>
  <c r="AA476" i="1"/>
  <c r="T476" i="1"/>
  <c r="AA477" i="1"/>
  <c r="T477" i="1"/>
  <c r="AA478" i="1"/>
  <c r="T478" i="1"/>
  <c r="AA479" i="1"/>
  <c r="T479" i="1"/>
  <c r="AA480" i="1"/>
  <c r="T480" i="1"/>
  <c r="AA481" i="1"/>
  <c r="T481" i="1"/>
  <c r="AA482" i="1"/>
  <c r="T482" i="1"/>
  <c r="AA483" i="1"/>
  <c r="T483" i="1"/>
  <c r="AA484" i="1"/>
  <c r="T484" i="1"/>
  <c r="AA485" i="1"/>
  <c r="T485" i="1"/>
  <c r="AA486" i="1"/>
  <c r="T486" i="1"/>
  <c r="AA487" i="1"/>
  <c r="T487" i="1"/>
  <c r="AA488" i="1"/>
  <c r="T488" i="1"/>
  <c r="AA489" i="1"/>
  <c r="T489" i="1"/>
  <c r="AA490" i="1"/>
  <c r="T490" i="1"/>
  <c r="AA491" i="1"/>
  <c r="T491" i="1"/>
  <c r="AA492" i="1"/>
  <c r="T492" i="1"/>
  <c r="AA493" i="1"/>
  <c r="T493" i="1"/>
  <c r="AA494" i="1"/>
  <c r="T494" i="1"/>
  <c r="AA495" i="1"/>
  <c r="T495" i="1"/>
  <c r="AA496" i="1"/>
  <c r="T496" i="1"/>
  <c r="AA497" i="1"/>
  <c r="T497" i="1"/>
  <c r="AA498" i="1"/>
  <c r="T498" i="1"/>
  <c r="AA499" i="1"/>
  <c r="T499" i="1"/>
  <c r="AA500" i="1"/>
  <c r="T500" i="1"/>
  <c r="AA501" i="1"/>
  <c r="T501" i="1"/>
  <c r="AA502" i="1"/>
  <c r="T502" i="1"/>
  <c r="AA503" i="1"/>
  <c r="T503" i="1"/>
  <c r="T22" i="1"/>
  <c r="T28" i="1"/>
  <c r="T30" i="1"/>
  <c r="T32" i="1"/>
  <c r="T34" i="1"/>
  <c r="T36" i="1"/>
  <c r="T38" i="1"/>
  <c r="T40" i="1"/>
  <c r="T42" i="1"/>
  <c r="T44" i="1"/>
  <c r="T46" i="1"/>
  <c r="T48" i="1"/>
  <c r="T50" i="1"/>
  <c r="T52" i="1"/>
  <c r="T54" i="1"/>
  <c r="T56" i="1"/>
  <c r="T58" i="1"/>
  <c r="T60" i="1"/>
  <c r="T62" i="1"/>
  <c r="T64" i="1"/>
  <c r="T66" i="1"/>
  <c r="T68" i="1"/>
  <c r="T70" i="1"/>
  <c r="T72" i="1"/>
  <c r="T74" i="1"/>
  <c r="T76" i="1"/>
  <c r="T78" i="1"/>
  <c r="T80" i="1"/>
  <c r="T82" i="1"/>
  <c r="T84" i="1"/>
  <c r="T86" i="1"/>
  <c r="T88" i="1"/>
  <c r="T90" i="1"/>
  <c r="T92" i="1"/>
  <c r="T94" i="1"/>
  <c r="T96" i="1"/>
  <c r="T98" i="1"/>
  <c r="T100" i="1"/>
  <c r="T102" i="1"/>
  <c r="T104" i="1"/>
  <c r="T106" i="1"/>
  <c r="T108" i="1"/>
  <c r="T110" i="1"/>
  <c r="T112" i="1"/>
  <c r="T114" i="1"/>
  <c r="T116" i="1"/>
  <c r="T118" i="1"/>
  <c r="T120" i="1"/>
  <c r="T122" i="1"/>
  <c r="T124" i="1"/>
  <c r="T126" i="1"/>
  <c r="T128" i="1"/>
  <c r="T163" i="1"/>
  <c r="T195" i="1"/>
  <c r="T258" i="1"/>
  <c r="T290" i="1"/>
  <c r="T322" i="1"/>
  <c r="T354" i="1"/>
  <c r="T417" i="1"/>
  <c r="AA18" i="1"/>
  <c r="T18" i="1"/>
  <c r="AA17" i="1"/>
  <c r="T17" i="1"/>
  <c r="U113" i="2"/>
  <c r="T113" i="2"/>
  <c r="S113" i="2"/>
  <c r="R113" i="2"/>
  <c r="Q113" i="2"/>
  <c r="U112" i="2"/>
  <c r="T112" i="2"/>
  <c r="S112" i="2"/>
  <c r="R112" i="2"/>
  <c r="Q112" i="2"/>
  <c r="U111" i="2"/>
  <c r="R111" i="2"/>
  <c r="Q111" i="2"/>
  <c r="U108" i="2"/>
  <c r="T108" i="2"/>
  <c r="S108" i="2"/>
  <c r="R108" i="2"/>
  <c r="Q108" i="2"/>
  <c r="U105" i="2"/>
  <c r="T105" i="2"/>
  <c r="S105" i="2"/>
  <c r="R105" i="2"/>
  <c r="Q105" i="2"/>
  <c r="U104" i="2"/>
  <c r="T104" i="2"/>
  <c r="S104" i="2"/>
  <c r="R104" i="2"/>
  <c r="Q104" i="2"/>
  <c r="U100" i="2"/>
  <c r="T100" i="2"/>
  <c r="S100" i="2"/>
  <c r="R100" i="2"/>
  <c r="Q100" i="2"/>
  <c r="U97" i="2"/>
  <c r="T97" i="2"/>
  <c r="S97" i="2"/>
  <c r="R97" i="2"/>
  <c r="Q97" i="2"/>
  <c r="U96" i="2"/>
  <c r="T96" i="2"/>
  <c r="S96" i="2"/>
  <c r="R96" i="2"/>
  <c r="Q96" i="2"/>
  <c r="U95" i="2"/>
  <c r="R95" i="2"/>
  <c r="Q95" i="2"/>
  <c r="U90" i="2"/>
  <c r="T90" i="2"/>
  <c r="S90" i="2"/>
  <c r="R90" i="2"/>
  <c r="Q90" i="2"/>
  <c r="U89" i="2"/>
  <c r="T89" i="2"/>
  <c r="S89" i="2"/>
  <c r="R89" i="2"/>
  <c r="Q89" i="2"/>
  <c r="U88" i="2"/>
  <c r="T88" i="2"/>
  <c r="S88" i="2"/>
  <c r="R88" i="2"/>
  <c r="Q88" i="2"/>
  <c r="U87" i="2"/>
  <c r="T87" i="2"/>
  <c r="S87" i="2"/>
  <c r="R87" i="2"/>
  <c r="Q87" i="2"/>
  <c r="U84" i="2"/>
  <c r="T84" i="2"/>
  <c r="S84" i="2"/>
  <c r="R84" i="2"/>
  <c r="Q84" i="2"/>
  <c r="J106" i="2"/>
  <c r="K106" i="2"/>
  <c r="L106" i="2"/>
  <c r="M106" i="2"/>
  <c r="N106" i="2"/>
  <c r="P106" i="2"/>
  <c r="I106" i="2"/>
  <c r="U106" i="2"/>
  <c r="T106" i="2"/>
  <c r="S106" i="2"/>
  <c r="G106" i="2"/>
  <c r="Q106" i="2"/>
  <c r="F106" i="2"/>
  <c r="J61" i="2"/>
  <c r="N61" i="2"/>
  <c r="K61" i="2"/>
  <c r="L61" i="2"/>
  <c r="M61" i="2"/>
  <c r="O61" i="2"/>
  <c r="G61" i="2"/>
  <c r="I61" i="2"/>
  <c r="H61" i="2"/>
  <c r="F61" i="2"/>
  <c r="J27" i="2"/>
  <c r="N27" i="2"/>
  <c r="L27" i="2"/>
  <c r="K27" i="2"/>
  <c r="M27" i="2"/>
  <c r="I27" i="2"/>
  <c r="G27" i="2"/>
  <c r="F27" i="2"/>
  <c r="E76" i="2"/>
  <c r="V76" i="2"/>
  <c r="E68" i="2"/>
  <c r="V68" i="2"/>
  <c r="E60" i="2"/>
  <c r="V60" i="2"/>
  <c r="E52" i="2"/>
  <c r="V52" i="2"/>
  <c r="E44" i="2"/>
  <c r="V44" i="2"/>
  <c r="E36" i="2"/>
  <c r="V36" i="2"/>
  <c r="E28" i="2"/>
  <c r="V28" i="2"/>
  <c r="R106" i="2"/>
  <c r="H106" i="2"/>
  <c r="J50" i="2"/>
  <c r="K50" i="2"/>
  <c r="M50" i="2"/>
  <c r="N50" i="2"/>
  <c r="L50" i="2"/>
  <c r="I50" i="2"/>
  <c r="H50" i="2"/>
  <c r="F59" i="2"/>
  <c r="E23" i="2"/>
  <c r="V23" i="2"/>
  <c r="K111" i="2"/>
  <c r="M111" i="2"/>
  <c r="J111" i="2"/>
  <c r="L111" i="2"/>
  <c r="N111" i="2"/>
  <c r="P111" i="2"/>
  <c r="G111" i="2"/>
  <c r="F111" i="2"/>
  <c r="I111" i="2"/>
  <c r="K95" i="2"/>
  <c r="M95" i="2"/>
  <c r="J95" i="2"/>
  <c r="L95" i="2"/>
  <c r="N95" i="2"/>
  <c r="P95" i="2"/>
  <c r="G95" i="2"/>
  <c r="I95" i="2"/>
  <c r="J66" i="2"/>
  <c r="K66" i="2"/>
  <c r="L66" i="2"/>
  <c r="N66" i="2"/>
  <c r="M66" i="2"/>
  <c r="I66" i="2"/>
  <c r="J45" i="2"/>
  <c r="N45" i="2"/>
  <c r="K45" i="2"/>
  <c r="L45" i="2"/>
  <c r="M45" i="2"/>
  <c r="G45" i="2"/>
  <c r="I45" i="2"/>
  <c r="F45" i="2"/>
  <c r="J29" i="2"/>
  <c r="M29" i="2"/>
  <c r="L29" i="2"/>
  <c r="K29" i="2"/>
  <c r="N29" i="2"/>
  <c r="I29" i="2"/>
  <c r="N59" i="2"/>
  <c r="L59" i="2"/>
  <c r="J59" i="2"/>
  <c r="M59" i="2"/>
  <c r="K59" i="2"/>
  <c r="G59" i="2"/>
  <c r="I59" i="2"/>
  <c r="S95" i="2"/>
  <c r="S111" i="2"/>
  <c r="H66" i="2"/>
  <c r="J75" i="2"/>
  <c r="M75" i="2"/>
  <c r="N75" i="2"/>
  <c r="K75" i="2"/>
  <c r="L75" i="2"/>
  <c r="G75" i="2"/>
  <c r="I75" i="2"/>
  <c r="T95" i="2"/>
  <c r="T111" i="2"/>
  <c r="F50" i="2"/>
  <c r="F95" i="2"/>
  <c r="N100" i="2"/>
  <c r="J100" i="2"/>
  <c r="K100" i="2"/>
  <c r="L100" i="2"/>
  <c r="M100" i="2"/>
  <c r="P100" i="2"/>
  <c r="I100" i="2"/>
  <c r="N84" i="2"/>
  <c r="J84" i="2"/>
  <c r="K84" i="2"/>
  <c r="L84" i="2"/>
  <c r="M84" i="2"/>
  <c r="O84" i="2"/>
  <c r="P84" i="2"/>
  <c r="I84" i="2"/>
  <c r="J74" i="2"/>
  <c r="K74" i="2"/>
  <c r="L74" i="2"/>
  <c r="N74" i="2"/>
  <c r="M74" i="2"/>
  <c r="I74" i="2"/>
  <c r="N35" i="2"/>
  <c r="L35" i="2"/>
  <c r="J35" i="2"/>
  <c r="M35" i="2"/>
  <c r="K35" i="2"/>
  <c r="I35" i="2"/>
  <c r="N108" i="2"/>
  <c r="J108" i="2"/>
  <c r="K108" i="2"/>
  <c r="L108" i="2"/>
  <c r="M108" i="2"/>
  <c r="P108" i="2"/>
  <c r="I108" i="2"/>
  <c r="K47" i="2"/>
  <c r="J47" i="2"/>
  <c r="L47" i="2"/>
  <c r="N47" i="2"/>
  <c r="M47" i="2"/>
  <c r="G47" i="2"/>
  <c r="I47" i="2"/>
  <c r="L88" i="2"/>
  <c r="K88" i="2"/>
  <c r="J88" i="2"/>
  <c r="M88" i="2"/>
  <c r="N88" i="2"/>
  <c r="P88" i="2"/>
  <c r="I88" i="2"/>
  <c r="J77" i="2"/>
  <c r="M77" i="2"/>
  <c r="K77" i="2"/>
  <c r="L77" i="2"/>
  <c r="N77" i="2"/>
  <c r="G77" i="2"/>
  <c r="I77" i="2"/>
  <c r="E78" i="2"/>
  <c r="V78" i="2"/>
  <c r="E70" i="2"/>
  <c r="V70" i="2"/>
  <c r="E62" i="2"/>
  <c r="V62" i="2"/>
  <c r="E54" i="2"/>
  <c r="V54" i="2"/>
  <c r="E46" i="2"/>
  <c r="V46" i="2"/>
  <c r="E38" i="2"/>
  <c r="V38" i="2"/>
  <c r="E30" i="2"/>
  <c r="V30" i="2"/>
  <c r="K113" i="2"/>
  <c r="M113" i="2"/>
  <c r="L113" i="2"/>
  <c r="J113" i="2"/>
  <c r="N113" i="2"/>
  <c r="P113" i="2"/>
  <c r="G113" i="2"/>
  <c r="F113" i="2"/>
  <c r="I113" i="2"/>
  <c r="K97" i="2"/>
  <c r="M97" i="2"/>
  <c r="N97" i="2"/>
  <c r="L97" i="2"/>
  <c r="J97" i="2"/>
  <c r="P97" i="2"/>
  <c r="G97" i="2"/>
  <c r="I97" i="2"/>
  <c r="E117" i="2"/>
  <c r="V117" i="2"/>
  <c r="E109" i="2"/>
  <c r="V109" i="2"/>
  <c r="E101" i="2"/>
  <c r="V101" i="2"/>
  <c r="E93" i="2"/>
  <c r="V93" i="2"/>
  <c r="E85" i="2"/>
  <c r="V85" i="2"/>
  <c r="K71" i="2"/>
  <c r="M71" i="2"/>
  <c r="J71" i="2"/>
  <c r="L71" i="2"/>
  <c r="N71" i="2"/>
  <c r="G71" i="2"/>
  <c r="I71" i="2"/>
  <c r="J37" i="2"/>
  <c r="M37" i="2"/>
  <c r="K37" i="2"/>
  <c r="L37" i="2"/>
  <c r="N37" i="2"/>
  <c r="I37" i="2"/>
  <c r="J26" i="2"/>
  <c r="N26" i="2"/>
  <c r="K26" i="2"/>
  <c r="L26" i="2"/>
  <c r="M26" i="2"/>
  <c r="O26" i="2"/>
  <c r="G26" i="2"/>
  <c r="I26" i="2"/>
  <c r="E67" i="2"/>
  <c r="V67" i="2"/>
  <c r="E51" i="2"/>
  <c r="V51" i="2"/>
  <c r="E43" i="2"/>
  <c r="V43" i="2"/>
  <c r="K96" i="2"/>
  <c r="N96" i="2"/>
  <c r="L96" i="2"/>
  <c r="J96" i="2"/>
  <c r="M96" i="2"/>
  <c r="P96" i="2"/>
  <c r="I96" i="2"/>
  <c r="E116" i="2"/>
  <c r="V116" i="2"/>
  <c r="E92" i="2"/>
  <c r="V92" i="2"/>
  <c r="L112" i="2"/>
  <c r="K112" i="2"/>
  <c r="N112" i="2"/>
  <c r="J112" i="2"/>
  <c r="M112" i="2"/>
  <c r="P112" i="2"/>
  <c r="V98" i="2"/>
  <c r="K87" i="2"/>
  <c r="M87" i="2"/>
  <c r="J87" i="2"/>
  <c r="L87" i="2"/>
  <c r="N87" i="2"/>
  <c r="P87" i="2"/>
  <c r="K63" i="2"/>
  <c r="M63" i="2"/>
  <c r="J63" i="2"/>
  <c r="L63" i="2"/>
  <c r="N63" i="2"/>
  <c r="K39" i="2"/>
  <c r="J39" i="2"/>
  <c r="N39" i="2"/>
  <c r="L39" i="2"/>
  <c r="M39" i="2"/>
  <c r="N22" i="2"/>
  <c r="L22" i="2"/>
  <c r="J22" i="2"/>
  <c r="M22" i="2"/>
  <c r="K22" i="2"/>
  <c r="K105" i="2"/>
  <c r="M105" i="2"/>
  <c r="J105" i="2"/>
  <c r="N105" i="2"/>
  <c r="L105" i="2"/>
  <c r="P105" i="2"/>
  <c r="E115" i="2"/>
  <c r="V115" i="2"/>
  <c r="E107" i="2"/>
  <c r="V107" i="2"/>
  <c r="E99" i="2"/>
  <c r="V99" i="2"/>
  <c r="E91" i="2"/>
  <c r="V91" i="2"/>
  <c r="E83" i="2"/>
  <c r="V83" i="2"/>
  <c r="J69" i="2"/>
  <c r="N69" i="2"/>
  <c r="K69" i="2"/>
  <c r="L69" i="2"/>
  <c r="M69" i="2"/>
  <c r="O69" i="2"/>
  <c r="J58" i="2"/>
  <c r="N58" i="2"/>
  <c r="K58" i="2"/>
  <c r="L58" i="2"/>
  <c r="M58" i="2"/>
  <c r="O58" i="2"/>
  <c r="J34" i="2"/>
  <c r="K34" i="2"/>
  <c r="M34" i="2"/>
  <c r="N34" i="2"/>
  <c r="L34" i="2"/>
  <c r="E25" i="2"/>
  <c r="V25" i="2"/>
  <c r="N104" i="2"/>
  <c r="K104" i="2"/>
  <c r="L104" i="2"/>
  <c r="M104" i="2"/>
  <c r="J104" i="2"/>
  <c r="P104" i="2"/>
  <c r="J90" i="2"/>
  <c r="K90" i="2"/>
  <c r="L90" i="2"/>
  <c r="N90" i="2"/>
  <c r="M90" i="2"/>
  <c r="P90" i="2"/>
  <c r="J82" i="2"/>
  <c r="N82" i="2"/>
  <c r="K82" i="2"/>
  <c r="L82" i="2"/>
  <c r="M82" i="2"/>
  <c r="O82" i="2"/>
  <c r="K55" i="2"/>
  <c r="J55" i="2"/>
  <c r="L55" i="2"/>
  <c r="M55" i="2"/>
  <c r="N55" i="2"/>
  <c r="E80" i="2"/>
  <c r="V80" i="2"/>
  <c r="E72" i="2"/>
  <c r="V72" i="2"/>
  <c r="E64" i="2"/>
  <c r="V64" i="2"/>
  <c r="E56" i="2"/>
  <c r="V56" i="2"/>
  <c r="E48" i="2"/>
  <c r="V48" i="2"/>
  <c r="E40" i="2"/>
  <c r="V40" i="2"/>
  <c r="E32" i="2"/>
  <c r="V32" i="2"/>
  <c r="E24" i="2"/>
  <c r="V24" i="2"/>
  <c r="V114" i="2"/>
  <c r="V103" i="2"/>
  <c r="K89" i="2"/>
  <c r="M89" i="2"/>
  <c r="J89" i="2"/>
  <c r="N89" i="2"/>
  <c r="L89" i="2"/>
  <c r="P89" i="2"/>
  <c r="K79" i="2"/>
  <c r="M79" i="2"/>
  <c r="J79" i="2"/>
  <c r="N79" i="2"/>
  <c r="L79" i="2"/>
  <c r="O79" i="2"/>
  <c r="V53" i="2"/>
  <c r="J42" i="2"/>
  <c r="K42" i="2"/>
  <c r="M42" i="2"/>
  <c r="L42" i="2"/>
  <c r="N42" i="2"/>
  <c r="K31" i="2"/>
  <c r="J31" i="2"/>
  <c r="M31" i="2"/>
  <c r="N31" i="2"/>
  <c r="L31" i="2"/>
  <c r="V110" i="2"/>
  <c r="V102" i="2"/>
  <c r="V94" i="2"/>
  <c r="V86" i="2"/>
  <c r="V81" i="2"/>
  <c r="V73" i="2"/>
  <c r="V65" i="2"/>
  <c r="V57" i="2"/>
  <c r="V49" i="2"/>
  <c r="L41" i="2"/>
  <c r="K41" i="2"/>
  <c r="J41" i="2"/>
  <c r="M41" i="2"/>
  <c r="N41" i="2"/>
  <c r="L33" i="2"/>
  <c r="K33" i="2"/>
  <c r="N33" i="2"/>
  <c r="J33" i="2"/>
  <c r="M33" i="2"/>
  <c r="O21" i="2"/>
  <c r="L57" i="2"/>
  <c r="K57" i="2"/>
  <c r="J57" i="2"/>
  <c r="N57" i="2"/>
  <c r="M57" i="2"/>
  <c r="G57" i="2"/>
  <c r="I57" i="2"/>
  <c r="F57" i="2"/>
  <c r="H57" i="2"/>
  <c r="J93" i="2"/>
  <c r="M93" i="2"/>
  <c r="L93" i="2"/>
  <c r="N93" i="2"/>
  <c r="K93" i="2"/>
  <c r="P93" i="2"/>
  <c r="G93" i="2"/>
  <c r="I93" i="2"/>
  <c r="U93" i="2"/>
  <c r="T93" i="2"/>
  <c r="H93" i="2"/>
  <c r="R93" i="2"/>
  <c r="F93" i="2"/>
  <c r="Q93" i="2"/>
  <c r="S93" i="2"/>
  <c r="N102" i="2"/>
  <c r="L102" i="2"/>
  <c r="K102" i="2"/>
  <c r="J102" i="2"/>
  <c r="M102" i="2"/>
  <c r="O102" i="2"/>
  <c r="P102" i="2"/>
  <c r="I102" i="2"/>
  <c r="G102" i="2"/>
  <c r="Q102" i="2"/>
  <c r="F102" i="2"/>
  <c r="U102" i="2"/>
  <c r="T102" i="2"/>
  <c r="S102" i="2"/>
  <c r="H102" i="2"/>
  <c r="R102" i="2"/>
  <c r="O89" i="2"/>
  <c r="O104" i="2"/>
  <c r="O63" i="2"/>
  <c r="N92" i="2"/>
  <c r="J92" i="2"/>
  <c r="K92" i="2"/>
  <c r="L92" i="2"/>
  <c r="M92" i="2"/>
  <c r="P92" i="2"/>
  <c r="I92" i="2"/>
  <c r="F92" i="2"/>
  <c r="S92" i="2"/>
  <c r="R92" i="2"/>
  <c r="Q92" i="2"/>
  <c r="H92" i="2"/>
  <c r="U92" i="2"/>
  <c r="G92" i="2"/>
  <c r="T92" i="2"/>
  <c r="J85" i="2"/>
  <c r="L85" i="2"/>
  <c r="N85" i="2"/>
  <c r="M85" i="2"/>
  <c r="K85" i="2"/>
  <c r="P85" i="2"/>
  <c r="G85" i="2"/>
  <c r="I85" i="2"/>
  <c r="T85" i="2"/>
  <c r="U85" i="2"/>
  <c r="R85" i="2"/>
  <c r="H85" i="2"/>
  <c r="Q85" i="2"/>
  <c r="F85" i="2"/>
  <c r="S85" i="2"/>
  <c r="J117" i="2"/>
  <c r="L117" i="2"/>
  <c r="K117" i="2"/>
  <c r="M117" i="2"/>
  <c r="N117" i="2"/>
  <c r="P117" i="2"/>
  <c r="G117" i="2"/>
  <c r="Q117" i="2"/>
  <c r="F117" i="2"/>
  <c r="I117" i="2"/>
  <c r="T117" i="2"/>
  <c r="H117" i="2"/>
  <c r="S117" i="2"/>
  <c r="R117" i="2"/>
  <c r="U117" i="2"/>
  <c r="O77" i="2"/>
  <c r="O66" i="2"/>
  <c r="J52" i="2"/>
  <c r="K52" i="2"/>
  <c r="M52" i="2"/>
  <c r="L52" i="2"/>
  <c r="N52" i="2"/>
  <c r="I52" i="2"/>
  <c r="G52" i="2"/>
  <c r="H52" i="2"/>
  <c r="F52" i="2"/>
  <c r="L49" i="2"/>
  <c r="K49" i="2"/>
  <c r="N49" i="2"/>
  <c r="M49" i="2"/>
  <c r="J49" i="2"/>
  <c r="G49" i="2"/>
  <c r="I49" i="2"/>
  <c r="F49" i="2"/>
  <c r="H49" i="2"/>
  <c r="N110" i="2"/>
  <c r="K110" i="2"/>
  <c r="L110" i="2"/>
  <c r="J110" i="2"/>
  <c r="M110" i="2"/>
  <c r="P110" i="2"/>
  <c r="I110" i="2"/>
  <c r="Q110" i="2"/>
  <c r="G110" i="2"/>
  <c r="U110" i="2"/>
  <c r="F110" i="2"/>
  <c r="T110" i="2"/>
  <c r="S110" i="2"/>
  <c r="R110" i="2"/>
  <c r="H110" i="2"/>
  <c r="M40" i="2"/>
  <c r="N40" i="2"/>
  <c r="K40" i="2"/>
  <c r="J40" i="2"/>
  <c r="L40" i="2"/>
  <c r="G40" i="2"/>
  <c r="I40" i="2"/>
  <c r="H40" i="2"/>
  <c r="F40" i="2"/>
  <c r="N72" i="2"/>
  <c r="K72" i="2"/>
  <c r="L72" i="2"/>
  <c r="J72" i="2"/>
  <c r="M72" i="2"/>
  <c r="I72" i="2"/>
  <c r="H72" i="2"/>
  <c r="G72" i="2"/>
  <c r="F72" i="2"/>
  <c r="O55" i="2"/>
  <c r="M83" i="2"/>
  <c r="J83" i="2"/>
  <c r="K83" i="2"/>
  <c r="L83" i="2"/>
  <c r="N83" i="2"/>
  <c r="P83" i="2"/>
  <c r="G83" i="2"/>
  <c r="I83" i="2"/>
  <c r="H83" i="2"/>
  <c r="T83" i="2"/>
  <c r="S83" i="2"/>
  <c r="R83" i="2"/>
  <c r="U83" i="2"/>
  <c r="Q83" i="2"/>
  <c r="F83" i="2"/>
  <c r="M115" i="2"/>
  <c r="J115" i="2"/>
  <c r="N115" i="2"/>
  <c r="K115" i="2"/>
  <c r="L115" i="2"/>
  <c r="O115" i="2"/>
  <c r="P115" i="2"/>
  <c r="G115" i="2"/>
  <c r="S115" i="2"/>
  <c r="F115" i="2"/>
  <c r="I115" i="2"/>
  <c r="H115" i="2"/>
  <c r="U115" i="2"/>
  <c r="T115" i="2"/>
  <c r="R115" i="2"/>
  <c r="Q115" i="2"/>
  <c r="J98" i="2"/>
  <c r="N98" i="2"/>
  <c r="K98" i="2"/>
  <c r="L98" i="2"/>
  <c r="M98" i="2"/>
  <c r="O98" i="2"/>
  <c r="P98" i="2"/>
  <c r="I98" i="2"/>
  <c r="G98" i="2"/>
  <c r="U98" i="2"/>
  <c r="F98" i="2"/>
  <c r="T98" i="2"/>
  <c r="S98" i="2"/>
  <c r="Q98" i="2"/>
  <c r="H98" i="2"/>
  <c r="R98" i="2"/>
  <c r="M54" i="2"/>
  <c r="L54" i="2"/>
  <c r="J54" i="2"/>
  <c r="K54" i="2"/>
  <c r="N54" i="2"/>
  <c r="I54" i="2"/>
  <c r="H54" i="2"/>
  <c r="G54" i="2"/>
  <c r="F54" i="2"/>
  <c r="O100" i="2"/>
  <c r="O75" i="2"/>
  <c r="O45" i="2"/>
  <c r="J60" i="2"/>
  <c r="K60" i="2"/>
  <c r="M60" i="2"/>
  <c r="N60" i="2"/>
  <c r="L60" i="2"/>
  <c r="I60" i="2"/>
  <c r="H60" i="2"/>
  <c r="F60" i="2"/>
  <c r="G60" i="2"/>
  <c r="K65" i="2"/>
  <c r="M65" i="2"/>
  <c r="N65" i="2"/>
  <c r="L65" i="2"/>
  <c r="J65" i="2"/>
  <c r="G65" i="2"/>
  <c r="I65" i="2"/>
  <c r="H65" i="2"/>
  <c r="F65" i="2"/>
  <c r="K103" i="2"/>
  <c r="M103" i="2"/>
  <c r="J103" i="2"/>
  <c r="L103" i="2"/>
  <c r="N103" i="2"/>
  <c r="P103" i="2"/>
  <c r="G103" i="2"/>
  <c r="F103" i="2"/>
  <c r="I103" i="2"/>
  <c r="T103" i="2"/>
  <c r="R103" i="2"/>
  <c r="S103" i="2"/>
  <c r="H103" i="2"/>
  <c r="U103" i="2"/>
  <c r="Q103" i="2"/>
  <c r="M48" i="2"/>
  <c r="K48" i="2"/>
  <c r="J48" i="2"/>
  <c r="N48" i="2"/>
  <c r="L48" i="2"/>
  <c r="O48" i="2"/>
  <c r="I48" i="2"/>
  <c r="G48" i="2"/>
  <c r="F48" i="2"/>
  <c r="H48" i="2"/>
  <c r="L80" i="2"/>
  <c r="K80" i="2"/>
  <c r="N80" i="2"/>
  <c r="J80" i="2"/>
  <c r="M80" i="2"/>
  <c r="O80" i="2"/>
  <c r="I80" i="2"/>
  <c r="H80" i="2"/>
  <c r="F80" i="2"/>
  <c r="G80" i="2"/>
  <c r="J91" i="2"/>
  <c r="M91" i="2"/>
  <c r="N91" i="2"/>
  <c r="K91" i="2"/>
  <c r="L91" i="2"/>
  <c r="P91" i="2"/>
  <c r="G91" i="2"/>
  <c r="I91" i="2"/>
  <c r="F91" i="2"/>
  <c r="H91" i="2"/>
  <c r="T91" i="2"/>
  <c r="S91" i="2"/>
  <c r="R91" i="2"/>
  <c r="U91" i="2"/>
  <c r="Q91" i="2"/>
  <c r="O39" i="2"/>
  <c r="O35" i="2"/>
  <c r="O42" i="2"/>
  <c r="K24" i="2"/>
  <c r="N24" i="2"/>
  <c r="M24" i="2"/>
  <c r="J24" i="2"/>
  <c r="L24" i="2"/>
  <c r="G24" i="2"/>
  <c r="I24" i="2"/>
  <c r="F24" i="2"/>
  <c r="H24" i="2"/>
  <c r="M56" i="2"/>
  <c r="K56" i="2"/>
  <c r="N56" i="2"/>
  <c r="J56" i="2"/>
  <c r="L56" i="2"/>
  <c r="I56" i="2"/>
  <c r="H56" i="2"/>
  <c r="G56" i="2"/>
  <c r="F56" i="2"/>
  <c r="K25" i="2"/>
  <c r="M25" i="2"/>
  <c r="J25" i="2"/>
  <c r="N25" i="2"/>
  <c r="L25" i="2"/>
  <c r="I25" i="2"/>
  <c r="H25" i="2"/>
  <c r="G25" i="2"/>
  <c r="F25" i="2"/>
  <c r="J99" i="2"/>
  <c r="L99" i="2"/>
  <c r="K99" i="2"/>
  <c r="M99" i="2"/>
  <c r="N99" i="2"/>
  <c r="P99" i="2"/>
  <c r="G99" i="2"/>
  <c r="F99" i="2"/>
  <c r="I99" i="2"/>
  <c r="T99" i="2"/>
  <c r="S99" i="2"/>
  <c r="H99" i="2"/>
  <c r="R99" i="2"/>
  <c r="U99" i="2"/>
  <c r="Q99" i="2"/>
  <c r="N51" i="2"/>
  <c r="L51" i="2"/>
  <c r="M51" i="2"/>
  <c r="J51" i="2"/>
  <c r="K51" i="2"/>
  <c r="G51" i="2"/>
  <c r="I51" i="2"/>
  <c r="H51" i="2"/>
  <c r="F51" i="2"/>
  <c r="O71" i="2"/>
  <c r="O97" i="2"/>
  <c r="M38" i="2"/>
  <c r="K38" i="2"/>
  <c r="L38" i="2"/>
  <c r="J38" i="2"/>
  <c r="N38" i="2"/>
  <c r="G38" i="2"/>
  <c r="I38" i="2"/>
  <c r="H38" i="2"/>
  <c r="F38" i="2"/>
  <c r="N70" i="2"/>
  <c r="L70" i="2"/>
  <c r="M70" i="2"/>
  <c r="K70" i="2"/>
  <c r="J70" i="2"/>
  <c r="O70" i="2"/>
  <c r="O12" i="2"/>
  <c r="I70" i="2"/>
  <c r="H70" i="2"/>
  <c r="G70" i="2"/>
  <c r="F70" i="2"/>
  <c r="O88" i="2"/>
  <c r="O108" i="2"/>
  <c r="O29" i="2"/>
  <c r="O50" i="2"/>
  <c r="K23" i="2"/>
  <c r="M23" i="2"/>
  <c r="J23" i="2"/>
  <c r="N23" i="2"/>
  <c r="L23" i="2"/>
  <c r="O23" i="2"/>
  <c r="I23" i="2"/>
  <c r="H23" i="2"/>
  <c r="G23" i="2"/>
  <c r="F23" i="2"/>
  <c r="M28" i="2"/>
  <c r="N28" i="2"/>
  <c r="J28" i="2"/>
  <c r="K28" i="2"/>
  <c r="L28" i="2"/>
  <c r="G28" i="2"/>
  <c r="I28" i="2"/>
  <c r="F28" i="2"/>
  <c r="H28" i="2"/>
  <c r="N43" i="2"/>
  <c r="L43" i="2"/>
  <c r="M43" i="2"/>
  <c r="J43" i="2"/>
  <c r="K43" i="2"/>
  <c r="G43" i="2"/>
  <c r="I43" i="2"/>
  <c r="H43" i="2"/>
  <c r="F43" i="2"/>
  <c r="J101" i="2"/>
  <c r="M101" i="2"/>
  <c r="N101" i="2"/>
  <c r="L101" i="2"/>
  <c r="K101" i="2"/>
  <c r="P101" i="2"/>
  <c r="G101" i="2"/>
  <c r="F101" i="2"/>
  <c r="I101" i="2"/>
  <c r="H101" i="2"/>
  <c r="T101" i="2"/>
  <c r="U101" i="2"/>
  <c r="R101" i="2"/>
  <c r="Q101" i="2"/>
  <c r="S101" i="2"/>
  <c r="O74" i="2"/>
  <c r="J36" i="2"/>
  <c r="K36" i="2"/>
  <c r="N36" i="2"/>
  <c r="L36" i="2"/>
  <c r="M36" i="2"/>
  <c r="G36" i="2"/>
  <c r="I36" i="2"/>
  <c r="F36" i="2"/>
  <c r="H36" i="2"/>
  <c r="N68" i="2"/>
  <c r="J68" i="2"/>
  <c r="K68" i="2"/>
  <c r="L68" i="2"/>
  <c r="M68" i="2"/>
  <c r="I68" i="2"/>
  <c r="H68" i="2"/>
  <c r="G68" i="2"/>
  <c r="F68" i="2"/>
  <c r="O41" i="2"/>
  <c r="N86" i="2"/>
  <c r="L86" i="2"/>
  <c r="J86" i="2"/>
  <c r="K86" i="2"/>
  <c r="M86" i="2"/>
  <c r="P86" i="2"/>
  <c r="I86" i="2"/>
  <c r="Q86" i="2"/>
  <c r="H86" i="2"/>
  <c r="F86" i="2"/>
  <c r="U86" i="2"/>
  <c r="T86" i="2"/>
  <c r="S86" i="2"/>
  <c r="G86" i="2"/>
  <c r="R86" i="2"/>
  <c r="O31" i="2"/>
  <c r="J53" i="2"/>
  <c r="N53" i="2"/>
  <c r="L53" i="2"/>
  <c r="M53" i="2"/>
  <c r="K53" i="2"/>
  <c r="G53" i="2"/>
  <c r="I53" i="2"/>
  <c r="F53" i="2"/>
  <c r="H53" i="2"/>
  <c r="O90" i="2"/>
  <c r="O105" i="2"/>
  <c r="O87" i="2"/>
  <c r="J109" i="2"/>
  <c r="M109" i="2"/>
  <c r="L109" i="2"/>
  <c r="K109" i="2"/>
  <c r="N109" i="2"/>
  <c r="P109" i="2"/>
  <c r="G109" i="2"/>
  <c r="F109" i="2"/>
  <c r="I109" i="2"/>
  <c r="T109" i="2"/>
  <c r="U109" i="2"/>
  <c r="R109" i="2"/>
  <c r="Q109" i="2"/>
  <c r="H109" i="2"/>
  <c r="S109" i="2"/>
  <c r="O47" i="2"/>
  <c r="O95" i="2"/>
  <c r="J44" i="2"/>
  <c r="K44" i="2"/>
  <c r="M44" i="2"/>
  <c r="L44" i="2"/>
  <c r="N44" i="2"/>
  <c r="I44" i="2"/>
  <c r="H44" i="2"/>
  <c r="G44" i="2"/>
  <c r="F44" i="2"/>
  <c r="N76" i="2"/>
  <c r="J76" i="2"/>
  <c r="K76" i="2"/>
  <c r="L76" i="2"/>
  <c r="M76" i="2"/>
  <c r="I76" i="2"/>
  <c r="F76" i="2"/>
  <c r="H76" i="2"/>
  <c r="G76" i="2"/>
  <c r="N116" i="2"/>
  <c r="J116" i="2"/>
  <c r="K116" i="2"/>
  <c r="L116" i="2"/>
  <c r="M116" i="2"/>
  <c r="P116" i="2"/>
  <c r="I116" i="2"/>
  <c r="F116" i="2"/>
  <c r="T116" i="2"/>
  <c r="R116" i="2"/>
  <c r="S116" i="2"/>
  <c r="H116" i="2"/>
  <c r="G116" i="2"/>
  <c r="U116" i="2"/>
  <c r="Q116" i="2"/>
  <c r="N30" i="2"/>
  <c r="L30" i="2"/>
  <c r="K30" i="2"/>
  <c r="M30" i="2"/>
  <c r="J30" i="2"/>
  <c r="O30" i="2"/>
  <c r="G30" i="2"/>
  <c r="I30" i="2"/>
  <c r="H30" i="2"/>
  <c r="F30" i="2"/>
  <c r="K62" i="2"/>
  <c r="N62" i="2"/>
  <c r="L62" i="2"/>
  <c r="J62" i="2"/>
  <c r="M62" i="2"/>
  <c r="I62" i="2"/>
  <c r="H62" i="2"/>
  <c r="G62" i="2"/>
  <c r="F62" i="2"/>
  <c r="K73" i="2"/>
  <c r="M73" i="2"/>
  <c r="J73" i="2"/>
  <c r="N73" i="2"/>
  <c r="L73" i="2"/>
  <c r="G73" i="2"/>
  <c r="I73" i="2"/>
  <c r="H73" i="2"/>
  <c r="F73" i="2"/>
  <c r="J114" i="2"/>
  <c r="K114" i="2"/>
  <c r="L114" i="2"/>
  <c r="N114" i="2"/>
  <c r="M114" i="2"/>
  <c r="P114" i="2"/>
  <c r="I114" i="2"/>
  <c r="U114" i="2"/>
  <c r="H114" i="2"/>
  <c r="S114" i="2"/>
  <c r="T114" i="2"/>
  <c r="F114" i="2"/>
  <c r="Q114" i="2"/>
  <c r="R114" i="2"/>
  <c r="G114" i="2"/>
  <c r="O34" i="2"/>
  <c r="O22" i="2"/>
  <c r="O112" i="2"/>
  <c r="O59" i="2"/>
  <c r="O27" i="2"/>
  <c r="K81" i="2"/>
  <c r="M81" i="2"/>
  <c r="J81" i="2"/>
  <c r="N81" i="2"/>
  <c r="L81" i="2"/>
  <c r="G81" i="2"/>
  <c r="I81" i="2"/>
  <c r="H81" i="2"/>
  <c r="F81" i="2"/>
  <c r="O33" i="2"/>
  <c r="N94" i="2"/>
  <c r="K94" i="2"/>
  <c r="L94" i="2"/>
  <c r="J94" i="2"/>
  <c r="M94" i="2"/>
  <c r="P94" i="2"/>
  <c r="I94" i="2"/>
  <c r="Q94" i="2"/>
  <c r="H94" i="2"/>
  <c r="G94" i="2"/>
  <c r="U94" i="2"/>
  <c r="T94" i="2"/>
  <c r="S94" i="2"/>
  <c r="R94" i="2"/>
  <c r="F94" i="2"/>
  <c r="N32" i="2"/>
  <c r="M32" i="2"/>
  <c r="K32" i="2"/>
  <c r="L32" i="2"/>
  <c r="J32" i="2"/>
  <c r="G32" i="2"/>
  <c r="I32" i="2"/>
  <c r="H32" i="2"/>
  <c r="F32" i="2"/>
  <c r="K64" i="2"/>
  <c r="N64" i="2"/>
  <c r="M64" i="2"/>
  <c r="J64" i="2"/>
  <c r="L64" i="2"/>
  <c r="I64" i="2"/>
  <c r="F64" i="2"/>
  <c r="H64" i="2"/>
  <c r="G64" i="2"/>
  <c r="J107" i="2"/>
  <c r="M107" i="2"/>
  <c r="K107" i="2"/>
  <c r="L107" i="2"/>
  <c r="N107" i="2"/>
  <c r="P107" i="2"/>
  <c r="G107" i="2"/>
  <c r="F107" i="2"/>
  <c r="I107" i="2"/>
  <c r="H107" i="2"/>
  <c r="T107" i="2"/>
  <c r="S107" i="2"/>
  <c r="R107" i="2"/>
  <c r="Q107" i="2"/>
  <c r="U107" i="2"/>
  <c r="O96" i="2"/>
  <c r="J67" i="2"/>
  <c r="M67" i="2"/>
  <c r="K67" i="2"/>
  <c r="L67" i="2"/>
  <c r="N67" i="2"/>
  <c r="G67" i="2"/>
  <c r="I67" i="2"/>
  <c r="F67" i="2"/>
  <c r="H67" i="2"/>
  <c r="O37" i="2"/>
  <c r="O113" i="2"/>
  <c r="M46" i="2"/>
  <c r="K46" i="2"/>
  <c r="L46" i="2"/>
  <c r="N46" i="2"/>
  <c r="J46" i="2"/>
  <c r="O46" i="2"/>
  <c r="I46" i="2"/>
  <c r="H46" i="2"/>
  <c r="F46" i="2"/>
  <c r="G46" i="2"/>
  <c r="N78" i="2"/>
  <c r="K78" i="2"/>
  <c r="M78" i="2"/>
  <c r="L78" i="2"/>
  <c r="J78" i="2"/>
  <c r="O78" i="2"/>
  <c r="I78" i="2"/>
  <c r="G78" i="2"/>
  <c r="H78" i="2"/>
  <c r="F78" i="2"/>
  <c r="O111" i="2"/>
  <c r="O106" i="2"/>
  <c r="O24" i="2"/>
  <c r="O32" i="2"/>
  <c r="O94" i="2"/>
  <c r="O25" i="2"/>
  <c r="O5" i="2"/>
  <c r="O114" i="2"/>
  <c r="O56" i="2"/>
  <c r="O103" i="2"/>
  <c r="O60" i="2"/>
  <c r="O62" i="2"/>
  <c r="O10" i="2"/>
  <c r="O54" i="2"/>
  <c r="O49" i="2"/>
  <c r="O7" i="2"/>
  <c r="O64" i="2"/>
  <c r="O65" i="2"/>
  <c r="O67" i="2"/>
  <c r="O68" i="2"/>
  <c r="O11" i="2"/>
  <c r="O81" i="2"/>
  <c r="O43" i="2"/>
  <c r="O38" i="2"/>
  <c r="O86" i="2"/>
  <c r="O72" i="2"/>
  <c r="O73" i="2"/>
  <c r="O13" i="2"/>
  <c r="O52" i="2"/>
  <c r="O85" i="2"/>
  <c r="O76" i="2"/>
  <c r="O14" i="2"/>
  <c r="O28" i="2"/>
  <c r="O6" i="2"/>
  <c r="O92" i="2"/>
  <c r="O51" i="2"/>
  <c r="O40" i="2"/>
  <c r="O53" i="2"/>
  <c r="O36" i="2"/>
  <c r="O101" i="2"/>
  <c r="O99" i="2"/>
  <c r="O91" i="2"/>
  <c r="O117" i="2"/>
  <c r="O93" i="2"/>
  <c r="O44" i="2"/>
  <c r="O57" i="2"/>
  <c r="O83" i="2"/>
  <c r="O107" i="2"/>
  <c r="O109" i="2"/>
  <c r="O110" i="2"/>
  <c r="O116" i="2"/>
  <c r="O20" i="2"/>
  <c r="E12" i="1"/>
  <c r="O9" i="2"/>
  <c r="O8" i="2"/>
  <c r="G17" i="1"/>
  <c r="G20" i="1"/>
  <c r="H23" i="1"/>
  <c r="F24" i="1"/>
  <c r="G24" i="1"/>
  <c r="H24" i="1"/>
  <c r="E24" i="1"/>
  <c r="H27" i="1"/>
  <c r="F28" i="1"/>
  <c r="H31" i="1"/>
  <c r="F32" i="1"/>
  <c r="H35" i="1"/>
  <c r="F36" i="1"/>
  <c r="H39" i="1"/>
  <c r="F40" i="1"/>
  <c r="G40" i="1"/>
  <c r="H40" i="1"/>
  <c r="E40" i="1"/>
  <c r="H22" i="1"/>
  <c r="G23" i="1"/>
  <c r="F25" i="1"/>
  <c r="G25" i="1"/>
  <c r="H25" i="1"/>
  <c r="E25" i="1"/>
  <c r="H33" i="1"/>
  <c r="G34" i="1"/>
  <c r="F35" i="1"/>
  <c r="H43" i="1"/>
  <c r="F44" i="1"/>
  <c r="H47" i="1"/>
  <c r="F48" i="1"/>
  <c r="H51" i="1"/>
  <c r="F52" i="1"/>
  <c r="H55" i="1"/>
  <c r="F56" i="1"/>
  <c r="H59" i="1"/>
  <c r="F60" i="1"/>
  <c r="G18" i="1"/>
  <c r="G19" i="1"/>
  <c r="F20" i="1"/>
  <c r="H20" i="1"/>
  <c r="E20" i="1"/>
  <c r="H28" i="1"/>
  <c r="G29" i="1"/>
  <c r="F30" i="1"/>
  <c r="H38" i="1"/>
  <c r="G39" i="1"/>
  <c r="F41" i="1"/>
  <c r="G21" i="1"/>
  <c r="F22" i="1"/>
  <c r="H30" i="1"/>
  <c r="G31" i="1"/>
  <c r="G32" i="1"/>
  <c r="F33" i="1"/>
  <c r="H41" i="1"/>
  <c r="G42" i="1"/>
  <c r="F43" i="1"/>
  <c r="H46" i="1"/>
  <c r="F47" i="1"/>
  <c r="H50" i="1"/>
  <c r="F51" i="1"/>
  <c r="G51" i="1"/>
  <c r="E51" i="1"/>
  <c r="H54" i="1"/>
  <c r="F55" i="1"/>
  <c r="G55" i="1"/>
  <c r="E55" i="1"/>
  <c r="H58" i="1"/>
  <c r="F59" i="1"/>
  <c r="H62" i="1"/>
  <c r="F63" i="1"/>
  <c r="H66" i="1"/>
  <c r="F67" i="1"/>
  <c r="H70" i="1"/>
  <c r="F71" i="1"/>
  <c r="H74" i="1"/>
  <c r="F75" i="1"/>
  <c r="H78" i="1"/>
  <c r="F17" i="1"/>
  <c r="G27" i="1"/>
  <c r="G30" i="1"/>
  <c r="G33" i="1"/>
  <c r="G36" i="1"/>
  <c r="G56" i="1"/>
  <c r="G57" i="1"/>
  <c r="G58" i="1"/>
  <c r="H64" i="1"/>
  <c r="G65" i="1"/>
  <c r="F66" i="1"/>
  <c r="G66" i="1"/>
  <c r="E66" i="1"/>
  <c r="H75" i="1"/>
  <c r="G76" i="1"/>
  <c r="F77" i="1"/>
  <c r="H81" i="1"/>
  <c r="F82" i="1"/>
  <c r="H85" i="1"/>
  <c r="F86" i="1"/>
  <c r="H17" i="1"/>
  <c r="F23" i="1"/>
  <c r="E23" i="1"/>
  <c r="F26" i="1"/>
  <c r="H36" i="1"/>
  <c r="F39" i="1"/>
  <c r="F42" i="1"/>
  <c r="F53" i="1"/>
  <c r="F54" i="1"/>
  <c r="G54" i="1"/>
  <c r="E54" i="1"/>
  <c r="H56" i="1"/>
  <c r="H57" i="1"/>
  <c r="H65" i="1"/>
  <c r="G67" i="1"/>
  <c r="F68" i="1"/>
  <c r="G68" i="1"/>
  <c r="H68" i="1"/>
  <c r="E68" i="1"/>
  <c r="H76" i="1"/>
  <c r="G77" i="1"/>
  <c r="F78" i="1"/>
  <c r="G78" i="1"/>
  <c r="E78" i="1"/>
  <c r="G82" i="1"/>
  <c r="G86" i="1"/>
  <c r="H19" i="1"/>
  <c r="F21" i="1"/>
  <c r="F29" i="1"/>
  <c r="G44" i="1"/>
  <c r="G61" i="1"/>
  <c r="G71" i="1"/>
  <c r="H72" i="1"/>
  <c r="H77" i="1"/>
  <c r="F87" i="1"/>
  <c r="G91" i="1"/>
  <c r="G95" i="1"/>
  <c r="G99" i="1"/>
  <c r="G103" i="1"/>
  <c r="G107" i="1"/>
  <c r="H21" i="1"/>
  <c r="F27" i="1"/>
  <c r="E27" i="1"/>
  <c r="H29" i="1"/>
  <c r="F31" i="1"/>
  <c r="G35" i="1"/>
  <c r="F37" i="1"/>
  <c r="H44" i="1"/>
  <c r="G47" i="1"/>
  <c r="F50" i="1"/>
  <c r="F57" i="1"/>
  <c r="H61" i="1"/>
  <c r="F65" i="1"/>
  <c r="F70" i="1"/>
  <c r="G70" i="1"/>
  <c r="E70" i="1"/>
  <c r="H71" i="1"/>
  <c r="F76" i="1"/>
  <c r="G87" i="1"/>
  <c r="F88" i="1"/>
  <c r="H91" i="1"/>
  <c r="F92" i="1"/>
  <c r="G92" i="1"/>
  <c r="H92" i="1"/>
  <c r="E92" i="1"/>
  <c r="H95" i="1"/>
  <c r="F96" i="1"/>
  <c r="G96" i="1"/>
  <c r="H96" i="1"/>
  <c r="E96" i="1"/>
  <c r="H99" i="1"/>
  <c r="F100" i="1"/>
  <c r="H103" i="1"/>
  <c r="F104" i="1"/>
  <c r="H107" i="1"/>
  <c r="G37" i="1"/>
  <c r="G41" i="1"/>
  <c r="G50" i="1"/>
  <c r="G53" i="1"/>
  <c r="G60" i="1"/>
  <c r="F64" i="1"/>
  <c r="F69" i="1"/>
  <c r="F83" i="1"/>
  <c r="G83" i="1"/>
  <c r="H83" i="1"/>
  <c r="E83" i="1"/>
  <c r="F84" i="1"/>
  <c r="F85" i="1"/>
  <c r="G85" i="1"/>
  <c r="E85" i="1"/>
  <c r="H86" i="1"/>
  <c r="H87" i="1"/>
  <c r="G88" i="1"/>
  <c r="G100" i="1"/>
  <c r="G104" i="1"/>
  <c r="H34" i="1"/>
  <c r="G38" i="1"/>
  <c r="H42" i="1"/>
  <c r="G45" i="1"/>
  <c r="G48" i="1"/>
  <c r="G62" i="1"/>
  <c r="H67" i="1"/>
  <c r="F72" i="1"/>
  <c r="G73" i="1"/>
  <c r="H79" i="1"/>
  <c r="H80" i="1"/>
  <c r="G90" i="1"/>
  <c r="G94" i="1"/>
  <c r="G98" i="1"/>
  <c r="G102" i="1"/>
  <c r="G106" i="1"/>
  <c r="G110" i="1"/>
  <c r="G114" i="1"/>
  <c r="G118" i="1"/>
  <c r="G122" i="1"/>
  <c r="G126" i="1"/>
  <c r="G130" i="1"/>
  <c r="G134" i="1"/>
  <c r="G138" i="1"/>
  <c r="G142" i="1"/>
  <c r="G146" i="1"/>
  <c r="G150" i="1"/>
  <c r="G154" i="1"/>
  <c r="G158" i="1"/>
  <c r="G162" i="1"/>
  <c r="G166" i="1"/>
  <c r="G170" i="1"/>
  <c r="G174" i="1"/>
  <c r="F18" i="1"/>
  <c r="G22" i="1"/>
  <c r="G26" i="1"/>
  <c r="H69" i="1"/>
  <c r="F74" i="1"/>
  <c r="G74" i="1"/>
  <c r="E74" i="1"/>
  <c r="F79" i="1"/>
  <c r="F81" i="1"/>
  <c r="G81" i="1"/>
  <c r="E81" i="1"/>
  <c r="G89" i="1"/>
  <c r="G97" i="1"/>
  <c r="G105" i="1"/>
  <c r="G108" i="1"/>
  <c r="F109" i="1"/>
  <c r="G109" i="1"/>
  <c r="H109" i="1"/>
  <c r="E109" i="1"/>
  <c r="H117" i="1"/>
  <c r="H118" i="1"/>
  <c r="G119" i="1"/>
  <c r="F120" i="1"/>
  <c r="H128" i="1"/>
  <c r="G129" i="1"/>
  <c r="F130" i="1"/>
  <c r="F131" i="1"/>
  <c r="G131" i="1"/>
  <c r="H131" i="1"/>
  <c r="E131" i="1"/>
  <c r="H139" i="1"/>
  <c r="G140" i="1"/>
  <c r="F141" i="1"/>
  <c r="H18" i="1"/>
  <c r="H26" i="1"/>
  <c r="F34" i="1"/>
  <c r="F38" i="1"/>
  <c r="F45" i="1"/>
  <c r="G59" i="1"/>
  <c r="F62" i="1"/>
  <c r="E62" i="1"/>
  <c r="G79" i="1"/>
  <c r="H89" i="1"/>
  <c r="F94" i="1"/>
  <c r="H94" i="1"/>
  <c r="E94" i="1"/>
  <c r="H97" i="1"/>
  <c r="F102" i="1"/>
  <c r="H105" i="1"/>
  <c r="H108" i="1"/>
  <c r="F110" i="1"/>
  <c r="F111" i="1"/>
  <c r="F19" i="1"/>
  <c r="E19" i="1"/>
  <c r="H45" i="1"/>
  <c r="H48" i="1"/>
  <c r="G72" i="1"/>
  <c r="F91" i="1"/>
  <c r="F99" i="1"/>
  <c r="H102" i="1"/>
  <c r="F107" i="1"/>
  <c r="E107" i="1"/>
  <c r="H110" i="1"/>
  <c r="G111" i="1"/>
  <c r="F58" i="1"/>
  <c r="E58" i="1"/>
  <c r="F61" i="1"/>
  <c r="H73" i="1"/>
  <c r="H90" i="1"/>
  <c r="F95" i="1"/>
  <c r="E95" i="1"/>
  <c r="H98" i="1"/>
  <c r="F103" i="1"/>
  <c r="E103" i="1"/>
  <c r="H106" i="1"/>
  <c r="H115" i="1"/>
  <c r="G116" i="1"/>
  <c r="F117" i="1"/>
  <c r="G117" i="1"/>
  <c r="E117" i="1"/>
  <c r="H125" i="1"/>
  <c r="H126" i="1"/>
  <c r="G127" i="1"/>
  <c r="F128" i="1"/>
  <c r="H136" i="1"/>
  <c r="G137" i="1"/>
  <c r="F138" i="1"/>
  <c r="F139" i="1"/>
  <c r="H147" i="1"/>
  <c r="G148" i="1"/>
  <c r="F149" i="1"/>
  <c r="G149" i="1"/>
  <c r="H149" i="1"/>
  <c r="E149" i="1"/>
  <c r="H157" i="1"/>
  <c r="H158" i="1"/>
  <c r="G159" i="1"/>
  <c r="F160" i="1"/>
  <c r="H168" i="1"/>
  <c r="G169" i="1"/>
  <c r="F170" i="1"/>
  <c r="F171" i="1"/>
  <c r="H176" i="1"/>
  <c r="F177" i="1"/>
  <c r="G177" i="1"/>
  <c r="H177" i="1"/>
  <c r="E177" i="1"/>
  <c r="H180" i="1"/>
  <c r="F181" i="1"/>
  <c r="H184" i="1"/>
  <c r="F185" i="1"/>
  <c r="H188" i="1"/>
  <c r="F189" i="1"/>
  <c r="H192" i="1"/>
  <c r="F193" i="1"/>
  <c r="H196" i="1"/>
  <c r="F197" i="1"/>
  <c r="H200" i="1"/>
  <c r="F201" i="1"/>
  <c r="G201" i="1"/>
  <c r="H201" i="1"/>
  <c r="E201" i="1"/>
  <c r="H204" i="1"/>
  <c r="F205" i="1"/>
  <c r="H208" i="1"/>
  <c r="F209" i="1"/>
  <c r="H212" i="1"/>
  <c r="F213" i="1"/>
  <c r="H216" i="1"/>
  <c r="F217" i="1"/>
  <c r="G217" i="1"/>
  <c r="H217" i="1"/>
  <c r="E217" i="1"/>
  <c r="H32" i="1"/>
  <c r="H52" i="1"/>
  <c r="H63" i="1"/>
  <c r="F73" i="1"/>
  <c r="F90" i="1"/>
  <c r="H93" i="1"/>
  <c r="F106" i="1"/>
  <c r="G112" i="1"/>
  <c r="H113" i="1"/>
  <c r="G123" i="1"/>
  <c r="H124" i="1"/>
  <c r="H129" i="1"/>
  <c r="F134" i="1"/>
  <c r="H134" i="1"/>
  <c r="E134" i="1"/>
  <c r="H135" i="1"/>
  <c r="H140" i="1"/>
  <c r="F145" i="1"/>
  <c r="G145" i="1"/>
  <c r="H145" i="1"/>
  <c r="E145" i="1"/>
  <c r="H146" i="1"/>
  <c r="F159" i="1"/>
  <c r="H159" i="1"/>
  <c r="E159" i="1"/>
  <c r="G160" i="1"/>
  <c r="G161" i="1"/>
  <c r="H162" i="1"/>
  <c r="H163" i="1"/>
  <c r="H164" i="1"/>
  <c r="H165" i="1"/>
  <c r="H179" i="1"/>
  <c r="G180" i="1"/>
  <c r="G181" i="1"/>
  <c r="F182" i="1"/>
  <c r="H190" i="1"/>
  <c r="G191" i="1"/>
  <c r="F192" i="1"/>
  <c r="G202" i="1"/>
  <c r="F203" i="1"/>
  <c r="G203" i="1"/>
  <c r="H203" i="1"/>
  <c r="E203" i="1"/>
  <c r="H211" i="1"/>
  <c r="G212" i="1"/>
  <c r="G213" i="1"/>
  <c r="F214" i="1"/>
  <c r="G214" i="1"/>
  <c r="H214" i="1"/>
  <c r="E214" i="1"/>
  <c r="G220" i="1"/>
  <c r="G224" i="1"/>
  <c r="G228" i="1"/>
  <c r="G232" i="1"/>
  <c r="G236" i="1"/>
  <c r="G240" i="1"/>
  <c r="G244" i="1"/>
  <c r="G248" i="1"/>
  <c r="G252" i="1"/>
  <c r="H53" i="1"/>
  <c r="G64" i="1"/>
  <c r="G69" i="1"/>
  <c r="F97" i="1"/>
  <c r="H100" i="1"/>
  <c r="H112" i="1"/>
  <c r="F122" i="1"/>
  <c r="H122" i="1"/>
  <c r="E122" i="1"/>
  <c r="H123" i="1"/>
  <c r="G128" i="1"/>
  <c r="F133" i="1"/>
  <c r="G139" i="1"/>
  <c r="F144" i="1"/>
  <c r="G144" i="1"/>
  <c r="H144" i="1"/>
  <c r="E144" i="1"/>
  <c r="F155" i="1"/>
  <c r="F156" i="1"/>
  <c r="F157" i="1"/>
  <c r="F158" i="1"/>
  <c r="H160" i="1"/>
  <c r="H161" i="1"/>
  <c r="H181" i="1"/>
  <c r="G182" i="1"/>
  <c r="F183" i="1"/>
  <c r="H191" i="1"/>
  <c r="G192" i="1"/>
  <c r="G193" i="1"/>
  <c r="F194" i="1"/>
  <c r="H202" i="1"/>
  <c r="F204" i="1"/>
  <c r="H213" i="1"/>
  <c r="F215" i="1"/>
  <c r="H220" i="1"/>
  <c r="F221" i="1"/>
  <c r="H224" i="1"/>
  <c r="F225" i="1"/>
  <c r="H228" i="1"/>
  <c r="F229" i="1"/>
  <c r="H232" i="1"/>
  <c r="F233" i="1"/>
  <c r="H236" i="1"/>
  <c r="F237" i="1"/>
  <c r="H240" i="1"/>
  <c r="F241" i="1"/>
  <c r="H244" i="1"/>
  <c r="F245" i="1"/>
  <c r="G43" i="1"/>
  <c r="F49" i="1"/>
  <c r="H60" i="1"/>
  <c r="G75" i="1"/>
  <c r="G84" i="1"/>
  <c r="H88" i="1"/>
  <c r="F101" i="1"/>
  <c r="G101" i="1"/>
  <c r="H101" i="1"/>
  <c r="E101" i="1"/>
  <c r="H104" i="1"/>
  <c r="H111" i="1"/>
  <c r="F116" i="1"/>
  <c r="F121" i="1"/>
  <c r="F127" i="1"/>
  <c r="F132" i="1"/>
  <c r="G133" i="1"/>
  <c r="F143" i="1"/>
  <c r="F151" i="1"/>
  <c r="F152" i="1"/>
  <c r="F153" i="1"/>
  <c r="G153" i="1"/>
  <c r="H153" i="1"/>
  <c r="E153" i="1"/>
  <c r="F154" i="1"/>
  <c r="G155" i="1"/>
  <c r="G156" i="1"/>
  <c r="G157" i="1"/>
  <c r="H182" i="1"/>
  <c r="G183" i="1"/>
  <c r="F184" i="1"/>
  <c r="H193" i="1"/>
  <c r="G194" i="1"/>
  <c r="F195" i="1"/>
  <c r="G195" i="1"/>
  <c r="H195" i="1"/>
  <c r="E195" i="1"/>
  <c r="G204" i="1"/>
  <c r="G205" i="1"/>
  <c r="F206" i="1"/>
  <c r="G215" i="1"/>
  <c r="F216" i="1"/>
  <c r="G221" i="1"/>
  <c r="F46" i="1"/>
  <c r="F93" i="1"/>
  <c r="F113" i="1"/>
  <c r="H114" i="1"/>
  <c r="H119" i="1"/>
  <c r="F124" i="1"/>
  <c r="G125" i="1"/>
  <c r="H130" i="1"/>
  <c r="F135" i="1"/>
  <c r="G136" i="1"/>
  <c r="G141" i="1"/>
  <c r="G147" i="1"/>
  <c r="F163" i="1"/>
  <c r="G163" i="1"/>
  <c r="E163" i="1"/>
  <c r="F164" i="1"/>
  <c r="F165" i="1"/>
  <c r="G165" i="1"/>
  <c r="E165" i="1"/>
  <c r="F166" i="1"/>
  <c r="G167" i="1"/>
  <c r="G168" i="1"/>
  <c r="H169" i="1"/>
  <c r="G178" i="1"/>
  <c r="F179" i="1"/>
  <c r="H187" i="1"/>
  <c r="G188" i="1"/>
  <c r="G189" i="1"/>
  <c r="F190" i="1"/>
  <c r="H198" i="1"/>
  <c r="G199" i="1"/>
  <c r="F200" i="1"/>
  <c r="G200" i="1"/>
  <c r="E200" i="1"/>
  <c r="H209" i="1"/>
  <c r="G210" i="1"/>
  <c r="F211" i="1"/>
  <c r="G219" i="1"/>
  <c r="G223" i="1"/>
  <c r="G227" i="1"/>
  <c r="G231" i="1"/>
  <c r="G235" i="1"/>
  <c r="G239" i="1"/>
  <c r="G243" i="1"/>
  <c r="G247" i="1"/>
  <c r="G251" i="1"/>
  <c r="G255" i="1"/>
  <c r="G259" i="1"/>
  <c r="G263" i="1"/>
  <c r="G267" i="1"/>
  <c r="G271" i="1"/>
  <c r="G275" i="1"/>
  <c r="G279" i="1"/>
  <c r="G283" i="1"/>
  <c r="G287" i="1"/>
  <c r="G291" i="1"/>
  <c r="G295" i="1"/>
  <c r="G299" i="1"/>
  <c r="G303" i="1"/>
  <c r="G307" i="1"/>
  <c r="G311" i="1"/>
  <c r="G315" i="1"/>
  <c r="G319" i="1"/>
  <c r="G323" i="1"/>
  <c r="G327" i="1"/>
  <c r="G331" i="1"/>
  <c r="G49" i="1"/>
  <c r="F80" i="1"/>
  <c r="H116" i="1"/>
  <c r="G121" i="1"/>
  <c r="H133" i="1"/>
  <c r="H138" i="1"/>
  <c r="G143" i="1"/>
  <c r="F150" i="1"/>
  <c r="G152" i="1"/>
  <c r="H154" i="1"/>
  <c r="H156" i="1"/>
  <c r="F173" i="1"/>
  <c r="F175" i="1"/>
  <c r="G184" i="1"/>
  <c r="F186" i="1"/>
  <c r="G186" i="1"/>
  <c r="H186" i="1"/>
  <c r="E186" i="1"/>
  <c r="G206" i="1"/>
  <c r="H215" i="1"/>
  <c r="F222" i="1"/>
  <c r="F226" i="1"/>
  <c r="H227" i="1"/>
  <c r="F231" i="1"/>
  <c r="H231" i="1"/>
  <c r="E231" i="1"/>
  <c r="F240" i="1"/>
  <c r="H245" i="1"/>
  <c r="F252" i="1"/>
  <c r="G253" i="1"/>
  <c r="G254" i="1"/>
  <c r="F255" i="1"/>
  <c r="F256" i="1"/>
  <c r="H264" i="1"/>
  <c r="G265" i="1"/>
  <c r="F266" i="1"/>
  <c r="H274" i="1"/>
  <c r="H275" i="1"/>
  <c r="G276" i="1"/>
  <c r="F277" i="1"/>
  <c r="H285" i="1"/>
  <c r="G286" i="1"/>
  <c r="F287" i="1"/>
  <c r="F288" i="1"/>
  <c r="H296" i="1"/>
  <c r="G297" i="1"/>
  <c r="F298" i="1"/>
  <c r="H306" i="1"/>
  <c r="H307" i="1"/>
  <c r="G308" i="1"/>
  <c r="F309" i="1"/>
  <c r="H317" i="1"/>
  <c r="G318" i="1"/>
  <c r="F319" i="1"/>
  <c r="H319" i="1"/>
  <c r="E319" i="1"/>
  <c r="F320" i="1"/>
  <c r="H328" i="1"/>
  <c r="G329" i="1"/>
  <c r="F330" i="1"/>
  <c r="G330" i="1"/>
  <c r="H330" i="1"/>
  <c r="E330" i="1"/>
  <c r="H336" i="1"/>
  <c r="F337" i="1"/>
  <c r="G337" i="1"/>
  <c r="H337" i="1"/>
  <c r="E337" i="1"/>
  <c r="H340" i="1"/>
  <c r="F341" i="1"/>
  <c r="H344" i="1"/>
  <c r="F345" i="1"/>
  <c r="H348" i="1"/>
  <c r="F349" i="1"/>
  <c r="G349" i="1"/>
  <c r="H349" i="1"/>
  <c r="E349" i="1"/>
  <c r="H352" i="1"/>
  <c r="F353" i="1"/>
  <c r="H356" i="1"/>
  <c r="F357" i="1"/>
  <c r="H360" i="1"/>
  <c r="F361" i="1"/>
  <c r="H364" i="1"/>
  <c r="F365" i="1"/>
  <c r="G365" i="1"/>
  <c r="H365" i="1"/>
  <c r="E365" i="1"/>
  <c r="H49" i="1"/>
  <c r="G80" i="1"/>
  <c r="H121" i="1"/>
  <c r="F126" i="1"/>
  <c r="H143" i="1"/>
  <c r="F148" i="1"/>
  <c r="H148" i="1"/>
  <c r="E148" i="1"/>
  <c r="H150" i="1"/>
  <c r="H152" i="1"/>
  <c r="G171" i="1"/>
  <c r="G173" i="1"/>
  <c r="G175" i="1"/>
  <c r="G197" i="1"/>
  <c r="H206" i="1"/>
  <c r="F208" i="1"/>
  <c r="G222" i="1"/>
  <c r="G226" i="1"/>
  <c r="F230" i="1"/>
  <c r="F235" i="1"/>
  <c r="H235" i="1"/>
  <c r="E235" i="1"/>
  <c r="F244" i="1"/>
  <c r="F249" i="1"/>
  <c r="F250" i="1"/>
  <c r="F251" i="1"/>
  <c r="H251" i="1"/>
  <c r="E251" i="1"/>
  <c r="H252" i="1"/>
  <c r="H253" i="1"/>
  <c r="H254" i="1"/>
  <c r="H255" i="1"/>
  <c r="G256" i="1"/>
  <c r="F257" i="1"/>
  <c r="G257" i="1"/>
  <c r="H257" i="1"/>
  <c r="E257" i="1"/>
  <c r="H265" i="1"/>
  <c r="G266" i="1"/>
  <c r="F267" i="1"/>
  <c r="F268" i="1"/>
  <c r="H276" i="1"/>
  <c r="G277" i="1"/>
  <c r="F278" i="1"/>
  <c r="H286" i="1"/>
  <c r="H287" i="1"/>
  <c r="G288" i="1"/>
  <c r="F289" i="1"/>
  <c r="H297" i="1"/>
  <c r="G298" i="1"/>
  <c r="F299" i="1"/>
  <c r="H299" i="1"/>
  <c r="E299" i="1"/>
  <c r="F300" i="1"/>
  <c r="H308" i="1"/>
  <c r="G309" i="1"/>
  <c r="F310" i="1"/>
  <c r="H318" i="1"/>
  <c r="G320" i="1"/>
  <c r="H37" i="1"/>
  <c r="F89" i="1"/>
  <c r="F108" i="1"/>
  <c r="E108" i="1"/>
  <c r="F114" i="1"/>
  <c r="F119" i="1"/>
  <c r="F136" i="1"/>
  <c r="F167" i="1"/>
  <c r="F169" i="1"/>
  <c r="H171" i="1"/>
  <c r="H173" i="1"/>
  <c r="H175" i="1"/>
  <c r="F188" i="1"/>
  <c r="E188" i="1"/>
  <c r="H197" i="1"/>
  <c r="F199" i="1"/>
  <c r="G208" i="1"/>
  <c r="F210" i="1"/>
  <c r="F219" i="1"/>
  <c r="H222" i="1"/>
  <c r="G225" i="1"/>
  <c r="H226" i="1"/>
  <c r="G230" i="1"/>
  <c r="F234" i="1"/>
  <c r="F239" i="1"/>
  <c r="F248" i="1"/>
  <c r="G249" i="1"/>
  <c r="G250" i="1"/>
  <c r="H256" i="1"/>
  <c r="F258" i="1"/>
  <c r="H266" i="1"/>
  <c r="H267" i="1"/>
  <c r="G268" i="1"/>
  <c r="F269" i="1"/>
  <c r="H277" i="1"/>
  <c r="G278" i="1"/>
  <c r="F279" i="1"/>
  <c r="F280" i="1"/>
  <c r="H288" i="1"/>
  <c r="G289" i="1"/>
  <c r="F290" i="1"/>
  <c r="H298" i="1"/>
  <c r="G300" i="1"/>
  <c r="F301" i="1"/>
  <c r="H309" i="1"/>
  <c r="G310" i="1"/>
  <c r="F311" i="1"/>
  <c r="H311" i="1"/>
  <c r="E311" i="1"/>
  <c r="F312" i="1"/>
  <c r="H320" i="1"/>
  <c r="G321" i="1"/>
  <c r="F322" i="1"/>
  <c r="F105" i="1"/>
  <c r="H120" i="1"/>
  <c r="F125" i="1"/>
  <c r="H137" i="1"/>
  <c r="H142" i="1"/>
  <c r="F147" i="1"/>
  <c r="E147" i="1"/>
  <c r="F168" i="1"/>
  <c r="E168" i="1"/>
  <c r="H170" i="1"/>
  <c r="H172" i="1"/>
  <c r="G176" i="1"/>
  <c r="F178" i="1"/>
  <c r="G187" i="1"/>
  <c r="G198" i="1"/>
  <c r="H207" i="1"/>
  <c r="G209" i="1"/>
  <c r="H218" i="1"/>
  <c r="F223" i="1"/>
  <c r="F232" i="1"/>
  <c r="H237" i="1"/>
  <c r="G241" i="1"/>
  <c r="H242" i="1"/>
  <c r="G246" i="1"/>
  <c r="H261" i="1"/>
  <c r="G262" i="1"/>
  <c r="F263" i="1"/>
  <c r="F264" i="1"/>
  <c r="H272" i="1"/>
  <c r="G273" i="1"/>
  <c r="F274" i="1"/>
  <c r="G274" i="1"/>
  <c r="E274" i="1"/>
  <c r="H282" i="1"/>
  <c r="H283" i="1"/>
  <c r="G284" i="1"/>
  <c r="F285" i="1"/>
  <c r="G285" i="1"/>
  <c r="E285" i="1"/>
  <c r="H293" i="1"/>
  <c r="G294" i="1"/>
  <c r="F295" i="1"/>
  <c r="F296" i="1"/>
  <c r="H304" i="1"/>
  <c r="G305" i="1"/>
  <c r="F306" i="1"/>
  <c r="H314" i="1"/>
  <c r="H315" i="1"/>
  <c r="G316" i="1"/>
  <c r="F317" i="1"/>
  <c r="H325" i="1"/>
  <c r="G326" i="1"/>
  <c r="F327" i="1"/>
  <c r="F328" i="1"/>
  <c r="H335" i="1"/>
  <c r="F336" i="1"/>
  <c r="H339" i="1"/>
  <c r="F340" i="1"/>
  <c r="H343" i="1"/>
  <c r="F344" i="1"/>
  <c r="H347" i="1"/>
  <c r="F348" i="1"/>
  <c r="H351" i="1"/>
  <c r="F352" i="1"/>
  <c r="H355" i="1"/>
  <c r="F356" i="1"/>
  <c r="H359" i="1"/>
  <c r="F360" i="1"/>
  <c r="H363" i="1"/>
  <c r="F364" i="1"/>
  <c r="H367" i="1"/>
  <c r="F368" i="1"/>
  <c r="H371" i="1"/>
  <c r="F372" i="1"/>
  <c r="H375" i="1"/>
  <c r="F376" i="1"/>
  <c r="H379" i="1"/>
  <c r="F380" i="1"/>
  <c r="H383" i="1"/>
  <c r="F384" i="1"/>
  <c r="H387" i="1"/>
  <c r="F388" i="1"/>
  <c r="H391" i="1"/>
  <c r="F392" i="1"/>
  <c r="H395" i="1"/>
  <c r="F396" i="1"/>
  <c r="H399" i="1"/>
  <c r="F400" i="1"/>
  <c r="H403" i="1"/>
  <c r="F404" i="1"/>
  <c r="H407" i="1"/>
  <c r="F408" i="1"/>
  <c r="H411" i="1"/>
  <c r="F412" i="1"/>
  <c r="H415" i="1"/>
  <c r="F416" i="1"/>
  <c r="H419" i="1"/>
  <c r="F420" i="1"/>
  <c r="H423" i="1"/>
  <c r="F424" i="1"/>
  <c r="H427" i="1"/>
  <c r="F428" i="1"/>
  <c r="H431" i="1"/>
  <c r="F432" i="1"/>
  <c r="H435" i="1"/>
  <c r="F436" i="1"/>
  <c r="H439" i="1"/>
  <c r="F440" i="1"/>
  <c r="H443" i="1"/>
  <c r="F444" i="1"/>
  <c r="H447" i="1"/>
  <c r="F448" i="1"/>
  <c r="H451" i="1"/>
  <c r="F452" i="1"/>
  <c r="H455" i="1"/>
  <c r="F456" i="1"/>
  <c r="H459" i="1"/>
  <c r="F460" i="1"/>
  <c r="H84" i="1"/>
  <c r="F115" i="1"/>
  <c r="F174" i="1"/>
  <c r="H174" i="1"/>
  <c r="E174" i="1"/>
  <c r="G185" i="1"/>
  <c r="F196" i="1"/>
  <c r="G196" i="1"/>
  <c r="E196" i="1"/>
  <c r="F207" i="1"/>
  <c r="F218" i="1"/>
  <c r="G218" i="1"/>
  <c r="E218" i="1"/>
  <c r="H221" i="1"/>
  <c r="F224" i="1"/>
  <c r="H229" i="1"/>
  <c r="H234" i="1"/>
  <c r="F242" i="1"/>
  <c r="F247" i="1"/>
  <c r="H247" i="1"/>
  <c r="E247" i="1"/>
  <c r="H259" i="1"/>
  <c r="F261" i="1"/>
  <c r="G261" i="1"/>
  <c r="E261" i="1"/>
  <c r="G270" i="1"/>
  <c r="F272" i="1"/>
  <c r="G281" i="1"/>
  <c r="H290" i="1"/>
  <c r="G292" i="1"/>
  <c r="H301" i="1"/>
  <c r="F303" i="1"/>
  <c r="H303" i="1"/>
  <c r="E303" i="1"/>
  <c r="H312" i="1"/>
  <c r="F314" i="1"/>
  <c r="H321" i="1"/>
  <c r="G324" i="1"/>
  <c r="H329" i="1"/>
  <c r="F334" i="1"/>
  <c r="G335" i="1"/>
  <c r="G350" i="1"/>
  <c r="G351" i="1"/>
  <c r="G366" i="1"/>
  <c r="G367" i="1"/>
  <c r="H368" i="1"/>
  <c r="G369" i="1"/>
  <c r="F370" i="1"/>
  <c r="H378" i="1"/>
  <c r="G379" i="1"/>
  <c r="G380" i="1"/>
  <c r="F381" i="1"/>
  <c r="H389" i="1"/>
  <c r="G390" i="1"/>
  <c r="F391" i="1"/>
  <c r="H400" i="1"/>
  <c r="G401" i="1"/>
  <c r="F402" i="1"/>
  <c r="H410" i="1"/>
  <c r="G411" i="1"/>
  <c r="G412" i="1"/>
  <c r="F413" i="1"/>
  <c r="F98" i="1"/>
  <c r="G115" i="1"/>
  <c r="G120" i="1"/>
  <c r="H185" i="1"/>
  <c r="G207" i="1"/>
  <c r="G237" i="1"/>
  <c r="G242" i="1"/>
  <c r="H270" i="1"/>
  <c r="G272" i="1"/>
  <c r="H281" i="1"/>
  <c r="F283" i="1"/>
  <c r="H292" i="1"/>
  <c r="F294" i="1"/>
  <c r="F305" i="1"/>
  <c r="G314" i="1"/>
  <c r="F316" i="1"/>
  <c r="H324" i="1"/>
  <c r="G328" i="1"/>
  <c r="F333" i="1"/>
  <c r="G333" i="1"/>
  <c r="H333" i="1"/>
  <c r="E333" i="1"/>
  <c r="G334" i="1"/>
  <c r="F346" i="1"/>
  <c r="F347" i="1"/>
  <c r="G348" i="1"/>
  <c r="H350" i="1"/>
  <c r="F362" i="1"/>
  <c r="F363" i="1"/>
  <c r="G363" i="1"/>
  <c r="E363" i="1"/>
  <c r="G364" i="1"/>
  <c r="H366" i="1"/>
  <c r="H369" i="1"/>
  <c r="G370" i="1"/>
  <c r="F371" i="1"/>
  <c r="H380" i="1"/>
  <c r="G381" i="1"/>
  <c r="F382" i="1"/>
  <c r="H390" i="1"/>
  <c r="G391" i="1"/>
  <c r="G392" i="1"/>
  <c r="F393" i="1"/>
  <c r="H401" i="1"/>
  <c r="G402" i="1"/>
  <c r="F403" i="1"/>
  <c r="G403" i="1"/>
  <c r="E403" i="1"/>
  <c r="G46" i="1"/>
  <c r="G135" i="1"/>
  <c r="F140" i="1"/>
  <c r="E140" i="1"/>
  <c r="F162" i="1"/>
  <c r="H166" i="1"/>
  <c r="H178" i="1"/>
  <c r="H189" i="1"/>
  <c r="G211" i="1"/>
  <c r="F227" i="1"/>
  <c r="E227" i="1"/>
  <c r="G245" i="1"/>
  <c r="F254" i="1"/>
  <c r="H263" i="1"/>
  <c r="F265" i="1"/>
  <c r="E265" i="1"/>
  <c r="F276" i="1"/>
  <c r="H294" i="1"/>
  <c r="G296" i="1"/>
  <c r="H305" i="1"/>
  <c r="F307" i="1"/>
  <c r="E307" i="1"/>
  <c r="H316" i="1"/>
  <c r="F318" i="1"/>
  <c r="E318" i="1"/>
  <c r="F323" i="1"/>
  <c r="F332" i="1"/>
  <c r="H334" i="1"/>
  <c r="G345" i="1"/>
  <c r="G346" i="1"/>
  <c r="G347" i="1"/>
  <c r="G361" i="1"/>
  <c r="G362" i="1"/>
  <c r="H370" i="1"/>
  <c r="G371" i="1"/>
  <c r="G372" i="1"/>
  <c r="F373" i="1"/>
  <c r="G93" i="1"/>
  <c r="G113" i="1"/>
  <c r="F118" i="1"/>
  <c r="F123" i="1"/>
  <c r="G164" i="1"/>
  <c r="F180" i="1"/>
  <c r="E180" i="1"/>
  <c r="F191" i="1"/>
  <c r="F202" i="1"/>
  <c r="F220" i="1"/>
  <c r="E220" i="1"/>
  <c r="H223" i="1"/>
  <c r="F236" i="1"/>
  <c r="E236" i="1"/>
  <c r="H241" i="1"/>
  <c r="H246" i="1"/>
  <c r="F253" i="1"/>
  <c r="E253" i="1"/>
  <c r="H262" i="1"/>
  <c r="G264" i="1"/>
  <c r="H273" i="1"/>
  <c r="F275" i="1"/>
  <c r="E275" i="1"/>
  <c r="H284" i="1"/>
  <c r="F286" i="1"/>
  <c r="H295" i="1"/>
  <c r="F297" i="1"/>
  <c r="E297" i="1"/>
  <c r="G306" i="1"/>
  <c r="F308" i="1"/>
  <c r="G317" i="1"/>
  <c r="H322" i="1"/>
  <c r="G325" i="1"/>
  <c r="G338" i="1"/>
  <c r="G339" i="1"/>
  <c r="G353" i="1"/>
  <c r="G354" i="1"/>
  <c r="G355" i="1"/>
  <c r="H376" i="1"/>
  <c r="G377" i="1"/>
  <c r="F378" i="1"/>
  <c r="H386" i="1"/>
  <c r="G387" i="1"/>
  <c r="G388" i="1"/>
  <c r="F389" i="1"/>
  <c r="H397" i="1"/>
  <c r="G398" i="1"/>
  <c r="F399" i="1"/>
  <c r="H408" i="1"/>
  <c r="G409" i="1"/>
  <c r="F410" i="1"/>
  <c r="H418" i="1"/>
  <c r="G419" i="1"/>
  <c r="G420" i="1"/>
  <c r="F421" i="1"/>
  <c r="H429" i="1"/>
  <c r="G430" i="1"/>
  <c r="F431" i="1"/>
  <c r="G431" i="1"/>
  <c r="E431" i="1"/>
  <c r="H440" i="1"/>
  <c r="G441" i="1"/>
  <c r="F442" i="1"/>
  <c r="H450" i="1"/>
  <c r="G451" i="1"/>
  <c r="G452" i="1"/>
  <c r="F453" i="1"/>
  <c r="H461" i="1"/>
  <c r="G462" i="1"/>
  <c r="G466" i="1"/>
  <c r="G470" i="1"/>
  <c r="G474" i="1"/>
  <c r="G478" i="1"/>
  <c r="G482" i="1"/>
  <c r="G486" i="1"/>
  <c r="G490" i="1"/>
  <c r="G494" i="1"/>
  <c r="G498" i="1"/>
  <c r="G502" i="1"/>
  <c r="G63" i="1"/>
  <c r="G124" i="1"/>
  <c r="F161" i="1"/>
  <c r="H199" i="1"/>
  <c r="F259" i="1"/>
  <c r="E259" i="1"/>
  <c r="F270" i="1"/>
  <c r="F281" i="1"/>
  <c r="E281" i="1"/>
  <c r="F292" i="1"/>
  <c r="H310" i="1"/>
  <c r="F321" i="1"/>
  <c r="F324" i="1"/>
  <c r="F329" i="1"/>
  <c r="G336" i="1"/>
  <c r="H338" i="1"/>
  <c r="F351" i="1"/>
  <c r="E351" i="1"/>
  <c r="H353" i="1"/>
  <c r="F366" i="1"/>
  <c r="E366" i="1"/>
  <c r="G368" i="1"/>
  <c r="G375" i="1"/>
  <c r="G378" i="1"/>
  <c r="H381" i="1"/>
  <c r="G384" i="1"/>
  <c r="H394" i="1"/>
  <c r="G397" i="1"/>
  <c r="G400" i="1"/>
  <c r="F406" i="1"/>
  <c r="G414" i="1"/>
  <c r="G432" i="1"/>
  <c r="G433" i="1"/>
  <c r="G434" i="1"/>
  <c r="G435" i="1"/>
  <c r="H436" i="1"/>
  <c r="H437" i="1"/>
  <c r="H438" i="1"/>
  <c r="F454" i="1"/>
  <c r="F455" i="1"/>
  <c r="G455" i="1"/>
  <c r="E455" i="1"/>
  <c r="G456" i="1"/>
  <c r="G457" i="1"/>
  <c r="G458" i="1"/>
  <c r="G459" i="1"/>
  <c r="H460" i="1"/>
  <c r="H463" i="1"/>
  <c r="G464" i="1"/>
  <c r="F465" i="1"/>
  <c r="G465" i="1"/>
  <c r="H465" i="1"/>
  <c r="E465" i="1"/>
  <c r="H473" i="1"/>
  <c r="H474" i="1"/>
  <c r="G475" i="1"/>
  <c r="F476" i="1"/>
  <c r="H484" i="1"/>
  <c r="G485" i="1"/>
  <c r="F486" i="1"/>
  <c r="H486" i="1"/>
  <c r="E486" i="1"/>
  <c r="F487" i="1"/>
  <c r="G487" i="1"/>
  <c r="H487" i="1"/>
  <c r="E487" i="1"/>
  <c r="H495" i="1"/>
  <c r="G496" i="1"/>
  <c r="F497" i="1"/>
  <c r="F146" i="1"/>
  <c r="E146" i="1"/>
  <c r="G179" i="1"/>
  <c r="F238" i="1"/>
  <c r="F243" i="1"/>
  <c r="H248" i="1"/>
  <c r="F260" i="1"/>
  <c r="H278" i="1"/>
  <c r="H289" i="1"/>
  <c r="H300" i="1"/>
  <c r="H327" i="1"/>
  <c r="G332" i="1"/>
  <c r="F343" i="1"/>
  <c r="H345" i="1"/>
  <c r="F358" i="1"/>
  <c r="G360" i="1"/>
  <c r="H362" i="1"/>
  <c r="H372" i="1"/>
  <c r="F374" i="1"/>
  <c r="G374" i="1"/>
  <c r="H374" i="1"/>
  <c r="E374" i="1"/>
  <c r="H384" i="1"/>
  <c r="F387" i="1"/>
  <c r="E387" i="1"/>
  <c r="F390" i="1"/>
  <c r="E390" i="1"/>
  <c r="G393" i="1"/>
  <c r="G406" i="1"/>
  <c r="F409" i="1"/>
  <c r="G413" i="1"/>
  <c r="H414" i="1"/>
  <c r="F429" i="1"/>
  <c r="F430" i="1"/>
  <c r="H430" i="1"/>
  <c r="E430" i="1"/>
  <c r="H432" i="1"/>
  <c r="H433" i="1"/>
  <c r="H434" i="1"/>
  <c r="G453" i="1"/>
  <c r="G454" i="1"/>
  <c r="H456" i="1"/>
  <c r="H457" i="1"/>
  <c r="H458" i="1"/>
  <c r="H464" i="1"/>
  <c r="F466" i="1"/>
  <c r="F467" i="1"/>
  <c r="G467" i="1"/>
  <c r="H467" i="1"/>
  <c r="E467" i="1"/>
  <c r="H475" i="1"/>
  <c r="G476" i="1"/>
  <c r="F477" i="1"/>
  <c r="H485" i="1"/>
  <c r="F488" i="1"/>
  <c r="G488" i="1"/>
  <c r="H488" i="1"/>
  <c r="E488" i="1"/>
  <c r="H496" i="1"/>
  <c r="G497" i="1"/>
  <c r="F498" i="1"/>
  <c r="H498" i="1"/>
  <c r="E498" i="1"/>
  <c r="F499" i="1"/>
  <c r="H127" i="1"/>
  <c r="H155" i="1"/>
  <c r="F172" i="1"/>
  <c r="H194" i="1"/>
  <c r="G216" i="1"/>
  <c r="G233" i="1"/>
  <c r="G238" i="1"/>
  <c r="H243" i="1"/>
  <c r="G260" i="1"/>
  <c r="F271" i="1"/>
  <c r="F282" i="1"/>
  <c r="F293" i="1"/>
  <c r="G293" i="1"/>
  <c r="E293" i="1"/>
  <c r="F304" i="1"/>
  <c r="G304" i="1"/>
  <c r="E304" i="1"/>
  <c r="H332" i="1"/>
  <c r="G341" i="1"/>
  <c r="G343" i="1"/>
  <c r="G358" i="1"/>
  <c r="F377" i="1"/>
  <c r="F383" i="1"/>
  <c r="H393" i="1"/>
  <c r="G396" i="1"/>
  <c r="F405" i="1"/>
  <c r="G405" i="1"/>
  <c r="H405" i="1"/>
  <c r="E405" i="1"/>
  <c r="H406" i="1"/>
  <c r="H409" i="1"/>
  <c r="H413" i="1"/>
  <c r="F425" i="1"/>
  <c r="F426" i="1"/>
  <c r="F427" i="1"/>
  <c r="G427" i="1"/>
  <c r="E427" i="1"/>
  <c r="G428" i="1"/>
  <c r="G429" i="1"/>
  <c r="F449" i="1"/>
  <c r="F450" i="1"/>
  <c r="F451" i="1"/>
  <c r="E451" i="1"/>
  <c r="H452" i="1"/>
  <c r="H453" i="1"/>
  <c r="H454" i="1"/>
  <c r="H466" i="1"/>
  <c r="F468" i="1"/>
  <c r="H476" i="1"/>
  <c r="G477" i="1"/>
  <c r="F478" i="1"/>
  <c r="H478" i="1"/>
  <c r="E478" i="1"/>
  <c r="F479" i="1"/>
  <c r="F489" i="1"/>
  <c r="H497" i="1"/>
  <c r="G499" i="1"/>
  <c r="F500" i="1"/>
  <c r="G500" i="1"/>
  <c r="H500" i="1"/>
  <c r="E500" i="1"/>
  <c r="G132" i="1"/>
  <c r="G151" i="1"/>
  <c r="H183" i="1"/>
  <c r="H205" i="1"/>
  <c r="H258" i="1"/>
  <c r="H269" i="1"/>
  <c r="H280" i="1"/>
  <c r="H291" i="1"/>
  <c r="G302" i="1"/>
  <c r="G313" i="1"/>
  <c r="F326" i="1"/>
  <c r="F331" i="1"/>
  <c r="G342" i="1"/>
  <c r="G357" i="1"/>
  <c r="G359" i="1"/>
  <c r="H373" i="1"/>
  <c r="H382" i="1"/>
  <c r="G385" i="1"/>
  <c r="F394" i="1"/>
  <c r="H398" i="1"/>
  <c r="H404" i="1"/>
  <c r="F407" i="1"/>
  <c r="F415" i="1"/>
  <c r="G416" i="1"/>
  <c r="G417" i="1"/>
  <c r="G418" i="1"/>
  <c r="F437" i="1"/>
  <c r="F438" i="1"/>
  <c r="F439" i="1"/>
  <c r="G440" i="1"/>
  <c r="H441" i="1"/>
  <c r="H442" i="1"/>
  <c r="F461" i="1"/>
  <c r="F462" i="1"/>
  <c r="F463" i="1"/>
  <c r="H471" i="1"/>
  <c r="G472" i="1"/>
  <c r="F473" i="1"/>
  <c r="H481" i="1"/>
  <c r="H482" i="1"/>
  <c r="G483" i="1"/>
  <c r="F484" i="1"/>
  <c r="G484" i="1"/>
  <c r="E484" i="1"/>
  <c r="H492" i="1"/>
  <c r="G493" i="1"/>
  <c r="F494" i="1"/>
  <c r="F495" i="1"/>
  <c r="H503" i="1"/>
  <c r="G28" i="1"/>
  <c r="H233" i="1"/>
  <c r="H260" i="1"/>
  <c r="G282" i="1"/>
  <c r="F325" i="1"/>
  <c r="F339" i="1"/>
  <c r="E339" i="1"/>
  <c r="G356" i="1"/>
  <c r="H396" i="1"/>
  <c r="G399" i="1"/>
  <c r="H402" i="1"/>
  <c r="F422" i="1"/>
  <c r="G424" i="1"/>
  <c r="G426" i="1"/>
  <c r="H428" i="1"/>
  <c r="F445" i="1"/>
  <c r="G445" i="1"/>
  <c r="H445" i="1"/>
  <c r="E445" i="1"/>
  <c r="F447" i="1"/>
  <c r="G449" i="1"/>
  <c r="F469" i="1"/>
  <c r="G469" i="1"/>
  <c r="H469" i="1"/>
  <c r="E469" i="1"/>
  <c r="F480" i="1"/>
  <c r="G489" i="1"/>
  <c r="F491" i="1"/>
  <c r="G491" i="1"/>
  <c r="H491" i="1"/>
  <c r="E491" i="1"/>
  <c r="F129" i="1"/>
  <c r="E129" i="1"/>
  <c r="H210" i="1"/>
  <c r="G234" i="1"/>
  <c r="H268" i="1"/>
  <c r="G290" i="1"/>
  <c r="G312" i="1"/>
  <c r="F335" i="1"/>
  <c r="E335" i="1"/>
  <c r="G352" i="1"/>
  <c r="F369" i="1"/>
  <c r="E369" i="1"/>
  <c r="G408" i="1"/>
  <c r="F411" i="1"/>
  <c r="G422" i="1"/>
  <c r="H424" i="1"/>
  <c r="H426" i="1"/>
  <c r="F443" i="1"/>
  <c r="G447" i="1"/>
  <c r="H449" i="1"/>
  <c r="F471" i="1"/>
  <c r="G471" i="1"/>
  <c r="E471" i="1"/>
  <c r="G480" i="1"/>
  <c r="H489" i="1"/>
  <c r="F502" i="1"/>
  <c r="H502" i="1"/>
  <c r="E502" i="1"/>
  <c r="G52" i="1"/>
  <c r="F112" i="1"/>
  <c r="H167" i="1"/>
  <c r="F212" i="1"/>
  <c r="E212" i="1"/>
  <c r="H225" i="1"/>
  <c r="G269" i="1"/>
  <c r="F291" i="1"/>
  <c r="F313" i="1"/>
  <c r="G344" i="1"/>
  <c r="H361" i="1"/>
  <c r="G373" i="1"/>
  <c r="G376" i="1"/>
  <c r="F379" i="1"/>
  <c r="E379" i="1"/>
  <c r="G382" i="1"/>
  <c r="F385" i="1"/>
  <c r="H385" i="1"/>
  <c r="E385" i="1"/>
  <c r="F418" i="1"/>
  <c r="H420" i="1"/>
  <c r="H422" i="1"/>
  <c r="F441" i="1"/>
  <c r="E441" i="1"/>
  <c r="G443" i="1"/>
  <c r="H480" i="1"/>
  <c r="F482" i="1"/>
  <c r="F493" i="1"/>
  <c r="H493" i="1"/>
  <c r="E493" i="1"/>
  <c r="H141" i="1"/>
  <c r="G190" i="1"/>
  <c r="H219" i="1"/>
  <c r="H230" i="1"/>
  <c r="H250" i="1"/>
  <c r="G258" i="1"/>
  <c r="G280" i="1"/>
  <c r="F302" i="1"/>
  <c r="H323" i="1"/>
  <c r="F342" i="1"/>
  <c r="H342" i="1"/>
  <c r="E342" i="1"/>
  <c r="H346" i="1"/>
  <c r="F359" i="1"/>
  <c r="G395" i="1"/>
  <c r="F398" i="1"/>
  <c r="E398" i="1"/>
  <c r="F401" i="1"/>
  <c r="G404" i="1"/>
  <c r="F417" i="1"/>
  <c r="F419" i="1"/>
  <c r="E419" i="1"/>
  <c r="H421" i="1"/>
  <c r="G442" i="1"/>
  <c r="H444" i="1"/>
  <c r="H446" i="1"/>
  <c r="H470" i="1"/>
  <c r="F472" i="1"/>
  <c r="H472" i="1"/>
  <c r="E472" i="1"/>
  <c r="G481" i="1"/>
  <c r="F483" i="1"/>
  <c r="G492" i="1"/>
  <c r="H501" i="1"/>
  <c r="G503" i="1"/>
  <c r="F137" i="1"/>
  <c r="E137" i="1"/>
  <c r="G172" i="1"/>
  <c r="F228" i="1"/>
  <c r="E228" i="1"/>
  <c r="G322" i="1"/>
  <c r="H341" i="1"/>
  <c r="H358" i="1"/>
  <c r="F386" i="1"/>
  <c r="G386" i="1"/>
  <c r="E386" i="1"/>
  <c r="F423" i="1"/>
  <c r="G448" i="1"/>
  <c r="G468" i="1"/>
  <c r="G479" i="1"/>
  <c r="F490" i="1"/>
  <c r="F501" i="1"/>
  <c r="G501" i="1"/>
  <c r="E501" i="1"/>
  <c r="H82" i="1"/>
  <c r="G229" i="1"/>
  <c r="H249" i="1"/>
  <c r="H279" i="1"/>
  <c r="F350" i="1"/>
  <c r="E350" i="1"/>
  <c r="F367" i="1"/>
  <c r="H392" i="1"/>
  <c r="G423" i="1"/>
  <c r="G444" i="1"/>
  <c r="H448" i="1"/>
  <c r="H468" i="1"/>
  <c r="H479" i="1"/>
  <c r="H490" i="1"/>
  <c r="F187" i="1"/>
  <c r="E187" i="1"/>
  <c r="H238" i="1"/>
  <c r="H271" i="1"/>
  <c r="F315" i="1"/>
  <c r="E315" i="1"/>
  <c r="F354" i="1"/>
  <c r="H377" i="1"/>
  <c r="G383" i="1"/>
  <c r="H412" i="1"/>
  <c r="G425" i="1"/>
  <c r="F446" i="1"/>
  <c r="G446" i="1"/>
  <c r="E446" i="1"/>
  <c r="G450" i="1"/>
  <c r="H477" i="1"/>
  <c r="H499" i="1"/>
  <c r="F273" i="1"/>
  <c r="H302" i="1"/>
  <c r="F338" i="1"/>
  <c r="F355" i="1"/>
  <c r="E355" i="1"/>
  <c r="G407" i="1"/>
  <c r="H417" i="1"/>
  <c r="F434" i="1"/>
  <c r="G438" i="1"/>
  <c r="F459" i="1"/>
  <c r="G463" i="1"/>
  <c r="F474" i="1"/>
  <c r="F485" i="1"/>
  <c r="E485" i="1"/>
  <c r="F496" i="1"/>
  <c r="F176" i="1"/>
  <c r="E176" i="1"/>
  <c r="F375" i="1"/>
  <c r="E375" i="1"/>
  <c r="G410" i="1"/>
  <c r="G436" i="1"/>
  <c r="G461" i="1"/>
  <c r="H483" i="1"/>
  <c r="H326" i="1"/>
  <c r="H388" i="1"/>
  <c r="G437" i="1"/>
  <c r="H462" i="1"/>
  <c r="H239" i="1"/>
  <c r="G301" i="1"/>
  <c r="G389" i="1"/>
  <c r="G421" i="1"/>
  <c r="F470" i="1"/>
  <c r="E470" i="1"/>
  <c r="F492" i="1"/>
  <c r="E492" i="1"/>
  <c r="H354" i="1"/>
  <c r="F395" i="1"/>
  <c r="E395" i="1"/>
  <c r="H425" i="1"/>
  <c r="F481" i="1"/>
  <c r="E481" i="1"/>
  <c r="F503" i="1"/>
  <c r="F142" i="1"/>
  <c r="E142" i="1"/>
  <c r="F457" i="1"/>
  <c r="H151" i="1"/>
  <c r="H313" i="1"/>
  <c r="F458" i="1"/>
  <c r="G473" i="1"/>
  <c r="F262" i="1"/>
  <c r="E262" i="1"/>
  <c r="H357" i="1"/>
  <c r="G460" i="1"/>
  <c r="F475" i="1"/>
  <c r="E475" i="1"/>
  <c r="G340" i="1"/>
  <c r="F397" i="1"/>
  <c r="F435" i="1"/>
  <c r="E435" i="1"/>
  <c r="G394" i="1"/>
  <c r="F433" i="1"/>
  <c r="E433" i="1"/>
  <c r="G495" i="1"/>
  <c r="F246" i="1"/>
  <c r="G439" i="1"/>
  <c r="F414" i="1"/>
  <c r="E414" i="1"/>
  <c r="F198" i="1"/>
  <c r="H331" i="1"/>
  <c r="F464" i="1"/>
  <c r="F284" i="1"/>
  <c r="E284" i="1"/>
  <c r="H416" i="1"/>
  <c r="H494" i="1"/>
  <c r="G415" i="1"/>
  <c r="H132" i="1"/>
  <c r="E12" i="12"/>
  <c r="E13" i="11"/>
  <c r="X395" i="1"/>
  <c r="Y395" i="1"/>
  <c r="V395" i="1"/>
  <c r="Z395" i="1"/>
  <c r="I2328" i="15"/>
  <c r="W395" i="1"/>
  <c r="I1841" i="15"/>
  <c r="I1354" i="15"/>
  <c r="I867" i="15"/>
  <c r="I380" i="15"/>
  <c r="V446" i="1"/>
  <c r="X446" i="1"/>
  <c r="Y446" i="1"/>
  <c r="Z446" i="1"/>
  <c r="I2379" i="15"/>
  <c r="W446" i="1"/>
  <c r="I1892" i="15"/>
  <c r="I918" i="15"/>
  <c r="I1405" i="15"/>
  <c r="I431" i="15"/>
  <c r="V137" i="1"/>
  <c r="Y137" i="1"/>
  <c r="Z137" i="1"/>
  <c r="W137" i="1"/>
  <c r="X137" i="1"/>
  <c r="I2070" i="15"/>
  <c r="I1096" i="15"/>
  <c r="I1583" i="15"/>
  <c r="I609" i="15"/>
  <c r="I122" i="15"/>
  <c r="X441" i="1"/>
  <c r="V441" i="1"/>
  <c r="W441" i="1"/>
  <c r="Y441" i="1"/>
  <c r="Z441" i="1"/>
  <c r="P441" i="1"/>
  <c r="I2374" i="15"/>
  <c r="I1887" i="15"/>
  <c r="I1400" i="15"/>
  <c r="I913" i="15"/>
  <c r="I426" i="15"/>
  <c r="Z142" i="1"/>
  <c r="X142" i="1"/>
  <c r="W142" i="1"/>
  <c r="Y142" i="1"/>
  <c r="V142" i="1"/>
  <c r="P142" i="1"/>
  <c r="I2075" i="15"/>
  <c r="I1588" i="15"/>
  <c r="I1101" i="15"/>
  <c r="I127" i="15"/>
  <c r="I614" i="15"/>
  <c r="W492" i="1"/>
  <c r="V492" i="1"/>
  <c r="X492" i="1"/>
  <c r="Y492" i="1"/>
  <c r="Z492" i="1"/>
  <c r="I2425" i="15"/>
  <c r="I1938" i="15"/>
  <c r="I477" i="15"/>
  <c r="I1451" i="15"/>
  <c r="I964" i="15"/>
  <c r="W375" i="1"/>
  <c r="X375" i="1"/>
  <c r="V375" i="1"/>
  <c r="Y375" i="1"/>
  <c r="I2308" i="15"/>
  <c r="Z375" i="1"/>
  <c r="I1334" i="15"/>
  <c r="I847" i="15"/>
  <c r="I1821" i="15"/>
  <c r="I360" i="15"/>
  <c r="X350" i="1"/>
  <c r="V350" i="1"/>
  <c r="Y350" i="1"/>
  <c r="I2283" i="15"/>
  <c r="W350" i="1"/>
  <c r="Z350" i="1"/>
  <c r="I1796" i="15"/>
  <c r="I1309" i="15"/>
  <c r="I335" i="15"/>
  <c r="I822" i="15"/>
  <c r="E483" i="1"/>
  <c r="W419" i="1"/>
  <c r="R66" i="2"/>
  <c r="X419" i="1"/>
  <c r="S66" i="2"/>
  <c r="Y419" i="1"/>
  <c r="T66" i="2"/>
  <c r="I2352" i="15"/>
  <c r="Z419" i="1"/>
  <c r="U66" i="2"/>
  <c r="V419" i="1"/>
  <c r="I1865" i="15"/>
  <c r="I1378" i="15"/>
  <c r="I404" i="15"/>
  <c r="I891" i="15"/>
  <c r="X342" i="1"/>
  <c r="V342" i="1"/>
  <c r="Y342" i="1"/>
  <c r="Z342" i="1"/>
  <c r="W342" i="1"/>
  <c r="I2275" i="15"/>
  <c r="I1788" i="15"/>
  <c r="I1301" i="15"/>
  <c r="I814" i="15"/>
  <c r="I327" i="15"/>
  <c r="X385" i="1"/>
  <c r="W385" i="1"/>
  <c r="Y385" i="1"/>
  <c r="V385" i="1"/>
  <c r="Z385" i="1"/>
  <c r="I1344" i="15"/>
  <c r="I857" i="15"/>
  <c r="I370" i="15"/>
  <c r="I1831" i="15"/>
  <c r="I2318" i="15"/>
  <c r="E291" i="1"/>
  <c r="X369" i="1"/>
  <c r="Z369" i="1"/>
  <c r="W369" i="1"/>
  <c r="V369" i="1"/>
  <c r="Y369" i="1"/>
  <c r="P369" i="1"/>
  <c r="I2302" i="15"/>
  <c r="I1815" i="15"/>
  <c r="I1328" i="15"/>
  <c r="I841" i="15"/>
  <c r="I354" i="15"/>
  <c r="X469" i="1"/>
  <c r="Y469" i="1"/>
  <c r="Z469" i="1"/>
  <c r="V469" i="1"/>
  <c r="W469" i="1"/>
  <c r="P469" i="1"/>
  <c r="I2402" i="15"/>
  <c r="I1915" i="15"/>
  <c r="I1428" i="15"/>
  <c r="I454" i="15"/>
  <c r="I941" i="15"/>
  <c r="E422" i="1"/>
  <c r="E438" i="1"/>
  <c r="E331" i="1"/>
  <c r="E489" i="1"/>
  <c r="E449" i="1"/>
  <c r="E358" i="1"/>
  <c r="W146" i="1"/>
  <c r="V146" i="1"/>
  <c r="X146" i="1"/>
  <c r="Y146" i="1"/>
  <c r="Z146" i="1"/>
  <c r="I2079" i="15"/>
  <c r="I1592" i="15"/>
  <c r="I618" i="15"/>
  <c r="I131" i="15"/>
  <c r="I1105" i="15"/>
  <c r="E476" i="1"/>
  <c r="X366" i="1"/>
  <c r="V366" i="1"/>
  <c r="W366" i="1"/>
  <c r="Y366" i="1"/>
  <c r="I2299" i="15"/>
  <c r="Z366" i="1"/>
  <c r="I1812" i="15"/>
  <c r="I1325" i="15"/>
  <c r="I351" i="15"/>
  <c r="I838" i="15"/>
  <c r="V275" i="1"/>
  <c r="Z275" i="1"/>
  <c r="X275" i="1"/>
  <c r="Y275" i="1"/>
  <c r="W275" i="1"/>
  <c r="I2208" i="15"/>
  <c r="I1721" i="15"/>
  <c r="I1234" i="15"/>
  <c r="I747" i="15"/>
  <c r="I260" i="15"/>
  <c r="V318" i="1"/>
  <c r="Z318" i="1"/>
  <c r="W318" i="1"/>
  <c r="X318" i="1"/>
  <c r="Y318" i="1"/>
  <c r="I2251" i="15"/>
  <c r="I1764" i="15"/>
  <c r="I1277" i="15"/>
  <c r="I303" i="15"/>
  <c r="I790" i="15"/>
  <c r="Z403" i="1"/>
  <c r="X403" i="1"/>
  <c r="V403" i="1"/>
  <c r="W403" i="1"/>
  <c r="Y403" i="1"/>
  <c r="P403" i="1"/>
  <c r="I2336" i="15"/>
  <c r="I1849" i="15"/>
  <c r="I1362" i="15"/>
  <c r="I875" i="15"/>
  <c r="I388" i="15"/>
  <c r="V363" i="1"/>
  <c r="W363" i="1"/>
  <c r="X363" i="1"/>
  <c r="Y363" i="1"/>
  <c r="Z363" i="1"/>
  <c r="P363" i="1"/>
  <c r="I2296" i="15"/>
  <c r="I1322" i="15"/>
  <c r="I1809" i="15"/>
  <c r="I348" i="15"/>
  <c r="I835" i="15"/>
  <c r="W333" i="1"/>
  <c r="Y333" i="1"/>
  <c r="V333" i="1"/>
  <c r="Z333" i="1"/>
  <c r="I2266" i="15"/>
  <c r="I1292" i="15"/>
  <c r="X333" i="1"/>
  <c r="I1779" i="15"/>
  <c r="I805" i="15"/>
  <c r="I318" i="15"/>
  <c r="W261" i="1"/>
  <c r="V261" i="1"/>
  <c r="X261" i="1"/>
  <c r="Y261" i="1"/>
  <c r="Z261" i="1"/>
  <c r="I2194" i="15"/>
  <c r="I1707" i="15"/>
  <c r="I1220" i="15"/>
  <c r="I733" i="15"/>
  <c r="I246" i="15"/>
  <c r="W218" i="1"/>
  <c r="X218" i="1"/>
  <c r="Y218" i="1"/>
  <c r="Z218" i="1"/>
  <c r="V218" i="1"/>
  <c r="I1664" i="15"/>
  <c r="I2151" i="15"/>
  <c r="I1177" i="15"/>
  <c r="I690" i="15"/>
  <c r="I203" i="15"/>
  <c r="W285" i="1"/>
  <c r="V285" i="1"/>
  <c r="X285" i="1"/>
  <c r="Y285" i="1"/>
  <c r="Z285" i="1"/>
  <c r="I2218" i="15"/>
  <c r="I1244" i="15"/>
  <c r="I1731" i="15"/>
  <c r="I757" i="15"/>
  <c r="I270" i="15"/>
  <c r="E263" i="1"/>
  <c r="E223" i="1"/>
  <c r="Y311" i="1"/>
  <c r="Z311" i="1"/>
  <c r="W311" i="1"/>
  <c r="X311" i="1"/>
  <c r="V311" i="1"/>
  <c r="P311" i="1"/>
  <c r="I2244" i="15"/>
  <c r="I1757" i="15"/>
  <c r="I1270" i="15"/>
  <c r="I783" i="15"/>
  <c r="I296" i="15"/>
  <c r="E248" i="1"/>
  <c r="E219" i="1"/>
  <c r="E119" i="1"/>
  <c r="E310" i="1"/>
  <c r="Y251" i="1"/>
  <c r="W251" i="1"/>
  <c r="X251" i="1"/>
  <c r="Z251" i="1"/>
  <c r="V251" i="1"/>
  <c r="P251" i="1"/>
  <c r="I2184" i="15"/>
  <c r="I1697" i="15"/>
  <c r="I1210" i="15"/>
  <c r="I723" i="15"/>
  <c r="I236" i="15"/>
  <c r="E357" i="1"/>
  <c r="E341" i="1"/>
  <c r="Y319" i="1"/>
  <c r="W319" i="1"/>
  <c r="X319" i="1"/>
  <c r="Z319" i="1"/>
  <c r="V319" i="1"/>
  <c r="I2252" i="15"/>
  <c r="I1765" i="15"/>
  <c r="I1278" i="15"/>
  <c r="I791" i="15"/>
  <c r="I304" i="15"/>
  <c r="E135" i="1"/>
  <c r="E93" i="1"/>
  <c r="E157" i="1"/>
  <c r="V203" i="1"/>
  <c r="Y203" i="1"/>
  <c r="X203" i="1"/>
  <c r="W203" i="1"/>
  <c r="Z203" i="1"/>
  <c r="I2136" i="15"/>
  <c r="I1649" i="15"/>
  <c r="I1162" i="15"/>
  <c r="I188" i="15"/>
  <c r="I675" i="15"/>
  <c r="Y159" i="1"/>
  <c r="Z159" i="1"/>
  <c r="X159" i="1"/>
  <c r="V159" i="1"/>
  <c r="W159" i="1"/>
  <c r="P159" i="1"/>
  <c r="I2092" i="15"/>
  <c r="I1118" i="15"/>
  <c r="I631" i="15"/>
  <c r="I144" i="15"/>
  <c r="I1605" i="15"/>
  <c r="E209" i="1"/>
  <c r="E193" i="1"/>
  <c r="Z177" i="1"/>
  <c r="V177" i="1"/>
  <c r="W177" i="1"/>
  <c r="X177" i="1"/>
  <c r="Y177" i="1"/>
  <c r="P177" i="1"/>
  <c r="I2110" i="15"/>
  <c r="I1623" i="15"/>
  <c r="I649" i="15"/>
  <c r="I162" i="15"/>
  <c r="I1136" i="15"/>
  <c r="E91" i="1"/>
  <c r="E120" i="1"/>
  <c r="E18" i="1"/>
  <c r="E100" i="1"/>
  <c r="E76" i="1"/>
  <c r="E75" i="1"/>
  <c r="E59" i="1"/>
  <c r="E43" i="1"/>
  <c r="W20" i="1"/>
  <c r="Y20" i="1"/>
  <c r="Z20" i="1"/>
  <c r="V20" i="1"/>
  <c r="X20" i="1"/>
  <c r="I1466" i="15"/>
  <c r="I1953" i="15"/>
  <c r="I492" i="15"/>
  <c r="I979" i="15"/>
  <c r="I5" i="15"/>
  <c r="X25" i="1"/>
  <c r="V25" i="1"/>
  <c r="Y25" i="1"/>
  <c r="Z25" i="1"/>
  <c r="W25" i="1"/>
  <c r="I1958" i="15"/>
  <c r="I1471" i="15"/>
  <c r="I497" i="15"/>
  <c r="I10" i="15"/>
  <c r="I984" i="15"/>
  <c r="E32" i="1"/>
  <c r="E15" i="11"/>
  <c r="E16" i="11"/>
  <c r="D12" i="1"/>
  <c r="E14" i="11"/>
  <c r="E464" i="1"/>
  <c r="V262" i="1"/>
  <c r="W262" i="1"/>
  <c r="R57" i="2"/>
  <c r="X262" i="1"/>
  <c r="S57" i="2"/>
  <c r="Z262" i="1"/>
  <c r="U57" i="2"/>
  <c r="Y262" i="1"/>
  <c r="T57" i="2"/>
  <c r="I2195" i="15"/>
  <c r="I1708" i="15"/>
  <c r="I1221" i="15"/>
  <c r="I247" i="15"/>
  <c r="I734" i="15"/>
  <c r="E503" i="1"/>
  <c r="W470" i="1"/>
  <c r="X470" i="1"/>
  <c r="Y470" i="1"/>
  <c r="Z470" i="1"/>
  <c r="V470" i="1"/>
  <c r="I2403" i="15"/>
  <c r="I1916" i="15"/>
  <c r="I942" i="15"/>
  <c r="I1429" i="15"/>
  <c r="I455" i="15"/>
  <c r="E434" i="1"/>
  <c r="E354" i="1"/>
  <c r="E417" i="1"/>
  <c r="E443" i="1"/>
  <c r="E463" i="1"/>
  <c r="E437" i="1"/>
  <c r="E394" i="1"/>
  <c r="E326" i="1"/>
  <c r="E499" i="1"/>
  <c r="E477" i="1"/>
  <c r="V390" i="1"/>
  <c r="Z390" i="1"/>
  <c r="W390" i="1"/>
  <c r="X390" i="1"/>
  <c r="Y390" i="1"/>
  <c r="I2323" i="15"/>
  <c r="I1836" i="15"/>
  <c r="I1349" i="15"/>
  <c r="I862" i="15"/>
  <c r="I375" i="15"/>
  <c r="E260" i="1"/>
  <c r="E497" i="1"/>
  <c r="E292" i="1"/>
  <c r="E442" i="1"/>
  <c r="E389" i="1"/>
  <c r="Y220" i="1"/>
  <c r="V220" i="1"/>
  <c r="W220" i="1"/>
  <c r="X220" i="1"/>
  <c r="Z220" i="1"/>
  <c r="P220" i="1"/>
  <c r="I1666" i="15"/>
  <c r="I2153" i="15"/>
  <c r="I692" i="15"/>
  <c r="I1179" i="15"/>
  <c r="I205" i="15"/>
  <c r="W265" i="1"/>
  <c r="Z265" i="1"/>
  <c r="X265" i="1"/>
  <c r="V265" i="1"/>
  <c r="Y265" i="1"/>
  <c r="I2198" i="15"/>
  <c r="I1711" i="15"/>
  <c r="I1224" i="15"/>
  <c r="I737" i="15"/>
  <c r="I250" i="15"/>
  <c r="E362" i="1"/>
  <c r="E283" i="1"/>
  <c r="E370" i="1"/>
  <c r="W303" i="1"/>
  <c r="X303" i="1"/>
  <c r="Y303" i="1"/>
  <c r="V303" i="1"/>
  <c r="Z303" i="1"/>
  <c r="I2236" i="15"/>
  <c r="I1749" i="15"/>
  <c r="I1262" i="15"/>
  <c r="I775" i="15"/>
  <c r="I288" i="15"/>
  <c r="E207" i="1"/>
  <c r="E460" i="1"/>
  <c r="E444" i="1"/>
  <c r="E428" i="1"/>
  <c r="E412" i="1"/>
  <c r="E396" i="1"/>
  <c r="E380" i="1"/>
  <c r="E364" i="1"/>
  <c r="E348" i="1"/>
  <c r="E328" i="1"/>
  <c r="E306" i="1"/>
  <c r="E105" i="1"/>
  <c r="E239" i="1"/>
  <c r="E210" i="1"/>
  <c r="E114" i="1"/>
  <c r="E250" i="1"/>
  <c r="E252" i="1"/>
  <c r="E211" i="1"/>
  <c r="E166" i="1"/>
  <c r="E46" i="1"/>
  <c r="E143" i="1"/>
  <c r="E245" i="1"/>
  <c r="E229" i="1"/>
  <c r="E183" i="1"/>
  <c r="E156" i="1"/>
  <c r="E128" i="1"/>
  <c r="Y103" i="1"/>
  <c r="W103" i="1"/>
  <c r="X103" i="1"/>
  <c r="Z103" i="1"/>
  <c r="V103" i="1"/>
  <c r="P103" i="1"/>
  <c r="I2036" i="15"/>
  <c r="I1062" i="15"/>
  <c r="I575" i="15"/>
  <c r="I88" i="15"/>
  <c r="I1549" i="15"/>
  <c r="E141" i="1"/>
  <c r="E37" i="1"/>
  <c r="E26" i="1"/>
  <c r="E77" i="1"/>
  <c r="E41" i="1"/>
  <c r="E48" i="1"/>
  <c r="V414" i="1"/>
  <c r="Z414" i="1"/>
  <c r="X414" i="1"/>
  <c r="I2347" i="15"/>
  <c r="W414" i="1"/>
  <c r="Y414" i="1"/>
  <c r="I1860" i="15"/>
  <c r="I886" i="15"/>
  <c r="I1373" i="15"/>
  <c r="I399" i="15"/>
  <c r="V485" i="1"/>
  <c r="Z485" i="1"/>
  <c r="W485" i="1"/>
  <c r="X485" i="1"/>
  <c r="I2418" i="15"/>
  <c r="Y485" i="1"/>
  <c r="I1444" i="15"/>
  <c r="I1931" i="15"/>
  <c r="I957" i="15"/>
  <c r="I470" i="15"/>
  <c r="V398" i="1"/>
  <c r="W398" i="1"/>
  <c r="X398" i="1"/>
  <c r="Y398" i="1"/>
  <c r="Z398" i="1"/>
  <c r="P398" i="1"/>
  <c r="I2331" i="15"/>
  <c r="I1844" i="15"/>
  <c r="I870" i="15"/>
  <c r="I1357" i="15"/>
  <c r="I383" i="15"/>
  <c r="X433" i="1"/>
  <c r="Z433" i="1"/>
  <c r="Y433" i="1"/>
  <c r="V433" i="1"/>
  <c r="I2366" i="15"/>
  <c r="W433" i="1"/>
  <c r="I1879" i="15"/>
  <c r="I1392" i="15"/>
  <c r="I905" i="15"/>
  <c r="I418" i="15"/>
  <c r="X435" i="1"/>
  <c r="V435" i="1"/>
  <c r="I2368" i="15"/>
  <c r="Z435" i="1"/>
  <c r="W435" i="1"/>
  <c r="Y435" i="1"/>
  <c r="I1881" i="15"/>
  <c r="I1394" i="15"/>
  <c r="I907" i="15"/>
  <c r="I420" i="15"/>
  <c r="W481" i="1"/>
  <c r="X481" i="1"/>
  <c r="Y481" i="1"/>
  <c r="Z481" i="1"/>
  <c r="V481" i="1"/>
  <c r="I2414" i="15"/>
  <c r="I466" i="15"/>
  <c r="I953" i="15"/>
  <c r="I1440" i="15"/>
  <c r="I1927" i="15"/>
  <c r="W176" i="1"/>
  <c r="X176" i="1"/>
  <c r="Y176" i="1"/>
  <c r="Z176" i="1"/>
  <c r="V176" i="1"/>
  <c r="I2109" i="15"/>
  <c r="I1622" i="15"/>
  <c r="I1135" i="15"/>
  <c r="I648" i="15"/>
  <c r="I161" i="15"/>
  <c r="V315" i="1"/>
  <c r="W315" i="1"/>
  <c r="R63" i="2"/>
  <c r="X315" i="1"/>
  <c r="S63" i="2"/>
  <c r="Z315" i="1"/>
  <c r="U63" i="2"/>
  <c r="I2248" i="15"/>
  <c r="Y315" i="1"/>
  <c r="T63" i="2"/>
  <c r="I1761" i="15"/>
  <c r="I1274" i="15"/>
  <c r="I787" i="15"/>
  <c r="I300" i="15"/>
  <c r="Y228" i="1"/>
  <c r="W228" i="1"/>
  <c r="X228" i="1"/>
  <c r="Z228" i="1"/>
  <c r="V228" i="1"/>
  <c r="P228" i="1"/>
  <c r="I2161" i="15"/>
  <c r="I1674" i="15"/>
  <c r="I1187" i="15"/>
  <c r="I700" i="15"/>
  <c r="I213" i="15"/>
  <c r="W472" i="1"/>
  <c r="V472" i="1"/>
  <c r="X472" i="1"/>
  <c r="Y472" i="1"/>
  <c r="Z472" i="1"/>
  <c r="I2405" i="15"/>
  <c r="I1918" i="15"/>
  <c r="I1431" i="15"/>
  <c r="I457" i="15"/>
  <c r="I944" i="15"/>
  <c r="Z379" i="1"/>
  <c r="X379" i="1"/>
  <c r="Y379" i="1"/>
  <c r="V379" i="1"/>
  <c r="I2312" i="15"/>
  <c r="I1338" i="15"/>
  <c r="I1825" i="15"/>
  <c r="W379" i="1"/>
  <c r="I851" i="15"/>
  <c r="I364" i="15"/>
  <c r="V335" i="1"/>
  <c r="W335" i="1"/>
  <c r="I2268" i="15"/>
  <c r="Y335" i="1"/>
  <c r="X335" i="1"/>
  <c r="Z335" i="1"/>
  <c r="I1781" i="15"/>
  <c r="I1294" i="15"/>
  <c r="I807" i="15"/>
  <c r="I320" i="15"/>
  <c r="Z129" i="1"/>
  <c r="V129" i="1"/>
  <c r="W129" i="1"/>
  <c r="X129" i="1"/>
  <c r="Y129" i="1"/>
  <c r="I1575" i="15"/>
  <c r="I2062" i="15"/>
  <c r="I1088" i="15"/>
  <c r="I601" i="15"/>
  <c r="I114" i="15"/>
  <c r="W484" i="1"/>
  <c r="V484" i="1"/>
  <c r="Z484" i="1"/>
  <c r="X484" i="1"/>
  <c r="Y484" i="1"/>
  <c r="I2417" i="15"/>
  <c r="I1930" i="15"/>
  <c r="I956" i="15"/>
  <c r="I1443" i="15"/>
  <c r="I469" i="15"/>
  <c r="E462" i="1"/>
  <c r="X405" i="1"/>
  <c r="Y405" i="1"/>
  <c r="Z405" i="1"/>
  <c r="V405" i="1"/>
  <c r="W405" i="1"/>
  <c r="I2338" i="15"/>
  <c r="I1851" i="15"/>
  <c r="I1364" i="15"/>
  <c r="I877" i="15"/>
  <c r="I390" i="15"/>
  <c r="Z498" i="1"/>
  <c r="X498" i="1"/>
  <c r="V498" i="1"/>
  <c r="W498" i="1"/>
  <c r="Y498" i="1"/>
  <c r="I2431" i="15"/>
  <c r="I970" i="15"/>
  <c r="I1457" i="15"/>
  <c r="I1944" i="15"/>
  <c r="I483" i="15"/>
  <c r="V430" i="1"/>
  <c r="Y430" i="1"/>
  <c r="W430" i="1"/>
  <c r="I2363" i="15"/>
  <c r="X430" i="1"/>
  <c r="I1876" i="15"/>
  <c r="Z430" i="1"/>
  <c r="I902" i="15"/>
  <c r="I1389" i="15"/>
  <c r="I415" i="15"/>
  <c r="V387" i="1"/>
  <c r="W387" i="1"/>
  <c r="I2320" i="15"/>
  <c r="X387" i="1"/>
  <c r="Y387" i="1"/>
  <c r="Z387" i="1"/>
  <c r="I1346" i="15"/>
  <c r="I1833" i="15"/>
  <c r="I372" i="15"/>
  <c r="I859" i="15"/>
  <c r="E343" i="1"/>
  <c r="V351" i="1"/>
  <c r="W351" i="1"/>
  <c r="X351" i="1"/>
  <c r="Y351" i="1"/>
  <c r="I2284" i="15"/>
  <c r="Z351" i="1"/>
  <c r="I1797" i="15"/>
  <c r="I1310" i="15"/>
  <c r="I823" i="15"/>
  <c r="I336" i="15"/>
  <c r="W281" i="1"/>
  <c r="X281" i="1"/>
  <c r="Y281" i="1"/>
  <c r="Z281" i="1"/>
  <c r="V281" i="1"/>
  <c r="P281" i="1"/>
  <c r="I2214" i="15"/>
  <c r="I1240" i="15"/>
  <c r="I753" i="15"/>
  <c r="I266" i="15"/>
  <c r="I1727" i="15"/>
  <c r="E308" i="1"/>
  <c r="E202" i="1"/>
  <c r="E373" i="1"/>
  <c r="V307" i="1"/>
  <c r="Z307" i="1"/>
  <c r="W307" i="1"/>
  <c r="X307" i="1"/>
  <c r="I2240" i="15"/>
  <c r="Y307" i="1"/>
  <c r="I1266" i="15"/>
  <c r="I779" i="15"/>
  <c r="I1753" i="15"/>
  <c r="I292" i="15"/>
  <c r="E371" i="1"/>
  <c r="E98" i="1"/>
  <c r="E391" i="1"/>
  <c r="V247" i="1"/>
  <c r="Y247" i="1"/>
  <c r="Z247" i="1"/>
  <c r="W247" i="1"/>
  <c r="X247" i="1"/>
  <c r="I2180" i="15"/>
  <c r="I1693" i="15"/>
  <c r="I1206" i="15"/>
  <c r="I719" i="15"/>
  <c r="I232" i="15"/>
  <c r="X196" i="1"/>
  <c r="Y196" i="1"/>
  <c r="Z196" i="1"/>
  <c r="V196" i="1"/>
  <c r="W196" i="1"/>
  <c r="I2129" i="15"/>
  <c r="I1642" i="15"/>
  <c r="I1155" i="15"/>
  <c r="I668" i="15"/>
  <c r="I181" i="15"/>
  <c r="E327" i="1"/>
  <c r="W168" i="1"/>
  <c r="V168" i="1"/>
  <c r="X168" i="1"/>
  <c r="Y168" i="1"/>
  <c r="Z168" i="1"/>
  <c r="I2101" i="15"/>
  <c r="I1614" i="15"/>
  <c r="I1127" i="15"/>
  <c r="I640" i="15"/>
  <c r="I153" i="15"/>
  <c r="E280" i="1"/>
  <c r="E258" i="1"/>
  <c r="W108" i="1"/>
  <c r="Z108" i="1"/>
  <c r="Y108" i="1"/>
  <c r="V108" i="1"/>
  <c r="X108" i="1"/>
  <c r="I1554" i="15"/>
  <c r="I1067" i="15"/>
  <c r="I2041" i="15"/>
  <c r="I580" i="15"/>
  <c r="I93" i="15"/>
  <c r="W257" i="1"/>
  <c r="Z257" i="1"/>
  <c r="X257" i="1"/>
  <c r="V257" i="1"/>
  <c r="Y257" i="1"/>
  <c r="I2190" i="15"/>
  <c r="I1703" i="15"/>
  <c r="I1216" i="15"/>
  <c r="I729" i="15"/>
  <c r="I242" i="15"/>
  <c r="E249" i="1"/>
  <c r="E208" i="1"/>
  <c r="E353" i="1"/>
  <c r="Z337" i="1"/>
  <c r="X337" i="1"/>
  <c r="V337" i="1"/>
  <c r="W337" i="1"/>
  <c r="Y337" i="1"/>
  <c r="P337" i="1"/>
  <c r="I2270" i="15"/>
  <c r="I1296" i="15"/>
  <c r="I1783" i="15"/>
  <c r="I809" i="15"/>
  <c r="I322" i="15"/>
  <c r="E288" i="1"/>
  <c r="E266" i="1"/>
  <c r="E80" i="1"/>
  <c r="W165" i="1"/>
  <c r="V165" i="1"/>
  <c r="X165" i="1"/>
  <c r="Y165" i="1"/>
  <c r="Z165" i="1"/>
  <c r="I2098" i="15"/>
  <c r="I1611" i="15"/>
  <c r="I1124" i="15"/>
  <c r="I637" i="15"/>
  <c r="I150" i="15"/>
  <c r="V195" i="1"/>
  <c r="Y195" i="1"/>
  <c r="Z195" i="1"/>
  <c r="W195" i="1"/>
  <c r="X195" i="1"/>
  <c r="I2128" i="15"/>
  <c r="I1154" i="15"/>
  <c r="I1641" i="15"/>
  <c r="I180" i="15"/>
  <c r="I667" i="15"/>
  <c r="W101" i="1"/>
  <c r="X101" i="1"/>
  <c r="Y101" i="1"/>
  <c r="V101" i="1"/>
  <c r="Z101" i="1"/>
  <c r="I2034" i="15"/>
  <c r="I1547" i="15"/>
  <c r="I573" i="15"/>
  <c r="I1060" i="15"/>
  <c r="I86" i="15"/>
  <c r="E204" i="1"/>
  <c r="E155" i="1"/>
  <c r="Y122" i="1"/>
  <c r="W122" i="1"/>
  <c r="Z122" i="1"/>
  <c r="X122" i="1"/>
  <c r="V122" i="1"/>
  <c r="P122" i="1"/>
  <c r="I2055" i="15"/>
  <c r="I1568" i="15"/>
  <c r="I1081" i="15"/>
  <c r="I594" i="15"/>
  <c r="I107" i="15"/>
  <c r="X145" i="1"/>
  <c r="V145" i="1"/>
  <c r="W145" i="1"/>
  <c r="Y145" i="1"/>
  <c r="Z145" i="1"/>
  <c r="I2078" i="15"/>
  <c r="I1591" i="15"/>
  <c r="I617" i="15"/>
  <c r="I130" i="15"/>
  <c r="I1104" i="15"/>
  <c r="E205" i="1"/>
  <c r="E189" i="1"/>
  <c r="E171" i="1"/>
  <c r="X149" i="1"/>
  <c r="Y149" i="1"/>
  <c r="Z149" i="1"/>
  <c r="V149" i="1"/>
  <c r="W149" i="1"/>
  <c r="I2082" i="15"/>
  <c r="I1595" i="15"/>
  <c r="I1108" i="15"/>
  <c r="I621" i="15"/>
  <c r="I134" i="15"/>
  <c r="V62" i="1"/>
  <c r="W62" i="1"/>
  <c r="X62" i="1"/>
  <c r="Y62" i="1"/>
  <c r="Z62" i="1"/>
  <c r="I1995" i="15"/>
  <c r="I1508" i="15"/>
  <c r="I47" i="15"/>
  <c r="I534" i="15"/>
  <c r="I1021" i="15"/>
  <c r="X81" i="1"/>
  <c r="Y81" i="1"/>
  <c r="Z81" i="1"/>
  <c r="V81" i="1"/>
  <c r="W81" i="1"/>
  <c r="I2014" i="15"/>
  <c r="I1527" i="15"/>
  <c r="I553" i="15"/>
  <c r="I66" i="15"/>
  <c r="I1040" i="15"/>
  <c r="Z85" i="1"/>
  <c r="X85" i="1"/>
  <c r="V85" i="1"/>
  <c r="W85" i="1"/>
  <c r="Y85" i="1"/>
  <c r="I2018" i="15"/>
  <c r="I1531" i="15"/>
  <c r="I1044" i="15"/>
  <c r="I557" i="15"/>
  <c r="I70" i="15"/>
  <c r="Y96" i="1"/>
  <c r="Z96" i="1"/>
  <c r="W96" i="1"/>
  <c r="X96" i="1"/>
  <c r="V96" i="1"/>
  <c r="P96" i="1"/>
  <c r="I2029" i="15"/>
  <c r="I1542" i="15"/>
  <c r="I1055" i="15"/>
  <c r="I568" i="15"/>
  <c r="I81" i="15"/>
  <c r="X70" i="1"/>
  <c r="Y70" i="1"/>
  <c r="Z70" i="1"/>
  <c r="V70" i="1"/>
  <c r="W70" i="1"/>
  <c r="I2003" i="15"/>
  <c r="I1516" i="15"/>
  <c r="I1029" i="15"/>
  <c r="I55" i="15"/>
  <c r="I542" i="15"/>
  <c r="Z78" i="1"/>
  <c r="V78" i="1"/>
  <c r="W78" i="1"/>
  <c r="X78" i="1"/>
  <c r="Y78" i="1"/>
  <c r="I2011" i="15"/>
  <c r="I1524" i="15"/>
  <c r="I63" i="15"/>
  <c r="I1037" i="15"/>
  <c r="I550" i="15"/>
  <c r="X23" i="1"/>
  <c r="Z23" i="1"/>
  <c r="V23" i="1"/>
  <c r="W23" i="1"/>
  <c r="Y23" i="1"/>
  <c r="I1956" i="15"/>
  <c r="I1469" i="15"/>
  <c r="I982" i="15"/>
  <c r="I495" i="15"/>
  <c r="I8" i="15"/>
  <c r="E71" i="1"/>
  <c r="Z55" i="1"/>
  <c r="W55" i="1"/>
  <c r="X55" i="1"/>
  <c r="Y55" i="1"/>
  <c r="V55" i="1"/>
  <c r="P55" i="1"/>
  <c r="I1988" i="15"/>
  <c r="I1501" i="15"/>
  <c r="I1014" i="15"/>
  <c r="I527" i="15"/>
  <c r="I40" i="15"/>
  <c r="E28" i="1"/>
  <c r="E198" i="1"/>
  <c r="E397" i="1"/>
  <c r="E458" i="1"/>
  <c r="E496" i="1"/>
  <c r="E423" i="1"/>
  <c r="E401" i="1"/>
  <c r="E302" i="1"/>
  <c r="V212" i="1"/>
  <c r="Z212" i="1"/>
  <c r="Y212" i="1"/>
  <c r="W212" i="1"/>
  <c r="I2145" i="15"/>
  <c r="I1658" i="15"/>
  <c r="X212" i="1"/>
  <c r="I684" i="15"/>
  <c r="I1171" i="15"/>
  <c r="I197" i="15"/>
  <c r="E447" i="1"/>
  <c r="E461" i="1"/>
  <c r="E479" i="1"/>
  <c r="E429" i="1"/>
  <c r="E243" i="1"/>
  <c r="E270" i="1"/>
  <c r="E410" i="1"/>
  <c r="E191" i="1"/>
  <c r="E254" i="1"/>
  <c r="E162" i="1"/>
  <c r="E393" i="1"/>
  <c r="E316" i="1"/>
  <c r="E413" i="1"/>
  <c r="E334" i="1"/>
  <c r="E242" i="1"/>
  <c r="E456" i="1"/>
  <c r="E440" i="1"/>
  <c r="E424" i="1"/>
  <c r="E408" i="1"/>
  <c r="E392" i="1"/>
  <c r="E376" i="1"/>
  <c r="E360" i="1"/>
  <c r="E344" i="1"/>
  <c r="E301" i="1"/>
  <c r="E279" i="1"/>
  <c r="E234" i="1"/>
  <c r="E199" i="1"/>
  <c r="E169" i="1"/>
  <c r="E89" i="1"/>
  <c r="E300" i="1"/>
  <c r="E278" i="1"/>
  <c r="E244" i="1"/>
  <c r="E309" i="1"/>
  <c r="E287" i="1"/>
  <c r="E240" i="1"/>
  <c r="E150" i="1"/>
  <c r="E179" i="1"/>
  <c r="E164" i="1"/>
  <c r="E124" i="1"/>
  <c r="E216" i="1"/>
  <c r="E154" i="1"/>
  <c r="E132" i="1"/>
  <c r="E241" i="1"/>
  <c r="E225" i="1"/>
  <c r="E192" i="1"/>
  <c r="E106" i="1"/>
  <c r="E170" i="1"/>
  <c r="Y95" i="1"/>
  <c r="W95" i="1"/>
  <c r="X95" i="1"/>
  <c r="Z95" i="1"/>
  <c r="V95" i="1"/>
  <c r="I2028" i="15"/>
  <c r="I1054" i="15"/>
  <c r="I567" i="15"/>
  <c r="I80" i="15"/>
  <c r="I1541" i="15"/>
  <c r="E102" i="1"/>
  <c r="E79" i="1"/>
  <c r="E72" i="1"/>
  <c r="E84" i="1"/>
  <c r="E65" i="1"/>
  <c r="E31" i="1"/>
  <c r="E33" i="1"/>
  <c r="E60" i="1"/>
  <c r="E44" i="1"/>
  <c r="V355" i="1"/>
  <c r="W355" i="1"/>
  <c r="X355" i="1"/>
  <c r="Y355" i="1"/>
  <c r="Z355" i="1"/>
  <c r="I2288" i="15"/>
  <c r="I1314" i="15"/>
  <c r="I1801" i="15"/>
  <c r="I340" i="15"/>
  <c r="I827" i="15"/>
  <c r="Y471" i="1"/>
  <c r="V471" i="1"/>
  <c r="W471" i="1"/>
  <c r="X471" i="1"/>
  <c r="I2404" i="15"/>
  <c r="Z471" i="1"/>
  <c r="I943" i="15"/>
  <c r="I1917" i="15"/>
  <c r="I1430" i="15"/>
  <c r="I456" i="15"/>
  <c r="Y491" i="1"/>
  <c r="W491" i="1"/>
  <c r="X491" i="1"/>
  <c r="Z491" i="1"/>
  <c r="I2424" i="15"/>
  <c r="V491" i="1"/>
  <c r="I1937" i="15"/>
  <c r="I1450" i="15"/>
  <c r="I963" i="15"/>
  <c r="I476" i="15"/>
  <c r="W500" i="1"/>
  <c r="Y500" i="1"/>
  <c r="Z500" i="1"/>
  <c r="V500" i="1"/>
  <c r="I2433" i="15"/>
  <c r="X500" i="1"/>
  <c r="I972" i="15"/>
  <c r="I1946" i="15"/>
  <c r="I485" i="15"/>
  <c r="I1459" i="15"/>
  <c r="V427" i="1"/>
  <c r="Z427" i="1"/>
  <c r="X427" i="1"/>
  <c r="I2360" i="15"/>
  <c r="W427" i="1"/>
  <c r="Y427" i="1"/>
  <c r="I1873" i="15"/>
  <c r="I1386" i="15"/>
  <c r="I899" i="15"/>
  <c r="I412" i="15"/>
  <c r="Y467" i="1"/>
  <c r="Z467" i="1"/>
  <c r="W467" i="1"/>
  <c r="I2400" i="15"/>
  <c r="V467" i="1"/>
  <c r="X467" i="1"/>
  <c r="I1913" i="15"/>
  <c r="I1426" i="15"/>
  <c r="I939" i="15"/>
  <c r="I452" i="15"/>
  <c r="E238" i="1"/>
  <c r="Y455" i="1"/>
  <c r="I2388" i="15"/>
  <c r="Z455" i="1"/>
  <c r="V455" i="1"/>
  <c r="W455" i="1"/>
  <c r="X455" i="1"/>
  <c r="I927" i="15"/>
  <c r="I1901" i="15"/>
  <c r="I1414" i="15"/>
  <c r="I440" i="15"/>
  <c r="X259" i="1"/>
  <c r="Y259" i="1"/>
  <c r="Z259" i="1"/>
  <c r="V259" i="1"/>
  <c r="W259" i="1"/>
  <c r="I2192" i="15"/>
  <c r="I1705" i="15"/>
  <c r="I1218" i="15"/>
  <c r="I244" i="15"/>
  <c r="I731" i="15"/>
  <c r="I2364" i="15"/>
  <c r="Y431" i="1"/>
  <c r="X431" i="1"/>
  <c r="V431" i="1"/>
  <c r="W431" i="1"/>
  <c r="I1877" i="15"/>
  <c r="I903" i="15"/>
  <c r="I1390" i="15"/>
  <c r="Z431" i="1"/>
  <c r="I416" i="15"/>
  <c r="Y253" i="1"/>
  <c r="W253" i="1"/>
  <c r="X253" i="1"/>
  <c r="Z253" i="1"/>
  <c r="V253" i="1"/>
  <c r="I2186" i="15"/>
  <c r="I1699" i="15"/>
  <c r="I1212" i="15"/>
  <c r="I725" i="15"/>
  <c r="I238" i="15"/>
  <c r="W140" i="1"/>
  <c r="Z140" i="1"/>
  <c r="V140" i="1"/>
  <c r="X140" i="1"/>
  <c r="Y140" i="1"/>
  <c r="P140" i="1"/>
  <c r="I1586" i="15"/>
  <c r="I2073" i="15"/>
  <c r="I1099" i="15"/>
  <c r="I125" i="15"/>
  <c r="I612" i="15"/>
  <c r="V274" i="1"/>
  <c r="W274" i="1"/>
  <c r="X274" i="1"/>
  <c r="Y274" i="1"/>
  <c r="Z274" i="1"/>
  <c r="P274" i="1"/>
  <c r="I2207" i="15"/>
  <c r="I1720" i="15"/>
  <c r="I1233" i="15"/>
  <c r="I746" i="15"/>
  <c r="I259" i="15"/>
  <c r="Y147" i="1"/>
  <c r="V147" i="1"/>
  <c r="W147" i="1"/>
  <c r="X147" i="1"/>
  <c r="Z147" i="1"/>
  <c r="I2080" i="15"/>
  <c r="I1106" i="15"/>
  <c r="I619" i="15"/>
  <c r="I132" i="15"/>
  <c r="I1593" i="15"/>
  <c r="Z299" i="1"/>
  <c r="X299" i="1"/>
  <c r="V299" i="1"/>
  <c r="W299" i="1"/>
  <c r="Y299" i="1"/>
  <c r="I2232" i="15"/>
  <c r="I1745" i="15"/>
  <c r="I1258" i="15"/>
  <c r="I284" i="15"/>
  <c r="I771" i="15"/>
  <c r="V235" i="1"/>
  <c r="Z235" i="1"/>
  <c r="X235" i="1"/>
  <c r="I2168" i="15"/>
  <c r="W235" i="1"/>
  <c r="Y235" i="1"/>
  <c r="I1681" i="15"/>
  <c r="I1194" i="15"/>
  <c r="I220" i="15"/>
  <c r="I707" i="15"/>
  <c r="Z365" i="1"/>
  <c r="X365" i="1"/>
  <c r="W365" i="1"/>
  <c r="V365" i="1"/>
  <c r="I2298" i="15"/>
  <c r="I1324" i="15"/>
  <c r="I1811" i="15"/>
  <c r="Y365" i="1"/>
  <c r="I837" i="15"/>
  <c r="I350" i="15"/>
  <c r="Z349" i="1"/>
  <c r="X349" i="1"/>
  <c r="V349" i="1"/>
  <c r="W349" i="1"/>
  <c r="Y349" i="1"/>
  <c r="I2282" i="15"/>
  <c r="I1308" i="15"/>
  <c r="I1795" i="15"/>
  <c r="I821" i="15"/>
  <c r="I334" i="15"/>
  <c r="X186" i="1"/>
  <c r="W186" i="1"/>
  <c r="Y186" i="1"/>
  <c r="Z186" i="1"/>
  <c r="V186" i="1"/>
  <c r="P186" i="1"/>
  <c r="I1632" i="15"/>
  <c r="I1145" i="15"/>
  <c r="I658" i="15"/>
  <c r="I2119" i="15"/>
  <c r="I171" i="15"/>
  <c r="V200" i="1"/>
  <c r="W200" i="1"/>
  <c r="X200" i="1"/>
  <c r="Y200" i="1"/>
  <c r="Z200" i="1"/>
  <c r="I2133" i="15"/>
  <c r="I1646" i="15"/>
  <c r="I1159" i="15"/>
  <c r="I672" i="15"/>
  <c r="I185" i="15"/>
  <c r="Y163" i="1"/>
  <c r="X163" i="1"/>
  <c r="V163" i="1"/>
  <c r="W163" i="1"/>
  <c r="Z163" i="1"/>
  <c r="I2096" i="15"/>
  <c r="I1122" i="15"/>
  <c r="I148" i="15"/>
  <c r="I1609" i="15"/>
  <c r="I635" i="15"/>
  <c r="E127" i="1"/>
  <c r="W144" i="1"/>
  <c r="Y144" i="1"/>
  <c r="V144" i="1"/>
  <c r="Z144" i="1"/>
  <c r="X144" i="1"/>
  <c r="I2077" i="15"/>
  <c r="I1590" i="15"/>
  <c r="I1103" i="15"/>
  <c r="I616" i="15"/>
  <c r="I129" i="15"/>
  <c r="X214" i="1"/>
  <c r="Y214" i="1"/>
  <c r="W214" i="1"/>
  <c r="V214" i="1"/>
  <c r="Z214" i="1"/>
  <c r="P214" i="1"/>
  <c r="I2147" i="15"/>
  <c r="I1660" i="15"/>
  <c r="I686" i="15"/>
  <c r="I199" i="15"/>
  <c r="I1173" i="15"/>
  <c r="Z217" i="1"/>
  <c r="X217" i="1"/>
  <c r="Y217" i="1"/>
  <c r="V217" i="1"/>
  <c r="I2150" i="15"/>
  <c r="W217" i="1"/>
  <c r="I1663" i="15"/>
  <c r="I689" i="15"/>
  <c r="I202" i="15"/>
  <c r="I1176" i="15"/>
  <c r="E185" i="1"/>
  <c r="Y131" i="1"/>
  <c r="X131" i="1"/>
  <c r="W131" i="1"/>
  <c r="Z131" i="1"/>
  <c r="V131" i="1"/>
  <c r="P131" i="1"/>
  <c r="I2064" i="15"/>
  <c r="I1090" i="15"/>
  <c r="I116" i="15"/>
  <c r="I1577" i="15"/>
  <c r="I603" i="15"/>
  <c r="V74" i="1"/>
  <c r="Y74" i="1"/>
  <c r="Z74" i="1"/>
  <c r="W74" i="1"/>
  <c r="X74" i="1"/>
  <c r="I2007" i="15"/>
  <c r="I1520" i="15"/>
  <c r="I546" i="15"/>
  <c r="I1033" i="15"/>
  <c r="I59" i="15"/>
  <c r="Y92" i="1"/>
  <c r="Z92" i="1"/>
  <c r="W92" i="1"/>
  <c r="V92" i="1"/>
  <c r="X92" i="1"/>
  <c r="I2025" i="15"/>
  <c r="I1538" i="15"/>
  <c r="I564" i="15"/>
  <c r="I1051" i="15"/>
  <c r="I77" i="15"/>
  <c r="E29" i="1"/>
  <c r="V66" i="1"/>
  <c r="W66" i="1"/>
  <c r="Y66" i="1"/>
  <c r="Z66" i="1"/>
  <c r="X66" i="1"/>
  <c r="I1999" i="15"/>
  <c r="I1512" i="15"/>
  <c r="I538" i="15"/>
  <c r="I1025" i="15"/>
  <c r="I51" i="15"/>
  <c r="E67" i="1"/>
  <c r="Z40" i="1"/>
  <c r="W40" i="1"/>
  <c r="V40" i="1"/>
  <c r="X40" i="1"/>
  <c r="Y40" i="1"/>
  <c r="I1973" i="15"/>
  <c r="I999" i="15"/>
  <c r="I1486" i="15"/>
  <c r="I512" i="15"/>
  <c r="I25" i="15"/>
  <c r="Y475" i="1"/>
  <c r="Z475" i="1"/>
  <c r="I2408" i="15"/>
  <c r="X475" i="1"/>
  <c r="V475" i="1"/>
  <c r="W475" i="1"/>
  <c r="I1921" i="15"/>
  <c r="I1434" i="15"/>
  <c r="I947" i="15"/>
  <c r="I460" i="15"/>
  <c r="E474" i="1"/>
  <c r="V187" i="1"/>
  <c r="W187" i="1"/>
  <c r="X187" i="1"/>
  <c r="Y187" i="1"/>
  <c r="Z187" i="1"/>
  <c r="I2120" i="15"/>
  <c r="I1633" i="15"/>
  <c r="I1146" i="15"/>
  <c r="I659" i="15"/>
  <c r="I172" i="15"/>
  <c r="E112" i="1"/>
  <c r="E426" i="1"/>
  <c r="W293" i="1"/>
  <c r="V293" i="1"/>
  <c r="X293" i="1"/>
  <c r="Y293" i="1"/>
  <c r="Z293" i="1"/>
  <c r="I2226" i="15"/>
  <c r="I1252" i="15"/>
  <c r="I1739" i="15"/>
  <c r="I765" i="15"/>
  <c r="I278" i="15"/>
  <c r="W488" i="1"/>
  <c r="Z488" i="1"/>
  <c r="X488" i="1"/>
  <c r="V488" i="1"/>
  <c r="I2421" i="15"/>
  <c r="Y488" i="1"/>
  <c r="I1447" i="15"/>
  <c r="I960" i="15"/>
  <c r="I473" i="15"/>
  <c r="I1934" i="15"/>
  <c r="Y486" i="1"/>
  <c r="X486" i="1"/>
  <c r="X487" i="1"/>
  <c r="S79" i="2"/>
  <c r="V486" i="1"/>
  <c r="W486" i="1"/>
  <c r="W487" i="1"/>
  <c r="R79" i="2"/>
  <c r="Z486" i="1"/>
  <c r="I2419" i="15"/>
  <c r="I1932" i="15"/>
  <c r="I958" i="15"/>
  <c r="I1445" i="15"/>
  <c r="I471" i="15"/>
  <c r="E453" i="1"/>
  <c r="E305" i="1"/>
  <c r="E381" i="1"/>
  <c r="E452" i="1"/>
  <c r="E420" i="1"/>
  <c r="E388" i="1"/>
  <c r="E356" i="1"/>
  <c r="E317" i="1"/>
  <c r="E256" i="1"/>
  <c r="E184" i="1"/>
  <c r="E221" i="1"/>
  <c r="X134" i="1"/>
  <c r="V134" i="1"/>
  <c r="Z134" i="1"/>
  <c r="W134" i="1"/>
  <c r="Y134" i="1"/>
  <c r="I2067" i="15"/>
  <c r="I1580" i="15"/>
  <c r="I1093" i="15"/>
  <c r="I119" i="15"/>
  <c r="I606" i="15"/>
  <c r="E139" i="1"/>
  <c r="V94" i="1"/>
  <c r="W94" i="1"/>
  <c r="X94" i="1"/>
  <c r="Y94" i="1"/>
  <c r="Z94" i="1"/>
  <c r="I2027" i="15"/>
  <c r="I1540" i="15"/>
  <c r="I79" i="15"/>
  <c r="I1053" i="15"/>
  <c r="I566" i="15"/>
  <c r="E130" i="1"/>
  <c r="E57" i="1"/>
  <c r="E87" i="1"/>
  <c r="X68" i="1"/>
  <c r="Z68" i="1"/>
  <c r="W68" i="1"/>
  <c r="Y68" i="1"/>
  <c r="V68" i="1"/>
  <c r="I2001" i="15"/>
  <c r="I1514" i="15"/>
  <c r="I1027" i="15"/>
  <c r="I540" i="15"/>
  <c r="I53" i="15"/>
  <c r="E53" i="1"/>
  <c r="E86" i="1"/>
  <c r="E30" i="1"/>
  <c r="E56" i="1"/>
  <c r="E35" i="1"/>
  <c r="E246" i="1"/>
  <c r="E490" i="1"/>
  <c r="E359" i="1"/>
  <c r="E482" i="1"/>
  <c r="E480" i="1"/>
  <c r="V339" i="1"/>
  <c r="W339" i="1"/>
  <c r="X339" i="1"/>
  <c r="Y339" i="1"/>
  <c r="I2272" i="15"/>
  <c r="Z339" i="1"/>
  <c r="I1298" i="15"/>
  <c r="I1785" i="15"/>
  <c r="I811" i="15"/>
  <c r="I324" i="15"/>
  <c r="E495" i="1"/>
  <c r="E473" i="1"/>
  <c r="E407" i="1"/>
  <c r="Z451" i="1"/>
  <c r="X451" i="1"/>
  <c r="I2384" i="15"/>
  <c r="V451" i="1"/>
  <c r="W451" i="1"/>
  <c r="Y451" i="1"/>
  <c r="I1897" i="15"/>
  <c r="I1410" i="15"/>
  <c r="I923" i="15"/>
  <c r="I436" i="15"/>
  <c r="E425" i="1"/>
  <c r="E377" i="1"/>
  <c r="E282" i="1"/>
  <c r="E172" i="1"/>
  <c r="E409" i="1"/>
  <c r="E406" i="1"/>
  <c r="E324" i="1"/>
  <c r="E161" i="1"/>
  <c r="E399" i="1"/>
  <c r="E286" i="1"/>
  <c r="E123" i="1"/>
  <c r="E332" i="1"/>
  <c r="E346" i="1"/>
  <c r="E272" i="1"/>
  <c r="E224" i="1"/>
  <c r="E178" i="1"/>
  <c r="E269" i="1"/>
  <c r="E136" i="1"/>
  <c r="E268" i="1"/>
  <c r="E230" i="1"/>
  <c r="E361" i="1"/>
  <c r="E345" i="1"/>
  <c r="E277" i="1"/>
  <c r="E255" i="1"/>
  <c r="E226" i="1"/>
  <c r="E175" i="1"/>
  <c r="E113" i="1"/>
  <c r="E206" i="1"/>
  <c r="E151" i="1"/>
  <c r="E121" i="1"/>
  <c r="E97" i="1"/>
  <c r="E182" i="1"/>
  <c r="E73" i="1"/>
  <c r="E213" i="1"/>
  <c r="E197" i="1"/>
  <c r="E181" i="1"/>
  <c r="E160" i="1"/>
  <c r="E138" i="1"/>
  <c r="E61" i="1"/>
  <c r="E99" i="1"/>
  <c r="E111" i="1"/>
  <c r="E34" i="1"/>
  <c r="E69" i="1"/>
  <c r="E104" i="1"/>
  <c r="E88" i="1"/>
  <c r="E50" i="1"/>
  <c r="E21" i="1"/>
  <c r="E42" i="1"/>
  <c r="E17" i="1"/>
  <c r="E63" i="1"/>
  <c r="E47" i="1"/>
  <c r="E36" i="1"/>
  <c r="V386" i="1"/>
  <c r="W386" i="1"/>
  <c r="X386" i="1"/>
  <c r="Y386" i="1"/>
  <c r="Z386" i="1"/>
  <c r="I2319" i="15"/>
  <c r="I1832" i="15"/>
  <c r="I1345" i="15"/>
  <c r="I858" i="15"/>
  <c r="I371" i="15"/>
  <c r="V493" i="1"/>
  <c r="W493" i="1"/>
  <c r="X493" i="1"/>
  <c r="Y493" i="1"/>
  <c r="I2426" i="15"/>
  <c r="Z493" i="1"/>
  <c r="I1939" i="15"/>
  <c r="I1452" i="15"/>
  <c r="I965" i="15"/>
  <c r="I478" i="15"/>
  <c r="X445" i="1"/>
  <c r="Y445" i="1"/>
  <c r="W445" i="1"/>
  <c r="Z445" i="1"/>
  <c r="I2378" i="15"/>
  <c r="V445" i="1"/>
  <c r="I1404" i="15"/>
  <c r="I1891" i="15"/>
  <c r="I917" i="15"/>
  <c r="I430" i="15"/>
  <c r="Y478" i="1"/>
  <c r="Z478" i="1"/>
  <c r="W478" i="1"/>
  <c r="I2411" i="15"/>
  <c r="V478" i="1"/>
  <c r="X478" i="1"/>
  <c r="P478" i="1"/>
  <c r="I1924" i="15"/>
  <c r="I950" i="15"/>
  <c r="I1437" i="15"/>
  <c r="I463" i="15"/>
  <c r="Y304" i="1"/>
  <c r="V304" i="1"/>
  <c r="W304" i="1"/>
  <c r="X304" i="1"/>
  <c r="Z304" i="1"/>
  <c r="I1750" i="15"/>
  <c r="I2237" i="15"/>
  <c r="I1263" i="15"/>
  <c r="I776" i="15"/>
  <c r="I289" i="15"/>
  <c r="V374" i="1"/>
  <c r="X374" i="1"/>
  <c r="Y374" i="1"/>
  <c r="Z374" i="1"/>
  <c r="W374" i="1"/>
  <c r="I2307" i="15"/>
  <c r="I1820" i="15"/>
  <c r="I1333" i="15"/>
  <c r="I846" i="15"/>
  <c r="I359" i="15"/>
  <c r="Y487" i="1"/>
  <c r="I2420" i="15"/>
  <c r="V487" i="1"/>
  <c r="Z487" i="1"/>
  <c r="I959" i="15"/>
  <c r="I1446" i="15"/>
  <c r="I472" i="15"/>
  <c r="I1933" i="15"/>
  <c r="Y465" i="1"/>
  <c r="V465" i="1"/>
  <c r="W465" i="1"/>
  <c r="X465" i="1"/>
  <c r="I2398" i="15"/>
  <c r="Z465" i="1"/>
  <c r="I1911" i="15"/>
  <c r="I450" i="15"/>
  <c r="I1424" i="15"/>
  <c r="I937" i="15"/>
  <c r="W297" i="1"/>
  <c r="Z297" i="1"/>
  <c r="X297" i="1"/>
  <c r="Y297" i="1"/>
  <c r="V297" i="1"/>
  <c r="I2230" i="15"/>
  <c r="I1743" i="15"/>
  <c r="I1256" i="15"/>
  <c r="I769" i="15"/>
  <c r="I282" i="15"/>
  <c r="V180" i="1"/>
  <c r="Z180" i="1"/>
  <c r="W180" i="1"/>
  <c r="X180" i="1"/>
  <c r="Y180" i="1"/>
  <c r="I2113" i="15"/>
  <c r="I1626" i="15"/>
  <c r="I652" i="15"/>
  <c r="I165" i="15"/>
  <c r="I1139" i="15"/>
  <c r="X174" i="1"/>
  <c r="Y174" i="1"/>
  <c r="Z174" i="1"/>
  <c r="V174" i="1"/>
  <c r="W174" i="1"/>
  <c r="I2107" i="15"/>
  <c r="I1620" i="15"/>
  <c r="I159" i="15"/>
  <c r="I1133" i="15"/>
  <c r="I646" i="15"/>
  <c r="E296" i="1"/>
  <c r="E322" i="1"/>
  <c r="E167" i="1"/>
  <c r="W148" i="1"/>
  <c r="X148" i="1"/>
  <c r="Y148" i="1"/>
  <c r="Z148" i="1"/>
  <c r="V148" i="1"/>
  <c r="I2081" i="15"/>
  <c r="I1594" i="15"/>
  <c r="I620" i="15"/>
  <c r="I133" i="15"/>
  <c r="I1107" i="15"/>
  <c r="Y330" i="1"/>
  <c r="V330" i="1"/>
  <c r="W330" i="1"/>
  <c r="X330" i="1"/>
  <c r="Z330" i="1"/>
  <c r="I2263" i="15"/>
  <c r="I1776" i="15"/>
  <c r="I1289" i="15"/>
  <c r="I802" i="15"/>
  <c r="I315" i="15"/>
  <c r="V231" i="1"/>
  <c r="W231" i="1"/>
  <c r="Y231" i="1"/>
  <c r="Z231" i="1"/>
  <c r="X231" i="1"/>
  <c r="I2164" i="15"/>
  <c r="I1677" i="15"/>
  <c r="I1190" i="15"/>
  <c r="I703" i="15"/>
  <c r="I216" i="15"/>
  <c r="X153" i="1"/>
  <c r="Z153" i="1"/>
  <c r="W153" i="1"/>
  <c r="V153" i="1"/>
  <c r="Y153" i="1"/>
  <c r="I2086" i="15"/>
  <c r="I1599" i="15"/>
  <c r="I625" i="15"/>
  <c r="I138" i="15"/>
  <c r="I1112" i="15"/>
  <c r="Z201" i="1"/>
  <c r="V201" i="1"/>
  <c r="Y201" i="1"/>
  <c r="W201" i="1"/>
  <c r="X201" i="1"/>
  <c r="I2134" i="15"/>
  <c r="I1160" i="15"/>
  <c r="I1647" i="15"/>
  <c r="I673" i="15"/>
  <c r="I186" i="15"/>
  <c r="Y107" i="1"/>
  <c r="Z107" i="1"/>
  <c r="V107" i="1"/>
  <c r="W107" i="1"/>
  <c r="X107" i="1"/>
  <c r="I2040" i="15"/>
  <c r="I1553" i="15"/>
  <c r="I1066" i="15"/>
  <c r="I92" i="15"/>
  <c r="I579" i="15"/>
  <c r="E45" i="1"/>
  <c r="Y109" i="1"/>
  <c r="V109" i="1"/>
  <c r="Z109" i="1"/>
  <c r="W109" i="1"/>
  <c r="X109" i="1"/>
  <c r="I2042" i="15"/>
  <c r="I1555" i="15"/>
  <c r="I1068" i="15"/>
  <c r="I581" i="15"/>
  <c r="I94" i="15"/>
  <c r="X83" i="1"/>
  <c r="Y83" i="1"/>
  <c r="Z83" i="1"/>
  <c r="V83" i="1"/>
  <c r="W83" i="1"/>
  <c r="P83" i="1"/>
  <c r="I2016" i="15"/>
  <c r="I1042" i="15"/>
  <c r="I1529" i="15"/>
  <c r="I555" i="15"/>
  <c r="I68" i="15"/>
  <c r="V54" i="1"/>
  <c r="W54" i="1"/>
  <c r="X54" i="1"/>
  <c r="Y54" i="1"/>
  <c r="I1987" i="15"/>
  <c r="Z54" i="1"/>
  <c r="I1500" i="15"/>
  <c r="I526" i="15"/>
  <c r="I39" i="15"/>
  <c r="I1013" i="15"/>
  <c r="Z51" i="1"/>
  <c r="Y51" i="1"/>
  <c r="V51" i="1"/>
  <c r="W51" i="1"/>
  <c r="X51" i="1"/>
  <c r="I1984" i="15"/>
  <c r="I1497" i="15"/>
  <c r="I1010" i="15"/>
  <c r="I523" i="15"/>
  <c r="I36" i="15"/>
  <c r="Z24" i="1"/>
  <c r="W24" i="1"/>
  <c r="Y24" i="1"/>
  <c r="V24" i="1"/>
  <c r="X24" i="1"/>
  <c r="I1957" i="15"/>
  <c r="I983" i="15"/>
  <c r="I1470" i="15"/>
  <c r="I496" i="15"/>
  <c r="I9" i="15"/>
  <c r="E338" i="1"/>
  <c r="X501" i="1"/>
  <c r="Y501" i="1"/>
  <c r="Z501" i="1"/>
  <c r="V501" i="1"/>
  <c r="I2434" i="15"/>
  <c r="W501" i="1"/>
  <c r="I1460" i="15"/>
  <c r="I1947" i="15"/>
  <c r="I486" i="15"/>
  <c r="I973" i="15"/>
  <c r="E411" i="1"/>
  <c r="E415" i="1"/>
  <c r="E383" i="1"/>
  <c r="E466" i="1"/>
  <c r="E454" i="1"/>
  <c r="E329" i="1"/>
  <c r="E378" i="1"/>
  <c r="V227" i="1"/>
  <c r="W227" i="1"/>
  <c r="X227" i="1"/>
  <c r="Y227" i="1"/>
  <c r="Z227" i="1"/>
  <c r="I2160" i="15"/>
  <c r="I1673" i="15"/>
  <c r="I1186" i="15"/>
  <c r="I212" i="15"/>
  <c r="I699" i="15"/>
  <c r="E347" i="1"/>
  <c r="E436" i="1"/>
  <c r="E404" i="1"/>
  <c r="E372" i="1"/>
  <c r="E340" i="1"/>
  <c r="E295" i="1"/>
  <c r="V188" i="1"/>
  <c r="W188" i="1"/>
  <c r="X188" i="1"/>
  <c r="Y188" i="1"/>
  <c r="Z188" i="1"/>
  <c r="I1634" i="15"/>
  <c r="I2121" i="15"/>
  <c r="I660" i="15"/>
  <c r="I173" i="15"/>
  <c r="I1147" i="15"/>
  <c r="E152" i="1"/>
  <c r="E237" i="1"/>
  <c r="E194" i="1"/>
  <c r="E90" i="1"/>
  <c r="V117" i="1"/>
  <c r="Z117" i="1"/>
  <c r="Y117" i="1"/>
  <c r="W117" i="1"/>
  <c r="X117" i="1"/>
  <c r="I2050" i="15"/>
  <c r="I1563" i="15"/>
  <c r="I1076" i="15"/>
  <c r="I589" i="15"/>
  <c r="I102" i="15"/>
  <c r="X19" i="1"/>
  <c r="V19" i="1"/>
  <c r="W19" i="1"/>
  <c r="Y19" i="1"/>
  <c r="Z19" i="1"/>
  <c r="P19" i="1"/>
  <c r="I1952" i="15"/>
  <c r="I1465" i="15"/>
  <c r="I978" i="15"/>
  <c r="I491" i="15"/>
  <c r="I4" i="15"/>
  <c r="E38" i="1"/>
  <c r="Y27" i="1"/>
  <c r="T26" i="2"/>
  <c r="W27" i="1"/>
  <c r="R26" i="2"/>
  <c r="V27" i="1"/>
  <c r="X27" i="1"/>
  <c r="S26" i="2"/>
  <c r="Z27" i="1"/>
  <c r="U26" i="2"/>
  <c r="I1960" i="15"/>
  <c r="I1473" i="15"/>
  <c r="I986" i="15"/>
  <c r="I499" i="15"/>
  <c r="I12" i="15"/>
  <c r="Y284" i="1"/>
  <c r="V284" i="1"/>
  <c r="W284" i="1"/>
  <c r="Z284" i="1"/>
  <c r="X284" i="1"/>
  <c r="I1730" i="15"/>
  <c r="I2217" i="15"/>
  <c r="I756" i="15"/>
  <c r="I269" i="15"/>
  <c r="I1243" i="15"/>
  <c r="E457" i="1"/>
  <c r="E459" i="1"/>
  <c r="E273" i="1"/>
  <c r="E367" i="1"/>
  <c r="E418" i="1"/>
  <c r="E313" i="1"/>
  <c r="W502" i="1"/>
  <c r="X502" i="1"/>
  <c r="Y502" i="1"/>
  <c r="Z502" i="1"/>
  <c r="I2435" i="15"/>
  <c r="V502" i="1"/>
  <c r="I1948" i="15"/>
  <c r="I974" i="15"/>
  <c r="I1461" i="15"/>
  <c r="I487" i="15"/>
  <c r="E325" i="1"/>
  <c r="E494" i="1"/>
  <c r="E439" i="1"/>
  <c r="E468" i="1"/>
  <c r="E450" i="1"/>
  <c r="E271" i="1"/>
  <c r="E321" i="1"/>
  <c r="E421" i="1"/>
  <c r="Y236" i="1"/>
  <c r="V236" i="1"/>
  <c r="W236" i="1"/>
  <c r="Z236" i="1"/>
  <c r="X236" i="1"/>
  <c r="I1682" i="15"/>
  <c r="I2169" i="15"/>
  <c r="I1195" i="15"/>
  <c r="I708" i="15"/>
  <c r="I221" i="15"/>
  <c r="E118" i="1"/>
  <c r="E323" i="1"/>
  <c r="E276" i="1"/>
  <c r="E382" i="1"/>
  <c r="E294" i="1"/>
  <c r="E402" i="1"/>
  <c r="E314" i="1"/>
  <c r="E115" i="1"/>
  <c r="E448" i="1"/>
  <c r="E432" i="1"/>
  <c r="E416" i="1"/>
  <c r="E400" i="1"/>
  <c r="E384" i="1"/>
  <c r="E368" i="1"/>
  <c r="E352" i="1"/>
  <c r="E336" i="1"/>
  <c r="E264" i="1"/>
  <c r="E232" i="1"/>
  <c r="E125" i="1"/>
  <c r="E312" i="1"/>
  <c r="E290" i="1"/>
  <c r="E289" i="1"/>
  <c r="E267" i="1"/>
  <c r="E126" i="1"/>
  <c r="E320" i="1"/>
  <c r="E298" i="1"/>
  <c r="E222" i="1"/>
  <c r="E173" i="1"/>
  <c r="E190" i="1"/>
  <c r="E116" i="1"/>
  <c r="E49" i="1"/>
  <c r="E233" i="1"/>
  <c r="E215" i="1"/>
  <c r="E158" i="1"/>
  <c r="E133" i="1"/>
  <c r="V58" i="1"/>
  <c r="W58" i="1"/>
  <c r="X58" i="1"/>
  <c r="Y58" i="1"/>
  <c r="Z58" i="1"/>
  <c r="I1991" i="15"/>
  <c r="I1504" i="15"/>
  <c r="I1017" i="15"/>
  <c r="I530" i="15"/>
  <c r="I43" i="15"/>
  <c r="E110" i="1"/>
  <c r="E64" i="1"/>
  <c r="E39" i="1"/>
  <c r="E82" i="1"/>
  <c r="E22" i="1"/>
  <c r="E52" i="1"/>
  <c r="Z82" i="1"/>
  <c r="X82" i="1"/>
  <c r="Y82" i="1"/>
  <c r="V82" i="1"/>
  <c r="W82" i="1"/>
  <c r="I2015" i="15"/>
  <c r="I1528" i="15"/>
  <c r="I554" i="15"/>
  <c r="I1041" i="15"/>
  <c r="I67" i="15"/>
  <c r="Y320" i="1"/>
  <c r="X320" i="1"/>
  <c r="Z320" i="1"/>
  <c r="V320" i="1"/>
  <c r="W320" i="1"/>
  <c r="P320" i="1"/>
  <c r="I2253" i="15"/>
  <c r="I1766" i="15"/>
  <c r="I1279" i="15"/>
  <c r="I305" i="15"/>
  <c r="I792" i="15"/>
  <c r="Z448" i="1"/>
  <c r="Z447" i="1"/>
  <c r="Z449" i="1"/>
  <c r="Z450" i="1"/>
  <c r="U70" i="2"/>
  <c r="V448" i="1"/>
  <c r="W448" i="1"/>
  <c r="X448" i="1"/>
  <c r="Y448" i="1"/>
  <c r="P448" i="1"/>
  <c r="I2381" i="15"/>
  <c r="I1894" i="15"/>
  <c r="I1407" i="15"/>
  <c r="I433" i="15"/>
  <c r="I920" i="15"/>
  <c r="V439" i="1"/>
  <c r="W439" i="1"/>
  <c r="X439" i="1"/>
  <c r="I2372" i="15"/>
  <c r="Y439" i="1"/>
  <c r="Z439" i="1"/>
  <c r="I911" i="15"/>
  <c r="I1885" i="15"/>
  <c r="I1398" i="15"/>
  <c r="I424" i="15"/>
  <c r="W273" i="1"/>
  <c r="R60" i="2"/>
  <c r="V273" i="1"/>
  <c r="X273" i="1"/>
  <c r="S60" i="2"/>
  <c r="Z273" i="1"/>
  <c r="U60" i="2"/>
  <c r="Y273" i="1"/>
  <c r="T60" i="2"/>
  <c r="I2206" i="15"/>
  <c r="I1232" i="15"/>
  <c r="I745" i="15"/>
  <c r="I258" i="15"/>
  <c r="I1719" i="15"/>
  <c r="Z411" i="1"/>
  <c r="X411" i="1"/>
  <c r="Y411" i="1"/>
  <c r="V411" i="1"/>
  <c r="W411" i="1"/>
  <c r="P411" i="1"/>
  <c r="I2344" i="15"/>
  <c r="I1857" i="15"/>
  <c r="I1370" i="15"/>
  <c r="I396" i="15"/>
  <c r="I883" i="15"/>
  <c r="W69" i="1"/>
  <c r="W71" i="1"/>
  <c r="R35" i="2"/>
  <c r="Z388" i="1"/>
  <c r="V388" i="1"/>
  <c r="W388" i="1"/>
  <c r="X388" i="1"/>
  <c r="Y388" i="1"/>
  <c r="I2321" i="15"/>
  <c r="I1834" i="15"/>
  <c r="I860" i="15"/>
  <c r="I1347" i="15"/>
  <c r="I373" i="15"/>
  <c r="X29" i="1"/>
  <c r="W29" i="1"/>
  <c r="V29" i="1"/>
  <c r="Z29" i="1"/>
  <c r="Y29" i="1"/>
  <c r="I1962" i="15"/>
  <c r="I1475" i="15"/>
  <c r="I501" i="15"/>
  <c r="I988" i="15"/>
  <c r="I14" i="15"/>
  <c r="V102" i="1"/>
  <c r="W102" i="1"/>
  <c r="Z102" i="1"/>
  <c r="X102" i="1"/>
  <c r="Y102" i="1"/>
  <c r="I2035" i="15"/>
  <c r="I1548" i="15"/>
  <c r="I1061" i="15"/>
  <c r="I87" i="15"/>
  <c r="I574" i="15"/>
  <c r="Y287" i="1"/>
  <c r="Z287" i="1"/>
  <c r="W287" i="1"/>
  <c r="V287" i="1"/>
  <c r="X287" i="1"/>
  <c r="I1733" i="15"/>
  <c r="I1246" i="15"/>
  <c r="I759" i="15"/>
  <c r="I2220" i="15"/>
  <c r="I272" i="15"/>
  <c r="Y162" i="1"/>
  <c r="V162" i="1"/>
  <c r="W162" i="1"/>
  <c r="X162" i="1"/>
  <c r="Z162" i="1"/>
  <c r="I2095" i="15"/>
  <c r="I1608" i="15"/>
  <c r="I634" i="15"/>
  <c r="I1121" i="15"/>
  <c r="I147" i="15"/>
  <c r="V458" i="1"/>
  <c r="W458" i="1"/>
  <c r="Z458" i="1"/>
  <c r="X458" i="1"/>
  <c r="I2391" i="15"/>
  <c r="Y458" i="1"/>
  <c r="T73" i="2"/>
  <c r="I1904" i="15"/>
  <c r="I930" i="15"/>
  <c r="I1417" i="15"/>
  <c r="I443" i="15"/>
  <c r="Y288" i="1"/>
  <c r="X288" i="1"/>
  <c r="V288" i="1"/>
  <c r="W288" i="1"/>
  <c r="Z288" i="1"/>
  <c r="I2221" i="15"/>
  <c r="I1734" i="15"/>
  <c r="I1247" i="15"/>
  <c r="I273" i="15"/>
  <c r="I760" i="15"/>
  <c r="V462" i="1"/>
  <c r="W462" i="1"/>
  <c r="I2395" i="15"/>
  <c r="Z462" i="1"/>
  <c r="X462" i="1"/>
  <c r="Y462" i="1"/>
  <c r="I1908" i="15"/>
  <c r="I934" i="15"/>
  <c r="I1421" i="15"/>
  <c r="I447" i="15"/>
  <c r="V26" i="1"/>
  <c r="W26" i="1"/>
  <c r="X26" i="1"/>
  <c r="Y26" i="1"/>
  <c r="Z26" i="1"/>
  <c r="P26" i="1"/>
  <c r="I1959" i="15"/>
  <c r="I1472" i="15"/>
  <c r="I985" i="15"/>
  <c r="I498" i="15"/>
  <c r="I11" i="15"/>
  <c r="Y229" i="1"/>
  <c r="Z229" i="1"/>
  <c r="W229" i="1"/>
  <c r="V229" i="1"/>
  <c r="X229" i="1"/>
  <c r="I2162" i="15"/>
  <c r="I1675" i="15"/>
  <c r="I701" i="15"/>
  <c r="I1188" i="15"/>
  <c r="I214" i="15"/>
  <c r="W114" i="1"/>
  <c r="X114" i="1"/>
  <c r="Y114" i="1"/>
  <c r="Z114" i="1"/>
  <c r="V114" i="1"/>
  <c r="P114" i="1"/>
  <c r="I2047" i="15"/>
  <c r="I1560" i="15"/>
  <c r="I586" i="15"/>
  <c r="I1073" i="15"/>
  <c r="I99" i="15"/>
  <c r="Z380" i="1"/>
  <c r="Y380" i="1"/>
  <c r="X380" i="1"/>
  <c r="I2313" i="15"/>
  <c r="W380" i="1"/>
  <c r="V380" i="1"/>
  <c r="I1826" i="15"/>
  <c r="I852" i="15"/>
  <c r="I365" i="15"/>
  <c r="I1339" i="15"/>
  <c r="X389" i="1"/>
  <c r="Z389" i="1"/>
  <c r="W389" i="1"/>
  <c r="I2322" i="15"/>
  <c r="V389" i="1"/>
  <c r="Y389" i="1"/>
  <c r="I1348" i="15"/>
  <c r="I1835" i="15"/>
  <c r="I861" i="15"/>
  <c r="I374" i="15"/>
  <c r="Y499" i="1"/>
  <c r="Z499" i="1"/>
  <c r="W499" i="1"/>
  <c r="I2432" i="15"/>
  <c r="V499" i="1"/>
  <c r="X499" i="1"/>
  <c r="I1458" i="15"/>
  <c r="I971" i="15"/>
  <c r="I1945" i="15"/>
  <c r="I484" i="15"/>
  <c r="V434" i="1"/>
  <c r="Y434" i="1"/>
  <c r="W434" i="1"/>
  <c r="X434" i="1"/>
  <c r="Z434" i="1"/>
  <c r="Z436" i="1"/>
  <c r="Z437" i="1"/>
  <c r="Z438" i="1"/>
  <c r="U68" i="2"/>
  <c r="I2367" i="15"/>
  <c r="I1880" i="15"/>
  <c r="I906" i="15"/>
  <c r="I1393" i="15"/>
  <c r="I419" i="15"/>
  <c r="Z75" i="1"/>
  <c r="X75" i="1"/>
  <c r="Y75" i="1"/>
  <c r="V75" i="1"/>
  <c r="W75" i="1"/>
  <c r="I2008" i="15"/>
  <c r="I1034" i="15"/>
  <c r="I1521" i="15"/>
  <c r="I60" i="15"/>
  <c r="I547" i="15"/>
  <c r="Y135" i="1"/>
  <c r="W135" i="1"/>
  <c r="V135" i="1"/>
  <c r="X135" i="1"/>
  <c r="Z135" i="1"/>
  <c r="I2068" i="15"/>
  <c r="I1094" i="15"/>
  <c r="I607" i="15"/>
  <c r="I120" i="15"/>
  <c r="I1581" i="15"/>
  <c r="Y119" i="1"/>
  <c r="Z119" i="1"/>
  <c r="V119" i="1"/>
  <c r="W119" i="1"/>
  <c r="X119" i="1"/>
  <c r="I2052" i="15"/>
  <c r="I1078" i="15"/>
  <c r="I591" i="15"/>
  <c r="I104" i="15"/>
  <c r="I1565" i="15"/>
  <c r="V126" i="1"/>
  <c r="Y126" i="1"/>
  <c r="Z126" i="1"/>
  <c r="W126" i="1"/>
  <c r="X126" i="1"/>
  <c r="X127" i="1"/>
  <c r="X128" i="1"/>
  <c r="S44" i="2"/>
  <c r="I2059" i="15"/>
  <c r="I1572" i="15"/>
  <c r="I1085" i="15"/>
  <c r="I111" i="15"/>
  <c r="I598" i="15"/>
  <c r="P153" i="1"/>
  <c r="X21" i="1"/>
  <c r="X22" i="1"/>
  <c r="S24" i="2"/>
  <c r="Z21" i="1"/>
  <c r="V21" i="1"/>
  <c r="W21" i="1"/>
  <c r="Y21" i="1"/>
  <c r="I1954" i="15"/>
  <c r="I1467" i="15"/>
  <c r="I980" i="15"/>
  <c r="I493" i="15"/>
  <c r="I6" i="15"/>
  <c r="W154" i="1"/>
  <c r="Z154" i="1"/>
  <c r="X154" i="1"/>
  <c r="V154" i="1"/>
  <c r="Y154" i="1"/>
  <c r="I2087" i="15"/>
  <c r="I1600" i="15"/>
  <c r="I1113" i="15"/>
  <c r="I626" i="15"/>
  <c r="I139" i="15"/>
  <c r="Y279" i="1"/>
  <c r="Z279" i="1"/>
  <c r="W279" i="1"/>
  <c r="V279" i="1"/>
  <c r="X279" i="1"/>
  <c r="P279" i="1"/>
  <c r="I2212" i="15"/>
  <c r="I1725" i="15"/>
  <c r="I1238" i="15"/>
  <c r="I751" i="15"/>
  <c r="I264" i="15"/>
  <c r="Z440" i="1"/>
  <c r="V440" i="1"/>
  <c r="W440" i="1"/>
  <c r="X440" i="1"/>
  <c r="Y440" i="1"/>
  <c r="I2373" i="15"/>
  <c r="I1886" i="15"/>
  <c r="I1399" i="15"/>
  <c r="I425" i="15"/>
  <c r="I912" i="15"/>
  <c r="W447" i="1"/>
  <c r="Y447" i="1"/>
  <c r="Y449" i="1"/>
  <c r="Y450" i="1"/>
  <c r="T70" i="2"/>
  <c r="I2380" i="15"/>
  <c r="V447" i="1"/>
  <c r="I1893" i="15"/>
  <c r="I919" i="15"/>
  <c r="X447" i="1"/>
  <c r="I1406" i="15"/>
  <c r="I432" i="15"/>
  <c r="X397" i="1"/>
  <c r="V397" i="1"/>
  <c r="W397" i="1"/>
  <c r="Y397" i="1"/>
  <c r="Z397" i="1"/>
  <c r="I2330" i="15"/>
  <c r="I1356" i="15"/>
  <c r="I1843" i="15"/>
  <c r="I869" i="15"/>
  <c r="I382" i="15"/>
  <c r="P78" i="1"/>
  <c r="V295" i="1"/>
  <c r="W295" i="1"/>
  <c r="Y295" i="1"/>
  <c r="Z295" i="1"/>
  <c r="X295" i="1"/>
  <c r="I2228" i="15"/>
  <c r="I1741" i="15"/>
  <c r="I1254" i="15"/>
  <c r="I767" i="15"/>
  <c r="I280" i="15"/>
  <c r="V378" i="1"/>
  <c r="W378" i="1"/>
  <c r="X378" i="1"/>
  <c r="Y378" i="1"/>
  <c r="Z378" i="1"/>
  <c r="P378" i="1"/>
  <c r="I2311" i="15"/>
  <c r="I1824" i="15"/>
  <c r="I1337" i="15"/>
  <c r="I850" i="15"/>
  <c r="I363" i="15"/>
  <c r="P24" i="1"/>
  <c r="Z138" i="1"/>
  <c r="X138" i="1"/>
  <c r="V138" i="1"/>
  <c r="W138" i="1"/>
  <c r="Y138" i="1"/>
  <c r="I2071" i="15"/>
  <c r="I1584" i="15"/>
  <c r="I610" i="15"/>
  <c r="I1097" i="15"/>
  <c r="I123" i="15"/>
  <c r="Z52" i="1"/>
  <c r="X52" i="1"/>
  <c r="W52" i="1"/>
  <c r="Y52" i="1"/>
  <c r="Y53" i="1"/>
  <c r="Y56" i="1"/>
  <c r="Y57" i="1"/>
  <c r="Y59" i="1"/>
  <c r="Y17" i="1"/>
  <c r="Y18" i="1"/>
  <c r="Y22" i="1"/>
  <c r="Y28" i="1"/>
  <c r="Y30" i="1"/>
  <c r="Y31" i="1"/>
  <c r="Y32" i="1"/>
  <c r="Y33" i="1"/>
  <c r="Y34" i="1"/>
  <c r="Y35" i="1"/>
  <c r="Y36" i="1"/>
  <c r="Y37" i="1"/>
  <c r="Y38" i="1"/>
  <c r="Y39" i="1"/>
  <c r="Y41" i="1"/>
  <c r="Y42" i="1"/>
  <c r="Y43" i="1"/>
  <c r="Y44" i="1"/>
  <c r="Y45" i="1"/>
  <c r="Y46" i="1"/>
  <c r="Y47" i="1"/>
  <c r="Y48" i="1"/>
  <c r="Y49" i="1"/>
  <c r="Y50" i="1"/>
  <c r="Y60" i="1"/>
  <c r="Y61" i="1"/>
  <c r="Y63" i="1"/>
  <c r="Y64" i="1"/>
  <c r="Y65" i="1"/>
  <c r="Y67" i="1"/>
  <c r="Y69" i="1"/>
  <c r="Y71" i="1"/>
  <c r="Y72" i="1"/>
  <c r="Y73" i="1"/>
  <c r="Y76" i="1"/>
  <c r="Y77" i="1"/>
  <c r="Y79" i="1"/>
  <c r="Y80" i="1"/>
  <c r="Y84" i="1"/>
  <c r="Y86" i="1"/>
  <c r="Y87" i="1"/>
  <c r="Y88" i="1"/>
  <c r="Y89" i="1"/>
  <c r="Y90" i="1"/>
  <c r="Y91" i="1"/>
  <c r="Y93" i="1"/>
  <c r="Y97" i="1"/>
  <c r="Y98" i="1"/>
  <c r="Y99" i="1"/>
  <c r="Y100" i="1"/>
  <c r="Y104" i="1"/>
  <c r="Y105" i="1"/>
  <c r="Y106" i="1"/>
  <c r="Y110" i="1"/>
  <c r="Y111" i="1"/>
  <c r="Y112" i="1"/>
  <c r="Y113" i="1"/>
  <c r="Y115" i="1"/>
  <c r="Y116" i="1"/>
  <c r="Y118" i="1"/>
  <c r="Y120" i="1"/>
  <c r="Y121" i="1"/>
  <c r="Y123" i="1"/>
  <c r="Y124" i="1"/>
  <c r="Y125" i="1"/>
  <c r="Y127" i="1"/>
  <c r="Y128" i="1"/>
  <c r="Y130" i="1"/>
  <c r="Y132" i="1"/>
  <c r="Y133" i="1"/>
  <c r="Y136" i="1"/>
  <c r="Y139" i="1"/>
  <c r="Y141" i="1"/>
  <c r="Y143" i="1"/>
  <c r="Y150" i="1"/>
  <c r="Y151" i="1"/>
  <c r="Y152" i="1"/>
  <c r="Y155" i="1"/>
  <c r="Y156" i="1"/>
  <c r="Y157" i="1"/>
  <c r="Y158" i="1"/>
  <c r="Y160" i="1"/>
  <c r="Y161" i="1"/>
  <c r="Y164" i="1"/>
  <c r="Y166" i="1"/>
  <c r="Y167" i="1"/>
  <c r="Y169" i="1"/>
  <c r="Y170" i="1"/>
  <c r="Y171" i="1"/>
  <c r="Y172" i="1"/>
  <c r="Y173" i="1"/>
  <c r="Y175" i="1"/>
  <c r="Y178" i="1"/>
  <c r="Y179" i="1"/>
  <c r="Y181" i="1"/>
  <c r="Y182" i="1"/>
  <c r="Y183" i="1"/>
  <c r="Y184" i="1"/>
  <c r="Y185" i="1"/>
  <c r="Y189" i="1"/>
  <c r="Y190" i="1"/>
  <c r="Y191" i="1"/>
  <c r="Y192" i="1"/>
  <c r="Y193" i="1"/>
  <c r="Y194" i="1"/>
  <c r="Y197" i="1"/>
  <c r="Y198" i="1"/>
  <c r="Y199" i="1"/>
  <c r="Y202" i="1"/>
  <c r="Y204" i="1"/>
  <c r="Y205" i="1"/>
  <c r="Y206" i="1"/>
  <c r="Y207" i="1"/>
  <c r="Y208" i="1"/>
  <c r="Y209" i="1"/>
  <c r="Y210" i="1"/>
  <c r="Y211" i="1"/>
  <c r="Y213" i="1"/>
  <c r="Y215" i="1"/>
  <c r="Y216" i="1"/>
  <c r="Y219" i="1"/>
  <c r="Y221" i="1"/>
  <c r="Y222" i="1"/>
  <c r="Y223" i="1"/>
  <c r="Y224" i="1"/>
  <c r="Y225" i="1"/>
  <c r="Y226" i="1"/>
  <c r="Y230" i="1"/>
  <c r="Y232" i="1"/>
  <c r="Y233" i="1"/>
  <c r="Y234" i="1"/>
  <c r="Y237" i="1"/>
  <c r="Y238" i="1"/>
  <c r="Y239" i="1"/>
  <c r="Y240" i="1"/>
  <c r="Y241" i="1"/>
  <c r="Y242" i="1"/>
  <c r="Y243" i="1"/>
  <c r="Y244" i="1"/>
  <c r="Y245" i="1"/>
  <c r="Y246" i="1"/>
  <c r="Y248" i="1"/>
  <c r="Y249" i="1"/>
  <c r="Y250" i="1"/>
  <c r="Y252" i="1"/>
  <c r="Y254" i="1"/>
  <c r="Y255" i="1"/>
  <c r="Y256" i="1"/>
  <c r="Y258" i="1"/>
  <c r="Y260" i="1"/>
  <c r="Y263" i="1"/>
  <c r="Y264" i="1"/>
  <c r="Y266" i="1"/>
  <c r="Y267" i="1"/>
  <c r="Y268" i="1"/>
  <c r="Y269" i="1"/>
  <c r="Y270" i="1"/>
  <c r="Y271" i="1"/>
  <c r="Y272" i="1"/>
  <c r="Y276" i="1"/>
  <c r="Y277" i="1"/>
  <c r="Y278" i="1"/>
  <c r="Y280" i="1"/>
  <c r="Y282" i="1"/>
  <c r="Y283" i="1"/>
  <c r="Y286" i="1"/>
  <c r="Y289" i="1"/>
  <c r="Y290" i="1"/>
  <c r="Y291" i="1"/>
  <c r="Y292" i="1"/>
  <c r="Y294" i="1"/>
  <c r="Y296" i="1"/>
  <c r="Y298" i="1"/>
  <c r="Y300" i="1"/>
  <c r="Y301" i="1"/>
  <c r="Y302" i="1"/>
  <c r="Y305" i="1"/>
  <c r="Y306" i="1"/>
  <c r="Y308" i="1"/>
  <c r="Y309" i="1"/>
  <c r="Y310" i="1"/>
  <c r="Y312" i="1"/>
  <c r="Y313" i="1"/>
  <c r="Y314" i="1"/>
  <c r="Y316" i="1"/>
  <c r="Y317" i="1"/>
  <c r="Y321" i="1"/>
  <c r="Y322" i="1"/>
  <c r="Y323" i="1"/>
  <c r="Y324" i="1"/>
  <c r="Y325" i="1"/>
  <c r="Y326" i="1"/>
  <c r="Y327" i="1"/>
  <c r="Y328" i="1"/>
  <c r="Y329" i="1"/>
  <c r="Y331" i="1"/>
  <c r="Y332" i="1"/>
  <c r="Y334" i="1"/>
  <c r="Y336" i="1"/>
  <c r="Y338" i="1"/>
  <c r="Y340" i="1"/>
  <c r="Y341" i="1"/>
  <c r="Y343" i="1"/>
  <c r="Y344" i="1"/>
  <c r="Y345" i="1"/>
  <c r="Y346" i="1"/>
  <c r="Y347" i="1"/>
  <c r="Y348" i="1"/>
  <c r="Y352" i="1"/>
  <c r="Y353" i="1"/>
  <c r="Y354" i="1"/>
  <c r="Y356" i="1"/>
  <c r="Y357" i="1"/>
  <c r="Y358" i="1"/>
  <c r="Y359" i="1"/>
  <c r="Y360" i="1"/>
  <c r="Y361" i="1"/>
  <c r="Y362" i="1"/>
  <c r="Y364" i="1"/>
  <c r="Y367" i="1"/>
  <c r="Y368" i="1"/>
  <c r="Y370" i="1"/>
  <c r="Y371" i="1"/>
  <c r="Y372" i="1"/>
  <c r="Y373" i="1"/>
  <c r="Y376" i="1"/>
  <c r="Y377" i="1"/>
  <c r="Y381" i="1"/>
  <c r="Y382" i="1"/>
  <c r="Y383" i="1"/>
  <c r="Y384" i="1"/>
  <c r="Y391" i="1"/>
  <c r="Y392" i="1"/>
  <c r="Y393" i="1"/>
  <c r="Y394" i="1"/>
  <c r="Y396" i="1"/>
  <c r="Y399" i="1"/>
  <c r="Y400" i="1"/>
  <c r="Y401" i="1"/>
  <c r="Y402" i="1"/>
  <c r="Y404" i="1"/>
  <c r="Y406" i="1"/>
  <c r="Y407" i="1"/>
  <c r="Y408" i="1"/>
  <c r="Y409" i="1"/>
  <c r="Y410" i="1"/>
  <c r="Y412" i="1"/>
  <c r="Y413" i="1"/>
  <c r="Y415" i="1"/>
  <c r="Y416" i="1"/>
  <c r="Y417" i="1"/>
  <c r="Y418" i="1"/>
  <c r="Y420" i="1"/>
  <c r="Y421" i="1"/>
  <c r="Y422" i="1"/>
  <c r="Y423" i="1"/>
  <c r="Y424" i="1"/>
  <c r="Y425" i="1"/>
  <c r="Y426" i="1"/>
  <c r="Y428" i="1"/>
  <c r="Y429" i="1"/>
  <c r="Y432" i="1"/>
  <c r="Y436" i="1"/>
  <c r="Y437" i="1"/>
  <c r="Y438" i="1"/>
  <c r="Y442" i="1"/>
  <c r="Y443" i="1"/>
  <c r="Y444" i="1"/>
  <c r="Y452" i="1"/>
  <c r="Y453" i="1"/>
  <c r="Y454" i="1"/>
  <c r="Y456" i="1"/>
  <c r="Y457" i="1"/>
  <c r="Y459" i="1"/>
  <c r="Y460" i="1"/>
  <c r="Y461" i="1"/>
  <c r="Y463" i="1"/>
  <c r="Y464" i="1"/>
  <c r="Y466" i="1"/>
  <c r="Y468" i="1"/>
  <c r="Y473" i="1"/>
  <c r="Y474" i="1"/>
  <c r="Y476" i="1"/>
  <c r="Y477" i="1"/>
  <c r="Y479" i="1"/>
  <c r="Y480" i="1"/>
  <c r="Y482" i="1"/>
  <c r="Y483" i="1"/>
  <c r="Y489" i="1"/>
  <c r="Y490" i="1"/>
  <c r="Y494" i="1"/>
  <c r="Y495" i="1"/>
  <c r="Y496" i="1"/>
  <c r="Y497" i="1"/>
  <c r="Y503" i="1"/>
  <c r="T34" i="2"/>
  <c r="V52" i="1"/>
  <c r="I1985" i="15"/>
  <c r="I1498" i="15"/>
  <c r="I524" i="15"/>
  <c r="I1011" i="15"/>
  <c r="I37" i="15"/>
  <c r="W133" i="1"/>
  <c r="W136" i="1"/>
  <c r="W139" i="1"/>
  <c r="W141" i="1"/>
  <c r="W143" i="1"/>
  <c r="R46" i="2"/>
  <c r="Z133" i="1"/>
  <c r="V133" i="1"/>
  <c r="X133" i="1"/>
  <c r="I2066" i="15"/>
  <c r="I1579" i="15"/>
  <c r="I605" i="15"/>
  <c r="I1092" i="15"/>
  <c r="I118" i="15"/>
  <c r="W222" i="1"/>
  <c r="X222" i="1"/>
  <c r="V222" i="1"/>
  <c r="Z222" i="1"/>
  <c r="I1668" i="15"/>
  <c r="I2155" i="15"/>
  <c r="I207" i="15"/>
  <c r="I1181" i="15"/>
  <c r="I694" i="15"/>
  <c r="W125" i="1"/>
  <c r="X125" i="1"/>
  <c r="Z125" i="1"/>
  <c r="V125" i="1"/>
  <c r="P125" i="1"/>
  <c r="I1571" i="15"/>
  <c r="I2058" i="15"/>
  <c r="I1084" i="15"/>
  <c r="I597" i="15"/>
  <c r="I110" i="15"/>
  <c r="Z416" i="1"/>
  <c r="V416" i="1"/>
  <c r="W416" i="1"/>
  <c r="X416" i="1"/>
  <c r="I2349" i="15"/>
  <c r="I1862" i="15"/>
  <c r="I1375" i="15"/>
  <c r="I401" i="15"/>
  <c r="I888" i="15"/>
  <c r="Z276" i="1"/>
  <c r="W276" i="1"/>
  <c r="V276" i="1"/>
  <c r="I1722" i="15"/>
  <c r="X276" i="1"/>
  <c r="I2209" i="15"/>
  <c r="I748" i="15"/>
  <c r="I261" i="15"/>
  <c r="I1235" i="15"/>
  <c r="V450" i="1"/>
  <c r="X450" i="1"/>
  <c r="W450" i="1"/>
  <c r="I2383" i="15"/>
  <c r="I1896" i="15"/>
  <c r="I922" i="15"/>
  <c r="I1409" i="15"/>
  <c r="I435" i="15"/>
  <c r="V418" i="1"/>
  <c r="W418" i="1"/>
  <c r="X418" i="1"/>
  <c r="Z418" i="1"/>
  <c r="I2351" i="15"/>
  <c r="I1864" i="15"/>
  <c r="I890" i="15"/>
  <c r="I1377" i="15"/>
  <c r="I403" i="15"/>
  <c r="Z237" i="1"/>
  <c r="W237" i="1"/>
  <c r="V237" i="1"/>
  <c r="X237" i="1"/>
  <c r="P237" i="1"/>
  <c r="I2170" i="15"/>
  <c r="I1683" i="15"/>
  <c r="I1196" i="15"/>
  <c r="I709" i="15"/>
  <c r="I222" i="15"/>
  <c r="W436" i="1"/>
  <c r="V436" i="1"/>
  <c r="X436" i="1"/>
  <c r="I2369" i="15"/>
  <c r="I908" i="15"/>
  <c r="I421" i="15"/>
  <c r="I1882" i="15"/>
  <c r="I1395" i="15"/>
  <c r="Z383" i="1"/>
  <c r="W383" i="1"/>
  <c r="I2316" i="15"/>
  <c r="X383" i="1"/>
  <c r="V383" i="1"/>
  <c r="P383" i="1"/>
  <c r="I1342" i="15"/>
  <c r="I855" i="15"/>
  <c r="I368" i="15"/>
  <c r="I1829" i="15"/>
  <c r="X45" i="1"/>
  <c r="V45" i="1"/>
  <c r="W45" i="1"/>
  <c r="Z45" i="1"/>
  <c r="I1978" i="15"/>
  <c r="I1491" i="15"/>
  <c r="I1004" i="15"/>
  <c r="I517" i="15"/>
  <c r="I30" i="15"/>
  <c r="P107" i="1"/>
  <c r="P231" i="1"/>
  <c r="P148" i="1"/>
  <c r="X181" i="1"/>
  <c r="S50" i="2"/>
  <c r="Z63" i="1"/>
  <c r="V63" i="1"/>
  <c r="W63" i="1"/>
  <c r="X63" i="1"/>
  <c r="I1996" i="15"/>
  <c r="I1509" i="15"/>
  <c r="I1022" i="15"/>
  <c r="I535" i="15"/>
  <c r="I48" i="15"/>
  <c r="V34" i="1"/>
  <c r="X34" i="1"/>
  <c r="Z34" i="1"/>
  <c r="W34" i="1"/>
  <c r="I1967" i="15"/>
  <c r="I1480" i="15"/>
  <c r="I506" i="15"/>
  <c r="I19" i="15"/>
  <c r="I993" i="15"/>
  <c r="Z213" i="1"/>
  <c r="V213" i="1"/>
  <c r="W213" i="1"/>
  <c r="X213" i="1"/>
  <c r="P213" i="1"/>
  <c r="I2146" i="15"/>
  <c r="I1659" i="15"/>
  <c r="I1172" i="15"/>
  <c r="I685" i="15"/>
  <c r="I198" i="15"/>
  <c r="V175" i="1"/>
  <c r="X175" i="1"/>
  <c r="T48" i="2"/>
  <c r="Z175" i="1"/>
  <c r="W175" i="1"/>
  <c r="I2108" i="15"/>
  <c r="I1134" i="15"/>
  <c r="I647" i="15"/>
  <c r="I1621" i="15"/>
  <c r="I160" i="15"/>
  <c r="V136" i="1"/>
  <c r="X136" i="1"/>
  <c r="Z136" i="1"/>
  <c r="I2069" i="15"/>
  <c r="I1582" i="15"/>
  <c r="I1095" i="15"/>
  <c r="I608" i="15"/>
  <c r="I121" i="15"/>
  <c r="V286" i="1"/>
  <c r="Z286" i="1"/>
  <c r="X286" i="1"/>
  <c r="I2219" i="15"/>
  <c r="W286" i="1"/>
  <c r="I1732" i="15"/>
  <c r="I1245" i="15"/>
  <c r="I271" i="15"/>
  <c r="I758" i="15"/>
  <c r="X377" i="1"/>
  <c r="V377" i="1"/>
  <c r="Z377" i="1"/>
  <c r="I2310" i="15"/>
  <c r="W377" i="1"/>
  <c r="I1336" i="15"/>
  <c r="I849" i="15"/>
  <c r="I362" i="15"/>
  <c r="I1823" i="15"/>
  <c r="P451" i="1"/>
  <c r="P339" i="1"/>
  <c r="V30" i="1"/>
  <c r="W30" i="1"/>
  <c r="Z30" i="1"/>
  <c r="X30" i="1"/>
  <c r="I1963" i="15"/>
  <c r="I1476" i="15"/>
  <c r="I15" i="15"/>
  <c r="I989" i="15"/>
  <c r="I502" i="15"/>
  <c r="P68" i="1"/>
  <c r="W317" i="1"/>
  <c r="V317" i="1"/>
  <c r="Z317" i="1"/>
  <c r="X317" i="1"/>
  <c r="I2250" i="15"/>
  <c r="I1276" i="15"/>
  <c r="I1763" i="15"/>
  <c r="I789" i="15"/>
  <c r="I302" i="15"/>
  <c r="P488" i="1"/>
  <c r="P475" i="1"/>
  <c r="P217" i="1"/>
  <c r="W127" i="1"/>
  <c r="Z127" i="1"/>
  <c r="V127" i="1"/>
  <c r="P127" i="1"/>
  <c r="I2060" i="15"/>
  <c r="I1086" i="15"/>
  <c r="I599" i="15"/>
  <c r="I1573" i="15"/>
  <c r="I112" i="15"/>
  <c r="P163" i="1"/>
  <c r="R73" i="2"/>
  <c r="P500" i="1"/>
  <c r="P491" i="1"/>
  <c r="X72" i="1"/>
  <c r="V72" i="1"/>
  <c r="W72" i="1"/>
  <c r="Z72" i="1"/>
  <c r="Z73" i="1"/>
  <c r="U36" i="2"/>
  <c r="I2005" i="15"/>
  <c r="I1518" i="15"/>
  <c r="I1031" i="15"/>
  <c r="I544" i="15"/>
  <c r="I57" i="15"/>
  <c r="P95" i="1"/>
  <c r="Z225" i="1"/>
  <c r="W225" i="1"/>
  <c r="X225" i="1"/>
  <c r="I2158" i="15"/>
  <c r="V225" i="1"/>
  <c r="I1671" i="15"/>
  <c r="I1184" i="15"/>
  <c r="I697" i="15"/>
  <c r="I210" i="15"/>
  <c r="Z150" i="1"/>
  <c r="X150" i="1"/>
  <c r="V150" i="1"/>
  <c r="W150" i="1"/>
  <c r="I2083" i="15"/>
  <c r="I1596" i="15"/>
  <c r="I1109" i="15"/>
  <c r="I622" i="15"/>
  <c r="I135" i="15"/>
  <c r="W169" i="1"/>
  <c r="X169" i="1"/>
  <c r="Z169" i="1"/>
  <c r="V169" i="1"/>
  <c r="I2102" i="15"/>
  <c r="I1128" i="15"/>
  <c r="I1615" i="15"/>
  <c r="I641" i="15"/>
  <c r="I154" i="15"/>
  <c r="Z392" i="1"/>
  <c r="X392" i="1"/>
  <c r="V392" i="1"/>
  <c r="I2325" i="15"/>
  <c r="I1351" i="15"/>
  <c r="I864" i="15"/>
  <c r="W392" i="1"/>
  <c r="I1838" i="15"/>
  <c r="I377" i="15"/>
  <c r="V316" i="1"/>
  <c r="W316" i="1"/>
  <c r="Z316" i="1"/>
  <c r="X316" i="1"/>
  <c r="I2249" i="15"/>
  <c r="I1762" i="15"/>
  <c r="I788" i="15"/>
  <c r="I301" i="15"/>
  <c r="I1275" i="15"/>
  <c r="X429" i="1"/>
  <c r="W429" i="1"/>
  <c r="I2362" i="15"/>
  <c r="Z429" i="1"/>
  <c r="V429" i="1"/>
  <c r="I1388" i="15"/>
  <c r="I1875" i="15"/>
  <c r="I901" i="15"/>
  <c r="I414" i="15"/>
  <c r="X423" i="1"/>
  <c r="Z423" i="1"/>
  <c r="I2356" i="15"/>
  <c r="V423" i="1"/>
  <c r="W423" i="1"/>
  <c r="I895" i="15"/>
  <c r="I1869" i="15"/>
  <c r="I1382" i="15"/>
  <c r="I408" i="15"/>
  <c r="Z71" i="1"/>
  <c r="X71" i="1"/>
  <c r="V71" i="1"/>
  <c r="P71" i="1"/>
  <c r="I1517" i="15"/>
  <c r="I1030" i="15"/>
  <c r="I543" i="15"/>
  <c r="I2004" i="15"/>
  <c r="I56" i="15"/>
  <c r="P23" i="1"/>
  <c r="P85" i="1"/>
  <c r="V155" i="1"/>
  <c r="W155" i="1"/>
  <c r="X155" i="1"/>
  <c r="Z155" i="1"/>
  <c r="P155" i="1"/>
  <c r="I2088" i="15"/>
  <c r="I1601" i="15"/>
  <c r="I1114" i="15"/>
  <c r="I627" i="15"/>
  <c r="I140" i="15"/>
  <c r="P101" i="1"/>
  <c r="V80" i="1"/>
  <c r="W80" i="1"/>
  <c r="X80" i="1"/>
  <c r="S38" i="2"/>
  <c r="T38" i="2"/>
  <c r="Z80" i="1"/>
  <c r="U38" i="2"/>
  <c r="I2013" i="15"/>
  <c r="I1526" i="15"/>
  <c r="I1039" i="15"/>
  <c r="I552" i="15"/>
  <c r="I65" i="15"/>
  <c r="P108" i="1"/>
  <c r="Z327" i="1"/>
  <c r="X327" i="1"/>
  <c r="V327" i="1"/>
  <c r="W327" i="1"/>
  <c r="P327" i="1"/>
  <c r="I2260" i="15"/>
  <c r="I1773" i="15"/>
  <c r="I1286" i="15"/>
  <c r="I799" i="15"/>
  <c r="I312" i="15"/>
  <c r="P351" i="1"/>
  <c r="P335" i="1"/>
  <c r="P315" i="1"/>
  <c r="P63" i="2"/>
  <c r="Q63" i="2"/>
  <c r="P481" i="1"/>
  <c r="X41" i="1"/>
  <c r="S30" i="2"/>
  <c r="V41" i="1"/>
  <c r="Z41" i="1"/>
  <c r="U30" i="2"/>
  <c r="W41" i="1"/>
  <c r="R30" i="2"/>
  <c r="T30" i="2"/>
  <c r="I1974" i="15"/>
  <c r="I1487" i="15"/>
  <c r="I1000" i="15"/>
  <c r="I513" i="15"/>
  <c r="I26" i="15"/>
  <c r="W156" i="1"/>
  <c r="V156" i="1"/>
  <c r="X156" i="1"/>
  <c r="Z156" i="1"/>
  <c r="P156" i="1"/>
  <c r="I2089" i="15"/>
  <c r="I1602" i="15"/>
  <c r="I628" i="15"/>
  <c r="I141" i="15"/>
  <c r="I1115" i="15"/>
  <c r="T55" i="2"/>
  <c r="Z252" i="1"/>
  <c r="U55" i="2"/>
  <c r="V252" i="1"/>
  <c r="W252" i="1"/>
  <c r="R55" i="2"/>
  <c r="X252" i="1"/>
  <c r="S55" i="2"/>
  <c r="I1698" i="15"/>
  <c r="I2185" i="15"/>
  <c r="I724" i="15"/>
  <c r="I237" i="15"/>
  <c r="I1211" i="15"/>
  <c r="Z348" i="1"/>
  <c r="W348" i="1"/>
  <c r="I2281" i="15"/>
  <c r="V348" i="1"/>
  <c r="I1794" i="15"/>
  <c r="X348" i="1"/>
  <c r="I820" i="15"/>
  <c r="I333" i="15"/>
  <c r="I1307" i="15"/>
  <c r="V207" i="1"/>
  <c r="X207" i="1"/>
  <c r="Z207" i="1"/>
  <c r="W207" i="1"/>
  <c r="I1166" i="15"/>
  <c r="I679" i="15"/>
  <c r="I1653" i="15"/>
  <c r="I2140" i="15"/>
  <c r="I192" i="15"/>
  <c r="P390" i="1"/>
  <c r="X417" i="1"/>
  <c r="V417" i="1"/>
  <c r="W417" i="1"/>
  <c r="Z417" i="1"/>
  <c r="P417" i="1"/>
  <c r="I2350" i="15"/>
  <c r="I1863" i="15"/>
  <c r="I889" i="15"/>
  <c r="I1376" i="15"/>
  <c r="I402" i="15"/>
  <c r="P470" i="1"/>
  <c r="W464" i="1"/>
  <c r="Z464" i="1"/>
  <c r="I2397" i="15"/>
  <c r="V464" i="1"/>
  <c r="X464" i="1"/>
  <c r="I1910" i="15"/>
  <c r="I1423" i="15"/>
  <c r="I936" i="15"/>
  <c r="I449" i="15"/>
  <c r="Z43" i="1"/>
  <c r="V43" i="1"/>
  <c r="T32" i="2"/>
  <c r="W43" i="1"/>
  <c r="X43" i="1"/>
  <c r="X44" i="1"/>
  <c r="S32" i="2"/>
  <c r="I1976" i="15"/>
  <c r="I1489" i="15"/>
  <c r="I1002" i="15"/>
  <c r="I28" i="15"/>
  <c r="I515" i="15"/>
  <c r="X157" i="1"/>
  <c r="V157" i="1"/>
  <c r="W157" i="1"/>
  <c r="Z157" i="1"/>
  <c r="P157" i="1"/>
  <c r="I1603" i="15"/>
  <c r="I2090" i="15"/>
  <c r="I629" i="15"/>
  <c r="I1116" i="15"/>
  <c r="I142" i="15"/>
  <c r="P319" i="1"/>
  <c r="V263" i="1"/>
  <c r="W263" i="1"/>
  <c r="X263" i="1"/>
  <c r="Z263" i="1"/>
  <c r="I2196" i="15"/>
  <c r="I1709" i="15"/>
  <c r="I1222" i="15"/>
  <c r="I735" i="15"/>
  <c r="I248" i="15"/>
  <c r="P218" i="1"/>
  <c r="P275" i="1"/>
  <c r="Z489" i="1"/>
  <c r="W489" i="1"/>
  <c r="R80" i="2"/>
  <c r="V489" i="1"/>
  <c r="X489" i="1"/>
  <c r="P489" i="1"/>
  <c r="I2422" i="15"/>
  <c r="I474" i="15"/>
  <c r="I1448" i="15"/>
  <c r="I961" i="15"/>
  <c r="I1935" i="15"/>
  <c r="X291" i="1"/>
  <c r="Z291" i="1"/>
  <c r="V291" i="1"/>
  <c r="W291" i="1"/>
  <c r="I2224" i="15"/>
  <c r="I1250" i="15"/>
  <c r="I1737" i="15"/>
  <c r="I276" i="15"/>
  <c r="I763" i="15"/>
  <c r="P350" i="1"/>
  <c r="V22" i="1"/>
  <c r="Z22" i="1"/>
  <c r="W22" i="1"/>
  <c r="I1955" i="15"/>
  <c r="I1468" i="15"/>
  <c r="I981" i="15"/>
  <c r="I494" i="15"/>
  <c r="I7" i="15"/>
  <c r="V158" i="1"/>
  <c r="W158" i="1"/>
  <c r="X158" i="1"/>
  <c r="Z158" i="1"/>
  <c r="I2091" i="15"/>
  <c r="I1604" i="15"/>
  <c r="I143" i="15"/>
  <c r="I1117" i="15"/>
  <c r="I630" i="15"/>
  <c r="Z298" i="1"/>
  <c r="W298" i="1"/>
  <c r="V298" i="1"/>
  <c r="I2231" i="15"/>
  <c r="X298" i="1"/>
  <c r="I1744" i="15"/>
  <c r="I1257" i="15"/>
  <c r="I770" i="15"/>
  <c r="I283" i="15"/>
  <c r="V232" i="1"/>
  <c r="W232" i="1"/>
  <c r="X232" i="1"/>
  <c r="Z232" i="1"/>
  <c r="I1678" i="15"/>
  <c r="I1191" i="15"/>
  <c r="I2165" i="15"/>
  <c r="I704" i="15"/>
  <c r="I217" i="15"/>
  <c r="Z432" i="1"/>
  <c r="V432" i="1"/>
  <c r="W432" i="1"/>
  <c r="X432" i="1"/>
  <c r="I2365" i="15"/>
  <c r="I1878" i="15"/>
  <c r="I1391" i="15"/>
  <c r="I904" i="15"/>
  <c r="I417" i="15"/>
  <c r="X323" i="1"/>
  <c r="Z323" i="1"/>
  <c r="V323" i="1"/>
  <c r="I2256" i="15"/>
  <c r="W323" i="1"/>
  <c r="I1282" i="15"/>
  <c r="I1769" i="15"/>
  <c r="I308" i="15"/>
  <c r="I795" i="15"/>
  <c r="W468" i="1"/>
  <c r="Z468" i="1"/>
  <c r="V468" i="1"/>
  <c r="I2401" i="15"/>
  <c r="X468" i="1"/>
  <c r="I1914" i="15"/>
  <c r="I940" i="15"/>
  <c r="I453" i="15"/>
  <c r="I1427" i="15"/>
  <c r="P502" i="1"/>
  <c r="V367" i="1"/>
  <c r="W367" i="1"/>
  <c r="I2300" i="15"/>
  <c r="X367" i="1"/>
  <c r="I1326" i="15"/>
  <c r="I1813" i="15"/>
  <c r="I839" i="15"/>
  <c r="Z367" i="1"/>
  <c r="I352" i="15"/>
  <c r="V38" i="1"/>
  <c r="W38" i="1"/>
  <c r="X38" i="1"/>
  <c r="Z38" i="1"/>
  <c r="I1971" i="15"/>
  <c r="I1484" i="15"/>
  <c r="I997" i="15"/>
  <c r="I23" i="15"/>
  <c r="I510" i="15"/>
  <c r="W152" i="1"/>
  <c r="Z152" i="1"/>
  <c r="V152" i="1"/>
  <c r="X152" i="1"/>
  <c r="I2085" i="15"/>
  <c r="I1598" i="15"/>
  <c r="I1111" i="15"/>
  <c r="I137" i="15"/>
  <c r="I624" i="15"/>
  <c r="V347" i="1"/>
  <c r="W347" i="1"/>
  <c r="X347" i="1"/>
  <c r="Z347" i="1"/>
  <c r="P347" i="1"/>
  <c r="I2280" i="15"/>
  <c r="I1793" i="15"/>
  <c r="I1306" i="15"/>
  <c r="I819" i="15"/>
  <c r="I332" i="15"/>
  <c r="W415" i="1"/>
  <c r="V415" i="1"/>
  <c r="X415" i="1"/>
  <c r="I2348" i="15"/>
  <c r="Z415" i="1"/>
  <c r="I1861" i="15"/>
  <c r="I887" i="15"/>
  <c r="I1374" i="15"/>
  <c r="I400" i="15"/>
  <c r="P501" i="1"/>
  <c r="P330" i="1"/>
  <c r="W181" i="1"/>
  <c r="R50" i="2"/>
  <c r="P297" i="1"/>
  <c r="X449" i="1"/>
  <c r="S70" i="2"/>
  <c r="Z17" i="1"/>
  <c r="W17" i="1"/>
  <c r="V17" i="1"/>
  <c r="X17" i="1"/>
  <c r="I1950" i="15"/>
  <c r="I976" i="15"/>
  <c r="I1463" i="15"/>
  <c r="I2" i="15"/>
  <c r="I489" i="15"/>
  <c r="Z111" i="1"/>
  <c r="W111" i="1"/>
  <c r="V111" i="1"/>
  <c r="V110" i="1"/>
  <c r="V112" i="1"/>
  <c r="V113" i="1"/>
  <c r="V123" i="1"/>
  <c r="V18" i="1"/>
  <c r="V28" i="1"/>
  <c r="V31" i="1"/>
  <c r="V32" i="1"/>
  <c r="V33" i="1"/>
  <c r="V35" i="1"/>
  <c r="V36" i="1"/>
  <c r="V37" i="1"/>
  <c r="V39" i="1"/>
  <c r="V42" i="1"/>
  <c r="V44" i="1"/>
  <c r="V46" i="1"/>
  <c r="V47" i="1"/>
  <c r="V48" i="1"/>
  <c r="V49" i="1"/>
  <c r="V50" i="1"/>
  <c r="V53" i="1"/>
  <c r="V56" i="1"/>
  <c r="V57" i="1"/>
  <c r="V59" i="1"/>
  <c r="V60" i="1"/>
  <c r="V61" i="1"/>
  <c r="V64" i="1"/>
  <c r="V65" i="1"/>
  <c r="V67" i="1"/>
  <c r="V69" i="1"/>
  <c r="V73" i="1"/>
  <c r="V76" i="1"/>
  <c r="V77" i="1"/>
  <c r="V79" i="1"/>
  <c r="V84" i="1"/>
  <c r="V86" i="1"/>
  <c r="V87" i="1"/>
  <c r="V88" i="1"/>
  <c r="V89" i="1"/>
  <c r="V90" i="1"/>
  <c r="V91" i="1"/>
  <c r="V93" i="1"/>
  <c r="V97" i="1"/>
  <c r="V98" i="1"/>
  <c r="V99" i="1"/>
  <c r="V100" i="1"/>
  <c r="V104" i="1"/>
  <c r="V105" i="1"/>
  <c r="V106" i="1"/>
  <c r="V115" i="1"/>
  <c r="V116" i="1"/>
  <c r="V118" i="1"/>
  <c r="V120" i="1"/>
  <c r="V121" i="1"/>
  <c r="V124" i="1"/>
  <c r="V128" i="1"/>
  <c r="V130" i="1"/>
  <c r="V132" i="1"/>
  <c r="V139" i="1"/>
  <c r="V141" i="1"/>
  <c r="V143" i="1"/>
  <c r="V151" i="1"/>
  <c r="V160" i="1"/>
  <c r="V161" i="1"/>
  <c r="V164" i="1"/>
  <c r="V166" i="1"/>
  <c r="V167" i="1"/>
  <c r="V170" i="1"/>
  <c r="V171" i="1"/>
  <c r="V172" i="1"/>
  <c r="V173" i="1"/>
  <c r="V178" i="1"/>
  <c r="V179" i="1"/>
  <c r="V181" i="1"/>
  <c r="V182" i="1"/>
  <c r="V183" i="1"/>
  <c r="V184" i="1"/>
  <c r="V185" i="1"/>
  <c r="V189" i="1"/>
  <c r="V190" i="1"/>
  <c r="V191" i="1"/>
  <c r="V192" i="1"/>
  <c r="V193" i="1"/>
  <c r="V194" i="1"/>
  <c r="V197" i="1"/>
  <c r="V198" i="1"/>
  <c r="V199" i="1"/>
  <c r="V202" i="1"/>
  <c r="V204" i="1"/>
  <c r="V205" i="1"/>
  <c r="V206" i="1"/>
  <c r="V208" i="1"/>
  <c r="V209" i="1"/>
  <c r="V210" i="1"/>
  <c r="V211" i="1"/>
  <c r="V215" i="1"/>
  <c r="V216" i="1"/>
  <c r="V219" i="1"/>
  <c r="V221" i="1"/>
  <c r="V223" i="1"/>
  <c r="V224" i="1"/>
  <c r="V226" i="1"/>
  <c r="V230" i="1"/>
  <c r="V233" i="1"/>
  <c r="V234" i="1"/>
  <c r="V238" i="1"/>
  <c r="V239" i="1"/>
  <c r="V240" i="1"/>
  <c r="V241" i="1"/>
  <c r="V242" i="1"/>
  <c r="V243" i="1"/>
  <c r="V244" i="1"/>
  <c r="V245" i="1"/>
  <c r="V246" i="1"/>
  <c r="V248" i="1"/>
  <c r="V249" i="1"/>
  <c r="V250" i="1"/>
  <c r="V254" i="1"/>
  <c r="V255" i="1"/>
  <c r="V256" i="1"/>
  <c r="V258" i="1"/>
  <c r="V260" i="1"/>
  <c r="V264" i="1"/>
  <c r="V266" i="1"/>
  <c r="V267" i="1"/>
  <c r="V268" i="1"/>
  <c r="V269" i="1"/>
  <c r="V270" i="1"/>
  <c r="V271" i="1"/>
  <c r="V272" i="1"/>
  <c r="V277" i="1"/>
  <c r="V278" i="1"/>
  <c r="V280" i="1"/>
  <c r="V282" i="1"/>
  <c r="V283" i="1"/>
  <c r="V289" i="1"/>
  <c r="V290" i="1"/>
  <c r="V292" i="1"/>
  <c r="V294" i="1"/>
  <c r="V296" i="1"/>
  <c r="V300" i="1"/>
  <c r="V301" i="1"/>
  <c r="V302" i="1"/>
  <c r="V305" i="1"/>
  <c r="V306" i="1"/>
  <c r="V308" i="1"/>
  <c r="V309" i="1"/>
  <c r="V310" i="1"/>
  <c r="V312" i="1"/>
  <c r="V313" i="1"/>
  <c r="V314" i="1"/>
  <c r="V321" i="1"/>
  <c r="V322" i="1"/>
  <c r="V324" i="1"/>
  <c r="V325" i="1"/>
  <c r="V326" i="1"/>
  <c r="V328" i="1"/>
  <c r="V329" i="1"/>
  <c r="V331" i="1"/>
  <c r="V332" i="1"/>
  <c r="V334" i="1"/>
  <c r="V336" i="1"/>
  <c r="V338" i="1"/>
  <c r="V340" i="1"/>
  <c r="V341" i="1"/>
  <c r="V343" i="1"/>
  <c r="V344" i="1"/>
  <c r="V345" i="1"/>
  <c r="V346" i="1"/>
  <c r="V352" i="1"/>
  <c r="V353" i="1"/>
  <c r="V354" i="1"/>
  <c r="V356" i="1"/>
  <c r="V357" i="1"/>
  <c r="V358" i="1"/>
  <c r="V359" i="1"/>
  <c r="V360" i="1"/>
  <c r="V361" i="1"/>
  <c r="V362" i="1"/>
  <c r="V364" i="1"/>
  <c r="V368" i="1"/>
  <c r="V370" i="1"/>
  <c r="V371" i="1"/>
  <c r="V372" i="1"/>
  <c r="V373" i="1"/>
  <c r="V376" i="1"/>
  <c r="V381" i="1"/>
  <c r="V382" i="1"/>
  <c r="V384" i="1"/>
  <c r="V391" i="1"/>
  <c r="V393" i="1"/>
  <c r="V394" i="1"/>
  <c r="V396" i="1"/>
  <c r="V399" i="1"/>
  <c r="V400" i="1"/>
  <c r="V401" i="1"/>
  <c r="V402" i="1"/>
  <c r="V404" i="1"/>
  <c r="V406" i="1"/>
  <c r="V407" i="1"/>
  <c r="V408" i="1"/>
  <c r="V409" i="1"/>
  <c r="V410" i="1"/>
  <c r="V412" i="1"/>
  <c r="V413" i="1"/>
  <c r="V420" i="1"/>
  <c r="V421" i="1"/>
  <c r="V422" i="1"/>
  <c r="V424" i="1"/>
  <c r="V425" i="1"/>
  <c r="V426" i="1"/>
  <c r="V428" i="1"/>
  <c r="V437" i="1"/>
  <c r="V438" i="1"/>
  <c r="V442" i="1"/>
  <c r="V443" i="1"/>
  <c r="V444" i="1"/>
  <c r="V449" i="1"/>
  <c r="V452" i="1"/>
  <c r="V453" i="1"/>
  <c r="V454" i="1"/>
  <c r="V456" i="1"/>
  <c r="V457" i="1"/>
  <c r="V459" i="1"/>
  <c r="V460" i="1"/>
  <c r="V461" i="1"/>
  <c r="V463" i="1"/>
  <c r="V466" i="1"/>
  <c r="V473" i="1"/>
  <c r="V474" i="1"/>
  <c r="V476" i="1"/>
  <c r="V477" i="1"/>
  <c r="V479" i="1"/>
  <c r="V480" i="1"/>
  <c r="V482" i="1"/>
  <c r="V483" i="1"/>
  <c r="V490" i="1"/>
  <c r="V494" i="1"/>
  <c r="V495" i="1"/>
  <c r="V496" i="1"/>
  <c r="V497" i="1"/>
  <c r="V503" i="1"/>
  <c r="Q41" i="2"/>
  <c r="X111" i="1"/>
  <c r="X110" i="1"/>
  <c r="X112" i="1"/>
  <c r="X113" i="1"/>
  <c r="X123" i="1"/>
  <c r="X18" i="1"/>
  <c r="X28" i="1"/>
  <c r="X31" i="1"/>
  <c r="X32" i="1"/>
  <c r="X33" i="1"/>
  <c r="X35" i="1"/>
  <c r="X36" i="1"/>
  <c r="X37" i="1"/>
  <c r="X39" i="1"/>
  <c r="X42" i="1"/>
  <c r="X46" i="1"/>
  <c r="X47" i="1"/>
  <c r="X48" i="1"/>
  <c r="X49" i="1"/>
  <c r="X50" i="1"/>
  <c r="X53" i="1"/>
  <c r="X56" i="1"/>
  <c r="X57" i="1"/>
  <c r="X59" i="1"/>
  <c r="X60" i="1"/>
  <c r="X61" i="1"/>
  <c r="X64" i="1"/>
  <c r="X65" i="1"/>
  <c r="X67" i="1"/>
  <c r="X69" i="1"/>
  <c r="X73" i="1"/>
  <c r="X76" i="1"/>
  <c r="X77" i="1"/>
  <c r="X79" i="1"/>
  <c r="X84" i="1"/>
  <c r="X86" i="1"/>
  <c r="X87" i="1"/>
  <c r="X88" i="1"/>
  <c r="X89" i="1"/>
  <c r="X90" i="1"/>
  <c r="X91" i="1"/>
  <c r="X93" i="1"/>
  <c r="X97" i="1"/>
  <c r="X98" i="1"/>
  <c r="X99" i="1"/>
  <c r="X100" i="1"/>
  <c r="X104" i="1"/>
  <c r="X105" i="1"/>
  <c r="X106" i="1"/>
  <c r="X115" i="1"/>
  <c r="X116" i="1"/>
  <c r="X118" i="1"/>
  <c r="X120" i="1"/>
  <c r="X121" i="1"/>
  <c r="X124" i="1"/>
  <c r="X130" i="1"/>
  <c r="X132" i="1"/>
  <c r="X139" i="1"/>
  <c r="X141" i="1"/>
  <c r="X143" i="1"/>
  <c r="X151" i="1"/>
  <c r="X160" i="1"/>
  <c r="X161" i="1"/>
  <c r="X164" i="1"/>
  <c r="X166" i="1"/>
  <c r="X167" i="1"/>
  <c r="X170" i="1"/>
  <c r="X171" i="1"/>
  <c r="X172" i="1"/>
  <c r="X173" i="1"/>
  <c r="X178" i="1"/>
  <c r="X179" i="1"/>
  <c r="X182" i="1"/>
  <c r="X183" i="1"/>
  <c r="X184" i="1"/>
  <c r="X185" i="1"/>
  <c r="X189" i="1"/>
  <c r="X190" i="1"/>
  <c r="X191" i="1"/>
  <c r="X192" i="1"/>
  <c r="X193" i="1"/>
  <c r="X194" i="1"/>
  <c r="X197" i="1"/>
  <c r="X198" i="1"/>
  <c r="X199" i="1"/>
  <c r="X202" i="1"/>
  <c r="X204" i="1"/>
  <c r="X205" i="1"/>
  <c r="X206" i="1"/>
  <c r="X208" i="1"/>
  <c r="X209" i="1"/>
  <c r="X210" i="1"/>
  <c r="X211" i="1"/>
  <c r="X215" i="1"/>
  <c r="X216" i="1"/>
  <c r="X219" i="1"/>
  <c r="X221" i="1"/>
  <c r="X223" i="1"/>
  <c r="X224" i="1"/>
  <c r="X226" i="1"/>
  <c r="X230" i="1"/>
  <c r="X233" i="1"/>
  <c r="X234" i="1"/>
  <c r="X238" i="1"/>
  <c r="X239" i="1"/>
  <c r="X240" i="1"/>
  <c r="X241" i="1"/>
  <c r="X242" i="1"/>
  <c r="X243" i="1"/>
  <c r="X244" i="1"/>
  <c r="X245" i="1"/>
  <c r="X246" i="1"/>
  <c r="X248" i="1"/>
  <c r="X249" i="1"/>
  <c r="X250" i="1"/>
  <c r="X254" i="1"/>
  <c r="X255" i="1"/>
  <c r="X256" i="1"/>
  <c r="X258" i="1"/>
  <c r="X260" i="1"/>
  <c r="X264" i="1"/>
  <c r="X266" i="1"/>
  <c r="X267" i="1"/>
  <c r="X268" i="1"/>
  <c r="X269" i="1"/>
  <c r="X270" i="1"/>
  <c r="X271" i="1"/>
  <c r="X272" i="1"/>
  <c r="X277" i="1"/>
  <c r="X278" i="1"/>
  <c r="X280" i="1"/>
  <c r="X282" i="1"/>
  <c r="X283" i="1"/>
  <c r="X289" i="1"/>
  <c r="X290" i="1"/>
  <c r="X292" i="1"/>
  <c r="X294" i="1"/>
  <c r="X296" i="1"/>
  <c r="X300" i="1"/>
  <c r="X301" i="1"/>
  <c r="X302" i="1"/>
  <c r="X305" i="1"/>
  <c r="X306" i="1"/>
  <c r="X308" i="1"/>
  <c r="X309" i="1"/>
  <c r="X310" i="1"/>
  <c r="X312" i="1"/>
  <c r="X313" i="1"/>
  <c r="X314" i="1"/>
  <c r="X321" i="1"/>
  <c r="X322" i="1"/>
  <c r="X324" i="1"/>
  <c r="X325" i="1"/>
  <c r="X326" i="1"/>
  <c r="X328" i="1"/>
  <c r="X329" i="1"/>
  <c r="X331" i="1"/>
  <c r="X332" i="1"/>
  <c r="X334" i="1"/>
  <c r="X336" i="1"/>
  <c r="X338" i="1"/>
  <c r="X340" i="1"/>
  <c r="X341" i="1"/>
  <c r="X343" i="1"/>
  <c r="X344" i="1"/>
  <c r="X345" i="1"/>
  <c r="X346" i="1"/>
  <c r="X352" i="1"/>
  <c r="X353" i="1"/>
  <c r="X354" i="1"/>
  <c r="X356" i="1"/>
  <c r="X357" i="1"/>
  <c r="X358" i="1"/>
  <c r="X359" i="1"/>
  <c r="X360" i="1"/>
  <c r="X361" i="1"/>
  <c r="X362" i="1"/>
  <c r="X364" i="1"/>
  <c r="X368" i="1"/>
  <c r="X370" i="1"/>
  <c r="X371" i="1"/>
  <c r="X372" i="1"/>
  <c r="X373" i="1"/>
  <c r="X376" i="1"/>
  <c r="X381" i="1"/>
  <c r="X382" i="1"/>
  <c r="X384" i="1"/>
  <c r="X391" i="1"/>
  <c r="X393" i="1"/>
  <c r="X394" i="1"/>
  <c r="X396" i="1"/>
  <c r="X399" i="1"/>
  <c r="X400" i="1"/>
  <c r="X401" i="1"/>
  <c r="X402" i="1"/>
  <c r="X404" i="1"/>
  <c r="X406" i="1"/>
  <c r="X407" i="1"/>
  <c r="X408" i="1"/>
  <c r="X409" i="1"/>
  <c r="X410" i="1"/>
  <c r="X412" i="1"/>
  <c r="X413" i="1"/>
  <c r="X420" i="1"/>
  <c r="X421" i="1"/>
  <c r="X422" i="1"/>
  <c r="X424" i="1"/>
  <c r="X425" i="1"/>
  <c r="X426" i="1"/>
  <c r="X428" i="1"/>
  <c r="X437" i="1"/>
  <c r="X438" i="1"/>
  <c r="X442" i="1"/>
  <c r="X443" i="1"/>
  <c r="X444" i="1"/>
  <c r="X452" i="1"/>
  <c r="X453" i="1"/>
  <c r="X454" i="1"/>
  <c r="X456" i="1"/>
  <c r="X457" i="1"/>
  <c r="X459" i="1"/>
  <c r="X460" i="1"/>
  <c r="X461" i="1"/>
  <c r="X463" i="1"/>
  <c r="X466" i="1"/>
  <c r="X473" i="1"/>
  <c r="X474" i="1"/>
  <c r="X476" i="1"/>
  <c r="X477" i="1"/>
  <c r="X479" i="1"/>
  <c r="X480" i="1"/>
  <c r="X482" i="1"/>
  <c r="X483" i="1"/>
  <c r="X490" i="1"/>
  <c r="X494" i="1"/>
  <c r="X495" i="1"/>
  <c r="X496" i="1"/>
  <c r="X497" i="1"/>
  <c r="X503" i="1"/>
  <c r="S41" i="2"/>
  <c r="I2044" i="15"/>
  <c r="I1070" i="15"/>
  <c r="I583" i="15"/>
  <c r="I1557" i="15"/>
  <c r="I96" i="15"/>
  <c r="W73" i="1"/>
  <c r="I2006" i="15"/>
  <c r="I1032" i="15"/>
  <c r="I1519" i="15"/>
  <c r="I545" i="15"/>
  <c r="I58" i="15"/>
  <c r="W226" i="1"/>
  <c r="Z226" i="1"/>
  <c r="I1672" i="15"/>
  <c r="I2159" i="15"/>
  <c r="I698" i="15"/>
  <c r="I1185" i="15"/>
  <c r="I211" i="15"/>
  <c r="W269" i="1"/>
  <c r="Z269" i="1"/>
  <c r="I2202" i="15"/>
  <c r="I1715" i="15"/>
  <c r="I1228" i="15"/>
  <c r="I741" i="15"/>
  <c r="I254" i="15"/>
  <c r="I2332" i="15"/>
  <c r="W399" i="1"/>
  <c r="Z399" i="1"/>
  <c r="I1845" i="15"/>
  <c r="I871" i="15"/>
  <c r="I1358" i="15"/>
  <c r="I384" i="15"/>
  <c r="W425" i="1"/>
  <c r="Z425" i="1"/>
  <c r="P425" i="1"/>
  <c r="I2358" i="15"/>
  <c r="I1871" i="15"/>
  <c r="I1384" i="15"/>
  <c r="I410" i="15"/>
  <c r="I897" i="15"/>
  <c r="W480" i="1"/>
  <c r="R78" i="2"/>
  <c r="S78" i="2"/>
  <c r="T78" i="2"/>
  <c r="Z480" i="1"/>
  <c r="U78" i="2"/>
  <c r="I2413" i="15"/>
  <c r="I1926" i="15"/>
  <c r="I1439" i="15"/>
  <c r="I952" i="15"/>
  <c r="I465" i="15"/>
  <c r="Z86" i="1"/>
  <c r="W86" i="1"/>
  <c r="I2019" i="15"/>
  <c r="I1532" i="15"/>
  <c r="I558" i="15"/>
  <c r="I71" i="15"/>
  <c r="I1045" i="15"/>
  <c r="P94" i="1"/>
  <c r="Z356" i="1"/>
  <c r="W356" i="1"/>
  <c r="I2289" i="15"/>
  <c r="I1802" i="15"/>
  <c r="I828" i="15"/>
  <c r="I341" i="15"/>
  <c r="I1315" i="15"/>
  <c r="T79" i="2"/>
  <c r="S80" i="2"/>
  <c r="P187" i="1"/>
  <c r="P66" i="1"/>
  <c r="P92" i="1"/>
  <c r="Z185" i="1"/>
  <c r="W185" i="1"/>
  <c r="I2118" i="15"/>
  <c r="I1631" i="15"/>
  <c r="I657" i="15"/>
  <c r="I170" i="15"/>
  <c r="I1144" i="15"/>
  <c r="P455" i="1"/>
  <c r="Q73" i="2"/>
  <c r="P427" i="1"/>
  <c r="P355" i="1"/>
  <c r="W79" i="1"/>
  <c r="Z79" i="1"/>
  <c r="I2012" i="15"/>
  <c r="I1525" i="15"/>
  <c r="I1038" i="15"/>
  <c r="I551" i="15"/>
  <c r="I64" i="15"/>
  <c r="Z241" i="1"/>
  <c r="W241" i="1"/>
  <c r="S51" i="2"/>
  <c r="I2174" i="15"/>
  <c r="I1200" i="15"/>
  <c r="I713" i="15"/>
  <c r="I226" i="15"/>
  <c r="I1687" i="15"/>
  <c r="W240" i="1"/>
  <c r="Z240" i="1"/>
  <c r="I2173" i="15"/>
  <c r="I1686" i="15"/>
  <c r="I1199" i="15"/>
  <c r="I712" i="15"/>
  <c r="I225" i="15"/>
  <c r="W199" i="1"/>
  <c r="Z199" i="1"/>
  <c r="P199" i="1"/>
  <c r="I2132" i="15"/>
  <c r="I1158" i="15"/>
  <c r="I671" i="15"/>
  <c r="I1645" i="15"/>
  <c r="I184" i="15"/>
  <c r="Z408" i="1"/>
  <c r="W408" i="1"/>
  <c r="I2341" i="15"/>
  <c r="I1854" i="15"/>
  <c r="I1367" i="15"/>
  <c r="I393" i="15"/>
  <c r="I880" i="15"/>
  <c r="Z393" i="1"/>
  <c r="W393" i="1"/>
  <c r="I1839" i="15"/>
  <c r="I1352" i="15"/>
  <c r="I378" i="15"/>
  <c r="I865" i="15"/>
  <c r="I2326" i="15"/>
  <c r="Z479" i="1"/>
  <c r="I2412" i="15"/>
  <c r="I1925" i="15"/>
  <c r="I951" i="15"/>
  <c r="I1438" i="15"/>
  <c r="I464" i="15"/>
  <c r="W479" i="1"/>
  <c r="W496" i="1"/>
  <c r="Z496" i="1"/>
  <c r="I2429" i="15"/>
  <c r="I1455" i="15"/>
  <c r="I1942" i="15"/>
  <c r="I968" i="15"/>
  <c r="I481" i="15"/>
  <c r="P81" i="1"/>
  <c r="W171" i="1"/>
  <c r="Z171" i="1"/>
  <c r="P171" i="1"/>
  <c r="I2104" i="15"/>
  <c r="I1617" i="15"/>
  <c r="I1130" i="15"/>
  <c r="I156" i="15"/>
  <c r="I643" i="15"/>
  <c r="Z204" i="1"/>
  <c r="W204" i="1"/>
  <c r="I2137" i="15"/>
  <c r="I1650" i="15"/>
  <c r="I1163" i="15"/>
  <c r="I676" i="15"/>
  <c r="I189" i="15"/>
  <c r="W266" i="1"/>
  <c r="Z266" i="1"/>
  <c r="I2199" i="15"/>
  <c r="I1712" i="15"/>
  <c r="I1225" i="15"/>
  <c r="I738" i="15"/>
  <c r="I251" i="15"/>
  <c r="P307" i="1"/>
  <c r="Z343" i="1"/>
  <c r="W343" i="1"/>
  <c r="I2276" i="15"/>
  <c r="I1789" i="15"/>
  <c r="I1302" i="15"/>
  <c r="I815" i="15"/>
  <c r="I328" i="15"/>
  <c r="W77" i="1"/>
  <c r="Z77" i="1"/>
  <c r="I2010" i="15"/>
  <c r="I1523" i="15"/>
  <c r="I1036" i="15"/>
  <c r="I549" i="15"/>
  <c r="I62" i="15"/>
  <c r="Z183" i="1"/>
  <c r="W183" i="1"/>
  <c r="I2116" i="15"/>
  <c r="I1142" i="15"/>
  <c r="I655" i="15"/>
  <c r="I168" i="15"/>
  <c r="I1629" i="15"/>
  <c r="W250" i="1"/>
  <c r="Z250" i="1"/>
  <c r="I2183" i="15"/>
  <c r="I1696" i="15"/>
  <c r="I1209" i="15"/>
  <c r="I722" i="15"/>
  <c r="I235" i="15"/>
  <c r="Z364" i="1"/>
  <c r="W364" i="1"/>
  <c r="I2297" i="15"/>
  <c r="I1810" i="15"/>
  <c r="I1323" i="15"/>
  <c r="I349" i="15"/>
  <c r="I836" i="15"/>
  <c r="Z477" i="1"/>
  <c r="W477" i="1"/>
  <c r="P477" i="1"/>
  <c r="I2410" i="15"/>
  <c r="I1436" i="15"/>
  <c r="I1923" i="15"/>
  <c r="I949" i="15"/>
  <c r="I462" i="15"/>
  <c r="W354" i="1"/>
  <c r="Z354" i="1"/>
  <c r="I2287" i="15"/>
  <c r="I1800" i="15"/>
  <c r="I1313" i="15"/>
  <c r="I826" i="15"/>
  <c r="I339" i="15"/>
  <c r="Z59" i="1"/>
  <c r="W59" i="1"/>
  <c r="I1992" i="15"/>
  <c r="I1505" i="15"/>
  <c r="I1018" i="15"/>
  <c r="I531" i="15"/>
  <c r="I44" i="15"/>
  <c r="W93" i="1"/>
  <c r="Z93" i="1"/>
  <c r="I2026" i="15"/>
  <c r="I1539" i="15"/>
  <c r="I1052" i="15"/>
  <c r="I565" i="15"/>
  <c r="I78" i="15"/>
  <c r="Z310" i="1"/>
  <c r="W310" i="1"/>
  <c r="I2243" i="15"/>
  <c r="I1756" i="15"/>
  <c r="I1269" i="15"/>
  <c r="I782" i="15"/>
  <c r="I295" i="15"/>
  <c r="P285" i="1"/>
  <c r="P366" i="1"/>
  <c r="Z331" i="1"/>
  <c r="W331" i="1"/>
  <c r="I2264" i="15"/>
  <c r="I1777" i="15"/>
  <c r="I1290" i="15"/>
  <c r="I316" i="15"/>
  <c r="I803" i="15"/>
  <c r="P419" i="1"/>
  <c r="P66" i="2"/>
  <c r="Q66" i="2"/>
  <c r="P375" i="1"/>
  <c r="Z215" i="1"/>
  <c r="W215" i="1"/>
  <c r="I2148" i="15"/>
  <c r="I1174" i="15"/>
  <c r="I687" i="15"/>
  <c r="I1661" i="15"/>
  <c r="I200" i="15"/>
  <c r="Z118" i="1"/>
  <c r="W118" i="1"/>
  <c r="P118" i="1"/>
  <c r="I2051" i="15"/>
  <c r="I1564" i="15"/>
  <c r="I590" i="15"/>
  <c r="I103" i="15"/>
  <c r="I1077" i="15"/>
  <c r="U73" i="2"/>
  <c r="W234" i="1"/>
  <c r="Z234" i="1"/>
  <c r="I2167" i="15"/>
  <c r="I1680" i="15"/>
  <c r="I1193" i="15"/>
  <c r="I706" i="15"/>
  <c r="I219" i="15"/>
  <c r="W461" i="1"/>
  <c r="Z461" i="1"/>
  <c r="I2394" i="15"/>
  <c r="I1420" i="15"/>
  <c r="I1907" i="15"/>
  <c r="I933" i="15"/>
  <c r="I446" i="15"/>
  <c r="P188" i="1"/>
  <c r="Z69" i="1"/>
  <c r="U35" i="2"/>
  <c r="Z37" i="1"/>
  <c r="W37" i="1"/>
  <c r="I1970" i="15"/>
  <c r="I1483" i="15"/>
  <c r="I996" i="15"/>
  <c r="I509" i="15"/>
  <c r="I22" i="15"/>
  <c r="T52" i="2"/>
  <c r="Z245" i="1"/>
  <c r="U52" i="2"/>
  <c r="W245" i="1"/>
  <c r="R52" i="2"/>
  <c r="S52" i="2"/>
  <c r="I1691" i="15"/>
  <c r="I1204" i="15"/>
  <c r="I2178" i="15"/>
  <c r="I717" i="15"/>
  <c r="I230" i="15"/>
  <c r="W210" i="1"/>
  <c r="Z210" i="1"/>
  <c r="I2143" i="15"/>
  <c r="I1656" i="15"/>
  <c r="I682" i="15"/>
  <c r="I195" i="15"/>
  <c r="I1169" i="15"/>
  <c r="Z396" i="1"/>
  <c r="W396" i="1"/>
  <c r="I2329" i="15"/>
  <c r="I1355" i="15"/>
  <c r="I381" i="15"/>
  <c r="I1842" i="15"/>
  <c r="I868" i="15"/>
  <c r="W370" i="1"/>
  <c r="Z370" i="1"/>
  <c r="I1816" i="15"/>
  <c r="I2303" i="15"/>
  <c r="I1329" i="15"/>
  <c r="I842" i="15"/>
  <c r="I355" i="15"/>
  <c r="W442" i="1"/>
  <c r="Z442" i="1"/>
  <c r="I2375" i="15"/>
  <c r="I1888" i="15"/>
  <c r="I914" i="15"/>
  <c r="I1401" i="15"/>
  <c r="I427" i="15"/>
  <c r="Z326" i="1"/>
  <c r="W326" i="1"/>
  <c r="I2259" i="15"/>
  <c r="I1772" i="15"/>
  <c r="I1285" i="15"/>
  <c r="I311" i="15"/>
  <c r="I798" i="15"/>
  <c r="Z32" i="1"/>
  <c r="W32" i="1"/>
  <c r="I1965" i="15"/>
  <c r="I991" i="15"/>
  <c r="I1478" i="15"/>
  <c r="I17" i="15"/>
  <c r="I504" i="15"/>
  <c r="W219" i="1"/>
  <c r="Z219" i="1"/>
  <c r="I2152" i="15"/>
  <c r="I1665" i="15"/>
  <c r="I1178" i="15"/>
  <c r="I691" i="15"/>
  <c r="I204" i="15"/>
  <c r="W476" i="1"/>
  <c r="I2409" i="15"/>
  <c r="Z476" i="1"/>
  <c r="I948" i="15"/>
  <c r="I1922" i="15"/>
  <c r="I461" i="15"/>
  <c r="I1435" i="15"/>
  <c r="Z422" i="1"/>
  <c r="T65" i="2"/>
  <c r="I2355" i="15"/>
  <c r="I1868" i="15"/>
  <c r="I894" i="15"/>
  <c r="I1381" i="15"/>
  <c r="W422" i="1"/>
  <c r="I407" i="15"/>
  <c r="P342" i="1"/>
  <c r="P137" i="1"/>
  <c r="W64" i="1"/>
  <c r="Z64" i="1"/>
  <c r="I1997" i="15"/>
  <c r="I1023" i="15"/>
  <c r="I1510" i="15"/>
  <c r="I49" i="15"/>
  <c r="I536" i="15"/>
  <c r="Z49" i="1"/>
  <c r="W49" i="1"/>
  <c r="I1495" i="15"/>
  <c r="I1982" i="15"/>
  <c r="I521" i="15"/>
  <c r="I34" i="15"/>
  <c r="I1008" i="15"/>
  <c r="Z267" i="1"/>
  <c r="W267" i="1"/>
  <c r="P267" i="1"/>
  <c r="I2200" i="15"/>
  <c r="I1713" i="15"/>
  <c r="I1226" i="15"/>
  <c r="I252" i="15"/>
  <c r="I739" i="15"/>
  <c r="W314" i="1"/>
  <c r="Z314" i="1"/>
  <c r="I2247" i="15"/>
  <c r="I1760" i="15"/>
  <c r="I1273" i="15"/>
  <c r="I786" i="15"/>
  <c r="I299" i="15"/>
  <c r="W325" i="1"/>
  <c r="Z325" i="1"/>
  <c r="P325" i="1"/>
  <c r="I2258" i="15"/>
  <c r="I1284" i="15"/>
  <c r="I1771" i="15"/>
  <c r="I797" i="15"/>
  <c r="I310" i="15"/>
  <c r="P293" i="1"/>
  <c r="P40" i="1"/>
  <c r="P200" i="1"/>
  <c r="P235" i="1"/>
  <c r="P299" i="1"/>
  <c r="Z191" i="1"/>
  <c r="W191" i="1"/>
  <c r="I2124" i="15"/>
  <c r="I1150" i="15"/>
  <c r="I663" i="15"/>
  <c r="I176" i="15"/>
  <c r="I1637" i="15"/>
  <c r="P25" i="1"/>
  <c r="Z248" i="1"/>
  <c r="W248" i="1"/>
  <c r="P248" i="1"/>
  <c r="I2181" i="15"/>
  <c r="I1694" i="15"/>
  <c r="I1207" i="15"/>
  <c r="I720" i="15"/>
  <c r="I233" i="15"/>
  <c r="P146" i="1"/>
  <c r="S82" i="2"/>
  <c r="P284" i="1"/>
  <c r="P117" i="1"/>
  <c r="Z340" i="1"/>
  <c r="W340" i="1"/>
  <c r="I1786" i="15"/>
  <c r="I2273" i="15"/>
  <c r="I812" i="15"/>
  <c r="I325" i="15"/>
  <c r="I1299" i="15"/>
  <c r="W329" i="1"/>
  <c r="Z329" i="1"/>
  <c r="I2262" i="15"/>
  <c r="I1775" i="15"/>
  <c r="I1288" i="15"/>
  <c r="I801" i="15"/>
  <c r="I314" i="15"/>
  <c r="W338" i="1"/>
  <c r="Z338" i="1"/>
  <c r="I2271" i="15"/>
  <c r="I1784" i="15"/>
  <c r="I1297" i="15"/>
  <c r="I810" i="15"/>
  <c r="I323" i="15"/>
  <c r="W167" i="1"/>
  <c r="Z167" i="1"/>
  <c r="P167" i="1"/>
  <c r="I2100" i="15"/>
  <c r="I1126" i="15"/>
  <c r="I639" i="15"/>
  <c r="I152" i="15"/>
  <c r="I1613" i="15"/>
  <c r="P386" i="1"/>
  <c r="Z88" i="1"/>
  <c r="W88" i="1"/>
  <c r="P88" i="1"/>
  <c r="I2021" i="15"/>
  <c r="I1534" i="15"/>
  <c r="I1047" i="15"/>
  <c r="I560" i="15"/>
  <c r="I73" i="15"/>
  <c r="W160" i="1"/>
  <c r="Z160" i="1"/>
  <c r="P160" i="1"/>
  <c r="I2093" i="15"/>
  <c r="I1606" i="15"/>
  <c r="I1119" i="15"/>
  <c r="I145" i="15"/>
  <c r="I632" i="15"/>
  <c r="Z151" i="1"/>
  <c r="W151" i="1"/>
  <c r="I2084" i="15"/>
  <c r="I1110" i="15"/>
  <c r="I623" i="15"/>
  <c r="I136" i="15"/>
  <c r="I1597" i="15"/>
  <c r="Z361" i="1"/>
  <c r="W361" i="1"/>
  <c r="I2294" i="15"/>
  <c r="I1320" i="15"/>
  <c r="I833" i="15"/>
  <c r="I1807" i="15"/>
  <c r="I346" i="15"/>
  <c r="Z346" i="1"/>
  <c r="W346" i="1"/>
  <c r="I2279" i="15"/>
  <c r="I1792" i="15"/>
  <c r="I1305" i="15"/>
  <c r="I818" i="15"/>
  <c r="I331" i="15"/>
  <c r="Z409" i="1"/>
  <c r="W409" i="1"/>
  <c r="I2342" i="15"/>
  <c r="I1855" i="15"/>
  <c r="I1368" i="15"/>
  <c r="I881" i="15"/>
  <c r="I394" i="15"/>
  <c r="W473" i="1"/>
  <c r="Z473" i="1"/>
  <c r="P473" i="1"/>
  <c r="I2406" i="15"/>
  <c r="I1919" i="15"/>
  <c r="I458" i="15"/>
  <c r="I1432" i="15"/>
  <c r="I945" i="15"/>
  <c r="W246" i="1"/>
  <c r="R53" i="2"/>
  <c r="S53" i="2"/>
  <c r="T53" i="2"/>
  <c r="Z246" i="1"/>
  <c r="U53" i="2"/>
  <c r="I2179" i="15"/>
  <c r="I1692" i="15"/>
  <c r="I1205" i="15"/>
  <c r="I718" i="15"/>
  <c r="I231" i="15"/>
  <c r="W87" i="1"/>
  <c r="Z87" i="1"/>
  <c r="I2020" i="15"/>
  <c r="I1533" i="15"/>
  <c r="I1046" i="15"/>
  <c r="I559" i="15"/>
  <c r="I72" i="15"/>
  <c r="Z221" i="1"/>
  <c r="W221" i="1"/>
  <c r="I2154" i="15"/>
  <c r="I1667" i="15"/>
  <c r="I1180" i="15"/>
  <c r="I693" i="15"/>
  <c r="I206" i="15"/>
  <c r="W381" i="1"/>
  <c r="Z381" i="1"/>
  <c r="I2314" i="15"/>
  <c r="I1340" i="15"/>
  <c r="I1827" i="15"/>
  <c r="I853" i="15"/>
  <c r="I366" i="15"/>
  <c r="U79" i="2"/>
  <c r="P144" i="1"/>
  <c r="P431" i="1"/>
  <c r="W238" i="1"/>
  <c r="Z238" i="1"/>
  <c r="I2171" i="15"/>
  <c r="I1684" i="15"/>
  <c r="I1197" i="15"/>
  <c r="I223" i="15"/>
  <c r="I710" i="15"/>
  <c r="Z31" i="1"/>
  <c r="W31" i="1"/>
  <c r="I1964" i="15"/>
  <c r="I1477" i="15"/>
  <c r="I990" i="15"/>
  <c r="I503" i="15"/>
  <c r="I16" i="15"/>
  <c r="W170" i="1"/>
  <c r="Z170" i="1"/>
  <c r="I2103" i="15"/>
  <c r="I1616" i="15"/>
  <c r="I642" i="15"/>
  <c r="I1129" i="15"/>
  <c r="I155" i="15"/>
  <c r="W124" i="1"/>
  <c r="Z124" i="1"/>
  <c r="I1570" i="15"/>
  <c r="I2057" i="15"/>
  <c r="I596" i="15"/>
  <c r="I109" i="15"/>
  <c r="I1083" i="15"/>
  <c r="Z278" i="1"/>
  <c r="I2211" i="15"/>
  <c r="W278" i="1"/>
  <c r="I1724" i="15"/>
  <c r="I1237" i="15"/>
  <c r="I750" i="15"/>
  <c r="I263" i="15"/>
  <c r="Z344" i="1"/>
  <c r="W344" i="1"/>
  <c r="I2277" i="15"/>
  <c r="I1790" i="15"/>
  <c r="I1303" i="15"/>
  <c r="I816" i="15"/>
  <c r="I329" i="15"/>
  <c r="W242" i="1"/>
  <c r="Z242" i="1"/>
  <c r="I2175" i="15"/>
  <c r="I1688" i="15"/>
  <c r="I1201" i="15"/>
  <c r="I714" i="15"/>
  <c r="I227" i="15"/>
  <c r="W410" i="1"/>
  <c r="Z410" i="1"/>
  <c r="I2343" i="15"/>
  <c r="I1856" i="15"/>
  <c r="I882" i="15"/>
  <c r="I1369" i="15"/>
  <c r="I395" i="15"/>
  <c r="P212" i="1"/>
  <c r="Z28" i="1"/>
  <c r="U25" i="2"/>
  <c r="S25" i="2"/>
  <c r="T25" i="2"/>
  <c r="W28" i="1"/>
  <c r="R25" i="2"/>
  <c r="I1961" i="15"/>
  <c r="I1474" i="15"/>
  <c r="I500" i="15"/>
  <c r="I987" i="15"/>
  <c r="I13" i="15"/>
  <c r="P149" i="1"/>
  <c r="P195" i="1"/>
  <c r="Z353" i="1"/>
  <c r="W353" i="1"/>
  <c r="I2286" i="15"/>
  <c r="I1799" i="15"/>
  <c r="I1312" i="15"/>
  <c r="I825" i="15"/>
  <c r="I338" i="15"/>
  <c r="Z280" i="1"/>
  <c r="W280" i="1"/>
  <c r="P280" i="1"/>
  <c r="I2213" i="15"/>
  <c r="I1726" i="15"/>
  <c r="I1239" i="15"/>
  <c r="I265" i="15"/>
  <c r="I752" i="15"/>
  <c r="W391" i="1"/>
  <c r="Z391" i="1"/>
  <c r="P391" i="1"/>
  <c r="I2324" i="15"/>
  <c r="I1837" i="15"/>
  <c r="I863" i="15"/>
  <c r="I1350" i="15"/>
  <c r="I376" i="15"/>
  <c r="P430" i="1"/>
  <c r="P498" i="1"/>
  <c r="P129" i="1"/>
  <c r="P435" i="1"/>
  <c r="P433" i="1"/>
  <c r="W46" i="1"/>
  <c r="Z46" i="1"/>
  <c r="I1979" i="15"/>
  <c r="I1492" i="15"/>
  <c r="I31" i="15"/>
  <c r="I1005" i="15"/>
  <c r="I518" i="15"/>
  <c r="W105" i="1"/>
  <c r="Z105" i="1"/>
  <c r="I2038" i="15"/>
  <c r="I1064" i="15"/>
  <c r="I1551" i="15"/>
  <c r="I577" i="15"/>
  <c r="I90" i="15"/>
  <c r="Z428" i="1"/>
  <c r="U67" i="2"/>
  <c r="I2361" i="15"/>
  <c r="W428" i="1"/>
  <c r="R67" i="2"/>
  <c r="I1874" i="15"/>
  <c r="I900" i="15"/>
  <c r="I1387" i="15"/>
  <c r="I413" i="15"/>
  <c r="W362" i="1"/>
  <c r="Z362" i="1"/>
  <c r="I2295" i="15"/>
  <c r="I1808" i="15"/>
  <c r="I1321" i="15"/>
  <c r="I834" i="15"/>
  <c r="I347" i="15"/>
  <c r="W497" i="1"/>
  <c r="Z497" i="1"/>
  <c r="P497" i="1"/>
  <c r="I2430" i="15"/>
  <c r="I482" i="15"/>
  <c r="I1456" i="15"/>
  <c r="I1943" i="15"/>
  <c r="I969" i="15"/>
  <c r="W437" i="1"/>
  <c r="I2370" i="15"/>
  <c r="I1883" i="15"/>
  <c r="I1396" i="15"/>
  <c r="I909" i="15"/>
  <c r="I422" i="15"/>
  <c r="T82" i="2"/>
  <c r="Q82" i="2"/>
  <c r="W503" i="1"/>
  <c r="I2436" i="15"/>
  <c r="Z503" i="1"/>
  <c r="U82" i="2"/>
  <c r="I1949" i="15"/>
  <c r="I975" i="15"/>
  <c r="I1462" i="15"/>
  <c r="I488" i="15"/>
  <c r="W18" i="1"/>
  <c r="R23" i="2"/>
  <c r="T23" i="2"/>
  <c r="S23" i="2"/>
  <c r="Z18" i="1"/>
  <c r="U23" i="2"/>
  <c r="I1951" i="15"/>
  <c r="I1464" i="15"/>
  <c r="I490" i="15"/>
  <c r="I977" i="15"/>
  <c r="I3" i="15"/>
  <c r="Z341" i="1"/>
  <c r="W341" i="1"/>
  <c r="I2274" i="15"/>
  <c r="I1300" i="15"/>
  <c r="I1787" i="15"/>
  <c r="I326" i="15"/>
  <c r="I813" i="15"/>
  <c r="P261" i="1"/>
  <c r="P446" i="1"/>
  <c r="P395" i="1"/>
  <c r="Z264" i="1"/>
  <c r="W264" i="1"/>
  <c r="I1710" i="15"/>
  <c r="I1223" i="15"/>
  <c r="I2197" i="15"/>
  <c r="I736" i="15"/>
  <c r="I249" i="15"/>
  <c r="Z42" i="1"/>
  <c r="U31" i="2"/>
  <c r="S31" i="2"/>
  <c r="T31" i="2"/>
  <c r="W42" i="1"/>
  <c r="R31" i="2"/>
  <c r="I1975" i="15"/>
  <c r="I1488" i="15"/>
  <c r="I514" i="15"/>
  <c r="I1001" i="15"/>
  <c r="I27" i="15"/>
  <c r="Z99" i="1"/>
  <c r="W99" i="1"/>
  <c r="I2032" i="15"/>
  <c r="I1058" i="15"/>
  <c r="I84" i="15"/>
  <c r="I571" i="15"/>
  <c r="I1545" i="15"/>
  <c r="W182" i="1"/>
  <c r="Z182" i="1"/>
  <c r="I2115" i="15"/>
  <c r="I1628" i="15"/>
  <c r="I654" i="15"/>
  <c r="I167" i="15"/>
  <c r="I1141" i="15"/>
  <c r="W255" i="1"/>
  <c r="Z255" i="1"/>
  <c r="P255" i="1"/>
  <c r="I2188" i="15"/>
  <c r="I1701" i="15"/>
  <c r="I1214" i="15"/>
  <c r="I727" i="15"/>
  <c r="I240" i="15"/>
  <c r="W178" i="1"/>
  <c r="Z178" i="1"/>
  <c r="I1624" i="15"/>
  <c r="I2111" i="15"/>
  <c r="I650" i="15"/>
  <c r="I1137" i="15"/>
  <c r="I163" i="15"/>
  <c r="Z161" i="1"/>
  <c r="W161" i="1"/>
  <c r="I1607" i="15"/>
  <c r="I2094" i="15"/>
  <c r="I1120" i="15"/>
  <c r="I633" i="15"/>
  <c r="I146" i="15"/>
  <c r="W482" i="1"/>
  <c r="I2415" i="15"/>
  <c r="Z482" i="1"/>
  <c r="I1928" i="15"/>
  <c r="I954" i="15"/>
  <c r="I1441" i="15"/>
  <c r="I467" i="15"/>
  <c r="W53" i="1"/>
  <c r="Z53" i="1"/>
  <c r="I1986" i="15"/>
  <c r="I1499" i="15"/>
  <c r="I1012" i="15"/>
  <c r="I525" i="15"/>
  <c r="I38" i="15"/>
  <c r="Z139" i="1"/>
  <c r="I2072" i="15"/>
  <c r="I1585" i="15"/>
  <c r="I1098" i="15"/>
  <c r="I124" i="15"/>
  <c r="I611" i="15"/>
  <c r="Z39" i="1"/>
  <c r="W39" i="1"/>
  <c r="I1485" i="15"/>
  <c r="I998" i="15"/>
  <c r="I511" i="15"/>
  <c r="I24" i="15"/>
  <c r="I1972" i="15"/>
  <c r="Z233" i="1"/>
  <c r="W233" i="1"/>
  <c r="I2166" i="15"/>
  <c r="I1679" i="15"/>
  <c r="I1192" i="15"/>
  <c r="I705" i="15"/>
  <c r="I218" i="15"/>
  <c r="Z336" i="1"/>
  <c r="W336" i="1"/>
  <c r="I2269" i="15"/>
  <c r="I1782" i="15"/>
  <c r="I1295" i="15"/>
  <c r="I808" i="15"/>
  <c r="I321" i="15"/>
  <c r="Z115" i="1"/>
  <c r="Z116" i="1"/>
  <c r="Z120" i="1"/>
  <c r="Z121" i="1"/>
  <c r="U43" i="2"/>
  <c r="W115" i="1"/>
  <c r="I2048" i="15"/>
  <c r="I1074" i="15"/>
  <c r="I587" i="15"/>
  <c r="I100" i="15"/>
  <c r="I1561" i="15"/>
  <c r="P236" i="1"/>
  <c r="W494" i="1"/>
  <c r="I2427" i="15"/>
  <c r="Z494" i="1"/>
  <c r="I1940" i="15"/>
  <c r="I966" i="15"/>
  <c r="I1453" i="15"/>
  <c r="I479" i="15"/>
  <c r="W459" i="1"/>
  <c r="I2392" i="15"/>
  <c r="Z459" i="1"/>
  <c r="I1905" i="15"/>
  <c r="I1418" i="15"/>
  <c r="I931" i="15"/>
  <c r="I444" i="15"/>
  <c r="P227" i="1"/>
  <c r="P54" i="1"/>
  <c r="P201" i="1"/>
  <c r="P180" i="1"/>
  <c r="P374" i="1"/>
  <c r="P493" i="1"/>
  <c r="W61" i="1"/>
  <c r="Z61" i="1"/>
  <c r="I1507" i="15"/>
  <c r="I1994" i="15"/>
  <c r="I1020" i="15"/>
  <c r="I533" i="15"/>
  <c r="I46" i="15"/>
  <c r="W97" i="1"/>
  <c r="Z97" i="1"/>
  <c r="I2030" i="15"/>
  <c r="I1543" i="15"/>
  <c r="I1056" i="15"/>
  <c r="I569" i="15"/>
  <c r="I82" i="15"/>
  <c r="W277" i="1"/>
  <c r="Z277" i="1"/>
  <c r="I2210" i="15"/>
  <c r="I1723" i="15"/>
  <c r="I1236" i="15"/>
  <c r="I749" i="15"/>
  <c r="I262" i="15"/>
  <c r="Z224" i="1"/>
  <c r="W224" i="1"/>
  <c r="I1670" i="15"/>
  <c r="I1183" i="15"/>
  <c r="I696" i="15"/>
  <c r="I209" i="15"/>
  <c r="I2157" i="15"/>
  <c r="W324" i="1"/>
  <c r="Z324" i="1"/>
  <c r="I2257" i="15"/>
  <c r="I1770" i="15"/>
  <c r="I796" i="15"/>
  <c r="I1283" i="15"/>
  <c r="I309" i="15"/>
  <c r="Z359" i="1"/>
  <c r="W359" i="1"/>
  <c r="I2292" i="15"/>
  <c r="I1318" i="15"/>
  <c r="I831" i="15"/>
  <c r="I1805" i="15"/>
  <c r="I344" i="15"/>
  <c r="P134" i="1"/>
  <c r="Z420" i="1"/>
  <c r="W420" i="1"/>
  <c r="I2353" i="15"/>
  <c r="I1866" i="15"/>
  <c r="I892" i="15"/>
  <c r="I405" i="15"/>
  <c r="I1379" i="15"/>
  <c r="Z76" i="1"/>
  <c r="W76" i="1"/>
  <c r="R37" i="2"/>
  <c r="I1522" i="15"/>
  <c r="I2009" i="15"/>
  <c r="I1035" i="15"/>
  <c r="I548" i="15"/>
  <c r="I61" i="15"/>
  <c r="Z209" i="1"/>
  <c r="U42" i="2"/>
  <c r="W209" i="1"/>
  <c r="R42" i="2"/>
  <c r="S42" i="2"/>
  <c r="T42" i="2"/>
  <c r="I2142" i="15"/>
  <c r="I1655" i="15"/>
  <c r="I681" i="15"/>
  <c r="I194" i="15"/>
  <c r="I1168" i="15"/>
  <c r="Z352" i="1"/>
  <c r="W352" i="1"/>
  <c r="P352" i="1"/>
  <c r="I2285" i="15"/>
  <c r="I1798" i="15"/>
  <c r="I1311" i="15"/>
  <c r="I824" i="15"/>
  <c r="I337" i="15"/>
  <c r="P445" i="1"/>
  <c r="Z50" i="1"/>
  <c r="W50" i="1"/>
  <c r="I1983" i="15"/>
  <c r="I1496" i="15"/>
  <c r="I522" i="15"/>
  <c r="I1009" i="15"/>
  <c r="I35" i="15"/>
  <c r="W121" i="1"/>
  <c r="I2054" i="15"/>
  <c r="I1567" i="15"/>
  <c r="I593" i="15"/>
  <c r="I106" i="15"/>
  <c r="I1080" i="15"/>
  <c r="W272" i="1"/>
  <c r="Z272" i="1"/>
  <c r="I1718" i="15"/>
  <c r="I1231" i="15"/>
  <c r="I2205" i="15"/>
  <c r="I744" i="15"/>
  <c r="I257" i="15"/>
  <c r="W406" i="1"/>
  <c r="I2339" i="15"/>
  <c r="Z406" i="1"/>
  <c r="I1852" i="15"/>
  <c r="I878" i="15"/>
  <c r="I1365" i="15"/>
  <c r="I391" i="15"/>
  <c r="W407" i="1"/>
  <c r="Z407" i="1"/>
  <c r="I2340" i="15"/>
  <c r="I879" i="15"/>
  <c r="I1853" i="15"/>
  <c r="I1366" i="15"/>
  <c r="I392" i="15"/>
  <c r="T81" i="2"/>
  <c r="Z490" i="1"/>
  <c r="Z495" i="1"/>
  <c r="U81" i="2"/>
  <c r="I2423" i="15"/>
  <c r="W490" i="1"/>
  <c r="I962" i="15"/>
  <c r="I1449" i="15"/>
  <c r="I475" i="15"/>
  <c r="I1936" i="15"/>
  <c r="Z452" i="1"/>
  <c r="W452" i="1"/>
  <c r="I2385" i="15"/>
  <c r="I1898" i="15"/>
  <c r="I437" i="15"/>
  <c r="I924" i="15"/>
  <c r="I1411" i="15"/>
  <c r="Z216" i="1"/>
  <c r="W216" i="1"/>
  <c r="I2149" i="15"/>
  <c r="I1662" i="15"/>
  <c r="I1175" i="15"/>
  <c r="I688" i="15"/>
  <c r="I201" i="15"/>
  <c r="W301" i="1"/>
  <c r="Z301" i="1"/>
  <c r="P301" i="1"/>
  <c r="I2234" i="15"/>
  <c r="I1260" i="15"/>
  <c r="I1747" i="15"/>
  <c r="I773" i="15"/>
  <c r="I286" i="15"/>
  <c r="P492" i="1"/>
  <c r="Z110" i="1"/>
  <c r="Z112" i="1"/>
  <c r="Z113" i="1"/>
  <c r="Z123" i="1"/>
  <c r="Z164" i="1"/>
  <c r="Z33" i="1"/>
  <c r="Z35" i="1"/>
  <c r="Z36" i="1"/>
  <c r="Z44" i="1"/>
  <c r="Z47" i="1"/>
  <c r="Z48" i="1"/>
  <c r="Z56" i="1"/>
  <c r="Z57" i="1"/>
  <c r="Z60" i="1"/>
  <c r="Z65" i="1"/>
  <c r="Z67" i="1"/>
  <c r="Z84" i="1"/>
  <c r="Z89" i="1"/>
  <c r="Z90" i="1"/>
  <c r="Z91" i="1"/>
  <c r="Z98" i="1"/>
  <c r="Z100" i="1"/>
  <c r="Z104" i="1"/>
  <c r="Z106" i="1"/>
  <c r="Z128" i="1"/>
  <c r="Z130" i="1"/>
  <c r="Z132" i="1"/>
  <c r="Z141" i="1"/>
  <c r="Z143" i="1"/>
  <c r="Z166" i="1"/>
  <c r="Z172" i="1"/>
  <c r="Z173" i="1"/>
  <c r="Z179" i="1"/>
  <c r="Z181" i="1"/>
  <c r="Z184" i="1"/>
  <c r="Z189" i="1"/>
  <c r="Z190" i="1"/>
  <c r="Z192" i="1"/>
  <c r="Z193" i="1"/>
  <c r="Z194" i="1"/>
  <c r="Z197" i="1"/>
  <c r="Z198" i="1"/>
  <c r="Z202" i="1"/>
  <c r="Z205" i="1"/>
  <c r="Z206" i="1"/>
  <c r="Z208" i="1"/>
  <c r="Z211" i="1"/>
  <c r="Z223" i="1"/>
  <c r="Z230" i="1"/>
  <c r="Z239" i="1"/>
  <c r="Z243" i="1"/>
  <c r="Z244" i="1"/>
  <c r="Z249" i="1"/>
  <c r="Z254" i="1"/>
  <c r="Z256" i="1"/>
  <c r="Z258" i="1"/>
  <c r="Z260" i="1"/>
  <c r="Z268" i="1"/>
  <c r="Z270" i="1"/>
  <c r="Z271" i="1"/>
  <c r="Z282" i="1"/>
  <c r="Z283" i="1"/>
  <c r="Z289" i="1"/>
  <c r="Z290" i="1"/>
  <c r="Z292" i="1"/>
  <c r="Z294" i="1"/>
  <c r="Z296" i="1"/>
  <c r="Z300" i="1"/>
  <c r="Z302" i="1"/>
  <c r="Z305" i="1"/>
  <c r="Z306" i="1"/>
  <c r="Z308" i="1"/>
  <c r="Z309" i="1"/>
  <c r="Z312" i="1"/>
  <c r="Z313" i="1"/>
  <c r="Z321" i="1"/>
  <c r="Z322" i="1"/>
  <c r="Z328" i="1"/>
  <c r="Z332" i="1"/>
  <c r="Z334" i="1"/>
  <c r="Z345" i="1"/>
  <c r="Z357" i="1"/>
  <c r="Z358" i="1"/>
  <c r="Z360" i="1"/>
  <c r="Z368" i="1"/>
  <c r="Z371" i="1"/>
  <c r="Z372" i="1"/>
  <c r="Z373" i="1"/>
  <c r="Z376" i="1"/>
  <c r="Z382" i="1"/>
  <c r="Z384" i="1"/>
  <c r="Z394" i="1"/>
  <c r="Z400" i="1"/>
  <c r="Z401" i="1"/>
  <c r="Z402" i="1"/>
  <c r="Z404" i="1"/>
  <c r="Z412" i="1"/>
  <c r="Z413" i="1"/>
  <c r="Z421" i="1"/>
  <c r="Z424" i="1"/>
  <c r="Z426" i="1"/>
  <c r="Z443" i="1"/>
  <c r="Z444" i="1"/>
  <c r="Z453" i="1"/>
  <c r="Z454" i="1"/>
  <c r="Z456" i="1"/>
  <c r="Z457" i="1"/>
  <c r="Z460" i="1"/>
  <c r="Z463" i="1"/>
  <c r="Z466" i="1"/>
  <c r="Z474" i="1"/>
  <c r="Z483" i="1"/>
  <c r="U41" i="2"/>
  <c r="W110" i="1"/>
  <c r="W112" i="1"/>
  <c r="W113" i="1"/>
  <c r="W123" i="1"/>
  <c r="W164" i="1"/>
  <c r="W33" i="1"/>
  <c r="W35" i="1"/>
  <c r="W36" i="1"/>
  <c r="W44" i="1"/>
  <c r="W47" i="1"/>
  <c r="W48" i="1"/>
  <c r="W56" i="1"/>
  <c r="W57" i="1"/>
  <c r="W60" i="1"/>
  <c r="W65" i="1"/>
  <c r="W67" i="1"/>
  <c r="W84" i="1"/>
  <c r="W89" i="1"/>
  <c r="W90" i="1"/>
  <c r="W91" i="1"/>
  <c r="W98" i="1"/>
  <c r="W100" i="1"/>
  <c r="W104" i="1"/>
  <c r="W106" i="1"/>
  <c r="W116" i="1"/>
  <c r="W120" i="1"/>
  <c r="W128" i="1"/>
  <c r="W130" i="1"/>
  <c r="W132" i="1"/>
  <c r="W166" i="1"/>
  <c r="W172" i="1"/>
  <c r="W173" i="1"/>
  <c r="W179" i="1"/>
  <c r="W184" i="1"/>
  <c r="W189" i="1"/>
  <c r="W190" i="1"/>
  <c r="W192" i="1"/>
  <c r="W193" i="1"/>
  <c r="W194" i="1"/>
  <c r="W197" i="1"/>
  <c r="W198" i="1"/>
  <c r="W202" i="1"/>
  <c r="W205" i="1"/>
  <c r="W206" i="1"/>
  <c r="W208" i="1"/>
  <c r="W211" i="1"/>
  <c r="W223" i="1"/>
  <c r="W230" i="1"/>
  <c r="W239" i="1"/>
  <c r="W243" i="1"/>
  <c r="W244" i="1"/>
  <c r="W249" i="1"/>
  <c r="W254" i="1"/>
  <c r="W256" i="1"/>
  <c r="W258" i="1"/>
  <c r="W260" i="1"/>
  <c r="W268" i="1"/>
  <c r="W270" i="1"/>
  <c r="W271" i="1"/>
  <c r="W282" i="1"/>
  <c r="W283" i="1"/>
  <c r="W289" i="1"/>
  <c r="W290" i="1"/>
  <c r="W292" i="1"/>
  <c r="W294" i="1"/>
  <c r="W296" i="1"/>
  <c r="W300" i="1"/>
  <c r="W302" i="1"/>
  <c r="W305" i="1"/>
  <c r="W306" i="1"/>
  <c r="W308" i="1"/>
  <c r="W309" i="1"/>
  <c r="W312" i="1"/>
  <c r="W313" i="1"/>
  <c r="W321" i="1"/>
  <c r="W322" i="1"/>
  <c r="W328" i="1"/>
  <c r="W332" i="1"/>
  <c r="W334" i="1"/>
  <c r="W345" i="1"/>
  <c r="W357" i="1"/>
  <c r="W358" i="1"/>
  <c r="W360" i="1"/>
  <c r="W368" i="1"/>
  <c r="W371" i="1"/>
  <c r="W372" i="1"/>
  <c r="W373" i="1"/>
  <c r="W376" i="1"/>
  <c r="W382" i="1"/>
  <c r="W384" i="1"/>
  <c r="W394" i="1"/>
  <c r="W400" i="1"/>
  <c r="W401" i="1"/>
  <c r="W402" i="1"/>
  <c r="W404" i="1"/>
  <c r="W412" i="1"/>
  <c r="W413" i="1"/>
  <c r="W421" i="1"/>
  <c r="W424" i="1"/>
  <c r="W426" i="1"/>
  <c r="W438" i="1"/>
  <c r="W443" i="1"/>
  <c r="W444" i="1"/>
  <c r="W449" i="1"/>
  <c r="W453" i="1"/>
  <c r="W454" i="1"/>
  <c r="W456" i="1"/>
  <c r="W457" i="1"/>
  <c r="W460" i="1"/>
  <c r="W463" i="1"/>
  <c r="W466" i="1"/>
  <c r="W474" i="1"/>
  <c r="W483" i="1"/>
  <c r="W495" i="1"/>
  <c r="R41" i="2"/>
  <c r="I2043" i="15"/>
  <c r="I1556" i="15"/>
  <c r="I95" i="15"/>
  <c r="I1069" i="15"/>
  <c r="I582" i="15"/>
  <c r="I1562" i="15"/>
  <c r="I2049" i="15"/>
  <c r="I1075" i="15"/>
  <c r="I588" i="15"/>
  <c r="I101" i="15"/>
  <c r="P289" i="1"/>
  <c r="I2222" i="15"/>
  <c r="I1735" i="15"/>
  <c r="I1248" i="15"/>
  <c r="I761" i="15"/>
  <c r="I274" i="15"/>
  <c r="I2301" i="15"/>
  <c r="I1814" i="15"/>
  <c r="I1327" i="15"/>
  <c r="I840" i="15"/>
  <c r="I353" i="15"/>
  <c r="P402" i="1"/>
  <c r="I2335" i="15"/>
  <c r="I1848" i="15"/>
  <c r="I874" i="15"/>
  <c r="I1361" i="15"/>
  <c r="I387" i="15"/>
  <c r="I2354" i="15"/>
  <c r="P421" i="1"/>
  <c r="I1867" i="15"/>
  <c r="I1380" i="15"/>
  <c r="I893" i="15"/>
  <c r="I406" i="15"/>
  <c r="I2123" i="15"/>
  <c r="I1636" i="15"/>
  <c r="I175" i="15"/>
  <c r="I1149" i="15"/>
  <c r="I662" i="15"/>
  <c r="I2223" i="15"/>
  <c r="I1736" i="15"/>
  <c r="I1249" i="15"/>
  <c r="I762" i="15"/>
  <c r="I275" i="15"/>
  <c r="I2317" i="15"/>
  <c r="I1830" i="15"/>
  <c r="I1343" i="15"/>
  <c r="I369" i="15"/>
  <c r="I856" i="15"/>
  <c r="I2227" i="15"/>
  <c r="I1740" i="15"/>
  <c r="I1253" i="15"/>
  <c r="I279" i="15"/>
  <c r="I766" i="15"/>
  <c r="I2254" i="15"/>
  <c r="I1767" i="15"/>
  <c r="I1280" i="15"/>
  <c r="I793" i="15"/>
  <c r="I306" i="15"/>
  <c r="I2255" i="15"/>
  <c r="I1768" i="15"/>
  <c r="I1281" i="15"/>
  <c r="I794" i="15"/>
  <c r="I307" i="15"/>
  <c r="P174" i="1"/>
  <c r="P465" i="1"/>
  <c r="P487" i="1"/>
  <c r="U29" i="2"/>
  <c r="S29" i="2"/>
  <c r="T29" i="2"/>
  <c r="R29" i="2"/>
  <c r="I1969" i="15"/>
  <c r="I1482" i="15"/>
  <c r="I995" i="15"/>
  <c r="I508" i="15"/>
  <c r="I21" i="15"/>
  <c r="I2037" i="15"/>
  <c r="I1550" i="15"/>
  <c r="I1063" i="15"/>
  <c r="I576" i="15"/>
  <c r="I89" i="15"/>
  <c r="U50" i="2"/>
  <c r="Q50" i="2"/>
  <c r="I2114" i="15"/>
  <c r="I1627" i="15"/>
  <c r="I1140" i="15"/>
  <c r="I653" i="15"/>
  <c r="I166" i="15"/>
  <c r="I2139" i="15"/>
  <c r="I1652" i="15"/>
  <c r="I191" i="15"/>
  <c r="I1165" i="15"/>
  <c r="I678" i="15"/>
  <c r="I2163" i="15"/>
  <c r="I1676" i="15"/>
  <c r="I1189" i="15"/>
  <c r="I215" i="15"/>
  <c r="I702" i="15"/>
  <c r="I2265" i="15"/>
  <c r="I1778" i="15"/>
  <c r="I1291" i="15"/>
  <c r="I804" i="15"/>
  <c r="I317" i="15"/>
  <c r="I1618" i="15"/>
  <c r="I2105" i="15"/>
  <c r="I1131" i="15"/>
  <c r="I157" i="15"/>
  <c r="I644" i="15"/>
  <c r="I2428" i="15"/>
  <c r="I967" i="15"/>
  <c r="I1941" i="15"/>
  <c r="I1454" i="15"/>
  <c r="I480" i="15"/>
  <c r="T28" i="2"/>
  <c r="U28" i="2"/>
  <c r="I1968" i="15"/>
  <c r="I1481" i="15"/>
  <c r="I994" i="15"/>
  <c r="I20" i="15"/>
  <c r="I507" i="15"/>
  <c r="I1990" i="15"/>
  <c r="I1503" i="15"/>
  <c r="I529" i="15"/>
  <c r="I42" i="15"/>
  <c r="I1016" i="15"/>
  <c r="I2117" i="15"/>
  <c r="I1630" i="15"/>
  <c r="I1143" i="15"/>
  <c r="I656" i="15"/>
  <c r="I169" i="15"/>
  <c r="I1264" i="15"/>
  <c r="I1751" i="15"/>
  <c r="I777" i="15"/>
  <c r="I290" i="15"/>
  <c r="I2238" i="15"/>
  <c r="T80" i="2"/>
  <c r="I2359" i="15"/>
  <c r="I1872" i="15"/>
  <c r="I898" i="15"/>
  <c r="I1385" i="15"/>
  <c r="I411" i="15"/>
  <c r="P74" i="1"/>
  <c r="P349" i="1"/>
  <c r="P471" i="1"/>
  <c r="I1511" i="15"/>
  <c r="I1998" i="15"/>
  <c r="I1024" i="15"/>
  <c r="I537" i="15"/>
  <c r="I50" i="15"/>
  <c r="I2039" i="15"/>
  <c r="I1552" i="15"/>
  <c r="I578" i="15"/>
  <c r="I1065" i="15"/>
  <c r="I91" i="15"/>
  <c r="I1610" i="15"/>
  <c r="I2097" i="15"/>
  <c r="I1123" i="15"/>
  <c r="I636" i="15"/>
  <c r="I149" i="15"/>
  <c r="I2233" i="15"/>
  <c r="I1746" i="15"/>
  <c r="I1259" i="15"/>
  <c r="I285" i="15"/>
  <c r="I772" i="15"/>
  <c r="I2293" i="15"/>
  <c r="I1806" i="15"/>
  <c r="I1319" i="15"/>
  <c r="I832" i="15"/>
  <c r="I345" i="15"/>
  <c r="I2267" i="15"/>
  <c r="I1780" i="15"/>
  <c r="I1293" i="15"/>
  <c r="I319" i="15"/>
  <c r="I806" i="15"/>
  <c r="I2203" i="15"/>
  <c r="I1716" i="15"/>
  <c r="I1229" i="15"/>
  <c r="I255" i="15"/>
  <c r="I742" i="15"/>
  <c r="I2235" i="15"/>
  <c r="I1748" i="15"/>
  <c r="I1261" i="15"/>
  <c r="I287" i="15"/>
  <c r="I774" i="15"/>
  <c r="P62" i="1"/>
  <c r="P165" i="1"/>
  <c r="P208" i="1"/>
  <c r="I2141" i="15"/>
  <c r="I1654" i="15"/>
  <c r="I1167" i="15"/>
  <c r="I680" i="15"/>
  <c r="I193" i="15"/>
  <c r="P257" i="1"/>
  <c r="P168" i="1"/>
  <c r="I2031" i="15"/>
  <c r="I1544" i="15"/>
  <c r="I570" i="15"/>
  <c r="I1057" i="15"/>
  <c r="I83" i="15"/>
  <c r="P405" i="1"/>
  <c r="P176" i="1"/>
  <c r="P414" i="1"/>
  <c r="I2099" i="15"/>
  <c r="I1612" i="15"/>
  <c r="I1125" i="15"/>
  <c r="I151" i="15"/>
  <c r="I638" i="15"/>
  <c r="P306" i="1"/>
  <c r="I2239" i="15"/>
  <c r="I1752" i="15"/>
  <c r="I1265" i="15"/>
  <c r="I778" i="15"/>
  <c r="I291" i="15"/>
  <c r="U71" i="2"/>
  <c r="T71" i="2"/>
  <c r="R71" i="2"/>
  <c r="S71" i="2"/>
  <c r="I2377" i="15"/>
  <c r="I916" i="15"/>
  <c r="I1890" i="15"/>
  <c r="I429" i="15"/>
  <c r="I1403" i="15"/>
  <c r="T56" i="2"/>
  <c r="R56" i="2"/>
  <c r="S56" i="2"/>
  <c r="U56" i="2"/>
  <c r="I2193" i="15"/>
  <c r="I1706" i="15"/>
  <c r="I732" i="15"/>
  <c r="I1219" i="15"/>
  <c r="I245" i="15"/>
  <c r="I2396" i="15"/>
  <c r="I1909" i="15"/>
  <c r="I935" i="15"/>
  <c r="I1422" i="15"/>
  <c r="I448" i="15"/>
  <c r="I2053" i="15"/>
  <c r="I1566" i="15"/>
  <c r="I1079" i="15"/>
  <c r="I592" i="15"/>
  <c r="I105" i="15"/>
  <c r="I2290" i="15"/>
  <c r="I1316" i="15"/>
  <c r="I1803" i="15"/>
  <c r="I829" i="15"/>
  <c r="I342" i="15"/>
  <c r="P333" i="1"/>
  <c r="P318" i="1"/>
  <c r="I2291" i="15"/>
  <c r="I1804" i="15"/>
  <c r="I1317" i="15"/>
  <c r="I343" i="15"/>
  <c r="I830" i="15"/>
  <c r="U80" i="2"/>
  <c r="I2407" i="15"/>
  <c r="I1920" i="15"/>
  <c r="I946" i="15"/>
  <c r="I1433" i="15"/>
  <c r="I459" i="15"/>
  <c r="P253" i="1"/>
  <c r="I1977" i="15"/>
  <c r="I1490" i="15"/>
  <c r="I1003" i="15"/>
  <c r="I29" i="15"/>
  <c r="I516" i="15"/>
  <c r="I1578" i="15"/>
  <c r="I2065" i="15"/>
  <c r="I1091" i="15"/>
  <c r="I604" i="15"/>
  <c r="I117" i="15"/>
  <c r="I2357" i="15"/>
  <c r="I1870" i="15"/>
  <c r="I1383" i="15"/>
  <c r="I896" i="15"/>
  <c r="I409" i="15"/>
  <c r="I2122" i="15"/>
  <c r="I1635" i="15"/>
  <c r="I1148" i="15"/>
  <c r="I661" i="15"/>
  <c r="I174" i="15"/>
  <c r="P373" i="1"/>
  <c r="I2306" i="15"/>
  <c r="I1332" i="15"/>
  <c r="I1819" i="15"/>
  <c r="I845" i="15"/>
  <c r="I358" i="15"/>
  <c r="I2126" i="15"/>
  <c r="I1639" i="15"/>
  <c r="I1152" i="15"/>
  <c r="I665" i="15"/>
  <c r="I178" i="15"/>
  <c r="I2371" i="15"/>
  <c r="I1884" i="15"/>
  <c r="I910" i="15"/>
  <c r="I1397" i="15"/>
  <c r="I423" i="15"/>
  <c r="P467" i="1"/>
  <c r="I1506" i="15"/>
  <c r="I1993" i="15"/>
  <c r="I532" i="15"/>
  <c r="I45" i="15"/>
  <c r="I1019" i="15"/>
  <c r="I1268" i="15"/>
  <c r="I1755" i="15"/>
  <c r="I2242" i="15"/>
  <c r="I781" i="15"/>
  <c r="I294" i="15"/>
  <c r="U54" i="2"/>
  <c r="R54" i="2"/>
  <c r="I2187" i="15"/>
  <c r="T54" i="2"/>
  <c r="I1700" i="15"/>
  <c r="I1213" i="15"/>
  <c r="I239" i="15"/>
  <c r="I726" i="15"/>
  <c r="P70" i="1"/>
  <c r="I2138" i="15"/>
  <c r="I1651" i="15"/>
  <c r="I1164" i="15"/>
  <c r="I677" i="15"/>
  <c r="I190" i="15"/>
  <c r="P202" i="1"/>
  <c r="I2135" i="15"/>
  <c r="I1648" i="15"/>
  <c r="I674" i="15"/>
  <c r="I1161" i="15"/>
  <c r="I187" i="15"/>
  <c r="P387" i="1"/>
  <c r="P484" i="1"/>
  <c r="P472" i="1"/>
  <c r="I2390" i="15"/>
  <c r="I1903" i="15"/>
  <c r="I442" i="15"/>
  <c r="I1416" i="15"/>
  <c r="I929" i="15"/>
  <c r="P304" i="1"/>
  <c r="I2278" i="15"/>
  <c r="I1304" i="15"/>
  <c r="I817" i="15"/>
  <c r="I1791" i="15"/>
  <c r="I330" i="15"/>
  <c r="I1966" i="15"/>
  <c r="I1479" i="15"/>
  <c r="I992" i="15"/>
  <c r="I505" i="15"/>
  <c r="I18" i="15"/>
  <c r="P244" i="1"/>
  <c r="I2177" i="15"/>
  <c r="I1690" i="15"/>
  <c r="I716" i="15"/>
  <c r="I229" i="15"/>
  <c r="I1203" i="15"/>
  <c r="S74" i="2"/>
  <c r="T74" i="2"/>
  <c r="I2389" i="15"/>
  <c r="R74" i="2"/>
  <c r="I1902" i="15"/>
  <c r="I1415" i="15"/>
  <c r="I928" i="15"/>
  <c r="I441" i="15"/>
  <c r="I2131" i="15"/>
  <c r="I1644" i="15"/>
  <c r="I1157" i="15"/>
  <c r="I183" i="15"/>
  <c r="I670" i="15"/>
  <c r="P145" i="1"/>
  <c r="I2191" i="15"/>
  <c r="P258" i="1"/>
  <c r="I1704" i="15"/>
  <c r="I1217" i="15"/>
  <c r="I730" i="15"/>
  <c r="I243" i="15"/>
  <c r="P247" i="1"/>
  <c r="I2241" i="15"/>
  <c r="I1754" i="15"/>
  <c r="I780" i="15"/>
  <c r="I293" i="15"/>
  <c r="I1267" i="15"/>
  <c r="P485" i="1"/>
  <c r="P141" i="1"/>
  <c r="I1587" i="15"/>
  <c r="I1100" i="15"/>
  <c r="I2074" i="15"/>
  <c r="I613" i="15"/>
  <c r="I126" i="15"/>
  <c r="I2076" i="15"/>
  <c r="I1102" i="15"/>
  <c r="I615" i="15"/>
  <c r="I1589" i="15"/>
  <c r="I128" i="15"/>
  <c r="I2172" i="15"/>
  <c r="I1685" i="15"/>
  <c r="I1198" i="15"/>
  <c r="I711" i="15"/>
  <c r="I224" i="15"/>
  <c r="I2345" i="15"/>
  <c r="I884" i="15"/>
  <c r="I397" i="15"/>
  <c r="I1858" i="15"/>
  <c r="I1371" i="15"/>
  <c r="I2216" i="15"/>
  <c r="I1729" i="15"/>
  <c r="I1242" i="15"/>
  <c r="I755" i="15"/>
  <c r="I268" i="15"/>
  <c r="P265" i="1"/>
  <c r="P292" i="1"/>
  <c r="I2225" i="15"/>
  <c r="I1738" i="15"/>
  <c r="I764" i="15"/>
  <c r="I277" i="15"/>
  <c r="I1251" i="15"/>
  <c r="I2327" i="15"/>
  <c r="I1840" i="15"/>
  <c r="I866" i="15"/>
  <c r="I1353" i="15"/>
  <c r="I379" i="15"/>
  <c r="P20" i="1"/>
  <c r="I1546" i="15"/>
  <c r="I2033" i="15"/>
  <c r="I1059" i="15"/>
  <c r="I572" i="15"/>
  <c r="I85" i="15"/>
  <c r="R82" i="2"/>
  <c r="P27" i="1"/>
  <c r="P26" i="2"/>
  <c r="Q26" i="2"/>
  <c r="I2023" i="15"/>
  <c r="I1536" i="15"/>
  <c r="I1049" i="15"/>
  <c r="I562" i="15"/>
  <c r="I75" i="15"/>
  <c r="I2305" i="15"/>
  <c r="I1818" i="15"/>
  <c r="I844" i="15"/>
  <c r="I357" i="15"/>
  <c r="I1331" i="15"/>
  <c r="I2387" i="15"/>
  <c r="I1900" i="15"/>
  <c r="I926" i="15"/>
  <c r="I1413" i="15"/>
  <c r="I439" i="15"/>
  <c r="P109" i="1"/>
  <c r="P58" i="1"/>
  <c r="I2106" i="15"/>
  <c r="I1619" i="15"/>
  <c r="I1132" i="15"/>
  <c r="I645" i="15"/>
  <c r="I158" i="15"/>
  <c r="I2245" i="15"/>
  <c r="I1758" i="15"/>
  <c r="I1271" i="15"/>
  <c r="I784" i="15"/>
  <c r="I297" i="15"/>
  <c r="I2333" i="15"/>
  <c r="I1846" i="15"/>
  <c r="I1359" i="15"/>
  <c r="I872" i="15"/>
  <c r="I385" i="15"/>
  <c r="I2315" i="15"/>
  <c r="I1828" i="15"/>
  <c r="I1341" i="15"/>
  <c r="I367" i="15"/>
  <c r="I854" i="15"/>
  <c r="I2204" i="15"/>
  <c r="I1717" i="15"/>
  <c r="I1230" i="15"/>
  <c r="I743" i="15"/>
  <c r="I256" i="15"/>
  <c r="I2246" i="15"/>
  <c r="I1272" i="15"/>
  <c r="I785" i="15"/>
  <c r="I298" i="15"/>
  <c r="I1759" i="15"/>
  <c r="I1640" i="15"/>
  <c r="I2127" i="15"/>
  <c r="I666" i="15"/>
  <c r="I1153" i="15"/>
  <c r="I179" i="15"/>
  <c r="P404" i="1"/>
  <c r="I2337" i="15"/>
  <c r="I876" i="15"/>
  <c r="I1850" i="15"/>
  <c r="I389" i="15"/>
  <c r="I1363" i="15"/>
  <c r="I2399" i="15"/>
  <c r="I1912" i="15"/>
  <c r="I938" i="15"/>
  <c r="I1425" i="15"/>
  <c r="I451" i="15"/>
  <c r="P51" i="1"/>
  <c r="I2229" i="15"/>
  <c r="I1742" i="15"/>
  <c r="I1255" i="15"/>
  <c r="I768" i="15"/>
  <c r="I281" i="15"/>
  <c r="T50" i="2"/>
  <c r="R70" i="2"/>
  <c r="I1493" i="15"/>
  <c r="I1006" i="15"/>
  <c r="I519" i="15"/>
  <c r="I1980" i="15"/>
  <c r="I32" i="15"/>
  <c r="T35" i="2"/>
  <c r="S35" i="2"/>
  <c r="I1515" i="15"/>
  <c r="I2002" i="15"/>
  <c r="I541" i="15"/>
  <c r="I1028" i="15"/>
  <c r="I54" i="15"/>
  <c r="P197" i="1"/>
  <c r="I2130" i="15"/>
  <c r="I1643" i="15"/>
  <c r="I669" i="15"/>
  <c r="I1156" i="15"/>
  <c r="I182" i="15"/>
  <c r="I2046" i="15"/>
  <c r="I1559" i="15"/>
  <c r="I585" i="15"/>
  <c r="I1072" i="15"/>
  <c r="I98" i="15"/>
  <c r="I1714" i="15"/>
  <c r="I2201" i="15"/>
  <c r="I1227" i="15"/>
  <c r="I253" i="15"/>
  <c r="I740" i="15"/>
  <c r="I2056" i="15"/>
  <c r="I1569" i="15"/>
  <c r="I1082" i="15"/>
  <c r="I595" i="15"/>
  <c r="I108" i="15"/>
  <c r="I2215" i="15"/>
  <c r="I1728" i="15"/>
  <c r="I1241" i="15"/>
  <c r="I754" i="15"/>
  <c r="I267" i="15"/>
  <c r="P56" i="1"/>
  <c r="I1989" i="15"/>
  <c r="I1015" i="15"/>
  <c r="I1502" i="15"/>
  <c r="I41" i="15"/>
  <c r="I528" i="15"/>
  <c r="T45" i="2"/>
  <c r="S45" i="2"/>
  <c r="I2063" i="15"/>
  <c r="I1576" i="15"/>
  <c r="I602" i="15"/>
  <c r="I1089" i="15"/>
  <c r="I115" i="15"/>
  <c r="S54" i="2"/>
  <c r="I1702" i="15"/>
  <c r="I2189" i="15"/>
  <c r="I1215" i="15"/>
  <c r="I728" i="15"/>
  <c r="I241" i="15"/>
  <c r="I2386" i="15"/>
  <c r="I1899" i="15"/>
  <c r="I1412" i="15"/>
  <c r="I438" i="15"/>
  <c r="I925" i="15"/>
  <c r="P486" i="1"/>
  <c r="Q79" i="2"/>
  <c r="T41" i="2"/>
  <c r="I2045" i="15"/>
  <c r="I1558" i="15"/>
  <c r="I1071" i="15"/>
  <c r="I584" i="15"/>
  <c r="I97" i="15"/>
  <c r="P67" i="1"/>
  <c r="I2000" i="15"/>
  <c r="I1513" i="15"/>
  <c r="I1026" i="15"/>
  <c r="I52" i="15"/>
  <c r="I539" i="15"/>
  <c r="P365" i="1"/>
  <c r="P147" i="1"/>
  <c r="P259" i="1"/>
  <c r="S73" i="2"/>
  <c r="R39" i="2"/>
  <c r="I2017" i="15"/>
  <c r="I1530" i="15"/>
  <c r="I556" i="15"/>
  <c r="I1043" i="15"/>
  <c r="I69" i="15"/>
  <c r="I1638" i="15"/>
  <c r="I1151" i="15"/>
  <c r="I2125" i="15"/>
  <c r="I664" i="15"/>
  <c r="I177" i="15"/>
  <c r="R49" i="2"/>
  <c r="U49" i="2"/>
  <c r="S49" i="2"/>
  <c r="T49" i="2"/>
  <c r="I2112" i="15"/>
  <c r="I1138" i="15"/>
  <c r="I651" i="15"/>
  <c r="I1625" i="15"/>
  <c r="I164" i="15"/>
  <c r="P89" i="1"/>
  <c r="I2022" i="15"/>
  <c r="I1535" i="15"/>
  <c r="I561" i="15"/>
  <c r="I74" i="15"/>
  <c r="I1048" i="15"/>
  <c r="P376" i="1"/>
  <c r="I2309" i="15"/>
  <c r="I1822" i="15"/>
  <c r="I1335" i="15"/>
  <c r="I848" i="15"/>
  <c r="I361" i="15"/>
  <c r="I2346" i="15"/>
  <c r="I1372" i="15"/>
  <c r="I1859" i="15"/>
  <c r="I885" i="15"/>
  <c r="I398" i="15"/>
  <c r="I2176" i="15"/>
  <c r="I1689" i="15"/>
  <c r="I1202" i="15"/>
  <c r="I715" i="15"/>
  <c r="I228" i="15"/>
  <c r="I2334" i="15"/>
  <c r="I1847" i="15"/>
  <c r="I1360" i="15"/>
  <c r="I386" i="15"/>
  <c r="I873" i="15"/>
  <c r="I2182" i="15"/>
  <c r="I1208" i="15"/>
  <c r="I1695" i="15"/>
  <c r="I721" i="15"/>
  <c r="I234" i="15"/>
  <c r="P196" i="1"/>
  <c r="I2304" i="15"/>
  <c r="I1330" i="15"/>
  <c r="I1817" i="15"/>
  <c r="I843" i="15"/>
  <c r="I356" i="15"/>
  <c r="P379" i="1"/>
  <c r="I1981" i="15"/>
  <c r="I1007" i="15"/>
  <c r="I1494" i="15"/>
  <c r="I520" i="15"/>
  <c r="I33" i="15"/>
  <c r="I2061" i="15"/>
  <c r="I1574" i="15"/>
  <c r="I1087" i="15"/>
  <c r="I113" i="15"/>
  <c r="I600" i="15"/>
  <c r="I2144" i="15"/>
  <c r="I1170" i="15"/>
  <c r="I683" i="15"/>
  <c r="I1657" i="15"/>
  <c r="I196" i="15"/>
  <c r="I2261" i="15"/>
  <c r="I1774" i="15"/>
  <c r="I1287" i="15"/>
  <c r="I313" i="15"/>
  <c r="I800" i="15"/>
  <c r="U75" i="2"/>
  <c r="R75" i="2"/>
  <c r="I2393" i="15"/>
  <c r="S75" i="2"/>
  <c r="T75" i="2"/>
  <c r="I1906" i="15"/>
  <c r="I1419" i="15"/>
  <c r="I932" i="15"/>
  <c r="I445" i="15"/>
  <c r="P303" i="1"/>
  <c r="I2376" i="15"/>
  <c r="I1889" i="15"/>
  <c r="I1402" i="15"/>
  <c r="I428" i="15"/>
  <c r="I915" i="15"/>
  <c r="P262" i="1"/>
  <c r="P57" i="2"/>
  <c r="Q57" i="2"/>
  <c r="I2024" i="15"/>
  <c r="I1537" i="15"/>
  <c r="I1050" i="15"/>
  <c r="I563" i="15"/>
  <c r="I76" i="15"/>
  <c r="P203" i="1"/>
  <c r="I2156" i="15"/>
  <c r="I1669" i="15"/>
  <c r="I1182" i="15"/>
  <c r="I695" i="15"/>
  <c r="I208" i="15"/>
  <c r="I2382" i="15"/>
  <c r="I1895" i="15"/>
  <c r="I434" i="15"/>
  <c r="I921" i="15"/>
  <c r="I1408" i="15"/>
  <c r="P385" i="1"/>
  <c r="I2416" i="15"/>
  <c r="I1442" i="15"/>
  <c r="I1929" i="15"/>
  <c r="I468" i="15"/>
  <c r="I955" i="15"/>
  <c r="U64" i="2"/>
  <c r="P80" i="2"/>
  <c r="P175" i="1"/>
  <c r="Q48" i="2"/>
  <c r="P223" i="1"/>
  <c r="P205" i="1"/>
  <c r="P321" i="1"/>
  <c r="P76" i="1"/>
  <c r="Q37" i="2"/>
  <c r="P324" i="1"/>
  <c r="P115" i="1"/>
  <c r="Q43" i="2"/>
  <c r="P178" i="1"/>
  <c r="P249" i="1"/>
  <c r="S39" i="2"/>
  <c r="P268" i="1"/>
  <c r="P271" i="1"/>
  <c r="P173" i="1"/>
  <c r="P454" i="1"/>
  <c r="P308" i="1"/>
  <c r="P456" i="1"/>
  <c r="Q74" i="2"/>
  <c r="P345" i="1"/>
  <c r="P309" i="1"/>
  <c r="P132" i="1"/>
  <c r="U77" i="2"/>
  <c r="S76" i="2"/>
  <c r="P270" i="1"/>
  <c r="P104" i="1"/>
  <c r="P322" i="1"/>
  <c r="P294" i="1"/>
  <c r="R72" i="2"/>
  <c r="P406" i="1"/>
  <c r="R62" i="2"/>
  <c r="P277" i="1"/>
  <c r="S43" i="2"/>
  <c r="P482" i="1"/>
  <c r="U33" i="2"/>
  <c r="S27" i="2"/>
  <c r="P381" i="1"/>
  <c r="P314" i="1"/>
  <c r="P32" i="1"/>
  <c r="R64" i="2"/>
  <c r="R40" i="2"/>
  <c r="P343" i="1"/>
  <c r="U59" i="2"/>
  <c r="P496" i="1"/>
  <c r="P479" i="1"/>
  <c r="T61" i="2"/>
  <c r="O15" i="1"/>
  <c r="K10" i="2"/>
  <c r="U22" i="2"/>
  <c r="P367" i="1"/>
  <c r="P22" i="1"/>
  <c r="P291" i="1"/>
  <c r="R58" i="2"/>
  <c r="P252" i="1"/>
  <c r="P55" i="2"/>
  <c r="Q55" i="2"/>
  <c r="P80" i="1"/>
  <c r="Q38" i="2"/>
  <c r="S47" i="2"/>
  <c r="P150" i="1"/>
  <c r="P225" i="1"/>
  <c r="S36" i="2"/>
  <c r="P30" i="1"/>
  <c r="P276" i="1"/>
  <c r="P133" i="1"/>
  <c r="Q46" i="2"/>
  <c r="S69" i="2"/>
  <c r="P21" i="1"/>
  <c r="P24" i="2"/>
  <c r="Q24" i="2"/>
  <c r="P135" i="1"/>
  <c r="P458" i="1"/>
  <c r="P211" i="1"/>
  <c r="P128" i="1"/>
  <c r="P48" i="1"/>
  <c r="P401" i="1"/>
  <c r="U39" i="2"/>
  <c r="P112" i="1"/>
  <c r="R45" i="2"/>
  <c r="P69" i="1"/>
  <c r="P283" i="1"/>
  <c r="P198" i="1"/>
  <c r="P254" i="1"/>
  <c r="P256" i="1"/>
  <c r="P54" i="2"/>
  <c r="P438" i="1"/>
  <c r="P193" i="1"/>
  <c r="P474" i="1"/>
  <c r="Q77" i="2"/>
  <c r="R76" i="2"/>
  <c r="P98" i="1"/>
  <c r="P164" i="1"/>
  <c r="P332" i="1"/>
  <c r="P290" i="1"/>
  <c r="S72" i="2"/>
  <c r="P490" i="1"/>
  <c r="Q81" i="2"/>
  <c r="P272" i="1"/>
  <c r="Q62" i="2"/>
  <c r="P121" i="1"/>
  <c r="P97" i="1"/>
  <c r="P494" i="1"/>
  <c r="R43" i="2"/>
  <c r="P39" i="1"/>
  <c r="P139" i="1"/>
  <c r="P161" i="1"/>
  <c r="P437" i="1"/>
  <c r="T33" i="2"/>
  <c r="P28" i="1"/>
  <c r="P29" i="1"/>
  <c r="P25" i="2"/>
  <c r="Q25" i="2"/>
  <c r="P278" i="1"/>
  <c r="U27" i="2"/>
  <c r="P238" i="1"/>
  <c r="P221" i="1"/>
  <c r="P191" i="1"/>
  <c r="P219" i="1"/>
  <c r="P370" i="1"/>
  <c r="S64" i="2"/>
  <c r="P59" i="1"/>
  <c r="S59" i="2"/>
  <c r="P356" i="1"/>
  <c r="R61" i="2"/>
  <c r="T22" i="2"/>
  <c r="N15" i="1"/>
  <c r="J10" i="2"/>
  <c r="P152" i="1"/>
  <c r="P468" i="1"/>
  <c r="P232" i="1"/>
  <c r="P298" i="1"/>
  <c r="P263" i="1"/>
  <c r="Q58" i="2"/>
  <c r="R47" i="2"/>
  <c r="Q80" i="2"/>
  <c r="S48" i="2"/>
  <c r="P436" i="1"/>
  <c r="P450" i="1"/>
  <c r="U46" i="2"/>
  <c r="P52" i="1"/>
  <c r="Q34" i="2"/>
  <c r="R69" i="2"/>
  <c r="U24" i="2"/>
  <c r="P75" i="1"/>
  <c r="P162" i="1"/>
  <c r="P287" i="1"/>
  <c r="P388" i="1"/>
  <c r="P439" i="1"/>
  <c r="P130" i="1"/>
  <c r="P45" i="2"/>
  <c r="Q45" i="2"/>
  <c r="P260" i="1"/>
  <c r="P56" i="2"/>
  <c r="Q56" i="2"/>
  <c r="U72" i="2"/>
  <c r="R59" i="2"/>
  <c r="P444" i="1"/>
  <c r="P71" i="2"/>
  <c r="Q71" i="2"/>
  <c r="P57" i="1"/>
  <c r="S28" i="2"/>
  <c r="P368" i="1"/>
  <c r="T67" i="2"/>
  <c r="R33" i="2"/>
  <c r="S65" i="2"/>
  <c r="T59" i="2"/>
  <c r="P204" i="1"/>
  <c r="P393" i="1"/>
  <c r="P240" i="1"/>
  <c r="P241" i="1"/>
  <c r="Q51" i="2"/>
  <c r="R32" i="2"/>
  <c r="P317" i="1"/>
  <c r="U69" i="2"/>
  <c r="R44" i="2"/>
  <c r="P282" i="1"/>
  <c r="P113" i="1"/>
  <c r="U74" i="2"/>
  <c r="P457" i="1"/>
  <c r="P357" i="1"/>
  <c r="P216" i="1"/>
  <c r="P407" i="1"/>
  <c r="T37" i="2"/>
  <c r="P359" i="1"/>
  <c r="P233" i="1"/>
  <c r="P42" i="1"/>
  <c r="P31" i="2"/>
  <c r="Q31" i="2"/>
  <c r="P18" i="1"/>
  <c r="P23" i="2"/>
  <c r="Q23" i="2"/>
  <c r="P329" i="1"/>
  <c r="U40" i="2"/>
  <c r="P183" i="1"/>
  <c r="P323" i="1"/>
  <c r="P416" i="1"/>
  <c r="P154" i="1"/>
  <c r="P82" i="1"/>
  <c r="P483" i="1"/>
  <c r="P443" i="1"/>
  <c r="P79" i="2"/>
  <c r="P453" i="1"/>
  <c r="P313" i="1"/>
  <c r="P382" i="1"/>
  <c r="P239" i="1"/>
  <c r="T77" i="2"/>
  <c r="P300" i="1"/>
  <c r="P106" i="1"/>
  <c r="P426" i="1"/>
  <c r="P206" i="1"/>
  <c r="P36" i="1"/>
  <c r="P29" i="2"/>
  <c r="Q29" i="2"/>
  <c r="P190" i="1"/>
  <c r="T72" i="2"/>
  <c r="P420" i="1"/>
  <c r="P224" i="1"/>
  <c r="P61" i="1"/>
  <c r="P336" i="1"/>
  <c r="P53" i="1"/>
  <c r="P362" i="1"/>
  <c r="P428" i="1"/>
  <c r="Q67" i="2"/>
  <c r="P353" i="1"/>
  <c r="P344" i="1"/>
  <c r="P346" i="1"/>
  <c r="R65" i="2"/>
  <c r="P422" i="1"/>
  <c r="Q65" i="2"/>
  <c r="P326" i="1"/>
  <c r="P461" i="1"/>
  <c r="P234" i="1"/>
  <c r="P215" i="1"/>
  <c r="P93" i="1"/>
  <c r="Q40" i="2"/>
  <c r="U51" i="2"/>
  <c r="P86" i="1"/>
  <c r="S61" i="2"/>
  <c r="P73" i="1"/>
  <c r="S22" i="2"/>
  <c r="M15" i="1"/>
  <c r="I10" i="2"/>
  <c r="P158" i="1"/>
  <c r="U58" i="2"/>
  <c r="P43" i="1"/>
  <c r="Q32" i="2"/>
  <c r="P41" i="1"/>
  <c r="P30" i="2"/>
  <c r="Q30" i="2"/>
  <c r="P423" i="1"/>
  <c r="P169" i="1"/>
  <c r="Q47" i="2"/>
  <c r="T36" i="2"/>
  <c r="Q35" i="2"/>
  <c r="U34" i="2"/>
  <c r="P138" i="1"/>
  <c r="P447" i="1"/>
  <c r="P449" i="1"/>
  <c r="P70" i="2"/>
  <c r="T44" i="2"/>
  <c r="T68" i="2"/>
  <c r="P229" i="1"/>
  <c r="S33" i="2"/>
  <c r="P440" i="1"/>
  <c r="Q69" i="2"/>
  <c r="P84" i="1"/>
  <c r="Q39" i="2"/>
  <c r="P60" i="1"/>
  <c r="P44" i="1"/>
  <c r="P358" i="1"/>
  <c r="P463" i="1"/>
  <c r="Q76" i="2"/>
  <c r="P230" i="1"/>
  <c r="P409" i="1"/>
  <c r="P338" i="1"/>
  <c r="P354" i="1"/>
  <c r="P185" i="1"/>
  <c r="P377" i="1"/>
  <c r="T46" i="2"/>
  <c r="R34" i="2"/>
  <c r="S68" i="2"/>
  <c r="P91" i="1"/>
  <c r="P460" i="1"/>
  <c r="P75" i="2"/>
  <c r="Q75" i="2"/>
  <c r="P328" i="1"/>
  <c r="P194" i="1"/>
  <c r="P90" i="1"/>
  <c r="P394" i="1"/>
  <c r="P143" i="1"/>
  <c r="T76" i="2"/>
  <c r="P166" i="1"/>
  <c r="P334" i="1"/>
  <c r="P360" i="1"/>
  <c r="P35" i="1"/>
  <c r="Q28" i="2"/>
  <c r="S81" i="2"/>
  <c r="P209" i="1"/>
  <c r="P42" i="2"/>
  <c r="Q42" i="2"/>
  <c r="T43" i="2"/>
  <c r="P46" i="1"/>
  <c r="Q33" i="2"/>
  <c r="P242" i="1"/>
  <c r="P124" i="1"/>
  <c r="P170" i="1"/>
  <c r="P87" i="1"/>
  <c r="P361" i="1"/>
  <c r="P340" i="1"/>
  <c r="U65" i="2"/>
  <c r="P476" i="1"/>
  <c r="P210" i="1"/>
  <c r="P245" i="1"/>
  <c r="P52" i="2"/>
  <c r="Q52" i="2"/>
  <c r="P310" i="1"/>
  <c r="R51" i="2"/>
  <c r="P73" i="2"/>
  <c r="P480" i="1"/>
  <c r="P78" i="2"/>
  <c r="Q78" i="2"/>
  <c r="P111" i="1"/>
  <c r="P464" i="1"/>
  <c r="P348" i="1"/>
  <c r="P316" i="1"/>
  <c r="P392" i="1"/>
  <c r="S34" i="2"/>
  <c r="P295" i="1"/>
  <c r="U44" i="2"/>
  <c r="R68" i="2"/>
  <c r="P499" i="1"/>
  <c r="P462" i="1"/>
  <c r="P288" i="1"/>
  <c r="P371" i="1"/>
  <c r="P413" i="1"/>
  <c r="P296" i="1"/>
  <c r="P400" i="1"/>
  <c r="P312" i="1"/>
  <c r="P100" i="1"/>
  <c r="P33" i="1"/>
  <c r="P189" i="1"/>
  <c r="P424" i="1"/>
  <c r="Q54" i="2"/>
  <c r="S77" i="2"/>
  <c r="P120" i="1"/>
  <c r="P302" i="1"/>
  <c r="R28" i="2"/>
  <c r="P172" i="1"/>
  <c r="P116" i="1"/>
  <c r="P110" i="1"/>
  <c r="P123" i="1"/>
  <c r="P151" i="1"/>
  <c r="P182" i="1"/>
  <c r="P184" i="1"/>
  <c r="P17" i="1"/>
  <c r="P31" i="1"/>
  <c r="P34" i="1"/>
  <c r="P37" i="1"/>
  <c r="P38" i="1"/>
  <c r="P45" i="1"/>
  <c r="P47" i="1"/>
  <c r="P49" i="1"/>
  <c r="P50" i="1"/>
  <c r="P63" i="1"/>
  <c r="P64" i="1"/>
  <c r="P65" i="1"/>
  <c r="P72" i="1"/>
  <c r="P77" i="1"/>
  <c r="P79" i="1"/>
  <c r="P99" i="1"/>
  <c r="P102" i="1"/>
  <c r="P105" i="1"/>
  <c r="P119" i="1"/>
  <c r="P126" i="1"/>
  <c r="P136" i="1"/>
  <c r="P179" i="1"/>
  <c r="P181" i="1"/>
  <c r="P192" i="1"/>
  <c r="P207" i="1"/>
  <c r="P222" i="1"/>
  <c r="P226" i="1"/>
  <c r="P243" i="1"/>
  <c r="P246" i="1"/>
  <c r="P250" i="1"/>
  <c r="P264" i="1"/>
  <c r="P266" i="1"/>
  <c r="P269" i="1"/>
  <c r="P273" i="1"/>
  <c r="P286" i="1"/>
  <c r="P305" i="1"/>
  <c r="P331" i="1"/>
  <c r="P341" i="1"/>
  <c r="P364" i="1"/>
  <c r="P372" i="1"/>
  <c r="P380" i="1"/>
  <c r="P384" i="1"/>
  <c r="P389" i="1"/>
  <c r="P396" i="1"/>
  <c r="P397" i="1"/>
  <c r="P399" i="1"/>
  <c r="P408" i="1"/>
  <c r="P410" i="1"/>
  <c r="P412" i="1"/>
  <c r="P415" i="1"/>
  <c r="P418" i="1"/>
  <c r="P429" i="1"/>
  <c r="P432" i="1"/>
  <c r="P434" i="1"/>
  <c r="P442" i="1"/>
  <c r="P452" i="1"/>
  <c r="P459" i="1"/>
  <c r="P466" i="1"/>
  <c r="P495" i="1"/>
  <c r="P503" i="1"/>
  <c r="P41" i="2"/>
  <c r="U62" i="2"/>
  <c r="U37" i="2"/>
  <c r="R27" i="2"/>
  <c r="P53" i="2"/>
  <c r="Q53" i="2"/>
  <c r="Q64" i="2"/>
  <c r="T40" i="2"/>
  <c r="T51" i="2"/>
  <c r="Q61" i="2"/>
  <c r="P22" i="2"/>
  <c r="K15" i="1"/>
  <c r="Q22" i="2"/>
  <c r="T58" i="2"/>
  <c r="U32" i="2"/>
  <c r="U47" i="2"/>
  <c r="R36" i="2"/>
  <c r="P35" i="2"/>
  <c r="R48" i="2"/>
  <c r="T24" i="2"/>
  <c r="P44" i="2"/>
  <c r="Q44" i="2"/>
  <c r="Q68" i="2"/>
  <c r="P60" i="2"/>
  <c r="Q60" i="2"/>
  <c r="T62" i="2"/>
  <c r="Q27" i="2"/>
  <c r="P49" i="2"/>
  <c r="Q49" i="2"/>
  <c r="T39" i="2"/>
  <c r="U45" i="2"/>
  <c r="R77" i="2"/>
  <c r="U76" i="2"/>
  <c r="P50" i="2"/>
  <c r="Q72" i="2"/>
  <c r="R81" i="2"/>
  <c r="S62" i="2"/>
  <c r="Q70" i="2"/>
  <c r="S37" i="2"/>
  <c r="P82" i="2"/>
  <c r="S67" i="2"/>
  <c r="T27" i="2"/>
  <c r="T64" i="2"/>
  <c r="S40" i="2"/>
  <c r="P59" i="2"/>
  <c r="Q59" i="2"/>
  <c r="U61" i="2"/>
  <c r="L15" i="1"/>
  <c r="H10" i="2"/>
  <c r="R22" i="2"/>
  <c r="S58" i="2"/>
  <c r="R38" i="2"/>
  <c r="T47" i="2"/>
  <c r="Q36" i="2"/>
  <c r="U48" i="2"/>
  <c r="S46" i="2"/>
  <c r="T69" i="2"/>
  <c r="R24" i="2"/>
  <c r="G10" i="2"/>
  <c r="P15" i="1"/>
  <c r="L13" i="12"/>
  <c r="P47" i="2"/>
  <c r="P34" i="2"/>
  <c r="P58" i="2"/>
  <c r="P37" i="2"/>
  <c r="P33" i="2"/>
  <c r="P81" i="2"/>
  <c r="P77" i="2"/>
  <c r="P27" i="2"/>
  <c r="P5" i="2"/>
  <c r="P39" i="2"/>
  <c r="P74" i="2"/>
  <c r="P68" i="2"/>
  <c r="P61" i="2"/>
  <c r="P69" i="2"/>
  <c r="P12" i="2"/>
  <c r="P32" i="2"/>
  <c r="P65" i="2"/>
  <c r="P46" i="2"/>
  <c r="P38" i="2"/>
  <c r="P43" i="2"/>
  <c r="P48" i="2"/>
  <c r="P51" i="2"/>
  <c r="P9" i="2"/>
  <c r="P7" i="2"/>
  <c r="P67" i="2"/>
  <c r="P64" i="2"/>
  <c r="P36" i="2"/>
  <c r="P28" i="2"/>
  <c r="P40" i="2"/>
  <c r="P62" i="2"/>
  <c r="P72" i="2"/>
  <c r="P76" i="2"/>
  <c r="P20" i="2"/>
  <c r="P14" i="2"/>
  <c r="P13" i="2"/>
  <c r="P6" i="2"/>
  <c r="P10" i="2"/>
  <c r="L2429" i="15"/>
  <c r="L2421" i="15"/>
  <c r="L2413" i="15"/>
  <c r="L2405" i="15"/>
  <c r="L2397" i="15"/>
  <c r="L2389" i="15"/>
  <c r="L2381" i="15"/>
  <c r="L2373" i="15"/>
  <c r="L2365" i="15"/>
  <c r="L2357" i="15"/>
  <c r="L2349" i="15"/>
  <c r="L2341" i="15"/>
  <c r="L2333" i="15"/>
  <c r="L2325" i="15"/>
  <c r="L2317" i="15"/>
  <c r="L2309" i="15"/>
  <c r="L2301" i="15"/>
  <c r="L2293" i="15"/>
  <c r="L2285" i="15"/>
  <c r="L2277" i="15"/>
  <c r="L2269" i="15"/>
  <c r="L2261" i="15"/>
  <c r="L2433" i="15"/>
  <c r="L2425" i="15"/>
  <c r="L2417" i="15"/>
  <c r="L2409" i="15"/>
  <c r="L2401" i="15"/>
  <c r="L2393" i="15"/>
  <c r="L2385" i="15"/>
  <c r="L2377" i="15"/>
  <c r="L2369" i="15"/>
  <c r="L2361" i="15"/>
  <c r="L2353" i="15"/>
  <c r="L2345" i="15"/>
  <c r="L2337" i="15"/>
  <c r="L2329" i="15"/>
  <c r="L2321" i="15"/>
  <c r="L2313" i="15"/>
  <c r="L2305" i="15"/>
  <c r="L2297" i="15"/>
  <c r="L2289" i="15"/>
  <c r="L2281" i="15"/>
  <c r="L2273" i="15"/>
  <c r="L2265" i="15"/>
  <c r="L2257" i="15"/>
  <c r="L2249" i="15"/>
  <c r="L2422" i="15"/>
  <c r="L2406" i="15"/>
  <c r="L2390" i="15"/>
  <c r="L2374" i="15"/>
  <c r="L2358" i="15"/>
  <c r="L2342" i="15"/>
  <c r="L2326" i="15"/>
  <c r="L2310" i="15"/>
  <c r="L2294" i="15"/>
  <c r="L2431" i="15"/>
  <c r="L2424" i="15"/>
  <c r="L2415" i="15"/>
  <c r="L2408" i="15"/>
  <c r="L2399" i="15"/>
  <c r="L2392" i="15"/>
  <c r="L2383" i="15"/>
  <c r="L2376" i="15"/>
  <c r="L2367" i="15"/>
  <c r="L2360" i="15"/>
  <c r="L2351" i="15"/>
  <c r="L2344" i="15"/>
  <c r="L2335" i="15"/>
  <c r="L2328" i="15"/>
  <c r="L2319" i="15"/>
  <c r="L2312" i="15"/>
  <c r="L2303" i="15"/>
  <c r="L2296" i="15"/>
  <c r="L2287" i="15"/>
  <c r="L2280" i="15"/>
  <c r="L2271" i="15"/>
  <c r="L2264" i="15"/>
  <c r="L2254" i="15"/>
  <c r="L2252" i="15"/>
  <c r="L2250" i="15"/>
  <c r="L2241" i="15"/>
  <c r="L2233" i="15"/>
  <c r="L2225" i="15"/>
  <c r="L2217" i="15"/>
  <c r="L2209" i="15"/>
  <c r="L2201" i="15"/>
  <c r="L2193" i="15"/>
  <c r="L2185" i="15"/>
  <c r="L2177" i="15"/>
  <c r="L2169" i="15"/>
  <c r="L2161" i="15"/>
  <c r="L2153" i="15"/>
  <c r="L2145" i="15"/>
  <c r="L2137" i="15"/>
  <c r="L2129" i="15"/>
  <c r="L2121" i="15"/>
  <c r="L2113" i="15"/>
  <c r="L2426" i="15"/>
  <c r="L2410" i="15"/>
  <c r="L2394" i="15"/>
  <c r="L2378" i="15"/>
  <c r="L2362" i="15"/>
  <c r="L2346" i="15"/>
  <c r="L2330" i="15"/>
  <c r="L2314" i="15"/>
  <c r="L2298" i="15"/>
  <c r="L2282" i="15"/>
  <c r="L2266" i="15"/>
  <c r="L2248" i="15"/>
  <c r="L2236" i="15"/>
  <c r="L2228" i="15"/>
  <c r="L2220" i="15"/>
  <c r="L2212" i="15"/>
  <c r="L2204" i="15"/>
  <c r="L2196" i="15"/>
  <c r="L2188" i="15"/>
  <c r="L2180" i="15"/>
  <c r="L2434" i="15"/>
  <c r="L2418" i="15"/>
  <c r="L2402" i="15"/>
  <c r="L2386" i="15"/>
  <c r="L2370" i="15"/>
  <c r="L2354" i="15"/>
  <c r="L2338" i="15"/>
  <c r="L2322" i="15"/>
  <c r="L2306" i="15"/>
  <c r="L2290" i="15"/>
  <c r="L2274" i="15"/>
  <c r="L2251" i="15"/>
  <c r="L2247" i="15"/>
  <c r="L2240" i="15"/>
  <c r="L2232" i="15"/>
  <c r="L2224" i="15"/>
  <c r="L2216" i="15"/>
  <c r="L2208" i="15"/>
  <c r="L2200" i="15"/>
  <c r="L2192" i="15"/>
  <c r="L2184" i="15"/>
  <c r="L2176" i="15"/>
  <c r="L2168" i="15"/>
  <c r="L2414" i="15"/>
  <c r="L2411" i="15"/>
  <c r="L2403" i="15"/>
  <c r="L2359" i="15"/>
  <c r="L2352" i="15"/>
  <c r="L2348" i="15"/>
  <c r="L2308" i="15"/>
  <c r="L2286" i="15"/>
  <c r="L2283" i="15"/>
  <c r="L2432" i="15"/>
  <c r="L2428" i="15"/>
  <c r="L2388" i="15"/>
  <c r="L2366" i="15"/>
  <c r="L2363" i="15"/>
  <c r="L2355" i="15"/>
  <c r="L2423" i="15"/>
  <c r="L2416" i="15"/>
  <c r="L2412" i="15"/>
  <c r="L2372" i="15"/>
  <c r="L2350" i="15"/>
  <c r="L2347" i="15"/>
  <c r="L2339" i="15"/>
  <c r="L2295" i="15"/>
  <c r="L2288" i="15"/>
  <c r="L2284" i="15"/>
  <c r="L2404" i="15"/>
  <c r="L2382" i="15"/>
  <c r="L2379" i="15"/>
  <c r="L2371" i="15"/>
  <c r="L2327" i="15"/>
  <c r="L2320" i="15"/>
  <c r="L2316" i="15"/>
  <c r="L2407" i="15"/>
  <c r="L2396" i="15"/>
  <c r="L2391" i="15"/>
  <c r="L2334" i="15"/>
  <c r="L2324" i="15"/>
  <c r="L2315" i="15"/>
  <c r="L2300" i="15"/>
  <c r="L2291" i="15"/>
  <c r="L2270" i="15"/>
  <c r="L2267" i="15"/>
  <c r="L2263" i="15"/>
  <c r="L2259" i="15"/>
  <c r="L2215" i="15"/>
  <c r="L2205" i="15"/>
  <c r="L2202" i="15"/>
  <c r="L2187" i="15"/>
  <c r="L2182" i="15"/>
  <c r="L2172" i="15"/>
  <c r="L2163" i="15"/>
  <c r="L2159" i="15"/>
  <c r="L2144" i="15"/>
  <c r="L2131" i="15"/>
  <c r="L2127" i="15"/>
  <c r="L2112" i="15"/>
  <c r="L2102" i="15"/>
  <c r="L2094" i="15"/>
  <c r="L2086" i="15"/>
  <c r="L2078" i="15"/>
  <c r="L2070" i="15"/>
  <c r="L2062" i="15"/>
  <c r="L2054" i="15"/>
  <c r="L2046" i="15"/>
  <c r="L2038" i="15"/>
  <c r="L2030" i="15"/>
  <c r="L2022" i="15"/>
  <c r="L2014" i="15"/>
  <c r="L2006" i="15"/>
  <c r="L1998" i="15"/>
  <c r="L1990" i="15"/>
  <c r="L1982" i="15"/>
  <c r="L1974" i="15"/>
  <c r="L1966" i="15"/>
  <c r="L1958" i="15"/>
  <c r="L1948" i="15"/>
  <c r="L1946" i="15"/>
  <c r="L1944" i="15"/>
  <c r="L1942" i="15"/>
  <c r="L1940" i="15"/>
  <c r="L1938" i="15"/>
  <c r="L1936" i="15"/>
  <c r="L1934" i="15"/>
  <c r="L1932" i="15"/>
  <c r="L1930" i="15"/>
  <c r="L1928" i="15"/>
  <c r="L1926" i="15"/>
  <c r="L1924" i="15"/>
  <c r="L1922" i="15"/>
  <c r="L1920" i="15"/>
  <c r="L1918" i="15"/>
  <c r="L1916" i="15"/>
  <c r="L1914" i="15"/>
  <c r="L1912" i="15"/>
  <c r="L1910" i="15"/>
  <c r="L1908" i="15"/>
  <c r="L1906" i="15"/>
  <c r="L1904" i="15"/>
  <c r="L1902" i="15"/>
  <c r="L1900" i="15"/>
  <c r="L1898" i="15"/>
  <c r="L1896" i="15"/>
  <c r="L1894" i="15"/>
  <c r="L1892" i="15"/>
  <c r="L1890" i="15"/>
  <c r="L1888" i="15"/>
  <c r="L1886" i="15"/>
  <c r="L1884" i="15"/>
  <c r="L1882" i="15"/>
  <c r="L1880" i="15"/>
  <c r="L1878" i="15"/>
  <c r="L1876" i="15"/>
  <c r="L1874" i="15"/>
  <c r="L1872" i="15"/>
  <c r="L1870" i="15"/>
  <c r="L1868" i="15"/>
  <c r="L1866" i="15"/>
  <c r="L1864" i="15"/>
  <c r="L1862" i="15"/>
  <c r="L1860" i="15"/>
  <c r="L1858" i="15"/>
  <c r="L1856" i="15"/>
  <c r="L1854" i="15"/>
  <c r="L1852" i="15"/>
  <c r="L1850" i="15"/>
  <c r="L1848" i="15"/>
  <c r="L1846" i="15"/>
  <c r="L1844" i="15"/>
  <c r="L1842" i="15"/>
  <c r="L1840" i="15"/>
  <c r="L2380" i="15"/>
  <c r="L2375" i="15"/>
  <c r="L2364" i="15"/>
  <c r="L2343" i="15"/>
  <c r="L2304" i="15"/>
  <c r="L2258" i="15"/>
  <c r="L2255" i="15"/>
  <c r="L2243" i="15"/>
  <c r="L2238" i="15"/>
  <c r="L2207" i="15"/>
  <c r="L2197" i="15"/>
  <c r="L2194" i="15"/>
  <c r="L2179" i="15"/>
  <c r="L2174" i="15"/>
  <c r="L2167" i="15"/>
  <c r="L2165" i="15"/>
  <c r="L2157" i="15"/>
  <c r="L2142" i="15"/>
  <c r="L2140" i="15"/>
  <c r="L2138" i="15"/>
  <c r="L2125" i="15"/>
  <c r="L2110" i="15"/>
  <c r="L2105" i="15"/>
  <c r="L2097" i="15"/>
  <c r="L2089" i="15"/>
  <c r="L2081" i="15"/>
  <c r="L2073" i="15"/>
  <c r="L2065" i="15"/>
  <c r="L2057" i="15"/>
  <c r="L2049" i="15"/>
  <c r="L2041" i="15"/>
  <c r="L2033" i="15"/>
  <c r="L2025" i="15"/>
  <c r="L2017" i="15"/>
  <c r="L2009" i="15"/>
  <c r="L2001" i="15"/>
  <c r="L1993" i="15"/>
  <c r="L1985" i="15"/>
  <c r="L1977" i="15"/>
  <c r="L1969" i="15"/>
  <c r="L1961" i="15"/>
  <c r="L1953" i="15"/>
  <c r="L2436" i="15"/>
  <c r="L2400" i="15"/>
  <c r="L2323" i="15"/>
  <c r="L2318" i="15"/>
  <c r="L2246" i="15"/>
  <c r="L2235" i="15"/>
  <c r="L2230" i="15"/>
  <c r="L2199" i="15"/>
  <c r="L2189" i="15"/>
  <c r="L2186" i="15"/>
  <c r="L2155" i="15"/>
  <c r="L2151" i="15"/>
  <c r="L2136" i="15"/>
  <c r="L2123" i="15"/>
  <c r="L2119" i="15"/>
  <c r="L2108" i="15"/>
  <c r="L2100" i="15"/>
  <c r="L2092" i="15"/>
  <c r="L2084" i="15"/>
  <c r="L2076" i="15"/>
  <c r="L2068" i="15"/>
  <c r="L2060" i="15"/>
  <c r="L2052" i="15"/>
  <c r="L2044" i="15"/>
  <c r="L2036" i="15"/>
  <c r="L2028" i="15"/>
  <c r="L2020" i="15"/>
  <c r="L2012" i="15"/>
  <c r="L2004" i="15"/>
  <c r="L1996" i="15"/>
  <c r="L1988" i="15"/>
  <c r="L1980" i="15"/>
  <c r="L1972" i="15"/>
  <c r="L1964" i="15"/>
  <c r="L1956" i="15"/>
  <c r="L2430" i="15"/>
  <c r="L2398" i="15"/>
  <c r="L2387" i="15"/>
  <c r="L2340" i="15"/>
  <c r="L2331" i="15"/>
  <c r="L2292" i="15"/>
  <c r="L2256" i="15"/>
  <c r="L2231" i="15"/>
  <c r="L2221" i="15"/>
  <c r="L2218" i="15"/>
  <c r="L2203" i="15"/>
  <c r="L2198" i="15"/>
  <c r="L2152" i="15"/>
  <c r="L2139" i="15"/>
  <c r="L2135" i="15"/>
  <c r="L2120" i="15"/>
  <c r="L2104" i="15"/>
  <c r="L2096" i="15"/>
  <c r="L2088" i="15"/>
  <c r="L2080" i="15"/>
  <c r="L2072" i="15"/>
  <c r="L2064" i="15"/>
  <c r="L2056" i="15"/>
  <c r="L2048" i="15"/>
  <c r="L2040" i="15"/>
  <c r="L2032" i="15"/>
  <c r="L2024" i="15"/>
  <c r="L2016" i="15"/>
  <c r="L2008" i="15"/>
  <c r="L2000" i="15"/>
  <c r="L1992" i="15"/>
  <c r="L1984" i="15"/>
  <c r="L1976" i="15"/>
  <c r="L1968" i="15"/>
  <c r="L1960" i="15"/>
  <c r="L1952" i="15"/>
  <c r="L2299" i="15"/>
  <c r="L2279" i="15"/>
  <c r="L2219" i="15"/>
  <c r="L2214" i="15"/>
  <c r="L2210" i="15"/>
  <c r="L2156" i="15"/>
  <c r="L2150" i="15"/>
  <c r="L2146" i="15"/>
  <c r="L2126" i="15"/>
  <c r="L2067" i="15"/>
  <c r="L2055" i="15"/>
  <c r="L2053" i="15"/>
  <c r="L2050" i="15"/>
  <c r="L2368" i="15"/>
  <c r="L2275" i="15"/>
  <c r="L2260" i="15"/>
  <c r="L2245" i="15"/>
  <c r="L2229" i="15"/>
  <c r="L2183" i="15"/>
  <c r="L2173" i="15"/>
  <c r="L2166" i="15"/>
  <c r="L2128" i="15"/>
  <c r="L2122" i="15"/>
  <c r="L2116" i="15"/>
  <c r="L2075" i="15"/>
  <c r="L2063" i="15"/>
  <c r="L2061" i="15"/>
  <c r="L2058" i="15"/>
  <c r="L2011" i="15"/>
  <c r="L1999" i="15"/>
  <c r="L1997" i="15"/>
  <c r="L1994" i="15"/>
  <c r="L1911" i="15"/>
  <c r="L1895" i="15"/>
  <c r="L1879" i="15"/>
  <c r="L1863" i="15"/>
  <c r="L1847" i="15"/>
  <c r="L2332" i="15"/>
  <c r="L2302" i="15"/>
  <c r="L2278" i="15"/>
  <c r="L2253" i="15"/>
  <c r="L2244" i="15"/>
  <c r="L2222" i="15"/>
  <c r="L2213" i="15"/>
  <c r="L2178" i="15"/>
  <c r="L2149" i="15"/>
  <c r="L2130" i="15"/>
  <c r="L2111" i="15"/>
  <c r="L2083" i="15"/>
  <c r="L2071" i="15"/>
  <c r="L2069" i="15"/>
  <c r="L2066" i="15"/>
  <c r="L2019" i="15"/>
  <c r="L2007" i="15"/>
  <c r="L2005" i="15"/>
  <c r="L2002" i="15"/>
  <c r="L1955" i="15"/>
  <c r="L1950" i="15"/>
  <c r="L1947" i="15"/>
  <c r="L1943" i="15"/>
  <c r="L1939" i="15"/>
  <c r="L1935" i="15"/>
  <c r="L1931" i="15"/>
  <c r="L1927" i="15"/>
  <c r="L1917" i="15"/>
  <c r="L1901" i="15"/>
  <c r="L1885" i="15"/>
  <c r="L1869" i="15"/>
  <c r="L1853" i="15"/>
  <c r="L1833" i="15"/>
  <c r="L1831" i="15"/>
  <c r="L1829" i="15"/>
  <c r="L1827" i="15"/>
  <c r="L1825" i="15"/>
  <c r="L1823" i="15"/>
  <c r="L1821" i="15"/>
  <c r="L1819" i="15"/>
  <c r="L1817" i="15"/>
  <c r="L1815" i="15"/>
  <c r="L1813" i="15"/>
  <c r="L1811" i="15"/>
  <c r="L1809" i="15"/>
  <c r="L1807" i="15"/>
  <c r="L1805" i="15"/>
  <c r="L1803" i="15"/>
  <c r="L1801" i="15"/>
  <c r="L1799" i="15"/>
  <c r="L1797" i="15"/>
  <c r="L1795" i="15"/>
  <c r="L1793" i="15"/>
  <c r="L1791" i="15"/>
  <c r="L1789" i="15"/>
  <c r="L1787" i="15"/>
  <c r="L1785" i="15"/>
  <c r="L1783" i="15"/>
  <c r="L1781" i="15"/>
  <c r="L1779" i="15"/>
  <c r="L1777" i="15"/>
  <c r="L1775" i="15"/>
  <c r="L1773" i="15"/>
  <c r="L1771" i="15"/>
  <c r="L1769" i="15"/>
  <c r="L1767" i="15"/>
  <c r="L1765" i="15"/>
  <c r="L1763" i="15"/>
  <c r="L1761" i="15"/>
  <c r="L1759" i="15"/>
  <c r="L1757" i="15"/>
  <c r="L1755" i="15"/>
  <c r="L1753" i="15"/>
  <c r="L1751" i="15"/>
  <c r="L1749" i="15"/>
  <c r="L1747" i="15"/>
  <c r="L1745" i="15"/>
  <c r="L1743" i="15"/>
  <c r="L1741" i="15"/>
  <c r="L1739" i="15"/>
  <c r="L1737" i="15"/>
  <c r="L1735" i="15"/>
  <c r="L1733" i="15"/>
  <c r="L1731" i="15"/>
  <c r="L1729" i="15"/>
  <c r="L1727" i="15"/>
  <c r="L1725" i="15"/>
  <c r="L1723" i="15"/>
  <c r="L1721" i="15"/>
  <c r="L1719" i="15"/>
  <c r="L1717" i="15"/>
  <c r="L1715" i="15"/>
  <c r="L1713" i="15"/>
  <c r="L1711" i="15"/>
  <c r="L1709" i="15"/>
  <c r="L1707" i="15"/>
  <c r="L1705" i="15"/>
  <c r="L1703" i="15"/>
  <c r="L1701" i="15"/>
  <c r="L1699" i="15"/>
  <c r="L1697" i="15"/>
  <c r="L1695" i="15"/>
  <c r="L1693" i="15"/>
  <c r="L1691" i="15"/>
  <c r="L1689" i="15"/>
  <c r="L1687" i="15"/>
  <c r="L1685" i="15"/>
  <c r="L1683" i="15"/>
  <c r="L1681" i="15"/>
  <c r="L1679" i="15"/>
  <c r="L1677" i="15"/>
  <c r="L1675" i="15"/>
  <c r="L1673" i="15"/>
  <c r="L1671" i="15"/>
  <c r="L1669" i="15"/>
  <c r="L1667" i="15"/>
  <c r="L1665" i="15"/>
  <c r="L1663" i="15"/>
  <c r="L1661" i="15"/>
  <c r="L1659" i="15"/>
  <c r="L1657" i="15"/>
  <c r="L1655" i="15"/>
  <c r="L1653" i="15"/>
  <c r="L1651" i="15"/>
  <c r="L1649" i="15"/>
  <c r="L1647" i="15"/>
  <c r="L1645" i="15"/>
  <c r="L1643" i="15"/>
  <c r="L1641" i="15"/>
  <c r="L1639" i="15"/>
  <c r="L1637" i="15"/>
  <c r="L1635" i="15"/>
  <c r="L1633" i="15"/>
  <c r="L1631" i="15"/>
  <c r="L1629" i="15"/>
  <c r="L1627" i="15"/>
  <c r="L1625" i="15"/>
  <c r="L1623" i="15"/>
  <c r="L1621" i="15"/>
  <c r="L1619" i="15"/>
  <c r="L1617" i="15"/>
  <c r="L1615" i="15"/>
  <c r="L1613" i="15"/>
  <c r="L1611" i="15"/>
  <c r="L1609" i="15"/>
  <c r="L1607" i="15"/>
  <c r="L1605" i="15"/>
  <c r="L1603" i="15"/>
  <c r="L1601" i="15"/>
  <c r="L1599" i="15"/>
  <c r="L1597" i="15"/>
  <c r="L1595" i="15"/>
  <c r="L1593" i="15"/>
  <c r="L1591" i="15"/>
  <c r="L1589" i="15"/>
  <c r="L1587" i="15"/>
  <c r="L1585" i="15"/>
  <c r="L1583" i="15"/>
  <c r="L1581" i="15"/>
  <c r="L1579" i="15"/>
  <c r="L1577" i="15"/>
  <c r="L1575" i="15"/>
  <c r="L1573" i="15"/>
  <c r="L1571" i="15"/>
  <c r="L1569" i="15"/>
  <c r="L1567" i="15"/>
  <c r="L1565" i="15"/>
  <c r="L1563" i="15"/>
  <c r="L1561" i="15"/>
  <c r="L1559" i="15"/>
  <c r="L1557" i="15"/>
  <c r="L1555" i="15"/>
  <c r="L1553" i="15"/>
  <c r="L1551" i="15"/>
  <c r="L1549" i="15"/>
  <c r="L1547" i="15"/>
  <c r="L1545" i="15"/>
  <c r="L1543" i="15"/>
  <c r="L1541" i="15"/>
  <c r="L1539" i="15"/>
  <c r="L2311" i="15"/>
  <c r="L2276" i="15"/>
  <c r="L2272" i="15"/>
  <c r="L2262" i="15"/>
  <c r="L2239" i="15"/>
  <c r="L2226" i="15"/>
  <c r="L2211" i="15"/>
  <c r="L2181" i="15"/>
  <c r="L2170" i="15"/>
  <c r="L2162" i="15"/>
  <c r="L2143" i="15"/>
  <c r="L2132" i="15"/>
  <c r="L2117" i="15"/>
  <c r="L2103" i="15"/>
  <c r="L2101" i="15"/>
  <c r="L2098" i="15"/>
  <c r="L2051" i="15"/>
  <c r="L2039" i="15"/>
  <c r="L2037" i="15"/>
  <c r="L2034" i="15"/>
  <c r="L1987" i="15"/>
  <c r="L1975" i="15"/>
  <c r="L1973" i="15"/>
  <c r="L1970" i="15"/>
  <c r="L1949" i="15"/>
  <c r="L1945" i="15"/>
  <c r="L1941" i="15"/>
  <c r="L1937" i="15"/>
  <c r="L1933" i="15"/>
  <c r="L1929" i="15"/>
  <c r="L1925" i="15"/>
  <c r="L1909" i="15"/>
  <c r="L1893" i="15"/>
  <c r="L1877" i="15"/>
  <c r="L1861" i="15"/>
  <c r="L1845" i="15"/>
  <c r="L1834" i="15"/>
  <c r="L1832" i="15"/>
  <c r="L1830" i="15"/>
  <c r="L1828" i="15"/>
  <c r="L1826" i="15"/>
  <c r="L1824" i="15"/>
  <c r="L1822" i="15"/>
  <c r="L1820" i="15"/>
  <c r="L1818" i="15"/>
  <c r="L1816" i="15"/>
  <c r="L1814" i="15"/>
  <c r="L1812" i="15"/>
  <c r="L1810" i="15"/>
  <c r="L1808" i="15"/>
  <c r="L1806" i="15"/>
  <c r="L1804" i="15"/>
  <c r="L1802" i="15"/>
  <c r="L1800" i="15"/>
  <c r="L1798" i="15"/>
  <c r="L1796" i="15"/>
  <c r="L1794" i="15"/>
  <c r="L1792" i="15"/>
  <c r="L1790" i="15"/>
  <c r="L1788" i="15"/>
  <c r="L1786" i="15"/>
  <c r="L1784" i="15"/>
  <c r="L1782" i="15"/>
  <c r="L1780" i="15"/>
  <c r="L1778" i="15"/>
  <c r="L1776" i="15"/>
  <c r="L1774" i="15"/>
  <c r="L1772" i="15"/>
  <c r="L1770" i="15"/>
  <c r="L1768" i="15"/>
  <c r="L1766" i="15"/>
  <c r="L1764" i="15"/>
  <c r="L1762" i="15"/>
  <c r="L1760" i="15"/>
  <c r="L1758" i="15"/>
  <c r="L1756" i="15"/>
  <c r="L1754" i="15"/>
  <c r="L1752" i="15"/>
  <c r="L1750" i="15"/>
  <c r="L1748" i="15"/>
  <c r="L1746" i="15"/>
  <c r="L1744" i="15"/>
  <c r="L1742" i="15"/>
  <c r="L1740" i="15"/>
  <c r="L1738" i="15"/>
  <c r="L1736" i="15"/>
  <c r="L1734" i="15"/>
  <c r="L1732" i="15"/>
  <c r="L1730" i="15"/>
  <c r="L1728" i="15"/>
  <c r="L1726" i="15"/>
  <c r="L1724" i="15"/>
  <c r="L1722" i="15"/>
  <c r="L1720" i="15"/>
  <c r="L1718" i="15"/>
  <c r="L1716" i="15"/>
  <c r="L1714" i="15"/>
  <c r="L1712" i="15"/>
  <c r="L1710" i="15"/>
  <c r="L1708" i="15"/>
  <c r="L1706" i="15"/>
  <c r="L1704" i="15"/>
  <c r="L1702" i="15"/>
  <c r="L1700" i="15"/>
  <c r="L1698" i="15"/>
  <c r="L1696" i="15"/>
  <c r="L1694" i="15"/>
  <c r="L1692" i="15"/>
  <c r="L1690" i="15"/>
  <c r="L1688" i="15"/>
  <c r="L1686" i="15"/>
  <c r="L1684" i="15"/>
  <c r="L1682" i="15"/>
  <c r="L1680" i="15"/>
  <c r="L1678" i="15"/>
  <c r="L1676" i="15"/>
  <c r="L1674" i="15"/>
  <c r="L1672" i="15"/>
  <c r="L1670" i="15"/>
  <c r="L1668" i="15"/>
  <c r="L1666" i="15"/>
  <c r="L1664" i="15"/>
  <c r="L1662" i="15"/>
  <c r="L1660" i="15"/>
  <c r="L1658" i="15"/>
  <c r="L1656" i="15"/>
  <c r="L1654" i="15"/>
  <c r="L1652" i="15"/>
  <c r="L1650" i="15"/>
  <c r="L1648" i="15"/>
  <c r="L1646" i="15"/>
  <c r="L1644" i="15"/>
  <c r="L1642" i="15"/>
  <c r="L1640" i="15"/>
  <c r="L1638" i="15"/>
  <c r="L1636" i="15"/>
  <c r="L1634" i="15"/>
  <c r="L1632" i="15"/>
  <c r="L1630" i="15"/>
  <c r="L1628" i="15"/>
  <c r="L1626" i="15"/>
  <c r="L1624" i="15"/>
  <c r="L1622" i="15"/>
  <c r="L1620" i="15"/>
  <c r="L1618" i="15"/>
  <c r="L1616" i="15"/>
  <c r="L1614" i="15"/>
  <c r="L1612" i="15"/>
  <c r="L1610" i="15"/>
  <c r="L1608" i="15"/>
  <c r="L1606" i="15"/>
  <c r="L1604" i="15"/>
  <c r="L1602" i="15"/>
  <c r="L1600" i="15"/>
  <c r="L1598" i="15"/>
  <c r="L1596" i="15"/>
  <c r="L1594" i="15"/>
  <c r="L1592" i="15"/>
  <c r="L1590" i="15"/>
  <c r="L1588" i="15"/>
  <c r="L1586" i="15"/>
  <c r="L1584" i="15"/>
  <c r="L1582" i="15"/>
  <c r="L1580" i="15"/>
  <c r="L1578" i="15"/>
  <c r="L1576" i="15"/>
  <c r="L1574" i="15"/>
  <c r="L1572" i="15"/>
  <c r="L1570" i="15"/>
  <c r="L1568" i="15"/>
  <c r="L1566" i="15"/>
  <c r="L1564" i="15"/>
  <c r="L1562" i="15"/>
  <c r="L1560" i="15"/>
  <c r="L1558" i="15"/>
  <c r="L1556" i="15"/>
  <c r="L1554" i="15"/>
  <c r="L1552" i="15"/>
  <c r="L1550" i="15"/>
  <c r="L1548" i="15"/>
  <c r="L1546" i="15"/>
  <c r="L1544" i="15"/>
  <c r="L1542" i="15"/>
  <c r="L1540" i="15"/>
  <c r="L1538" i="15"/>
  <c r="L1536" i="15"/>
  <c r="L1534" i="15"/>
  <c r="L2336" i="15"/>
  <c r="L2242" i="15"/>
  <c r="L2227" i="15"/>
  <c r="L2223" i="15"/>
  <c r="L2141" i="15"/>
  <c r="L2087" i="15"/>
  <c r="L2013" i="15"/>
  <c r="L1954" i="15"/>
  <c r="L1923" i="15"/>
  <c r="L1907" i="15"/>
  <c r="L1891" i="15"/>
  <c r="L1875" i="15"/>
  <c r="L1859" i="15"/>
  <c r="L1843" i="15"/>
  <c r="L1461" i="15"/>
  <c r="L1453" i="15"/>
  <c r="L1445" i="15"/>
  <c r="L1437" i="15"/>
  <c r="L1429" i="15"/>
  <c r="L1421" i="15"/>
  <c r="L1413" i="15"/>
  <c r="L1405" i="15"/>
  <c r="L1397" i="15"/>
  <c r="L1389" i="15"/>
  <c r="L1381" i="15"/>
  <c r="L1373" i="15"/>
  <c r="L1365" i="15"/>
  <c r="L1357" i="15"/>
  <c r="L1349" i="15"/>
  <c r="L1341" i="15"/>
  <c r="L1333" i="15"/>
  <c r="L1325" i="15"/>
  <c r="L1317" i="15"/>
  <c r="L1309" i="15"/>
  <c r="L1301" i="15"/>
  <c r="L1293" i="15"/>
  <c r="L1285" i="15"/>
  <c r="L1277" i="15"/>
  <c r="L1269" i="15"/>
  <c r="L1261" i="15"/>
  <c r="L1253" i="15"/>
  <c r="L1245" i="15"/>
  <c r="L1237" i="15"/>
  <c r="L1229" i="15"/>
  <c r="L1221" i="15"/>
  <c r="L1213" i="15"/>
  <c r="L1205" i="15"/>
  <c r="L1197" i="15"/>
  <c r="L2435" i="15"/>
  <c r="L2395" i="15"/>
  <c r="L2307" i="15"/>
  <c r="L2154" i="15"/>
  <c r="L2091" i="15"/>
  <c r="L2045" i="15"/>
  <c r="L2042" i="15"/>
  <c r="L1995" i="15"/>
  <c r="L1983" i="15"/>
  <c r="L1915" i="15"/>
  <c r="L1899" i="15"/>
  <c r="L1883" i="15"/>
  <c r="L1867" i="15"/>
  <c r="L1851" i="15"/>
  <c r="L1530" i="15"/>
  <c r="L1527" i="15"/>
  <c r="L1522" i="15"/>
  <c r="L1519" i="15"/>
  <c r="L1456" i="15"/>
  <c r="L1448" i="15"/>
  <c r="L1440" i="15"/>
  <c r="L1432" i="15"/>
  <c r="L1424" i="15"/>
  <c r="L1416" i="15"/>
  <c r="L1408" i="15"/>
  <c r="L1400" i="15"/>
  <c r="L1392" i="15"/>
  <c r="L1384" i="15"/>
  <c r="L1376" i="15"/>
  <c r="L1368" i="15"/>
  <c r="L1360" i="15"/>
  <c r="L1352" i="15"/>
  <c r="L1344" i="15"/>
  <c r="L1336" i="15"/>
  <c r="L1328" i="15"/>
  <c r="L1320" i="15"/>
  <c r="L1312" i="15"/>
  <c r="L1304" i="15"/>
  <c r="L1296" i="15"/>
  <c r="L1288" i="15"/>
  <c r="L1280" i="15"/>
  <c r="L1272" i="15"/>
  <c r="L1264" i="15"/>
  <c r="L1256" i="15"/>
  <c r="L1248" i="15"/>
  <c r="L1240" i="15"/>
  <c r="L1232" i="15"/>
  <c r="L1224" i="15"/>
  <c r="L1216" i="15"/>
  <c r="L1208" i="15"/>
  <c r="L1200" i="15"/>
  <c r="L1192" i="15"/>
  <c r="L1184" i="15"/>
  <c r="L1176" i="15"/>
  <c r="L1168" i="15"/>
  <c r="L1160" i="15"/>
  <c r="L1152" i="15"/>
  <c r="L1144" i="15"/>
  <c r="L1136" i="15"/>
  <c r="L1128" i="15"/>
  <c r="L1120" i="15"/>
  <c r="L1112" i="15"/>
  <c r="L1104" i="15"/>
  <c r="L1096" i="15"/>
  <c r="L1088" i="15"/>
  <c r="L1080" i="15"/>
  <c r="L1072" i="15"/>
  <c r="L1064" i="15"/>
  <c r="L1056" i="15"/>
  <c r="L1048" i="15"/>
  <c r="L1040" i="15"/>
  <c r="L1032" i="15"/>
  <c r="L1024" i="15"/>
  <c r="L1016" i="15"/>
  <c r="L1008" i="15"/>
  <c r="L1000" i="15"/>
  <c r="L992" i="15"/>
  <c r="L984" i="15"/>
  <c r="L968" i="15"/>
  <c r="L960" i="15"/>
  <c r="L952" i="15"/>
  <c r="L944" i="15"/>
  <c r="L936" i="15"/>
  <c r="L928" i="15"/>
  <c r="L920" i="15"/>
  <c r="L912" i="15"/>
  <c r="L904" i="15"/>
  <c r="L896" i="15"/>
  <c r="L888" i="15"/>
  <c r="L880" i="15"/>
  <c r="L872" i="15"/>
  <c r="L864" i="15"/>
  <c r="L2158" i="15"/>
  <c r="L2148" i="15"/>
  <c r="L2099" i="15"/>
  <c r="L2082" i="15"/>
  <c r="L2074" i="15"/>
  <c r="L2059" i="15"/>
  <c r="L2029" i="15"/>
  <c r="L2021" i="15"/>
  <c r="L2015" i="15"/>
  <c r="L1965" i="15"/>
  <c r="L1957" i="15"/>
  <c r="L1838" i="15"/>
  <c r="L1459" i="15"/>
  <c r="L1451" i="15"/>
  <c r="L1443" i="15"/>
  <c r="L1435" i="15"/>
  <c r="L1427" i="15"/>
  <c r="L1419" i="15"/>
  <c r="L1411" i="15"/>
  <c r="L1403" i="15"/>
  <c r="L1395" i="15"/>
  <c r="L1387" i="15"/>
  <c r="L1379" i="15"/>
  <c r="L1371" i="15"/>
  <c r="L1363" i="15"/>
  <c r="L1355" i="15"/>
  <c r="L1347" i="15"/>
  <c r="L1339" i="15"/>
  <c r="L1331" i="15"/>
  <c r="L1323" i="15"/>
  <c r="L1315" i="15"/>
  <c r="L1307" i="15"/>
  <c r="L1299" i="15"/>
  <c r="L1291" i="15"/>
  <c r="L1283" i="15"/>
  <c r="L1275" i="15"/>
  <c r="L1267" i="15"/>
  <c r="L1259" i="15"/>
  <c r="L1251" i="15"/>
  <c r="L1243" i="15"/>
  <c r="L1235" i="15"/>
  <c r="L1227" i="15"/>
  <c r="L1219" i="15"/>
  <c r="L1211" i="15"/>
  <c r="L1203" i="15"/>
  <c r="L1195" i="15"/>
  <c r="L1187" i="15"/>
  <c r="L1179" i="15"/>
  <c r="L1171" i="15"/>
  <c r="L1163" i="15"/>
  <c r="L1155" i="15"/>
  <c r="L1147" i="15"/>
  <c r="L1139" i="15"/>
  <c r="L1131" i="15"/>
  <c r="L1123" i="15"/>
  <c r="L1115" i="15"/>
  <c r="L1107" i="15"/>
  <c r="L1099" i="15"/>
  <c r="L1091" i="15"/>
  <c r="L1083" i="15"/>
  <c r="L1075" i="15"/>
  <c r="L1067" i="15"/>
  <c r="L1059" i="15"/>
  <c r="L1051" i="15"/>
  <c r="L1043" i="15"/>
  <c r="L1035" i="15"/>
  <c r="L1027" i="15"/>
  <c r="L1019" i="15"/>
  <c r="L1011" i="15"/>
  <c r="L1003" i="15"/>
  <c r="L995" i="15"/>
  <c r="L987" i="15"/>
  <c r="L979" i="15"/>
  <c r="L971" i="15"/>
  <c r="L963" i="15"/>
  <c r="L955" i="15"/>
  <c r="L947" i="15"/>
  <c r="L939" i="15"/>
  <c r="L931" i="15"/>
  <c r="L923" i="15"/>
  <c r="L915" i="15"/>
  <c r="L907" i="15"/>
  <c r="L899" i="15"/>
  <c r="L891" i="15"/>
  <c r="L883" i="15"/>
  <c r="L875" i="15"/>
  <c r="L867" i="15"/>
  <c r="L2356" i="15"/>
  <c r="L2206" i="15"/>
  <c r="L2093" i="15"/>
  <c r="L2085" i="15"/>
  <c r="L2079" i="15"/>
  <c r="L2035" i="15"/>
  <c r="L2018" i="15"/>
  <c r="L2010" i="15"/>
  <c r="L1836" i="15"/>
  <c r="L1455" i="15"/>
  <c r="L1447" i="15"/>
  <c r="L1439" i="15"/>
  <c r="L1431" i="15"/>
  <c r="L1423" i="15"/>
  <c r="L1415" i="15"/>
  <c r="L1407" i="15"/>
  <c r="L1399" i="15"/>
  <c r="L1391" i="15"/>
  <c r="L1383" i="15"/>
  <c r="L1375" i="15"/>
  <c r="L1367" i="15"/>
  <c r="L1359" i="15"/>
  <c r="L1351" i="15"/>
  <c r="L1343" i="15"/>
  <c r="L1335" i="15"/>
  <c r="L1327" i="15"/>
  <c r="L1319" i="15"/>
  <c r="L1311" i="15"/>
  <c r="L1303" i="15"/>
  <c r="L1295" i="15"/>
  <c r="L1287" i="15"/>
  <c r="L1279" i="15"/>
  <c r="L1271" i="15"/>
  <c r="L1263" i="15"/>
  <c r="L1255" i="15"/>
  <c r="L1247" i="15"/>
  <c r="L1239" i="15"/>
  <c r="L1231" i="15"/>
  <c r="L1223" i="15"/>
  <c r="L1215" i="15"/>
  <c r="L1207" i="15"/>
  <c r="L1199" i="15"/>
  <c r="L1191" i="15"/>
  <c r="L1183" i="15"/>
  <c r="L1175" i="15"/>
  <c r="L1167" i="15"/>
  <c r="L1159" i="15"/>
  <c r="L1151" i="15"/>
  <c r="L1143" i="15"/>
  <c r="L1135" i="15"/>
  <c r="L1127" i="15"/>
  <c r="L1119" i="15"/>
  <c r="L1111" i="15"/>
  <c r="L1103" i="15"/>
  <c r="L1095" i="15"/>
  <c r="L1087" i="15"/>
  <c r="L1079" i="15"/>
  <c r="L1071" i="15"/>
  <c r="L1063" i="15"/>
  <c r="L1055" i="15"/>
  <c r="L1047" i="15"/>
  <c r="L1039" i="15"/>
  <c r="L1031" i="15"/>
  <c r="L1023" i="15"/>
  <c r="L1015" i="15"/>
  <c r="L1007" i="15"/>
  <c r="L999" i="15"/>
  <c r="L991" i="15"/>
  <c r="L983" i="15"/>
  <c r="L975" i="15"/>
  <c r="L967" i="15"/>
  <c r="L959" i="15"/>
  <c r="L951" i="15"/>
  <c r="L943" i="15"/>
  <c r="L935" i="15"/>
  <c r="L927" i="15"/>
  <c r="L919" i="15"/>
  <c r="L911" i="15"/>
  <c r="L903" i="15"/>
  <c r="L895" i="15"/>
  <c r="L887" i="15"/>
  <c r="L879" i="15"/>
  <c r="L871" i="15"/>
  <c r="L2191" i="15"/>
  <c r="L2175" i="15"/>
  <c r="L2109" i="15"/>
  <c r="L2047" i="15"/>
  <c r="L2043" i="15"/>
  <c r="L2031" i="15"/>
  <c r="L2026" i="15"/>
  <c r="L1979" i="15"/>
  <c r="L1921" i="15"/>
  <c r="L1913" i="15"/>
  <c r="L1903" i="15"/>
  <c r="L1528" i="15"/>
  <c r="L1460" i="15"/>
  <c r="L1452" i="15"/>
  <c r="L1444" i="15"/>
  <c r="L1436" i="15"/>
  <c r="L1428" i="15"/>
  <c r="L1420" i="15"/>
  <c r="L1412" i="15"/>
  <c r="L1404" i="15"/>
  <c r="L1396" i="15"/>
  <c r="L1388" i="15"/>
  <c r="L1380" i="15"/>
  <c r="L1372" i="15"/>
  <c r="L1364" i="15"/>
  <c r="L1356" i="15"/>
  <c r="L1348" i="15"/>
  <c r="L1340" i="15"/>
  <c r="L1332" i="15"/>
  <c r="L1324" i="15"/>
  <c r="L1316" i="15"/>
  <c r="L1308" i="15"/>
  <c r="L1300" i="15"/>
  <c r="L1292" i="15"/>
  <c r="L1284" i="15"/>
  <c r="L1276" i="15"/>
  <c r="L1268" i="15"/>
  <c r="L1260" i="15"/>
  <c r="L1252" i="15"/>
  <c r="L1244" i="15"/>
  <c r="L1236" i="15"/>
  <c r="L1228" i="15"/>
  <c r="L1220" i="15"/>
  <c r="L1212" i="15"/>
  <c r="L1204" i="15"/>
  <c r="L1196" i="15"/>
  <c r="L866" i="15"/>
  <c r="L856" i="15"/>
  <c r="L848" i="15"/>
  <c r="L840" i="15"/>
  <c r="L832" i="15"/>
  <c r="L824" i="15"/>
  <c r="L816" i="15"/>
  <c r="L808" i="15"/>
  <c r="L800" i="15"/>
  <c r="L792" i="15"/>
  <c r="L784" i="15"/>
  <c r="L776" i="15"/>
  <c r="L768" i="15"/>
  <c r="L760" i="15"/>
  <c r="L752" i="15"/>
  <c r="L744" i="15"/>
  <c r="L736" i="15"/>
  <c r="L728" i="15"/>
  <c r="L720" i="15"/>
  <c r="L712" i="15"/>
  <c r="L704" i="15"/>
  <c r="L696" i="15"/>
  <c r="L688" i="15"/>
  <c r="L680" i="15"/>
  <c r="L672" i="15"/>
  <c r="L664" i="15"/>
  <c r="L656" i="15"/>
  <c r="L648" i="15"/>
  <c r="L640" i="15"/>
  <c r="L632" i="15"/>
  <c r="L624" i="15"/>
  <c r="L616" i="15"/>
  <c r="L608" i="15"/>
  <c r="L600" i="15"/>
  <c r="L592" i="15"/>
  <c r="L584" i="15"/>
  <c r="L576" i="15"/>
  <c r="L568" i="15"/>
  <c r="L560" i="15"/>
  <c r="L552" i="15"/>
  <c r="L544" i="15"/>
  <c r="L536" i="15"/>
  <c r="L528" i="15"/>
  <c r="L520" i="15"/>
  <c r="L512" i="15"/>
  <c r="L504" i="15"/>
  <c r="L496" i="15"/>
  <c r="L481" i="15"/>
  <c r="L473" i="15"/>
  <c r="L465" i="15"/>
  <c r="L457" i="15"/>
  <c r="L449" i="15"/>
  <c r="L441" i="15"/>
  <c r="L433" i="15"/>
  <c r="L2195" i="15"/>
  <c r="L2164" i="15"/>
  <c r="L1967" i="15"/>
  <c r="L1962" i="15"/>
  <c r="L1919" i="15"/>
  <c r="L1518" i="15"/>
  <c r="L1511" i="15"/>
  <c r="L1510" i="15"/>
  <c r="L1503" i="15"/>
  <c r="L1502" i="15"/>
  <c r="L1495" i="15"/>
  <c r="L1494" i="15"/>
  <c r="L1487" i="15"/>
  <c r="L1486" i="15"/>
  <c r="L1479" i="15"/>
  <c r="L1478" i="15"/>
  <c r="L1471" i="15"/>
  <c r="L1470" i="15"/>
  <c r="L1188" i="15"/>
  <c r="L1185" i="15"/>
  <c r="L1182" i="15"/>
  <c r="L1165" i="15"/>
  <c r="L1162" i="15"/>
  <c r="L1156" i="15"/>
  <c r="L1153" i="15"/>
  <c r="L1150" i="15"/>
  <c r="L1133" i="15"/>
  <c r="L1130" i="15"/>
  <c r="L1124" i="15"/>
  <c r="L1121" i="15"/>
  <c r="L1118" i="15"/>
  <c r="L1101" i="15"/>
  <c r="L1098" i="15"/>
  <c r="L1092" i="15"/>
  <c r="L1089" i="15"/>
  <c r="L1086" i="15"/>
  <c r="L1069" i="15"/>
  <c r="L1066" i="15"/>
  <c r="L1060" i="15"/>
  <c r="L1057" i="15"/>
  <c r="L1054" i="15"/>
  <c r="L1037" i="15"/>
  <c r="L1034" i="15"/>
  <c r="L1028" i="15"/>
  <c r="L1025" i="15"/>
  <c r="L1022" i="15"/>
  <c r="L1005" i="15"/>
  <c r="L1002" i="15"/>
  <c r="L996" i="15"/>
  <c r="L993" i="15"/>
  <c r="L990" i="15"/>
  <c r="L973" i="15"/>
  <c r="L970" i="15"/>
  <c r="L964" i="15"/>
  <c r="L961" i="15"/>
  <c r="L958" i="15"/>
  <c r="L941" i="15"/>
  <c r="L938" i="15"/>
  <c r="L932" i="15"/>
  <c r="L929" i="15"/>
  <c r="L926" i="15"/>
  <c r="L909" i="15"/>
  <c r="L906" i="15"/>
  <c r="L900" i="15"/>
  <c r="L897" i="15"/>
  <c r="L894" i="15"/>
  <c r="L877" i="15"/>
  <c r="L874" i="15"/>
  <c r="L868" i="15"/>
  <c r="L859" i="15"/>
  <c r="L851" i="15"/>
  <c r="L843" i="15"/>
  <c r="L835" i="15"/>
  <c r="L827" i="15"/>
  <c r="L819" i="15"/>
  <c r="L811" i="15"/>
  <c r="L803" i="15"/>
  <c r="L795" i="15"/>
  <c r="L787" i="15"/>
  <c r="L779" i="15"/>
  <c r="L771" i="15"/>
  <c r="L763" i="15"/>
  <c r="L755" i="15"/>
  <c r="L747" i="15"/>
  <c r="L739" i="15"/>
  <c r="L731" i="15"/>
  <c r="L723" i="15"/>
  <c r="L715" i="15"/>
  <c r="L707" i="15"/>
  <c r="L699" i="15"/>
  <c r="L691" i="15"/>
  <c r="L683" i="15"/>
  <c r="L675" i="15"/>
  <c r="L667" i="15"/>
  <c r="L659" i="15"/>
  <c r="L651" i="15"/>
  <c r="L643" i="15"/>
  <c r="L635" i="15"/>
  <c r="L627" i="15"/>
  <c r="L619" i="15"/>
  <c r="L611" i="15"/>
  <c r="L603" i="15"/>
  <c r="L595" i="15"/>
  <c r="L587" i="15"/>
  <c r="L579" i="15"/>
  <c r="L571" i="15"/>
  <c r="L563" i="15"/>
  <c r="L555" i="15"/>
  <c r="L547" i="15"/>
  <c r="L539" i="15"/>
  <c r="L531" i="15"/>
  <c r="L523" i="15"/>
  <c r="L515" i="15"/>
  <c r="L507" i="15"/>
  <c r="L499" i="15"/>
  <c r="L491" i="15"/>
  <c r="L489" i="15"/>
  <c r="B6" i="1"/>
  <c r="B6" i="12"/>
  <c r="L486" i="15"/>
  <c r="L478" i="15"/>
  <c r="L470" i="15"/>
  <c r="L462" i="15"/>
  <c r="L454" i="15"/>
  <c r="L446" i="15"/>
  <c r="L438" i="15"/>
  <c r="L430" i="15"/>
  <c r="L422" i="15"/>
  <c r="L2427" i="15"/>
  <c r="L2420" i="15"/>
  <c r="L2190" i="15"/>
  <c r="L2115" i="15"/>
  <c r="L2114" i="15"/>
  <c r="L2003" i="15"/>
  <c r="L1981" i="15"/>
  <c r="L1978" i="15"/>
  <c r="L1951" i="15"/>
  <c r="L1526" i="15"/>
  <c r="L2171" i="15"/>
  <c r="L2027" i="15"/>
  <c r="L1889" i="15"/>
  <c r="L1881" i="15"/>
  <c r="L1871" i="15"/>
  <c r="L1531" i="15"/>
  <c r="L1529" i="15"/>
  <c r="L1463" i="15"/>
  <c r="L1457" i="15"/>
  <c r="L1449" i="15"/>
  <c r="L1441" i="15"/>
  <c r="L1433" i="15"/>
  <c r="L1425" i="15"/>
  <c r="L1417" i="15"/>
  <c r="L1409" i="15"/>
  <c r="L1401" i="15"/>
  <c r="L1393" i="15"/>
  <c r="L1385" i="15"/>
  <c r="L1377" i="15"/>
  <c r="L1369" i="15"/>
  <c r="L1361" i="15"/>
  <c r="L1353" i="15"/>
  <c r="L1345" i="15"/>
  <c r="L1337" i="15"/>
  <c r="L1329" i="15"/>
  <c r="L1321" i="15"/>
  <c r="L1313" i="15"/>
  <c r="L1305" i="15"/>
  <c r="L1297" i="15"/>
  <c r="L1289" i="15"/>
  <c r="L1281" i="15"/>
  <c r="L1273" i="15"/>
  <c r="L1265" i="15"/>
  <c r="L1257" i="15"/>
  <c r="L1249" i="15"/>
  <c r="L1241" i="15"/>
  <c r="L1233" i="15"/>
  <c r="L1225" i="15"/>
  <c r="L1217" i="15"/>
  <c r="L1209" i="15"/>
  <c r="L1201" i="15"/>
  <c r="L1193" i="15"/>
  <c r="L858" i="15"/>
  <c r="L850" i="15"/>
  <c r="L842" i="15"/>
  <c r="L834" i="15"/>
  <c r="L826" i="15"/>
  <c r="L818" i="15"/>
  <c r="L810" i="15"/>
  <c r="L802" i="15"/>
  <c r="L794" i="15"/>
  <c r="L786" i="15"/>
  <c r="L778" i="15"/>
  <c r="L770" i="15"/>
  <c r="L762" i="15"/>
  <c r="L754" i="15"/>
  <c r="L746" i="15"/>
  <c r="L738" i="15"/>
  <c r="L730" i="15"/>
  <c r="L722" i="15"/>
  <c r="L714" i="15"/>
  <c r="L706" i="15"/>
  <c r="L698" i="15"/>
  <c r="L690" i="15"/>
  <c r="L682" i="15"/>
  <c r="L674" i="15"/>
  <c r="L666" i="15"/>
  <c r="L658" i="15"/>
  <c r="L650" i="15"/>
  <c r="L642" i="15"/>
  <c r="L634" i="15"/>
  <c r="L626" i="15"/>
  <c r="L618" i="15"/>
  <c r="L610" i="15"/>
  <c r="L602" i="15"/>
  <c r="L594" i="15"/>
  <c r="L586" i="15"/>
  <c r="L578" i="15"/>
  <c r="L570" i="15"/>
  <c r="L562" i="15"/>
  <c r="L554" i="15"/>
  <c r="L546" i="15"/>
  <c r="L538" i="15"/>
  <c r="L530" i="15"/>
  <c r="L522" i="15"/>
  <c r="L514" i="15"/>
  <c r="L506" i="15"/>
  <c r="L498" i="15"/>
  <c r="L490" i="15"/>
  <c r="L487" i="15"/>
  <c r="L479" i="15"/>
  <c r="L471" i="15"/>
  <c r="L463" i="15"/>
  <c r="L2234" i="15"/>
  <c r="L2124" i="15"/>
  <c r="L1525" i="15"/>
  <c r="L1524" i="15"/>
  <c r="L1523" i="15"/>
  <c r="L1521" i="15"/>
  <c r="L1166" i="15"/>
  <c r="L1161" i="15"/>
  <c r="L1157" i="15"/>
  <c r="L1146" i="15"/>
  <c r="L1117" i="15"/>
  <c r="L1113" i="15"/>
  <c r="L1100" i="15"/>
  <c r="L1094" i="15"/>
  <c r="L1090" i="15"/>
  <c r="L1038" i="15"/>
  <c r="L1033" i="15"/>
  <c r="L1029" i="15"/>
  <c r="L1018" i="15"/>
  <c r="L989" i="15"/>
  <c r="L985" i="15"/>
  <c r="L946" i="15"/>
  <c r="L918" i="15"/>
  <c r="L913" i="15"/>
  <c r="L885" i="15"/>
  <c r="L863" i="15"/>
  <c r="L860" i="15"/>
  <c r="L854" i="15"/>
  <c r="L837" i="15"/>
  <c r="L831" i="15"/>
  <c r="L828" i="15"/>
  <c r="L822" i="15"/>
  <c r="L805" i="15"/>
  <c r="L799" i="15"/>
  <c r="L796" i="15"/>
  <c r="L790" i="15"/>
  <c r="L773" i="15"/>
  <c r="L767" i="15"/>
  <c r="L764" i="15"/>
  <c r="L758" i="15"/>
  <c r="L741" i="15"/>
  <c r="L735" i="15"/>
  <c r="L732" i="15"/>
  <c r="L726" i="15"/>
  <c r="L709" i="15"/>
  <c r="L703" i="15"/>
  <c r="L700" i="15"/>
  <c r="L694" i="15"/>
  <c r="L677" i="15"/>
  <c r="L671" i="15"/>
  <c r="L668" i="15"/>
  <c r="L662" i="15"/>
  <c r="L645" i="15"/>
  <c r="L639" i="15"/>
  <c r="L636" i="15"/>
  <c r="L630" i="15"/>
  <c r="L613" i="15"/>
  <c r="L607" i="15"/>
  <c r="L604" i="15"/>
  <c r="L598" i="15"/>
  <c r="L581" i="15"/>
  <c r="L575" i="15"/>
  <c r="L572" i="15"/>
  <c r="L566" i="15"/>
  <c r="L549" i="15"/>
  <c r="L543" i="15"/>
  <c r="L540" i="15"/>
  <c r="L534" i="15"/>
  <c r="L517" i="15"/>
  <c r="L511" i="15"/>
  <c r="L508" i="15"/>
  <c r="L502" i="15"/>
  <c r="L488" i="15"/>
  <c r="L474" i="15"/>
  <c r="L455" i="15"/>
  <c r="L450" i="15"/>
  <c r="L445" i="15"/>
  <c r="L427" i="15"/>
  <c r="L424" i="15"/>
  <c r="L409" i="15"/>
  <c r="L401" i="15"/>
  <c r="L393" i="15"/>
  <c r="L385" i="15"/>
  <c r="L377" i="15"/>
  <c r="L369" i="15"/>
  <c r="L361" i="15"/>
  <c r="L353" i="15"/>
  <c r="L345" i="15"/>
  <c r="L337" i="15"/>
  <c r="L329" i="15"/>
  <c r="L321" i="15"/>
  <c r="L313" i="15"/>
  <c r="L305" i="15"/>
  <c r="L297" i="15"/>
  <c r="L289" i="15"/>
  <c r="L281" i="15"/>
  <c r="L273" i="15"/>
  <c r="L265" i="15"/>
  <c r="L257" i="15"/>
  <c r="L249" i="15"/>
  <c r="L241" i="15"/>
  <c r="L233" i="15"/>
  <c r="L225" i="15"/>
  <c r="L217" i="15"/>
  <c r="L209" i="15"/>
  <c r="L201" i="15"/>
  <c r="L193" i="15"/>
  <c r="L185" i="15"/>
  <c r="L177" i="15"/>
  <c r="L169" i="15"/>
  <c r="L161" i="15"/>
  <c r="L153" i="15"/>
  <c r="L145" i="15"/>
  <c r="L137" i="15"/>
  <c r="L129" i="15"/>
  <c r="L121" i="15"/>
  <c r="L113" i="15"/>
  <c r="L105" i="15"/>
  <c r="L97" i="15"/>
  <c r="L89" i="15"/>
  <c r="L81" i="15"/>
  <c r="L73" i="15"/>
  <c r="L65" i="15"/>
  <c r="L57" i="15"/>
  <c r="L49" i="15"/>
  <c r="L41" i="15"/>
  <c r="L33" i="15"/>
  <c r="L25" i="15"/>
  <c r="L17" i="15"/>
  <c r="L9" i="15"/>
  <c r="L2268" i="15"/>
  <c r="L1989" i="15"/>
  <c r="L1873" i="15"/>
  <c r="L1517" i="15"/>
  <c r="L1516" i="15"/>
  <c r="L1505" i="15"/>
  <c r="L1504" i="15"/>
  <c r="L1501" i="15"/>
  <c r="L1500" i="15"/>
  <c r="L1489" i="15"/>
  <c r="L1488" i="15"/>
  <c r="L1485" i="15"/>
  <c r="L1484" i="15"/>
  <c r="L1473" i="15"/>
  <c r="L1472" i="15"/>
  <c r="L1469" i="15"/>
  <c r="L1468" i="15"/>
  <c r="L1174" i="15"/>
  <c r="L1169" i="15"/>
  <c r="L1141" i="15"/>
  <c r="L1116" i="15"/>
  <c r="L1108" i="15"/>
  <c r="L1074" i="15"/>
  <c r="L1046" i="15"/>
  <c r="L1041" i="15"/>
  <c r="L1013" i="15"/>
  <c r="L988" i="15"/>
  <c r="L980" i="15"/>
  <c r="L942" i="15"/>
  <c r="L937" i="15"/>
  <c r="L933" i="15"/>
  <c r="L922" i="15"/>
  <c r="L893" i="15"/>
  <c r="L889" i="15"/>
  <c r="L876" i="15"/>
  <c r="L870" i="15"/>
  <c r="L833" i="15"/>
  <c r="L801" i="15"/>
  <c r="L769" i="15"/>
  <c r="L737" i="15"/>
  <c r="L705" i="15"/>
  <c r="L673" i="15"/>
  <c r="L641" i="15"/>
  <c r="L609" i="15"/>
  <c r="L577" i="15"/>
  <c r="L545" i="15"/>
  <c r="L513" i="15"/>
  <c r="L480" i="15"/>
  <c r="L466" i="15"/>
  <c r="L440" i="15"/>
  <c r="L436" i="15"/>
  <c r="L435" i="15"/>
  <c r="L417" i="15"/>
  <c r="L414" i="15"/>
  <c r="L406" i="15"/>
  <c r="L398" i="15"/>
  <c r="L390" i="15"/>
  <c r="L382" i="15"/>
  <c r="L374" i="15"/>
  <c r="L366" i="15"/>
  <c r="L358" i="15"/>
  <c r="L350" i="15"/>
  <c r="L342" i="15"/>
  <c r="L334" i="15"/>
  <c r="L326" i="15"/>
  <c r="L318" i="15"/>
  <c r="L310" i="15"/>
  <c r="L302" i="15"/>
  <c r="L294" i="15"/>
  <c r="L286" i="15"/>
  <c r="L278" i="15"/>
  <c r="L270" i="15"/>
  <c r="L262" i="15"/>
  <c r="L254" i="15"/>
  <c r="L246" i="15"/>
  <c r="L238" i="15"/>
  <c r="L230" i="15"/>
  <c r="L222" i="15"/>
  <c r="L214" i="15"/>
  <c r="L206" i="15"/>
  <c r="L198" i="15"/>
  <c r="L190" i="15"/>
  <c r="L182" i="15"/>
  <c r="L174" i="15"/>
  <c r="L166" i="15"/>
  <c r="L158" i="15"/>
  <c r="L150" i="15"/>
  <c r="L142" i="15"/>
  <c r="L134" i="15"/>
  <c r="L126" i="15"/>
  <c r="L118" i="15"/>
  <c r="L110" i="15"/>
  <c r="L102" i="15"/>
  <c r="L94" i="15"/>
  <c r="L86" i="15"/>
  <c r="L78" i="15"/>
  <c r="L70" i="15"/>
  <c r="L62" i="15"/>
  <c r="L54" i="15"/>
  <c r="L46" i="15"/>
  <c r="L38" i="15"/>
  <c r="L30" i="15"/>
  <c r="L22" i="15"/>
  <c r="L14" i="15"/>
  <c r="L6" i="15"/>
  <c r="L2384" i="15"/>
  <c r="L2237" i="15"/>
  <c r="L2134" i="15"/>
  <c r="L2090" i="15"/>
  <c r="L2077" i="15"/>
  <c r="L1959" i="15"/>
  <c r="L1905" i="15"/>
  <c r="L1520" i="15"/>
  <c r="L1189" i="15"/>
  <c r="L1178" i="15"/>
  <c r="L1149" i="15"/>
  <c r="L1145" i="15"/>
  <c r="L1132" i="15"/>
  <c r="L1126" i="15"/>
  <c r="L1122" i="15"/>
  <c r="L1070" i="15"/>
  <c r="L1065" i="15"/>
  <c r="L1061" i="15"/>
  <c r="L1050" i="15"/>
  <c r="L1021" i="15"/>
  <c r="L1017" i="15"/>
  <c r="L1004" i="15"/>
  <c r="L998" i="15"/>
  <c r="L994" i="15"/>
  <c r="L950" i="15"/>
  <c r="L945" i="15"/>
  <c r="L917" i="15"/>
  <c r="L892" i="15"/>
  <c r="L884" i="15"/>
  <c r="L845" i="15"/>
  <c r="L839" i="15"/>
  <c r="L836" i="15"/>
  <c r="L830" i="15"/>
  <c r="L813" i="15"/>
  <c r="L807" i="15"/>
  <c r="L804" i="15"/>
  <c r="L798" i="15"/>
  <c r="L781" i="15"/>
  <c r="L775" i="15"/>
  <c r="L772" i="15"/>
  <c r="L766" i="15"/>
  <c r="L749" i="15"/>
  <c r="L743" i="15"/>
  <c r="L740" i="15"/>
  <c r="L734" i="15"/>
  <c r="L717" i="15"/>
  <c r="L711" i="15"/>
  <c r="L708" i="15"/>
  <c r="L702" i="15"/>
  <c r="L685" i="15"/>
  <c r="L679" i="15"/>
  <c r="L676" i="15"/>
  <c r="L670" i="15"/>
  <c r="L653" i="15"/>
  <c r="L647" i="15"/>
  <c r="L644" i="15"/>
  <c r="L638" i="15"/>
  <c r="L621" i="15"/>
  <c r="L615" i="15"/>
  <c r="L612" i="15"/>
  <c r="L606" i="15"/>
  <c r="L589" i="15"/>
  <c r="L583" i="15"/>
  <c r="L580" i="15"/>
  <c r="L574" i="15"/>
  <c r="L557" i="15"/>
  <c r="L551" i="15"/>
  <c r="L548" i="15"/>
  <c r="L542" i="15"/>
  <c r="L525" i="15"/>
  <c r="L519" i="15"/>
  <c r="L516" i="15"/>
  <c r="L510" i="15"/>
  <c r="L493" i="15"/>
  <c r="L472" i="15"/>
  <c r="L458" i="15"/>
  <c r="L453" i="15"/>
  <c r="L431" i="15"/>
  <c r="L420" i="15"/>
  <c r="L411" i="15"/>
  <c r="L403" i="15"/>
  <c r="L395" i="15"/>
  <c r="L387" i="15"/>
  <c r="L379" i="15"/>
  <c r="L371" i="15"/>
  <c r="L363" i="15"/>
  <c r="L355" i="15"/>
  <c r="L347" i="15"/>
  <c r="L339" i="15"/>
  <c r="L331" i="15"/>
  <c r="L323" i="15"/>
  <c r="L315" i="15"/>
  <c r="L307" i="15"/>
  <c r="L299" i="15"/>
  <c r="L291" i="15"/>
  <c r="L283" i="15"/>
  <c r="L275" i="15"/>
  <c r="L267" i="15"/>
  <c r="L259" i="15"/>
  <c r="L251" i="15"/>
  <c r="L243" i="15"/>
  <c r="L235" i="15"/>
  <c r="L227" i="15"/>
  <c r="L219" i="15"/>
  <c r="L211" i="15"/>
  <c r="L203" i="15"/>
  <c r="L195" i="15"/>
  <c r="L187" i="15"/>
  <c r="L179" i="15"/>
  <c r="L171" i="15"/>
  <c r="L163" i="15"/>
  <c r="L155" i="15"/>
  <c r="L147" i="15"/>
  <c r="L139" i="15"/>
  <c r="L131" i="15"/>
  <c r="L123" i="15"/>
  <c r="L115" i="15"/>
  <c r="L107" i="15"/>
  <c r="L99" i="15"/>
  <c r="L91" i="15"/>
  <c r="L83" i="15"/>
  <c r="L75" i="15"/>
  <c r="L67" i="15"/>
  <c r="L59" i="15"/>
  <c r="L51" i="15"/>
  <c r="L43" i="15"/>
  <c r="L35" i="15"/>
  <c r="L27" i="15"/>
  <c r="L19" i="15"/>
  <c r="L11" i="15"/>
  <c r="L3" i="15"/>
  <c r="L1857" i="15"/>
  <c r="L1849" i="15"/>
  <c r="L1537" i="15"/>
  <c r="L1462" i="15"/>
  <c r="L1454" i="15"/>
  <c r="L1446" i="15"/>
  <c r="L1438" i="15"/>
  <c r="L1430" i="15"/>
  <c r="L1422" i="15"/>
  <c r="L1414" i="15"/>
  <c r="L1406" i="15"/>
  <c r="L1398" i="15"/>
  <c r="L1390" i="15"/>
  <c r="L1382" i="15"/>
  <c r="L1374" i="15"/>
  <c r="L1366" i="15"/>
  <c r="L1358" i="15"/>
  <c r="L1350" i="15"/>
  <c r="L1342" i="15"/>
  <c r="L1334" i="15"/>
  <c r="L1326" i="15"/>
  <c r="L1318" i="15"/>
  <c r="L1310" i="15"/>
  <c r="L1302" i="15"/>
  <c r="L1294" i="15"/>
  <c r="L1286" i="15"/>
  <c r="L1278" i="15"/>
  <c r="L1270" i="15"/>
  <c r="L1262" i="15"/>
  <c r="L1254" i="15"/>
  <c r="L1246" i="15"/>
  <c r="L1238" i="15"/>
  <c r="L1230" i="15"/>
  <c r="L1222" i="15"/>
  <c r="L1214" i="15"/>
  <c r="L1206" i="15"/>
  <c r="L1198" i="15"/>
  <c r="L1190" i="15"/>
  <c r="L1186" i="15"/>
  <c r="L1134" i="15"/>
  <c r="L1129" i="15"/>
  <c r="L1125" i="15"/>
  <c r="L1114" i="15"/>
  <c r="L1085" i="15"/>
  <c r="L1081" i="15"/>
  <c r="L1068" i="15"/>
  <c r="L1062" i="15"/>
  <c r="L1058" i="15"/>
  <c r="L1006" i="15"/>
  <c r="L1001" i="15"/>
  <c r="L997" i="15"/>
  <c r="L986" i="15"/>
  <c r="L956" i="15"/>
  <c r="L948" i="15"/>
  <c r="L914" i="15"/>
  <c r="L886" i="15"/>
  <c r="L881" i="15"/>
  <c r="L855" i="15"/>
  <c r="L852" i="15"/>
  <c r="L846" i="15"/>
  <c r="L829" i="15"/>
  <c r="L823" i="15"/>
  <c r="L820" i="15"/>
  <c r="L814" i="15"/>
  <c r="L797" i="15"/>
  <c r="L791" i="15"/>
  <c r="L788" i="15"/>
  <c r="L782" i="15"/>
  <c r="L765" i="15"/>
  <c r="L759" i="15"/>
  <c r="L756" i="15"/>
  <c r="L750" i="15"/>
  <c r="L733" i="15"/>
  <c r="L727" i="15"/>
  <c r="L724" i="15"/>
  <c r="L718" i="15"/>
  <c r="L701" i="15"/>
  <c r="L695" i="15"/>
  <c r="L692" i="15"/>
  <c r="L686" i="15"/>
  <c r="L669" i="15"/>
  <c r="L663" i="15"/>
  <c r="L660" i="15"/>
  <c r="L654" i="15"/>
  <c r="L637" i="15"/>
  <c r="L631" i="15"/>
  <c r="L628" i="15"/>
  <c r="L622" i="15"/>
  <c r="L605" i="15"/>
  <c r="L599" i="15"/>
  <c r="L596" i="15"/>
  <c r="L590" i="15"/>
  <c r="L573" i="15"/>
  <c r="L567" i="15"/>
  <c r="L564" i="15"/>
  <c r="L558" i="15"/>
  <c r="L541" i="15"/>
  <c r="L535" i="15"/>
  <c r="L532" i="15"/>
  <c r="L526" i="15"/>
  <c r="L509" i="15"/>
  <c r="L503" i="15"/>
  <c r="L500" i="15"/>
  <c r="L494" i="15"/>
  <c r="L468" i="15"/>
  <c r="L467" i="15"/>
  <c r="L461" i="15"/>
  <c r="L447" i="15"/>
  <c r="L442" i="15"/>
  <c r="L437" i="15"/>
  <c r="L425" i="15"/>
  <c r="L418" i="15"/>
  <c r="L415" i="15"/>
  <c r="L407" i="15"/>
  <c r="L399" i="15"/>
  <c r="L391" i="15"/>
  <c r="L383" i="15"/>
  <c r="L375" i="15"/>
  <c r="L367" i="15"/>
  <c r="L359" i="15"/>
  <c r="L351" i="15"/>
  <c r="L343" i="15"/>
  <c r="L335" i="15"/>
  <c r="L327" i="15"/>
  <c r="L319" i="15"/>
  <c r="L311" i="15"/>
  <c r="L303" i="15"/>
  <c r="L295" i="15"/>
  <c r="L287" i="15"/>
  <c r="L279" i="15"/>
  <c r="L271" i="15"/>
  <c r="L263" i="15"/>
  <c r="L255" i="15"/>
  <c r="L247" i="15"/>
  <c r="L239" i="15"/>
  <c r="L231" i="15"/>
  <c r="L223" i="15"/>
  <c r="L215" i="15"/>
  <c r="L207" i="15"/>
  <c r="L199" i="15"/>
  <c r="L191" i="15"/>
  <c r="L183" i="15"/>
  <c r="L175" i="15"/>
  <c r="L167" i="15"/>
  <c r="L159" i="15"/>
  <c r="L151" i="15"/>
  <c r="L143" i="15"/>
  <c r="L135" i="15"/>
  <c r="L127" i="15"/>
  <c r="L119" i="15"/>
  <c r="L111" i="15"/>
  <c r="L103" i="15"/>
  <c r="L95" i="15"/>
  <c r="L87" i="15"/>
  <c r="L79" i="15"/>
  <c r="L71" i="15"/>
  <c r="L63" i="15"/>
  <c r="L55" i="15"/>
  <c r="L47" i="15"/>
  <c r="L39" i="15"/>
  <c r="L31" i="15"/>
  <c r="L23" i="15"/>
  <c r="L15" i="15"/>
  <c r="L7" i="15"/>
  <c r="L2118" i="15"/>
  <c r="L2095" i="15"/>
  <c r="L1971" i="15"/>
  <c r="L1855" i="15"/>
  <c r="L1515" i="15"/>
  <c r="L1514" i="15"/>
  <c r="L1491" i="15"/>
  <c r="L1490" i="15"/>
  <c r="L1483" i="15"/>
  <c r="L1482" i="15"/>
  <c r="L1442" i="15"/>
  <c r="L1410" i="15"/>
  <c r="L1378" i="15"/>
  <c r="L1346" i="15"/>
  <c r="L1314" i="15"/>
  <c r="L1282" i="15"/>
  <c r="L1250" i="15"/>
  <c r="L1218" i="15"/>
  <c r="L1170" i="15"/>
  <c r="L1164" i="15"/>
  <c r="L1110" i="15"/>
  <c r="L1097" i="15"/>
  <c r="L1084" i="15"/>
  <c r="L1026" i="15"/>
  <c r="L981" i="15"/>
  <c r="L965" i="15"/>
  <c r="L940" i="15"/>
  <c r="L925" i="15"/>
  <c r="L898" i="15"/>
  <c r="L838" i="15"/>
  <c r="L780" i="15"/>
  <c r="L761" i="15"/>
  <c r="L710" i="15"/>
  <c r="L652" i="15"/>
  <c r="L633" i="15"/>
  <c r="L582" i="15"/>
  <c r="L556" i="15"/>
  <c r="L529" i="15"/>
  <c r="L469" i="15"/>
  <c r="L452" i="15"/>
  <c r="L451" i="15"/>
  <c r="L421" i="15"/>
  <c r="L416" i="15"/>
  <c r="L405" i="15"/>
  <c r="L384" i="15"/>
  <c r="L373" i="15"/>
  <c r="L352" i="15"/>
  <c r="L341" i="15"/>
  <c r="L320" i="15"/>
  <c r="L309" i="15"/>
  <c r="L288" i="15"/>
  <c r="L277" i="15"/>
  <c r="L256" i="15"/>
  <c r="L245" i="15"/>
  <c r="L224" i="15"/>
  <c r="L213" i="15"/>
  <c r="L192" i="15"/>
  <c r="L181" i="15"/>
  <c r="L160" i="15"/>
  <c r="L149" i="15"/>
  <c r="L128" i="15"/>
  <c r="L117" i="15"/>
  <c r="L96" i="15"/>
  <c r="L85" i="15"/>
  <c r="L64" i="15"/>
  <c r="L53" i="15"/>
  <c r="L32" i="15"/>
  <c r="L2147" i="15"/>
  <c r="L2133" i="15"/>
  <c r="L1887" i="15"/>
  <c r="L1140" i="15"/>
  <c r="L1078" i="15"/>
  <c r="L1010" i="15"/>
  <c r="L978" i="15"/>
  <c r="L974" i="15"/>
  <c r="L969" i="15"/>
  <c r="L954" i="15"/>
  <c r="L924" i="15"/>
  <c r="L916" i="15"/>
  <c r="L902" i="15"/>
  <c r="L869" i="15"/>
  <c r="L847" i="15"/>
  <c r="L841" i="15"/>
  <c r="L817" i="15"/>
  <c r="L757" i="15"/>
  <c r="L719" i="15"/>
  <c r="L713" i="15"/>
  <c r="L689" i="15"/>
  <c r="L629" i="15"/>
  <c r="L591" i="15"/>
  <c r="L585" i="15"/>
  <c r="L524" i="15"/>
  <c r="L497" i="15"/>
  <c r="L2106" i="15"/>
  <c r="L1991" i="15"/>
  <c r="L1897" i="15"/>
  <c r="L1841" i="15"/>
  <c r="L1507" i="15"/>
  <c r="L1506" i="15"/>
  <c r="L1499" i="15"/>
  <c r="L1498" i="15"/>
  <c r="L1475" i="15"/>
  <c r="L1474" i="15"/>
  <c r="L1467" i="15"/>
  <c r="L1466" i="15"/>
  <c r="L1458" i="15"/>
  <c r="L1426" i="15"/>
  <c r="L1394" i="15"/>
  <c r="L1362" i="15"/>
  <c r="L1330" i="15"/>
  <c r="L1298" i="15"/>
  <c r="L1266" i="15"/>
  <c r="L1234" i="15"/>
  <c r="L1202" i="15"/>
  <c r="L1181" i="15"/>
  <c r="L1180" i="15"/>
  <c r="L1173" i="15"/>
  <c r="L1082" i="15"/>
  <c r="L1076" i="15"/>
  <c r="L1049" i="15"/>
  <c r="L1044" i="15"/>
  <c r="L1014" i="15"/>
  <c r="L878" i="15"/>
  <c r="L862" i="15"/>
  <c r="L844" i="15"/>
  <c r="L825" i="15"/>
  <c r="L774" i="15"/>
  <c r="L716" i="15"/>
  <c r="L697" i="15"/>
  <c r="L646" i="15"/>
  <c r="L588" i="15"/>
  <c r="L569" i="15"/>
  <c r="L533" i="15"/>
  <c r="L518" i="15"/>
  <c r="L485" i="15"/>
  <c r="L483" i="15"/>
  <c r="L428" i="15"/>
  <c r="L426" i="15"/>
  <c r="L400" i="15"/>
  <c r="L389" i="15"/>
  <c r="L368" i="15"/>
  <c r="L357" i="15"/>
  <c r="L336" i="15"/>
  <c r="L325" i="15"/>
  <c r="L304" i="15"/>
  <c r="L293" i="15"/>
  <c r="L272" i="15"/>
  <c r="L261" i="15"/>
  <c r="L240" i="15"/>
  <c r="L1497" i="15"/>
  <c r="L1496" i="15"/>
  <c r="L1493" i="15"/>
  <c r="L1492" i="15"/>
  <c r="L1465" i="15"/>
  <c r="L1464" i="15"/>
  <c r="L1434" i="15"/>
  <c r="L1402" i="15"/>
  <c r="L1370" i="15"/>
  <c r="L1338" i="15"/>
  <c r="L1306" i="15"/>
  <c r="L1274" i="15"/>
  <c r="L1242" i="15"/>
  <c r="L1210" i="15"/>
  <c r="L1177" i="15"/>
  <c r="L1172" i="15"/>
  <c r="L1142" i="15"/>
  <c r="L1073" i="15"/>
  <c r="L1042" i="15"/>
  <c r="L1036" i="15"/>
  <c r="L982" i="15"/>
  <c r="L957" i="15"/>
  <c r="L949" i="15"/>
  <c r="L910" i="15"/>
  <c r="L905" i="15"/>
  <c r="L882" i="15"/>
  <c r="L865" i="15"/>
  <c r="L861" i="15"/>
  <c r="L857" i="15"/>
  <c r="L806" i="15"/>
  <c r="L748" i="15"/>
  <c r="L729" i="15"/>
  <c r="L678" i="15"/>
  <c r="L620" i="15"/>
  <c r="L601" i="15"/>
  <c r="L527" i="15"/>
  <c r="L521" i="15"/>
  <c r="L505" i="15"/>
  <c r="L477" i="15"/>
  <c r="L476" i="15"/>
  <c r="L475" i="15"/>
  <c r="L464" i="15"/>
  <c r="L460" i="15"/>
  <c r="L423" i="15"/>
  <c r="L408" i="15"/>
  <c r="L397" i="15"/>
  <c r="L376" i="15"/>
  <c r="L365" i="15"/>
  <c r="L344" i="15"/>
  <c r="L333" i="15"/>
  <c r="L312" i="15"/>
  <c r="L301" i="15"/>
  <c r="L280" i="15"/>
  <c r="L269" i="15"/>
  <c r="L2023" i="15"/>
  <c r="L1154" i="15"/>
  <c r="L953" i="15"/>
  <c r="L908" i="15"/>
  <c r="L890" i="15"/>
  <c r="L821" i="15"/>
  <c r="L815" i="15"/>
  <c r="L809" i="15"/>
  <c r="L721" i="15"/>
  <c r="L623" i="15"/>
  <c r="L537" i="15"/>
  <c r="L484" i="15"/>
  <c r="L444" i="15"/>
  <c r="L443" i="15"/>
  <c r="L402" i="15"/>
  <c r="L370" i="15"/>
  <c r="L338" i="15"/>
  <c r="L306" i="15"/>
  <c r="L274" i="15"/>
  <c r="L248" i="15"/>
  <c r="L244" i="15"/>
  <c r="L210" i="15"/>
  <c r="L178" i="15"/>
  <c r="L146" i="15"/>
  <c r="L114" i="15"/>
  <c r="L82" i="15"/>
  <c r="L50" i="15"/>
  <c r="L20" i="15"/>
  <c r="L10" i="15"/>
  <c r="L2107" i="15"/>
  <c r="L1093" i="15"/>
  <c r="L930" i="15"/>
  <c r="L793" i="15"/>
  <c r="L657" i="15"/>
  <c r="L625" i="15"/>
  <c r="L429" i="15"/>
  <c r="L221" i="15"/>
  <c r="L189" i="15"/>
  <c r="L157" i="15"/>
  <c r="L125" i="15"/>
  <c r="L61" i="15"/>
  <c r="L29" i="15"/>
  <c r="L18" i="15"/>
  <c r="L1138" i="15"/>
  <c r="L901" i="15"/>
  <c r="L853" i="15"/>
  <c r="L742" i="15"/>
  <c r="L561" i="15"/>
  <c r="L550" i="15"/>
  <c r="L501" i="15"/>
  <c r="L495" i="15"/>
  <c r="L456" i="15"/>
  <c r="L439" i="15"/>
  <c r="L434" i="15"/>
  <c r="L432" i="15"/>
  <c r="L226" i="15"/>
  <c r="L208" i="15"/>
  <c r="L194" i="15"/>
  <c r="L176" i="15"/>
  <c r="L162" i="15"/>
  <c r="L144" i="15"/>
  <c r="L130" i="15"/>
  <c r="L112" i="15"/>
  <c r="L98" i="15"/>
  <c r="L80" i="15"/>
  <c r="L66" i="15"/>
  <c r="L48" i="15"/>
  <c r="L34" i="15"/>
  <c r="L8" i="15"/>
  <c r="L1109" i="15"/>
  <c r="L777" i="15"/>
  <c r="L242" i="15"/>
  <c r="L93" i="15"/>
  <c r="L2419" i="15"/>
  <c r="L1963" i="15"/>
  <c r="L1839" i="15"/>
  <c r="L1837" i="15"/>
  <c r="L1158" i="15"/>
  <c r="L1148" i="15"/>
  <c r="L1045" i="15"/>
  <c r="L1012" i="15"/>
  <c r="L783" i="15"/>
  <c r="L725" i="15"/>
  <c r="L614" i="15"/>
  <c r="L553" i="15"/>
  <c r="L492" i="15"/>
  <c r="L459" i="15"/>
  <c r="L232" i="15"/>
  <c r="L200" i="15"/>
  <c r="L168" i="15"/>
  <c r="L136" i="15"/>
  <c r="L104" i="15"/>
  <c r="L72" i="15"/>
  <c r="L40" i="15"/>
  <c r="L4" i="15"/>
  <c r="L2160" i="15"/>
  <c r="L1865" i="15"/>
  <c r="L1535" i="15"/>
  <c r="L1533" i="15"/>
  <c r="L1532" i="15"/>
  <c r="L1105" i="15"/>
  <c r="L1053" i="15"/>
  <c r="L1052" i="15"/>
  <c r="L1030" i="15"/>
  <c r="L934" i="15"/>
  <c r="L849" i="15"/>
  <c r="L751" i="15"/>
  <c r="L665" i="15"/>
  <c r="L649" i="15"/>
  <c r="L565" i="15"/>
  <c r="L482" i="15"/>
  <c r="L218" i="15"/>
  <c r="L186" i="15"/>
  <c r="L154" i="15"/>
  <c r="L122" i="15"/>
  <c r="L90" i="15"/>
  <c r="L58" i="15"/>
  <c r="L26" i="15"/>
  <c r="L13" i="15"/>
  <c r="L1835" i="15"/>
  <c r="L1077" i="15"/>
  <c r="L1009" i="15"/>
  <c r="L977" i="15"/>
  <c r="L976" i="15"/>
  <c r="L966" i="15"/>
  <c r="L684" i="15"/>
  <c r="L661" i="15"/>
  <c r="L617" i="15"/>
  <c r="L559" i="15"/>
  <c r="L404" i="15"/>
  <c r="L396" i="15"/>
  <c r="L394" i="15"/>
  <c r="L388" i="15"/>
  <c r="L386" i="15"/>
  <c r="L372" i="15"/>
  <c r="L364" i="15"/>
  <c r="L362" i="15"/>
  <c r="L356" i="15"/>
  <c r="L354" i="15"/>
  <c r="L340" i="15"/>
  <c r="L332" i="15"/>
  <c r="L330" i="15"/>
  <c r="L324" i="15"/>
  <c r="L322" i="15"/>
  <c r="L308" i="15"/>
  <c r="L300" i="15"/>
  <c r="L298" i="15"/>
  <c r="L292" i="15"/>
  <c r="L290" i="15"/>
  <c r="L276" i="15"/>
  <c r="L268" i="15"/>
  <c r="L266" i="15"/>
  <c r="L260" i="15"/>
  <c r="L258" i="15"/>
  <c r="L229" i="15"/>
  <c r="L216" i="15"/>
  <c r="L212" i="15"/>
  <c r="L197" i="15"/>
  <c r="L184" i="15"/>
  <c r="L180" i="15"/>
  <c r="L165" i="15"/>
  <c r="L152" i="15"/>
  <c r="L148" i="15"/>
  <c r="L133" i="15"/>
  <c r="L120" i="15"/>
  <c r="L116" i="15"/>
  <c r="L101" i="15"/>
  <c r="L88" i="15"/>
  <c r="L84" i="15"/>
  <c r="L69" i="15"/>
  <c r="L56" i="15"/>
  <c r="L52" i="15"/>
  <c r="L37" i="15"/>
  <c r="L24" i="15"/>
  <c r="L12" i="15"/>
  <c r="L2" i="15"/>
  <c r="L1986" i="15"/>
  <c r="L1481" i="15"/>
  <c r="L1480" i="15"/>
  <c r="L1477" i="15"/>
  <c r="L1476" i="15"/>
  <c r="L1450" i="15"/>
  <c r="L1386" i="15"/>
  <c r="L1322" i="15"/>
  <c r="L1258" i="15"/>
  <c r="L1194" i="15"/>
  <c r="L972" i="15"/>
  <c r="L921" i="15"/>
  <c r="L873" i="15"/>
  <c r="L785" i="15"/>
  <c r="L753" i="15"/>
  <c r="L655" i="15"/>
  <c r="L597" i="15"/>
  <c r="L448" i="15"/>
  <c r="L419" i="15"/>
  <c r="L413" i="15"/>
  <c r="L412" i="15"/>
  <c r="L410" i="15"/>
  <c r="L392" i="15"/>
  <c r="L381" i="15"/>
  <c r="L380" i="15"/>
  <c r="L378" i="15"/>
  <c r="L360" i="15"/>
  <c r="L349" i="15"/>
  <c r="L348" i="15"/>
  <c r="L346" i="15"/>
  <c r="L328" i="15"/>
  <c r="L317" i="15"/>
  <c r="L316" i="15"/>
  <c r="L314" i="15"/>
  <c r="L296" i="15"/>
  <c r="L285" i="15"/>
  <c r="L284" i="15"/>
  <c r="L282" i="15"/>
  <c r="L264" i="15"/>
  <c r="L253" i="15"/>
  <c r="L252" i="15"/>
  <c r="L250" i="15"/>
  <c r="L228" i="15"/>
  <c r="L196" i="15"/>
  <c r="L164" i="15"/>
  <c r="L132" i="15"/>
  <c r="L100" i="15"/>
  <c r="L68" i="15"/>
  <c r="L36" i="15"/>
  <c r="L21" i="15"/>
  <c r="L1226" i="15"/>
  <c r="L1020" i="15"/>
  <c r="L693" i="15"/>
  <c r="L687" i="15"/>
  <c r="L234" i="15"/>
  <c r="L220" i="15"/>
  <c r="L106" i="15"/>
  <c r="L92" i="15"/>
  <c r="L140" i="15"/>
  <c r="L170" i="15"/>
  <c r="L172" i="15"/>
  <c r="L44" i="15"/>
  <c r="L16" i="15"/>
  <c r="L237" i="15"/>
  <c r="L236" i="15"/>
  <c r="L109" i="15"/>
  <c r="L108" i="15"/>
  <c r="L5" i="15"/>
  <c r="L141" i="15"/>
  <c r="L156" i="15"/>
  <c r="L42" i="15"/>
  <c r="L45" i="15"/>
  <c r="L1102" i="15"/>
  <c r="L812" i="15"/>
  <c r="L745" i="15"/>
  <c r="L138" i="15"/>
  <c r="L124" i="15"/>
  <c r="L789" i="15"/>
  <c r="L1513" i="15"/>
  <c r="L1512" i="15"/>
  <c r="L1509" i="15"/>
  <c r="L1508" i="15"/>
  <c r="L1354" i="15"/>
  <c r="L1137" i="15"/>
  <c r="L962" i="15"/>
  <c r="L681" i="15"/>
  <c r="L593" i="15"/>
  <c r="L202" i="15"/>
  <c r="L188" i="15"/>
  <c r="L74" i="15"/>
  <c r="L60" i="15"/>
  <c r="L1290" i="15"/>
  <c r="L205" i="15"/>
  <c r="L204" i="15"/>
  <c r="L77" i="15"/>
  <c r="L76" i="15"/>
  <c r="L1106" i="15"/>
  <c r="L28" i="15"/>
  <c r="L1418" i="15"/>
  <c r="L173" i="15"/>
  <c r="P8" i="2"/>
  <c r="P11" i="2"/>
  <c r="M17" i="12"/>
  <c r="M21" i="12"/>
</calcChain>
</file>

<file path=xl/comments1.xml><?xml version="1.0" encoding="utf-8"?>
<comments xmlns="http://schemas.openxmlformats.org/spreadsheetml/2006/main">
  <authors>
    <author>Kristel Hayes</author>
  </authors>
  <commentList>
    <comment ref="E16" authorId="0" shapeId="0">
      <text>
        <r>
          <rPr>
            <b/>
            <sz val="9"/>
            <color indexed="81"/>
            <rFont val="Tahoma"/>
            <family val="2"/>
          </rPr>
          <t>Enter Price Level Code Above for Correct Whsl</t>
        </r>
      </text>
    </comment>
    <comment ref="T16" authorId="0" shapeId="0">
      <text>
        <r>
          <rPr>
            <b/>
            <sz val="12"/>
            <color indexed="81"/>
            <rFont val="Tahoma"/>
            <family val="2"/>
          </rPr>
          <t>IMPORTANT:  Before printing, Click This Arrow to See Ordered Items Only</t>
        </r>
        <r>
          <rPr>
            <sz val="9"/>
            <color indexed="81"/>
            <rFont val="Tahoma"/>
            <family val="2"/>
          </rPr>
          <t xml:space="preserve">
</t>
        </r>
      </text>
    </comment>
  </commentList>
</comments>
</file>

<file path=xl/sharedStrings.xml><?xml version="1.0" encoding="utf-8"?>
<sst xmlns="http://schemas.openxmlformats.org/spreadsheetml/2006/main" count="2011" uniqueCount="746">
  <si>
    <t>All returns (unless otherwise stated) are to be returned to:</t>
  </si>
  <si>
    <t>1.888.379.BUFF(2833) or 707.569.9009 | Fax: 707.569.9990 | orders@buffusa.com | www.buffusa.com</t>
  </si>
  <si>
    <t>TERMS &amp; CONDITIONS</t>
  </si>
  <si>
    <t>Terms</t>
  </si>
  <si>
    <t>Minimum Order</t>
  </si>
  <si>
    <t>Backorders</t>
  </si>
  <si>
    <t>All backorders will be automatically cancelled.</t>
  </si>
  <si>
    <t>Late Payments</t>
  </si>
  <si>
    <t>PAST DUE ACCOUNTS WILL NOT BE SHIPPED. Past Due accounts are subject to a finance charge of 1.5% per month on unpaid balance.</t>
  </si>
  <si>
    <t>Distribution Policy</t>
  </si>
  <si>
    <t>Refused Shipments</t>
  </si>
  <si>
    <t xml:space="preserve">Shipments are the sole responsibility of the dealer.  Liability rests with the dealer if the shipment is refused.  Freight plus a 20% repackaging/restocking charge will be assessed.   </t>
  </si>
  <si>
    <t>Returns</t>
  </si>
  <si>
    <t>*Samples of fabrics have been tested for UV protection by AITEX and LEITAT – Textile Technology Institutes in accordance with the standard AS/NZS4399:1996 “Sun protective clothing – Evaluation and Classification”, results ranged from 93.3% to 96.7%, averaging 95% UV protection.</t>
  </si>
  <si>
    <r>
      <t>**</t>
    </r>
    <r>
      <rPr>
        <sz val="8"/>
        <color indexed="8"/>
        <rFont val="Arial"/>
        <family val="2"/>
      </rPr>
      <t xml:space="preserve"> </t>
    </r>
    <r>
      <rPr>
        <i/>
        <sz val="8"/>
        <color indexed="8"/>
        <rFont val="Verdana"/>
        <family val="2"/>
      </rPr>
      <t>Ultraviolet Protection Factor (UPF) measures the amount of UV radiation that penetrates a fabric and reaches your skin. A fabric rated with a UPF of 50 will allow only 1/50th of the sun’s UV rays to pass through. In other words, it blocks 49/50ths or 98% of the UV radiation. UPF 50+ is the highest possible rating. Samples of fabrics have been tested for UV protection by AITEX and LEITAT – Textile Technology Institutes in accordance with the standard AS/NZS4399:1996 “Sun protective clothing-Evaluation and Classification.”</t>
    </r>
  </si>
  <si>
    <t>Ship #3</t>
  </si>
  <si>
    <t>Ship #4</t>
  </si>
  <si>
    <t>Ship #5</t>
  </si>
  <si>
    <t>Ship Date</t>
  </si>
  <si>
    <t>Cancel Date</t>
  </si>
  <si>
    <t>PO#</t>
  </si>
  <si>
    <t>Total Units</t>
  </si>
  <si>
    <t>Total $</t>
  </si>
  <si>
    <t>Ship:</t>
  </si>
  <si>
    <t>Cancel:</t>
  </si>
  <si>
    <t>PO#:</t>
  </si>
  <si>
    <t>QTY BY SHIP DATE</t>
  </si>
  <si>
    <t>Rep:</t>
  </si>
  <si>
    <t>New Dealer, Applying for Terms</t>
  </si>
  <si>
    <t>New Dealer (include signed agreement)</t>
  </si>
  <si>
    <t>ORDER TYPES:</t>
  </si>
  <si>
    <t>PAYMENT TERMS:</t>
  </si>
  <si>
    <t>Other (explain below)</t>
  </si>
  <si>
    <t>(other):</t>
  </si>
  <si>
    <t>Order Type:</t>
  </si>
  <si>
    <t>Pmt Terms:</t>
  </si>
  <si>
    <t>Cust#:</t>
  </si>
  <si>
    <r>
      <t>Ship To:</t>
    </r>
    <r>
      <rPr>
        <sz val="10"/>
        <color indexed="8"/>
        <rFont val="Arial"/>
        <family val="2"/>
      </rPr>
      <t xml:space="preserve"> (if different from Bill To)</t>
    </r>
  </si>
  <si>
    <t>Net 30</t>
  </si>
  <si>
    <t>Preseason "repeat" Terms</t>
  </si>
  <si>
    <t>PLEASE SELECT ONE</t>
  </si>
  <si>
    <t>Order Date:</t>
  </si>
  <si>
    <t>Preseason Terms</t>
  </si>
  <si>
    <t>do not remove-these calculate based on qty</t>
  </si>
  <si>
    <r>
      <t>BUFF</t>
    </r>
    <r>
      <rPr>
        <b/>
        <vertAlign val="superscript"/>
        <sz val="14"/>
        <color indexed="8"/>
        <rFont val="Arial"/>
        <family val="2"/>
      </rPr>
      <t>®</t>
    </r>
    <r>
      <rPr>
        <b/>
        <sz val="14"/>
        <color indexed="8"/>
        <rFont val="Arial"/>
        <family val="2"/>
      </rPr>
      <t xml:space="preserve"> HEADWEAR ORDER SUMMARY</t>
    </r>
  </si>
  <si>
    <t>Ship To:</t>
  </si>
  <si>
    <t>Special Instructions:</t>
  </si>
  <si>
    <t>Ship #1</t>
  </si>
  <si>
    <t>Ship #2</t>
  </si>
  <si>
    <t>Reorder</t>
  </si>
  <si>
    <t>Preseason Order</t>
  </si>
  <si>
    <t>Credit Card: VISA   MC   AMEX</t>
  </si>
  <si>
    <t>Prepay by Check</t>
  </si>
  <si>
    <t>Bill To:</t>
  </si>
  <si>
    <t>Buyer:</t>
  </si>
  <si>
    <t>Phone:</t>
  </si>
  <si>
    <t>Fax:</t>
  </si>
  <si>
    <t>Notes:</t>
  </si>
  <si>
    <t>Description</t>
  </si>
  <si>
    <t>Category</t>
  </si>
  <si>
    <t>Whsl</t>
  </si>
  <si>
    <t>(MSRP)</t>
  </si>
  <si>
    <t>Ship#1</t>
  </si>
  <si>
    <t>Ship#2</t>
  </si>
  <si>
    <t>Ship#3</t>
  </si>
  <si>
    <t>Ship#4</t>
  </si>
  <si>
    <t>PRICE LEVEL:</t>
  </si>
  <si>
    <t>Ship#5</t>
  </si>
  <si>
    <t>TOTALS</t>
  </si>
  <si>
    <t>UPC</t>
  </si>
  <si>
    <t>Qty Ship #1</t>
  </si>
  <si>
    <t>Qty Ship #2</t>
  </si>
  <si>
    <t>Qty Ship #3</t>
  </si>
  <si>
    <t>Qty Ship #4</t>
  </si>
  <si>
    <t>Qty Ship #5</t>
  </si>
  <si>
    <t>Qty:</t>
  </si>
  <si>
    <t>PRODUCTS</t>
  </si>
  <si>
    <t>12+</t>
  </si>
  <si>
    <t>24 +</t>
  </si>
  <si>
    <t>48+</t>
  </si>
  <si>
    <t>MSRP</t>
  </si>
  <si>
    <t>TOTAL QTY</t>
  </si>
  <si>
    <t>On Order = "X"</t>
  </si>
  <si>
    <t>$</t>
  </si>
  <si>
    <r>
      <t>1</t>
    </r>
    <r>
      <rPr>
        <sz val="8"/>
        <color indexed="8"/>
        <rFont val="Arial"/>
        <family val="2"/>
      </rPr>
      <t>=12-23 UNITS</t>
    </r>
  </si>
  <si>
    <r>
      <t>2</t>
    </r>
    <r>
      <rPr>
        <sz val="8"/>
        <rFont val="Arial"/>
        <family val="2"/>
      </rPr>
      <t>=24-47 UNITS</t>
    </r>
  </si>
  <si>
    <r>
      <t>3</t>
    </r>
    <r>
      <rPr>
        <sz val="8"/>
        <color indexed="8"/>
        <rFont val="Arial"/>
        <family val="2"/>
      </rPr>
      <t>=48+ UNITS</t>
    </r>
  </si>
  <si>
    <t>TOTAL $ (based on price level)</t>
  </si>
  <si>
    <t>TTL QTY</t>
  </si>
  <si>
    <t>Available Dates</t>
  </si>
  <si>
    <t>Active Collections/Workbooks</t>
  </si>
  <si>
    <r>
      <t>Sizing:</t>
    </r>
    <r>
      <rPr>
        <sz val="11"/>
        <rFont val="Arial"/>
        <family val="2"/>
      </rPr>
      <t xml:space="preserve">  One size per product</t>
    </r>
  </si>
  <si>
    <t>$:</t>
  </si>
  <si>
    <t>Customer:</t>
  </si>
  <si>
    <t>Sku</t>
  </si>
  <si>
    <t>Customer</t>
  </si>
  <si>
    <t>PO</t>
  </si>
  <si>
    <t>Cancel</t>
  </si>
  <si>
    <t>Price</t>
  </si>
  <si>
    <t>Qty</t>
  </si>
  <si>
    <t>Import</t>
  </si>
  <si>
    <t>TERMS LEVEL</t>
  </si>
  <si>
    <t>Order External ID</t>
  </si>
  <si>
    <t>T</t>
  </si>
  <si>
    <t>Order Date</t>
  </si>
  <si>
    <t>Sku5</t>
  </si>
  <si>
    <t>Sku6</t>
  </si>
  <si>
    <t>R2a</t>
  </si>
  <si>
    <t>Category Label (on order form)</t>
  </si>
  <si>
    <t>Sku #</t>
  </si>
  <si>
    <t xml:space="preserve">Opening minimum order for new dealer is 24 units.  Minimum order of two units per item number. Minimum reorder thereafter is 12 units.  You may mix any combination of designs or models to meet the minimum order or price breaks. </t>
  </si>
  <si>
    <t>DO NOT REMOVE.            This is for order filtering!</t>
  </si>
  <si>
    <t>New</t>
  </si>
  <si>
    <t>Order</t>
  </si>
  <si>
    <t>Buff, Inc.    |   133 Aviation Blvd., Suite 105   |   Santa Rosa, CA  95403</t>
  </si>
  <si>
    <t>Authorization may be requested for items shipped in error.  Contact Customer Service at 707.569.9009 M-F, 8am-5pm PST for an RMA (return merchandize authorization) number.  Items returned without return authorization or which do not appear on our current catalog and price list will not have credit value.  If an authorization is issued for reasons other than those deemed by Buff, a 20% repackaging/restocking fee will be assessed.  Freight will be paid by the dealer.</t>
  </si>
  <si>
    <t>Buff dealers are authorized to sell through their approved dealership locations and associated websites only.  Dealer may not resell product to other retailers or source product sales through websites that are not directly affiliated with the Buff approved dealership.  Sales of Buff products through third party websites are strictly prohibited.</t>
  </si>
  <si>
    <t>Pro Series Stripping Guards</t>
  </si>
  <si>
    <t>Pro Series Angler 3 Gloves</t>
  </si>
  <si>
    <t>Pro Series Fighting Work 3 Gloves</t>
  </si>
  <si>
    <t>Sport Series Water 2 Gloves Drew Brophy</t>
  </si>
  <si>
    <t>Sport Series Water 2 Gloves</t>
  </si>
  <si>
    <t>Sport Series MXS 2 Gloves</t>
  </si>
  <si>
    <t>Multiple Ship to:</t>
  </si>
  <si>
    <t>Order Modifications</t>
  </si>
  <si>
    <t>Preseason shipments may be delayed, at the Dealer’s request, up to 30 days and once per order. After this extension period, if the order is not accepted by the dealer, Buff, Inc. reserves the right to cancel the preseason order.</t>
  </si>
  <si>
    <t>Reductions to preseason orders may be made once per order, 3 weeks prior to ship date. Reductions of 5% or more will result in entire order shipping at Everyday Margin and Net 30 day terms.</t>
  </si>
  <si>
    <t>Floor Display</t>
  </si>
  <si>
    <t>Holds 64-80 units</t>
  </si>
  <si>
    <t>Free</t>
  </si>
  <si>
    <t>Counter Display</t>
  </si>
  <si>
    <t>Holds 16-20 units</t>
  </si>
  <si>
    <t>Free with a minimum order commitment of either $450 or 40 units</t>
  </si>
  <si>
    <t>Detail</t>
  </si>
  <si>
    <t>Conditions</t>
  </si>
  <si>
    <t>Desired Ship Date</t>
  </si>
  <si>
    <t>Total Quantity on Order</t>
  </si>
  <si>
    <t>Total Value of Order</t>
  </si>
  <si>
    <t>Quantity</t>
  </si>
  <si>
    <t>POP Units Ordered</t>
  </si>
  <si>
    <t>buff</t>
  </si>
  <si>
    <t>Unit</t>
  </si>
  <si>
    <t>program</t>
  </si>
  <si>
    <t>Rev</t>
  </si>
  <si>
    <t>WHSL 12</t>
  </si>
  <si>
    <t>WHSL 24</t>
  </si>
  <si>
    <t>WHSL 48+</t>
  </si>
  <si>
    <t>UVX Mask</t>
  </si>
  <si>
    <t>UVX Mask Valdyr</t>
  </si>
  <si>
    <t>UVX Balaclava</t>
  </si>
  <si>
    <t>UV Headband</t>
  </si>
  <si>
    <t>Pro Series Angler 3 Gloves DeYoung</t>
  </si>
  <si>
    <t>NEW</t>
  </si>
  <si>
    <t>Wooden Neckwear Display</t>
  </si>
  <si>
    <t>Stripping Guard Display</t>
  </si>
  <si>
    <t>Hat Holder</t>
  </si>
  <si>
    <t>Head Form Display</t>
  </si>
  <si>
    <t>Free with a minimum order commitment of either $1,000 or 100 units per store location at initial delivery</t>
  </si>
  <si>
    <t>Programs</t>
  </si>
  <si>
    <t>Family Program</t>
  </si>
  <si>
    <t>Volume Program</t>
  </si>
  <si>
    <t>Original</t>
  </si>
  <si>
    <t>UV</t>
  </si>
  <si>
    <t>Balaclava</t>
  </si>
  <si>
    <t>Headband</t>
  </si>
  <si>
    <t>Gloves &amp; Guards</t>
  </si>
  <si>
    <t>Kids &amp; Pets</t>
  </si>
  <si>
    <t>Family</t>
  </si>
  <si>
    <t>Family Totals</t>
  </si>
  <si>
    <t>$$$</t>
  </si>
  <si>
    <t>Discount Program Selected</t>
  </si>
  <si>
    <t>VOLUME PRICE LEVEL:</t>
  </si>
  <si>
    <t>Family Program Level</t>
  </si>
  <si>
    <t>FAMILY PROGRAM LEVEL</t>
  </si>
  <si>
    <t>Calc</t>
  </si>
  <si>
    <t>Offset</t>
  </si>
  <si>
    <t>Display</t>
  </si>
  <si>
    <t>calc Display</t>
  </si>
  <si>
    <t>Unit Price</t>
  </si>
  <si>
    <t>Qty Discount Levels</t>
  </si>
  <si>
    <r>
      <rPr>
        <sz val="12"/>
        <color theme="1"/>
        <rFont val="Calibri"/>
        <family val="2"/>
        <scheme val="minor"/>
      </rPr>
      <t>Effective Net</t>
    </r>
    <r>
      <rPr>
        <sz val="12"/>
        <color theme="1"/>
        <rFont val="Calibri"/>
        <family val="2"/>
        <scheme val="minor"/>
      </rPr>
      <t xml:space="preserve"> 7% Discount</t>
    </r>
  </si>
  <si>
    <t>Effective Net 5% Discount</t>
  </si>
  <si>
    <t>Effective Net 4% Discount</t>
  </si>
  <si>
    <t>Effective Net 3% Discount</t>
  </si>
  <si>
    <t>Effective Net 6% Discount</t>
  </si>
  <si>
    <t>Buff, Inc.   -  133 Aviation Blvd Suite 105  -  Santa Rosa, CA 95403</t>
  </si>
  <si>
    <t>2. Credit cards are not accepted as a form of payment for preseason orders. We will be happy to set up your preseason orders with a check or ACH payment.</t>
  </si>
  <si>
    <t>Cap Pro Buff Anton Anton</t>
  </si>
  <si>
    <t>Cap Pro Buff Anton</t>
  </si>
  <si>
    <t>Coolmax Hat Black</t>
  </si>
  <si>
    <t>Coolmax Hat</t>
  </si>
  <si>
    <t>Coolmax Hat Stolen</t>
  </si>
  <si>
    <t>Coolmax Hat Nitric Orange Fluor</t>
  </si>
  <si>
    <t>Coolmax Reversible Hat R-Pink Fluor</t>
  </si>
  <si>
    <t>Coolmax Reversible Hat</t>
  </si>
  <si>
    <t>Coolmax Reversible Hat R-Flash Logo Yellow Fluor/Blue Ink</t>
  </si>
  <si>
    <t>Coolmax Reversible Hat Kaba/Yellow Fluor</t>
  </si>
  <si>
    <t>Coolmax Reversible Hat Kan/Blue Ink</t>
  </si>
  <si>
    <t>Coolmax Reversible Hat Xoui/Black</t>
  </si>
  <si>
    <t>Coolmax Reversible Hat Jabe/Blue Ink</t>
  </si>
  <si>
    <t>UV Insect Shield Hat Realtree RT Xtra</t>
  </si>
  <si>
    <t>UV Insect Shield Hat Realtree</t>
  </si>
  <si>
    <t>UV Insect Shield Hat Old Grey/Mineral</t>
  </si>
  <si>
    <t>UV Insect Shield Hat</t>
  </si>
  <si>
    <t>UV Insect Shield Hat Druk/Black</t>
  </si>
  <si>
    <t>UV Insect Shield Hat Milo</t>
  </si>
  <si>
    <t>Merino Wool Beanie Black</t>
  </si>
  <si>
    <t>Merino Wool Beanie</t>
  </si>
  <si>
    <t>Merino Wool Beanie Blue Ink</t>
  </si>
  <si>
    <t>Merino Wool Beanie Coral</t>
  </si>
  <si>
    <t>Merino Wool Beanie Dark Night</t>
  </si>
  <si>
    <t>UVX Mask Cru</t>
  </si>
  <si>
    <t/>
  </si>
  <si>
    <t>UVX Mask Valdyr VR Arid</t>
  </si>
  <si>
    <t>UVX Mask Pelagic Camo</t>
  </si>
  <si>
    <t>UVX Mask Bonefish</t>
  </si>
  <si>
    <t>UVX Mask Pixels Desert</t>
  </si>
  <si>
    <t>UVX Mask Tarpon Scales</t>
  </si>
  <si>
    <t>UVX Insect Shield Balaclava Realtree RT APG</t>
  </si>
  <si>
    <t>UVX Insect Shield Balaclava Realtree</t>
  </si>
  <si>
    <t>UVX Insect Shield Balaclava Mossy Oak MO Obsession</t>
  </si>
  <si>
    <t>UVX Insect Shield Balaclava Mossy Oak</t>
  </si>
  <si>
    <t>UVX Balaclava Una</t>
  </si>
  <si>
    <t>UVX Balaclava Bonefish</t>
  </si>
  <si>
    <t>UVX Balaclava Cru</t>
  </si>
  <si>
    <t>Pro Series Stripping Guards Tarpon</t>
  </si>
  <si>
    <t>Pro Series Stripping Guards Pixels Desert</t>
  </si>
  <si>
    <t>Pro Series Stripping Guards Dorado</t>
  </si>
  <si>
    <t>Pro Series Stripping Guards Toothy</t>
  </si>
  <si>
    <t>Pro Series Stripping Guards Hooked</t>
  </si>
  <si>
    <t>Pro Series Stripping Guards Exo</t>
  </si>
  <si>
    <t>Sports Series Water 2 Gloves Fuchsia XS/S</t>
  </si>
  <si>
    <t>Sports Series Water 2 Gloves Fuchsia S/M</t>
  </si>
  <si>
    <t>Sports Series Water 2 Gloves Fuchsia M/L</t>
  </si>
  <si>
    <t>Sports Series Water 2 Gloves Fuchsia L/XL</t>
  </si>
  <si>
    <t>Sports Series Water 2 Gloves Light Grey XS/S</t>
  </si>
  <si>
    <t>Sports Series Water 2 Gloves Light Grey S/M</t>
  </si>
  <si>
    <t>Sports Series Water 2 Gloves Light Grey M/L</t>
  </si>
  <si>
    <t>Sports Series Water 2 Gloves Light Grey L/XL</t>
  </si>
  <si>
    <t>Sports Series Water 2 Gloves Glacier Blue XS/S</t>
  </si>
  <si>
    <t>Sports Series Water 2 Gloves Glacier Blue S/M</t>
  </si>
  <si>
    <t>Sports Series Water 2 Gloves Glacier Blue M/L</t>
  </si>
  <si>
    <t>Sports Series Water 2 Gloves Glacier Blue L/XL</t>
  </si>
  <si>
    <t>Sports Series Water 2 Gloves Light Sage XS/S</t>
  </si>
  <si>
    <t>Sports Series Water 2 Gloves Light Sage S/M</t>
  </si>
  <si>
    <t>Sports Series Water 2 Gloves Light Sage M/L</t>
  </si>
  <si>
    <t>Sports Series Water 2 Gloves Light Sage L/XL</t>
  </si>
  <si>
    <t>Sports Series Water 2 Gloves Sunset Session XS/S</t>
  </si>
  <si>
    <t>Sports Series Water 2 Gloves Sunset Session S/M</t>
  </si>
  <si>
    <t>Sports Series Water 2 Gloves Sunset Session M/L</t>
  </si>
  <si>
    <t>Sports Series Water 2 Gloves Sunset Session L/XL</t>
  </si>
  <si>
    <t>Pro Series Angler 3 Gloves BS Water Camo Green S/M</t>
  </si>
  <si>
    <t>Pro Series Angler 3 Gloves Bug Slinger</t>
  </si>
  <si>
    <t>Pro Series Angler 3 Gloves BS Water Camo Green M/L</t>
  </si>
  <si>
    <t>Pro Series Angler 3 Gloves BS Water Camo Green L/XL</t>
  </si>
  <si>
    <t>Pro Series Angler 3 Gloves BS Water Camo Green XL/XXL</t>
  </si>
  <si>
    <t>Pro Series Angler 3 Gloves DY Tarpon Scales S/M</t>
  </si>
  <si>
    <t>Pro Series Angler 3 Gloves DY Tarpon Scales M/L</t>
  </si>
  <si>
    <t>Pro Series Angler 3 Gloves DY Tarpon Scales L/XL</t>
  </si>
  <si>
    <t>Pro Series Angler 3 Gloves DY Tarpon Scales XL/ XXL</t>
  </si>
  <si>
    <t>Pro Series Angler 3 Gloves Pixels Desert S/M</t>
  </si>
  <si>
    <t>Pro Series Angler 3 Gloves Pixels Desert M/L</t>
  </si>
  <si>
    <t>Pro Series Angler 3 Gloves Pixels Desert L/XL</t>
  </si>
  <si>
    <t>Pro Series Angler 3 Gloves Pixels Desert XL/XXL</t>
  </si>
  <si>
    <t>Pro Series Fighting Work 3 Gloves Toothy S/M</t>
  </si>
  <si>
    <t>Pro Series Fighting Work 3 Gloves Toothy M/L</t>
  </si>
  <si>
    <t>Pro Series Fighting Work 3 Gloves Toothy L/XL</t>
  </si>
  <si>
    <t>Pro Series Fighting Work 3 Gloves Mirage S/M</t>
  </si>
  <si>
    <t>Pro Series Fighting Work 3 Gloves Mirage M/L</t>
  </si>
  <si>
    <t>Pro Series Fighting Work 3 Gloves Mirage L/XL</t>
  </si>
  <si>
    <t>Pro Series Fighting Work 3 Gloves Dorado S/M</t>
  </si>
  <si>
    <t>Pro Series Fighting Work 3 Gloves Dorado M/L</t>
  </si>
  <si>
    <t>Pro Series Fighting Work 3 Gloves Dorado L/XL</t>
  </si>
  <si>
    <t>Sports Series MXS 2 Glove Pelagic XS/S</t>
  </si>
  <si>
    <t>Sports Series MXS 2 Glove Pelagic S/M</t>
  </si>
  <si>
    <t>Sports Series MXS 2 Glove Pelagic M/L</t>
  </si>
  <si>
    <t>Sports Series MXS 2 Glove Pelagic L/XL</t>
  </si>
  <si>
    <t>Sports Series MXS 2 Glove Black XS/S</t>
  </si>
  <si>
    <t>Sports Series MXS 2 Glove Black S/M</t>
  </si>
  <si>
    <t>Sports Series MXS 2 Glove Black M/L</t>
  </si>
  <si>
    <t>Sports Series MXS 2 Glove Black L/XL</t>
  </si>
  <si>
    <t>Sports Series MXS 2 Glove BS Maori Hook XS/S</t>
  </si>
  <si>
    <t>Sport Series MXS 2 Gloves Bug Slinger</t>
  </si>
  <si>
    <t>Sports Series MXS 2 Glove BS Maori Hook S/M</t>
  </si>
  <si>
    <t>Sports Series MXS 2 Glove BS Maori Hook M/L</t>
  </si>
  <si>
    <t>Sports Series MXS 2 Glove BS Maori Hook L/XL</t>
  </si>
  <si>
    <t>Sports Series MXS 2 Glove BS Steelhead XS/S</t>
  </si>
  <si>
    <t>Sports Series MXS 2 Glove BS Steelhead S/M</t>
  </si>
  <si>
    <t>Sports Series MXS 2 Glove BS Steelhead M/L</t>
  </si>
  <si>
    <t>Sports Series MXS 2 Glove BS Steelhead L/XL</t>
  </si>
  <si>
    <t>UV Buff Brilliant Blue</t>
  </si>
  <si>
    <t>UV Buff</t>
  </si>
  <si>
    <t>UV Buff Slate Grey</t>
  </si>
  <si>
    <t>UV Buff Black</t>
  </si>
  <si>
    <t>UV Buff Military</t>
  </si>
  <si>
    <t>UV Buff Cru</t>
  </si>
  <si>
    <t>UV Buff Hunter Orange</t>
  </si>
  <si>
    <t>UV Buff DeYoung DY Mahi Mahi</t>
  </si>
  <si>
    <t>UV Buff DeYoung</t>
  </si>
  <si>
    <t>UV Buff DeYoung DY Sailfish</t>
  </si>
  <si>
    <t>UV Buff DeYoung DY Permit</t>
  </si>
  <si>
    <t>UV Buff DeYoung DY Brookie Flank</t>
  </si>
  <si>
    <t>UV Buff DeYoung DY Tarpon Flank</t>
  </si>
  <si>
    <t>UV Buff DeYoung DY Brown Mosquito</t>
  </si>
  <si>
    <t>UV Buff DeYoung DY Wahoo Flank</t>
  </si>
  <si>
    <t>UV Buff DeYoung DY Rainbow Royal</t>
  </si>
  <si>
    <t>UV Buff Drew Brophy DB Wahoo</t>
  </si>
  <si>
    <t>UV Buff Drew Brophy DB Dorado</t>
  </si>
  <si>
    <t>UV Buff Drew Brophy DB Fish Buffet</t>
  </si>
  <si>
    <t>UV Buff Drew Brophy Sunset Session</t>
  </si>
  <si>
    <t>UV Buff Drew Brophy</t>
  </si>
  <si>
    <t>UV Buff Drew Brophy DB Deep</t>
  </si>
  <si>
    <t>UV Buff Drew Brophy DB Butterfly</t>
  </si>
  <si>
    <t>UV Buff Drew Brophy DB Dragons</t>
  </si>
  <si>
    <t>UV Buff BF Black Fly</t>
  </si>
  <si>
    <t>UV Buff Black Fly</t>
  </si>
  <si>
    <t>UV Buff BF Turtle Grass</t>
  </si>
  <si>
    <t>UV Buff BF Bluewater Camo</t>
  </si>
  <si>
    <t>UV Buff Bug Slinger BS Water Camo Blue</t>
  </si>
  <si>
    <t>UV Buff Bug Slinger</t>
  </si>
  <si>
    <t>UV Buff BS Water Camo Forest</t>
  </si>
  <si>
    <t>UV Buff Bug Slinger BS Water Camo Green</t>
  </si>
  <si>
    <t>UV Buff Bug Slinger BS Water Camo Grey</t>
  </si>
  <si>
    <t>UV Buff Bug Slinger BS Bucketmouth</t>
  </si>
  <si>
    <t>UV Buff Bug Slinger BS Stained Permit</t>
  </si>
  <si>
    <t>UV Buff Bug Slinger BS Steelhead</t>
  </si>
  <si>
    <t>UV Buff Bug Slinger BS Tarpon Retreat</t>
  </si>
  <si>
    <t>UV Buff Bug Slinger BS Maori Hook</t>
  </si>
  <si>
    <t>UV Buff Bug Slinger BS Kanji Trout</t>
  </si>
  <si>
    <t>UV Buff Bug Slinger BS Undercut</t>
  </si>
  <si>
    <t>UV Buff Bug Slinger BS Colorblock Tarpon</t>
  </si>
  <si>
    <t>UV Buff Bug Slinger BS Meateater</t>
  </si>
  <si>
    <t>UV Buff Bug Slinger BS Warpaint</t>
  </si>
  <si>
    <t>UV Buff Scatter</t>
  </si>
  <si>
    <t>UV Buff Tiburones</t>
  </si>
  <si>
    <t>UV Buff Baitball</t>
  </si>
  <si>
    <t>UV Buff Great White</t>
  </si>
  <si>
    <t>UV Buff Shark Camo-Grey</t>
  </si>
  <si>
    <t>UV Buff Megalodon Teeth Camo Blue</t>
  </si>
  <si>
    <t>UV Buff Dorado</t>
  </si>
  <si>
    <t>UV Buff Striper</t>
  </si>
  <si>
    <t>UV Buff Tarpon Scales</t>
  </si>
  <si>
    <t>UV Buff Redfish Spot</t>
  </si>
  <si>
    <t>UV Buff Tarpon</t>
  </si>
  <si>
    <t>UV Buff Bonefish</t>
  </si>
  <si>
    <t>UV Buff Spotted Sea Trout</t>
  </si>
  <si>
    <t>UV Buff Brown Trout</t>
  </si>
  <si>
    <t>UV Buff Carp</t>
  </si>
  <si>
    <t>UV Buff Trout Camo</t>
  </si>
  <si>
    <t>UV Buff Largemouth Bass</t>
  </si>
  <si>
    <t>UV Buff Northern Pike</t>
  </si>
  <si>
    <t>UV Buff Rainbow Trout 2</t>
  </si>
  <si>
    <t>UV Buff Steelhead</t>
  </si>
  <si>
    <t>UV Buff Mortal</t>
  </si>
  <si>
    <t>UV Buff Exo</t>
  </si>
  <si>
    <t>UV Buff Mossy Oak MO Break-Up Country</t>
  </si>
  <si>
    <t>UV Buff Mossy Oak</t>
  </si>
  <si>
    <t>UV Buff Mossy Oak MO Break-Up Infinity</t>
  </si>
  <si>
    <t>UV Buff Mossy Oak MO Break-Up Pink</t>
  </si>
  <si>
    <t>UV Buff Mossy Oak MO Obsession</t>
  </si>
  <si>
    <t>UV Buff Mossy Oak MO Shadow Grass</t>
  </si>
  <si>
    <t>UV Buff Mossy Oak MO Brush</t>
  </si>
  <si>
    <t>UV Buff Realtree RT Xtra</t>
  </si>
  <si>
    <t>UV Buff Realtree</t>
  </si>
  <si>
    <t>UV Buff Realtree RT AP</t>
  </si>
  <si>
    <t>UV Buff Realtree RT APG</t>
  </si>
  <si>
    <t>UV Buff Realtree RT Max 5</t>
  </si>
  <si>
    <t>UV Buff Valdyr VR Arid</t>
  </si>
  <si>
    <t>UV Buff Valdyr</t>
  </si>
  <si>
    <t>UV Buff Proveil PR H2O</t>
  </si>
  <si>
    <t>UV Buff Proveil</t>
  </si>
  <si>
    <t>UV Buff Proveil PR Combat</t>
  </si>
  <si>
    <t>UV Buff Santana Red</t>
  </si>
  <si>
    <t>UV Buff Santana Olive</t>
  </si>
  <si>
    <t>UV Buff Santana Navy</t>
  </si>
  <si>
    <t>UV Buff Pixels Desert</t>
  </si>
  <si>
    <t>UV Buff Pixels Grey</t>
  </si>
  <si>
    <t>UV Buff Camu Fish Grey</t>
  </si>
  <si>
    <t>UV Buff Aero</t>
  </si>
  <si>
    <t>UV Buff Division</t>
  </si>
  <si>
    <t>UV Buff Pelagic Camo</t>
  </si>
  <si>
    <t>UV Buff Pelagic Camo Pink</t>
  </si>
  <si>
    <t>UV Buff Pelagic Camo Lime</t>
  </si>
  <si>
    <t>UV Buff Pelagic Camo Purple</t>
  </si>
  <si>
    <t>UV Buff Siete</t>
  </si>
  <si>
    <t>UV Buff Otoe</t>
  </si>
  <si>
    <t>UV Buff Mot</t>
  </si>
  <si>
    <t>UV Buff Spinx Blot</t>
  </si>
  <si>
    <t>UV Buff Sundown</t>
  </si>
  <si>
    <t>UV Buff Optic</t>
  </si>
  <si>
    <t>UV Buff Water Plaid</t>
  </si>
  <si>
    <t>UV Buff Vertical Grey</t>
  </si>
  <si>
    <t>UV Buff Batik</t>
  </si>
  <si>
    <t>UV Buff Watercolor</t>
  </si>
  <si>
    <t>UV Buff Bluebiscus</t>
  </si>
  <si>
    <t>UV Buff Mosaic</t>
  </si>
  <si>
    <t>UV Buff Ditzy</t>
  </si>
  <si>
    <t>UV Buff Kenai</t>
  </si>
  <si>
    <t>UV Buff Pixels Desert Fuchsia</t>
  </si>
  <si>
    <t>UV Buff Anton</t>
  </si>
  <si>
    <t>UV Buff Sunset Tiger</t>
  </si>
  <si>
    <t>UV Buff Tiger Sky</t>
  </si>
  <si>
    <t>UV Buff Matrix</t>
  </si>
  <si>
    <t>UV Buff Guidelines</t>
  </si>
  <si>
    <t>UV Buff Vertical Green</t>
  </si>
  <si>
    <t>UV Buff Streaker</t>
  </si>
  <si>
    <t>UV Buff Wild</t>
  </si>
  <si>
    <t>UV Buff Santana Orange</t>
  </si>
  <si>
    <t>UV Buff Santana Yellow</t>
  </si>
  <si>
    <t>UV Buff Bicicleta</t>
  </si>
  <si>
    <t>UV Buff Vintage Bikes</t>
  </si>
  <si>
    <t>UV Buff Tour Logos Yellow</t>
  </si>
  <si>
    <t>UV Buff Tour Logos Black</t>
  </si>
  <si>
    <t>UV Buff Nancy</t>
  </si>
  <si>
    <t>UV Buff Pika</t>
  </si>
  <si>
    <t>UV Buff Champion</t>
  </si>
  <si>
    <t>UV Buff Ikat Graphite</t>
  </si>
  <si>
    <t>UV Buff Acorn</t>
  </si>
  <si>
    <t>UV Buff Dharma</t>
  </si>
  <si>
    <t>UV Buff Venetian Dreams</t>
  </si>
  <si>
    <t>UV Buff Mod Dye Graphite</t>
  </si>
  <si>
    <t>UV Buff Mod Dye Brown</t>
  </si>
  <si>
    <t>UV Buff Lotus</t>
  </si>
  <si>
    <t>UV Buff Acua</t>
  </si>
  <si>
    <t>UV Buff Surf Flower</t>
  </si>
  <si>
    <t>UV Buff Shadow Dye</t>
  </si>
  <si>
    <t>UV Buff Chintz</t>
  </si>
  <si>
    <t>UV Buff Efnie</t>
  </si>
  <si>
    <t>UV Buff Vintage</t>
  </si>
  <si>
    <t>UV Buff Ikat Aqua</t>
  </si>
  <si>
    <t>UV Buff Starburst</t>
  </si>
  <si>
    <t>UV Insect Shield Buff Kenai Orange</t>
  </si>
  <si>
    <t>UV Insect Shield Buff</t>
  </si>
  <si>
    <t>UV Insect Shield Buff Kenai Grey</t>
  </si>
  <si>
    <t>UV Buff Insect Shield Pelagic Camo</t>
  </si>
  <si>
    <t>UV Buff Insect Shield Sagarmatha</t>
  </si>
  <si>
    <t>UV Insect Shield Buff MO Break-Up Infinity</t>
  </si>
  <si>
    <t>UV Insect Shield Buff Mossy Oak</t>
  </si>
  <si>
    <t>UV Insect Shield Buff Realtree RT AP</t>
  </si>
  <si>
    <t>UV Insect Shield Buff Realtree</t>
  </si>
  <si>
    <t>UV Buff Insect Shield Daghir</t>
  </si>
  <si>
    <t>UV Insect Shield Buff Bandana Cru</t>
  </si>
  <si>
    <t>UV Insect Shield Buff Mali Turquoise</t>
  </si>
  <si>
    <t>UV Insect Shield Buff Suva Stone</t>
  </si>
  <si>
    <t>UV Insect Shield Buff Musk</t>
  </si>
  <si>
    <t>UV XL Buff Bug Slinger BS Water Camo Green</t>
  </si>
  <si>
    <t>UV XL Buff Bug Slinger</t>
  </si>
  <si>
    <t>UV XL Buff Brown Trout</t>
  </si>
  <si>
    <t>UV XL Buff</t>
  </si>
  <si>
    <t>UV XL Buff Bonefish</t>
  </si>
  <si>
    <t>UV XL Buff Santana Red</t>
  </si>
  <si>
    <t>UV XL Buff Santana Navy</t>
  </si>
  <si>
    <t>UV XL Buff Cru</t>
  </si>
  <si>
    <t>UV XL Buff Slate Grey</t>
  </si>
  <si>
    <t>UV XL Buff Hunter Orange</t>
  </si>
  <si>
    <t>UV XL Buff Realtree RT Max 5</t>
  </si>
  <si>
    <t>UV XL Buff Realtree</t>
  </si>
  <si>
    <t>UV XL Buff Pixels Desert</t>
  </si>
  <si>
    <t>UV XL Buff Mossy Oak MO Break-Up Infinity</t>
  </si>
  <si>
    <t>UV XL Buff Mossy Oak</t>
  </si>
  <si>
    <t>UV XL Insect Shield Buff Pelagic Camo</t>
  </si>
  <si>
    <t>UV XL Insect Shield Buff</t>
  </si>
  <si>
    <t>UV XL Insect Shield Buff Santana Cru</t>
  </si>
  <si>
    <t>UV XL Insect Shield Buff Kenai Orange</t>
  </si>
  <si>
    <t>UV Half Buff Moonlight Blue</t>
  </si>
  <si>
    <t>UV Half Buff</t>
  </si>
  <si>
    <t>UV Half Buff Berry</t>
  </si>
  <si>
    <t>UV Half Buff Black</t>
  </si>
  <si>
    <t>UV Half Buff Reflective R-Citron</t>
  </si>
  <si>
    <t>UV Half Buff Reflective</t>
  </si>
  <si>
    <t>UV Half Buff Reflective R-Waterfall</t>
  </si>
  <si>
    <t>UV Half Buff Reflective R-Blue Ink</t>
  </si>
  <si>
    <t>UV Reflective Headband Stadi Black</t>
  </si>
  <si>
    <t>UV Half Buff Anton Anton</t>
  </si>
  <si>
    <t>UV Half Buff Anton</t>
  </si>
  <si>
    <t>UV Half Buff Nitric Orange Fluor</t>
  </si>
  <si>
    <t>UV Half Buff Jabe</t>
  </si>
  <si>
    <t>UV Half Buff Roles Grey</t>
  </si>
  <si>
    <t>UV Half Buff Electric</t>
  </si>
  <si>
    <t>UV Half Buff Impasto</t>
  </si>
  <si>
    <t>UV Half Buff Roles Red</t>
  </si>
  <si>
    <t>UV Half Buff Bicicleta</t>
  </si>
  <si>
    <t>UV Half Buff Sprocket</t>
  </si>
  <si>
    <t>Headband Buff Le Tour Black</t>
  </si>
  <si>
    <t>Headband Buff Ypres</t>
  </si>
  <si>
    <t>Headband Buff Nancy</t>
  </si>
  <si>
    <t>UV Half Buff Utah</t>
  </si>
  <si>
    <t>UV Half Buff Oregon</t>
  </si>
  <si>
    <t>UV Half Buff Colorado</t>
  </si>
  <si>
    <t>UV Half Buff California</t>
  </si>
  <si>
    <t>UV Half Buff Tie Dye Lace</t>
  </si>
  <si>
    <t>UV Half Buff Magma</t>
  </si>
  <si>
    <t>UV Half Buff Bubbles</t>
  </si>
  <si>
    <t>UV Half Buff Mandala</t>
  </si>
  <si>
    <t>UV Half Buff Mantra</t>
  </si>
  <si>
    <t>UV Half Buff Petrol</t>
  </si>
  <si>
    <t>UV Half Buff Bihar</t>
  </si>
  <si>
    <t>UV Half Buff Globalik Verde</t>
  </si>
  <si>
    <t>UV Half Buff Lumirama</t>
  </si>
  <si>
    <t>UV Half Buff Poppins Blue</t>
  </si>
  <si>
    <t>UV Half Buff Meadow</t>
  </si>
  <si>
    <t>UV Half Buff Cash White</t>
  </si>
  <si>
    <t>UV Half Buff Cash Sky</t>
  </si>
  <si>
    <t>UV Half Buff Cash Grey</t>
  </si>
  <si>
    <t>UV Half Buff Plumeria</t>
  </si>
  <si>
    <t>UV Half Buff Wiluna Graphite</t>
  </si>
  <si>
    <t>UV Half Buff Bonefish</t>
  </si>
  <si>
    <t>UV Half Buff Pelagic Camo</t>
  </si>
  <si>
    <t>UV Half Buff Dorado</t>
  </si>
  <si>
    <t>UV Headband Ixia</t>
  </si>
  <si>
    <t>UV Headband Mongar Black</t>
  </si>
  <si>
    <t>UV Headband Henna</t>
  </si>
  <si>
    <t>UV Headband Sari Turquoise</t>
  </si>
  <si>
    <t>UV Headband Vinyasa</t>
  </si>
  <si>
    <t>UV Headband Boteh</t>
  </si>
  <si>
    <t>UV Headband Cail Pink</t>
  </si>
  <si>
    <t>UV Headband Anton</t>
  </si>
  <si>
    <t>UV Headband Buff Milo</t>
  </si>
  <si>
    <t>UV Headband Carbon</t>
  </si>
  <si>
    <t>UV Headband Daghir</t>
  </si>
  <si>
    <t>UV Headband Firefly</t>
  </si>
  <si>
    <t>UV Headband Buff Inversion</t>
  </si>
  <si>
    <t>UV Headband Roles Green</t>
  </si>
  <si>
    <t>UV Headband Roles Pink</t>
  </si>
  <si>
    <t>UV Headband Dume</t>
  </si>
  <si>
    <t>UV Headband Buff Fulles</t>
  </si>
  <si>
    <t>UV Headband Botanic</t>
  </si>
  <si>
    <t>UV Headband Buff Orm</t>
  </si>
  <si>
    <t>UV Headband Siena Purple</t>
  </si>
  <si>
    <t>UV Headband Sundog</t>
  </si>
  <si>
    <t>UV Headband Dana</t>
  </si>
  <si>
    <t>UV Headband Paintball</t>
  </si>
  <si>
    <t>Original Buff TC Appalachian</t>
  </si>
  <si>
    <t>Original Buff</t>
  </si>
  <si>
    <t>Original Buff TC Cont. Divide</t>
  </si>
  <si>
    <t>Original Buff TC Pacific Crest</t>
  </si>
  <si>
    <t>Original Buff Beech</t>
  </si>
  <si>
    <t>Original Buff Directoire Blue</t>
  </si>
  <si>
    <t>Original Buff Medieval Blue</t>
  </si>
  <si>
    <t>Original Buff Plum Purple</t>
  </si>
  <si>
    <t>Original Buff Black</t>
  </si>
  <si>
    <t>Original Buff Graphite</t>
  </si>
  <si>
    <t>Original Buff Pewter</t>
  </si>
  <si>
    <t>Original Buff White</t>
  </si>
  <si>
    <t>Original Buff Cashmere White</t>
  </si>
  <si>
    <t>Original Buff Cashmere Blue</t>
  </si>
  <si>
    <t>Original Buff Cashmere Orange</t>
  </si>
  <si>
    <t>Original Buff Cashmere Kaky</t>
  </si>
  <si>
    <t>Original Buff Cashmere Red</t>
  </si>
  <si>
    <t>Original Buff Cashmere Black</t>
  </si>
  <si>
    <t>Original Buff Spright</t>
  </si>
  <si>
    <t>Original Buff Earl Grey</t>
  </si>
  <si>
    <t>Original Buff Kash Pink</t>
  </si>
  <si>
    <t>Original Buff Roulette</t>
  </si>
  <si>
    <t>Original Buff Brocade Pink</t>
  </si>
  <si>
    <t>Original Buff Mirage</t>
  </si>
  <si>
    <t>Original Buff Waterfalls</t>
  </si>
  <si>
    <t>Original Buff Lazuli Cru</t>
  </si>
  <si>
    <t>Original Buff Kenyata</t>
  </si>
  <si>
    <t>Original Buff Terrain</t>
  </si>
  <si>
    <t>Original Buff Alluvium</t>
  </si>
  <si>
    <t>Original Buff Zephyr</t>
  </si>
  <si>
    <t>Original Buff Colorado</t>
  </si>
  <si>
    <t>Original Buff Stride</t>
  </si>
  <si>
    <t>Original Buff Retro Lines</t>
  </si>
  <si>
    <t>Original Buff Painterly Grey</t>
  </si>
  <si>
    <t>Original Buff Peacock</t>
  </si>
  <si>
    <t>Original Buff Dune</t>
  </si>
  <si>
    <t>Original Buff Horizon</t>
  </si>
  <si>
    <t>Original Buff Wiluna Graphite</t>
  </si>
  <si>
    <t>Original Buff Inca Flair</t>
  </si>
  <si>
    <t>Original Buff Celtiknot</t>
  </si>
  <si>
    <t>Original Buff Sediment</t>
  </si>
  <si>
    <t>Original Buff Prism</t>
  </si>
  <si>
    <t>Original Buff Cordes</t>
  </si>
  <si>
    <t>Original Buff Succeed</t>
  </si>
  <si>
    <t>Original Buff Backslope</t>
  </si>
  <si>
    <t>Original Buff Vertex</t>
  </si>
  <si>
    <t>Original Buff Eneko</t>
  </si>
  <si>
    <t>Original Buff Motion</t>
  </si>
  <si>
    <t>Original Buff Multi Green</t>
  </si>
  <si>
    <t>Original Buff Multi Red</t>
  </si>
  <si>
    <t>Original Buff Sprocket Blue</t>
  </si>
  <si>
    <t>Original Buff Chains Jaune</t>
  </si>
  <si>
    <t>Original Buff Cyclo Power</t>
  </si>
  <si>
    <t>Original Buff Geared Up</t>
  </si>
  <si>
    <t>Original Buff Chi</t>
  </si>
  <si>
    <t>Original Buff Fibonacci Lime</t>
  </si>
  <si>
    <t>Original Buff Buthan</t>
  </si>
  <si>
    <t>Original Buff Boteh</t>
  </si>
  <si>
    <t>Original Buff Kupang</t>
  </si>
  <si>
    <t>Original Buff Cali</t>
  </si>
  <si>
    <t>Original Buff Afgan Graphite</t>
  </si>
  <si>
    <t>Original Buff Conquer</t>
  </si>
  <si>
    <t>Original Buff Basilica</t>
  </si>
  <si>
    <t>Original Buff Istanbul</t>
  </si>
  <si>
    <t>Original Buff Sublime</t>
  </si>
  <si>
    <t>Original Buff Lola</t>
  </si>
  <si>
    <t>Original Buff Blue Henna</t>
  </si>
  <si>
    <t>Original Buff Flected</t>
  </si>
  <si>
    <t>Original Buff Mountaintop</t>
  </si>
  <si>
    <t>Original Buff OG Buff</t>
  </si>
  <si>
    <t>Original Buff First Tracks</t>
  </si>
  <si>
    <t>Original Buff Mixprint</t>
  </si>
  <si>
    <t>Original Buff Prey</t>
  </si>
  <si>
    <t>Original Buff Stellar Blue</t>
  </si>
  <si>
    <t>Original Buff Stellar Orange</t>
  </si>
  <si>
    <t>Original Buff Snowflakes</t>
  </si>
  <si>
    <t>Original Buff Groove</t>
  </si>
  <si>
    <t>Original Buff Ollie</t>
  </si>
  <si>
    <t>Original Buff Blindside</t>
  </si>
  <si>
    <t>Original Buff Vintage Camouflage</t>
  </si>
  <si>
    <t>Original Buff Camuflaje 2</t>
  </si>
  <si>
    <t>Original Buff Dragonots</t>
  </si>
  <si>
    <t>Original Buff Wu Long</t>
  </si>
  <si>
    <t>Original Buff USA</t>
  </si>
  <si>
    <t>Original Buff Metal Tribal</t>
  </si>
  <si>
    <t>Original Buff Armor</t>
  </si>
  <si>
    <t>Original Buff Spines</t>
  </si>
  <si>
    <t>Original Buff 12 Star</t>
  </si>
  <si>
    <t>Original Buff TriStar Blue</t>
  </si>
  <si>
    <t>Original Buff Proveil PR US Flag</t>
  </si>
  <si>
    <t>Original Buff Proveil</t>
  </si>
  <si>
    <t>Original Buff Skull Mask</t>
  </si>
  <si>
    <t>Original Buff Skull Cash</t>
  </si>
  <si>
    <t>Original Buff NG Baldosa Rosa</t>
  </si>
  <si>
    <t>Original Buff National Geographic</t>
  </si>
  <si>
    <t>Original Buff NG Dynasty</t>
  </si>
  <si>
    <t>Original Buff NG Brahma</t>
  </si>
  <si>
    <t>Original Buff NG Temple</t>
  </si>
  <si>
    <t>Original Buff NG Mochica</t>
  </si>
  <si>
    <t>Original Buff NG Virunga</t>
  </si>
  <si>
    <t>Slim Fit Buff Istambul Grey</t>
  </si>
  <si>
    <t>Slim Fit Buff</t>
  </si>
  <si>
    <t>Slim Fit Buff Sudanese</t>
  </si>
  <si>
    <t>Slim Fit Buff Bolshi</t>
  </si>
  <si>
    <t>Slim Fit Buff Nuwara</t>
  </si>
  <si>
    <t>Slim Fit Buff Kham</t>
  </si>
  <si>
    <t>Slim Fit Buff Massala</t>
  </si>
  <si>
    <t>Reflective Buff R-Fire Carbon</t>
  </si>
  <si>
    <t>Reflective Buff</t>
  </si>
  <si>
    <t>Reflective Buff R-Retro Lines</t>
  </si>
  <si>
    <t>Reflective Buff R-Black</t>
  </si>
  <si>
    <t>Reflective Buff R-Indigo Solid</t>
  </si>
  <si>
    <t>Reflective Buff R-Yellow Fluor</t>
  </si>
  <si>
    <t>Reflective Buff R-Blaze Orange</t>
  </si>
  <si>
    <t>Merino Wool 3/4 Buff Black</t>
  </si>
  <si>
    <t>Merino Wool 3/4 Buff</t>
  </si>
  <si>
    <t>Merino Wool 3/4 Buff Blue Ink</t>
  </si>
  <si>
    <t>Merino Wool 3/4 Buff Coral</t>
  </si>
  <si>
    <t>Merino Wool 3/4 Buff Dark Night</t>
  </si>
  <si>
    <t>Merino Wool Buff Cugnot</t>
  </si>
  <si>
    <t>Merino Wool Printed Buff</t>
  </si>
  <si>
    <t>Merino Wool Buff Snow</t>
  </si>
  <si>
    <t>Merino Wool Buff</t>
  </si>
  <si>
    <t>Merino Wool Buff Grana</t>
  </si>
  <si>
    <t>Merino Wool Buff Plum</t>
  </si>
  <si>
    <t>Merino Wool Buff French Blue</t>
  </si>
  <si>
    <t>Merino Wool Buff Grey</t>
  </si>
  <si>
    <t>Merino Wool Buff Cedar</t>
  </si>
  <si>
    <t>Merino Wool Buff Black</t>
  </si>
  <si>
    <t>Polar Buff Black/Black</t>
  </si>
  <si>
    <t>Polar Buff</t>
  </si>
  <si>
    <t>Polar Buff Cashmere Blue/Eclipse</t>
  </si>
  <si>
    <t>Polar Buff Cashmere Black/Black</t>
  </si>
  <si>
    <t>Polar Buff Mossy Oak MO Duck Blind</t>
  </si>
  <si>
    <t>Polar Buff Mossy Oak</t>
  </si>
  <si>
    <t>Polar Realtree RT Xtra</t>
  </si>
  <si>
    <t>Polar Buff RealTree</t>
  </si>
  <si>
    <t>Polar Buff Realtree RT Max 4</t>
  </si>
  <si>
    <t>Polar Mossy Oak  MO Break-Up Country</t>
  </si>
  <si>
    <t>Polar Buff Snow Camo/Cru</t>
  </si>
  <si>
    <t>Polar Buff Proveil PR US Flag</t>
  </si>
  <si>
    <t>Polar Buff Proveil</t>
  </si>
  <si>
    <t>Polar Buff Flat Brush</t>
  </si>
  <si>
    <t>Polar Buff Texture Red/Grey</t>
  </si>
  <si>
    <t>Junior Original Buff Dye Star</t>
  </si>
  <si>
    <t>Junior Original Buff</t>
  </si>
  <si>
    <t>Junior Original Buff Delight</t>
  </si>
  <si>
    <t>Junior Original Buff Ombre</t>
  </si>
  <si>
    <t>Junior Original Buff Camo Star</t>
  </si>
  <si>
    <t>Junior Original Buff Shift</t>
  </si>
  <si>
    <t>Junior Original Buff College</t>
  </si>
  <si>
    <t>Junior Original Buff Spirit Animal</t>
  </si>
  <si>
    <t>Junior Original Buff Speckle</t>
  </si>
  <si>
    <t>Junior Original Buff Cosmic</t>
  </si>
  <si>
    <t>Junior Original Buff Groovy Baby</t>
  </si>
  <si>
    <t>Junior Original Buff Kalina</t>
  </si>
  <si>
    <t>Junior UV Buff Tarpon Scales</t>
  </si>
  <si>
    <t>Junior UV Buff</t>
  </si>
  <si>
    <t>Junior UV Buff Dorado</t>
  </si>
  <si>
    <t>Junior UV Buff Blithe</t>
  </si>
  <si>
    <t>Junior UV Buff Sundog</t>
  </si>
  <si>
    <t>Junior UV Buff Santana Navy</t>
  </si>
  <si>
    <t>Junior UV Buff Mortal</t>
  </si>
  <si>
    <t>Junior UV Buff Drew Brophy DB Fish Buffet</t>
  </si>
  <si>
    <t>Junior UV Buff Drew Brophy</t>
  </si>
  <si>
    <t>Junior UV Buff Lotta Sharks</t>
  </si>
  <si>
    <t>Junior UV Buff Totally Tubular</t>
  </si>
  <si>
    <t>Junior UV Buff Pika</t>
  </si>
  <si>
    <t>Junior UV Buff Tad</t>
  </si>
  <si>
    <t>Junior UV Buff Santana Blush</t>
  </si>
  <si>
    <t>Dog Buff Blaze Orange S/M</t>
  </si>
  <si>
    <t>Dog Buff</t>
  </si>
  <si>
    <t>Dog Buff Blaze Orange M/L</t>
  </si>
  <si>
    <t>Dog Buff Realtree RT Xtra S/M</t>
  </si>
  <si>
    <t>Dog Buff Realtree</t>
  </si>
  <si>
    <t>Dog Buff Realtree RT Xtra M/L</t>
  </si>
  <si>
    <t>Dog Buff R-Dogdana Blue S/M</t>
  </si>
  <si>
    <t>Dog Reflective Buff</t>
  </si>
  <si>
    <t>Dog Buff R-Dogdana Blue M/L</t>
  </si>
  <si>
    <t>Dog Buff R-Cash Grey S/M</t>
  </si>
  <si>
    <t>Dog Buff R-Cash Grey M/L</t>
  </si>
  <si>
    <t>Dog Reflective Buff R-Scottish S/M</t>
  </si>
  <si>
    <t>Dog Reflective Buff R-Scottish M/L</t>
  </si>
  <si>
    <t>Dog Buff R-Dogdana Red S/M</t>
  </si>
  <si>
    <t>Dog Buff R-Dogdana Red M/L</t>
  </si>
  <si>
    <t>Dog Buff R-Cash Pink S/M</t>
  </si>
  <si>
    <t>Dog Buff R-Cash Pink M/L</t>
  </si>
  <si>
    <t>Dog Buff R-Groove S/M</t>
  </si>
  <si>
    <t>Dog Buff R-Groove M/L</t>
  </si>
  <si>
    <t>111690.555.20</t>
  </si>
  <si>
    <t>Dog Buff Insect Shield Otoe S/M</t>
  </si>
  <si>
    <t>Dog Buff Insect Shield</t>
  </si>
  <si>
    <t>111690.555.30</t>
  </si>
  <si>
    <t>Dog Buff Insect Shield Otoe M/L</t>
  </si>
  <si>
    <t>Polar Buff Realtree</t>
  </si>
  <si>
    <t>Hats</t>
  </si>
  <si>
    <t>Mask</t>
  </si>
  <si>
    <t xml:space="preserve">Merino Wool </t>
  </si>
  <si>
    <t>Polar</t>
  </si>
  <si>
    <t>Hat and Neck Shape Holder</t>
  </si>
  <si>
    <t>Junior 3-D Head Display</t>
  </si>
  <si>
    <t>Dog Counter Display</t>
  </si>
  <si>
    <t>Spring Summer 2016 Buff Headwear Order Form (January 4, 2016 - July 15, 2016)</t>
  </si>
  <si>
    <t>Spring Summer 2016 Buff Headwear Order Summary (January 4, 2016 - July 15, 2016)</t>
  </si>
  <si>
    <t>Spring Summer 2016 Buff Headwear POP Order Form (January 4, 2016 - July 15, 2016)</t>
  </si>
  <si>
    <t>Holds 12 units</t>
  </si>
  <si>
    <t>Holds 36 units</t>
  </si>
  <si>
    <t>Holds 1 hat</t>
  </si>
  <si>
    <t>Holds 1 unit</t>
  </si>
  <si>
    <t>Holds 1 hat and 1 neckwear</t>
  </si>
  <si>
    <t>1. Standard terms are Net 30 days with approved credit.  Prices and terms are effective January 1, 2016.  Prices are subject to change without notice.  Shipping is FOB Franklin, MA.  Standard shipping is via ground transportation.</t>
  </si>
  <si>
    <t>a</t>
  </si>
  <si>
    <t>ss2016</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</si>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</sst>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mm/dd/yyyy"/>
  </numFmts>
  <fonts count="8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9"/>
      <color indexed="81"/>
      <name val="Tahoma"/>
      <family val="2"/>
    </font>
    <font>
      <sz val="10"/>
      <color indexed="8"/>
      <name val="Arial"/>
      <family val="2"/>
    </font>
    <font>
      <sz val="8"/>
      <color indexed="8"/>
      <name val="Arial"/>
      <family val="2"/>
    </font>
    <font>
      <b/>
      <sz val="10"/>
      <name val="Arial"/>
      <family val="2"/>
    </font>
    <font>
      <b/>
      <sz val="8"/>
      <name val="Arial"/>
      <family val="2"/>
    </font>
    <font>
      <sz val="8"/>
      <name val="Arial"/>
      <family val="2"/>
    </font>
    <font>
      <b/>
      <sz val="14"/>
      <color indexed="8"/>
      <name val="Arial"/>
      <family val="2"/>
    </font>
    <font>
      <b/>
      <sz val="9"/>
      <name val="Arial"/>
      <family val="2"/>
    </font>
    <font>
      <sz val="9"/>
      <name val="Arial"/>
      <family val="2"/>
    </font>
    <font>
      <i/>
      <sz val="9"/>
      <name val="Arial"/>
      <family val="2"/>
    </font>
    <font>
      <b/>
      <sz val="11"/>
      <name val="Arial"/>
      <family val="2"/>
    </font>
    <font>
      <sz val="11"/>
      <name val="Arial"/>
      <family val="2"/>
    </font>
    <font>
      <b/>
      <vertAlign val="superscript"/>
      <sz val="14"/>
      <color indexed="8"/>
      <name val="Arial"/>
      <family val="2"/>
    </font>
    <font>
      <b/>
      <sz val="8.5"/>
      <name val="Arial"/>
      <family val="2"/>
    </font>
    <font>
      <sz val="8.5"/>
      <name val="Arial"/>
      <family val="2"/>
    </font>
    <font>
      <sz val="9"/>
      <color indexed="81"/>
      <name val="Tahoma"/>
      <family val="2"/>
    </font>
    <font>
      <b/>
      <sz val="12"/>
      <color indexed="81"/>
      <name val="Tahoma"/>
      <family val="2"/>
    </font>
    <font>
      <sz val="11"/>
      <color theme="1"/>
      <name val="Calibri"/>
      <family val="2"/>
      <scheme val="minor"/>
    </font>
    <font>
      <sz val="11"/>
      <color indexed="8"/>
      <name val="Arial"/>
      <family val="2"/>
    </font>
    <font>
      <b/>
      <sz val="10"/>
      <color indexed="8"/>
      <name val="Arial"/>
      <family val="2"/>
    </font>
    <font>
      <b/>
      <sz val="11"/>
      <color indexed="8"/>
      <name val="Arial"/>
      <family val="2"/>
    </font>
    <font>
      <sz val="9"/>
      <color indexed="8"/>
      <name val="Arial"/>
      <family val="2"/>
    </font>
    <font>
      <b/>
      <sz val="14"/>
      <color indexed="8"/>
      <name val="Arial"/>
      <family val="2"/>
    </font>
    <font>
      <b/>
      <i/>
      <sz val="8"/>
      <color indexed="8"/>
      <name val="Arial"/>
      <family val="2"/>
    </font>
    <font>
      <b/>
      <sz val="8"/>
      <color indexed="8"/>
      <name val="Arial"/>
      <family val="2"/>
    </font>
    <font>
      <b/>
      <sz val="9"/>
      <color indexed="8"/>
      <name val="Arial"/>
      <family val="2"/>
    </font>
    <font>
      <sz val="8.5"/>
      <color indexed="8"/>
      <name val="Arial"/>
      <family val="2"/>
    </font>
    <font>
      <b/>
      <i/>
      <sz val="10"/>
      <color indexed="8"/>
      <name val="Arial"/>
      <family val="2"/>
    </font>
    <font>
      <i/>
      <sz val="10"/>
      <color indexed="8"/>
      <name val="Arial"/>
      <family val="2"/>
    </font>
    <font>
      <b/>
      <sz val="10"/>
      <color theme="1" tint="0.499984740745262"/>
      <name val="Arial"/>
      <family val="2"/>
    </font>
    <font>
      <sz val="9.5"/>
      <color rgb="FFC00000"/>
      <name val="Arial"/>
      <family val="2"/>
    </font>
    <font>
      <sz val="10"/>
      <color indexed="8"/>
      <name val="Verdana"/>
      <family val="2"/>
    </font>
    <font>
      <i/>
      <sz val="8"/>
      <color indexed="8"/>
      <name val="Verdana"/>
      <family val="2"/>
    </font>
    <font>
      <i/>
      <sz val="8"/>
      <color indexed="8"/>
      <name val="Verdana"/>
      <family val="2"/>
    </font>
    <font>
      <b/>
      <sz val="22"/>
      <color theme="1"/>
      <name val="Calibri"/>
      <family val="2"/>
      <scheme val="minor"/>
    </font>
    <font>
      <b/>
      <u/>
      <sz val="11"/>
      <color theme="1"/>
      <name val="Calibri"/>
      <family val="2"/>
      <scheme val="minor"/>
    </font>
    <font>
      <sz val="8"/>
      <name val="Verdana"/>
      <family val="2"/>
    </font>
    <font>
      <sz val="10"/>
      <color theme="1"/>
      <name val="Arial"/>
      <family val="2"/>
    </font>
    <font>
      <b/>
      <sz val="18"/>
      <color theme="1"/>
      <name val="Arial"/>
      <family val="2"/>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u/>
      <sz val="8"/>
      <color theme="10"/>
      <name val="Arial"/>
      <family val="2"/>
    </font>
    <font>
      <u/>
      <sz val="8"/>
      <color theme="11"/>
      <name val="Arial"/>
      <family val="2"/>
    </font>
    <font>
      <sz val="12"/>
      <color indexed="8"/>
      <name val="Calibri"/>
      <family val="2"/>
      <charset val="1"/>
    </font>
    <font>
      <sz val="11"/>
      <color indexed="8"/>
      <name val="Calibri"/>
      <family val="2"/>
      <charset val="1"/>
    </font>
    <font>
      <sz val="11"/>
      <color indexed="9"/>
      <name val="Calibri"/>
      <family val="2"/>
    </font>
    <font>
      <b/>
      <sz val="11"/>
      <color indexed="52"/>
      <name val="Calibri"/>
      <family val="2"/>
    </font>
    <font>
      <b/>
      <sz val="11"/>
      <color indexed="62"/>
      <name val="Calibri"/>
      <family val="2"/>
    </font>
    <font>
      <sz val="11"/>
      <color indexed="20"/>
      <name val="Calibri"/>
      <family val="2"/>
    </font>
    <font>
      <sz val="8"/>
      <name val="Arial"/>
      <family val="2"/>
      <charset val="1"/>
    </font>
    <font>
      <b/>
      <sz val="11"/>
      <color indexed="63"/>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sz val="10"/>
      <name val="Verdana"/>
      <family val="2"/>
    </font>
    <font>
      <b/>
      <sz val="11"/>
      <color theme="1" tint="0.499984740745262"/>
      <name val="Arial"/>
      <family val="2"/>
    </font>
    <font>
      <b/>
      <i/>
      <sz val="11"/>
      <color indexed="8"/>
      <name val="Arial"/>
      <family val="2"/>
    </font>
    <font>
      <u/>
      <sz val="11"/>
      <color theme="10"/>
      <name val="Calibri"/>
      <family val="2"/>
      <scheme val="minor"/>
    </font>
    <font>
      <u/>
      <sz val="11"/>
      <color theme="11"/>
      <name val="Calibri"/>
      <family val="2"/>
      <scheme val="minor"/>
    </font>
    <font>
      <sz val="10"/>
      <color theme="1"/>
      <name val="Courier"/>
      <family val="3"/>
    </font>
    <font>
      <b/>
      <sz val="8"/>
      <color theme="0"/>
      <name val="Arial"/>
      <family val="2"/>
    </font>
    <font>
      <sz val="11"/>
      <name val="Calibri"/>
      <family val="2"/>
      <scheme val="minor"/>
    </font>
    <font>
      <b/>
      <sz val="11"/>
      <color rgb="FFFF0000"/>
      <name val="Arial"/>
      <family val="2"/>
    </font>
    <font>
      <b/>
      <sz val="10"/>
      <color rgb="FFFF0000"/>
      <name val="Arial"/>
      <family val="2"/>
    </font>
    <font>
      <b/>
      <sz val="9"/>
      <color rgb="FFFF0000"/>
      <name val="Arial"/>
      <family val="2"/>
    </font>
    <font>
      <b/>
      <sz val="8"/>
      <color rgb="FFFF0000"/>
      <name val="Arial"/>
      <family val="2"/>
    </font>
    <font>
      <sz val="11"/>
      <color rgb="FFFF0000"/>
      <name val="Arial"/>
      <family val="2"/>
    </font>
    <font>
      <sz val="10"/>
      <color theme="1"/>
      <name val="Calibri"/>
      <family val="2"/>
      <scheme val="minor"/>
    </font>
    <font>
      <sz val="10"/>
      <color rgb="FF000000"/>
      <name val="Arial"/>
      <family val="2"/>
    </font>
    <font>
      <sz val="8"/>
      <name val="Calibri"/>
      <family val="2"/>
      <scheme val="minor"/>
    </font>
    <font>
      <sz val="12"/>
      <name val="Calibri"/>
      <family val="2"/>
      <scheme val="minor"/>
    </font>
    <font>
      <b/>
      <sz val="10"/>
      <color theme="1"/>
      <name val="Arial"/>
    </font>
  </fonts>
  <fills count="40">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8" tint="0.79998168889431442"/>
        <bgColor indexed="64"/>
      </patternFill>
    </fill>
    <fill>
      <patternFill patternType="solid">
        <fgColor theme="1" tint="0.34998626667073579"/>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54"/>
      </patternFill>
    </fill>
    <fill>
      <patternFill patternType="solid">
        <fgColor indexed="29"/>
      </patternFill>
    </fill>
    <fill>
      <patternFill patternType="solid">
        <fgColor indexed="43"/>
      </patternFill>
    </fill>
    <fill>
      <patternFill patternType="solid">
        <fgColor indexed="22"/>
      </patternFill>
    </fill>
    <fill>
      <patternFill patternType="solid">
        <fgColor indexed="10"/>
      </patternFill>
    </fill>
    <fill>
      <patternFill patternType="solid">
        <fgColor indexed="57"/>
      </patternFill>
    </fill>
    <fill>
      <patternFill patternType="solid">
        <fgColor indexed="23"/>
      </patternFill>
    </fill>
    <fill>
      <patternFill patternType="solid">
        <fgColor indexed="49"/>
      </patternFill>
    </fill>
    <fill>
      <patternFill patternType="solid">
        <fgColor indexed="53"/>
      </patternFill>
    </fill>
    <fill>
      <patternFill patternType="solid">
        <fgColor indexed="45"/>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rgb="FF7030A0"/>
        <bgColor indexed="64"/>
      </patternFill>
    </fill>
    <fill>
      <patternFill patternType="solid">
        <fgColor theme="5" tint="0.39997558519241921"/>
        <bgColor indexed="64"/>
      </patternFill>
    </fill>
    <fill>
      <patternFill patternType="solid">
        <fgColor theme="3" tint="0.59999389629810485"/>
        <bgColor indexed="64"/>
      </patternFill>
    </fill>
  </fills>
  <borders count="107">
    <border>
      <left/>
      <right/>
      <top/>
      <bottom/>
      <diagonal/>
    </border>
    <border>
      <left style="thin">
        <color auto="1"/>
      </left>
      <right style="thin">
        <color auto="1"/>
      </right>
      <top style="hair">
        <color auto="1"/>
      </top>
      <bottom style="hair">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bottom style="thin">
        <color auto="1"/>
      </bottom>
      <diagonal/>
    </border>
    <border>
      <left/>
      <right/>
      <top/>
      <bottom style="medium">
        <color auto="1"/>
      </bottom>
      <diagonal/>
    </border>
    <border>
      <left/>
      <right/>
      <top style="medium">
        <color auto="1"/>
      </top>
      <bottom/>
      <diagonal/>
    </border>
    <border>
      <left/>
      <right/>
      <top/>
      <bottom style="double">
        <color auto="1"/>
      </bottom>
      <diagonal/>
    </border>
    <border>
      <left style="medium">
        <color auto="1"/>
      </left>
      <right/>
      <top/>
      <bottom style="double">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style="thin">
        <color auto="1"/>
      </left>
      <right/>
      <top style="double">
        <color auto="1"/>
      </top>
      <bottom/>
      <diagonal/>
    </border>
    <border>
      <left style="thin">
        <color auto="1"/>
      </left>
      <right/>
      <top style="thin">
        <color auto="1"/>
      </top>
      <bottom style="thin">
        <color auto="1"/>
      </bottom>
      <diagonal/>
    </border>
    <border>
      <left style="thin">
        <color auto="1"/>
      </left>
      <right/>
      <top style="hair">
        <color auto="1"/>
      </top>
      <bottom style="hair">
        <color auto="1"/>
      </bottom>
      <diagonal/>
    </border>
    <border>
      <left style="thin">
        <color auto="1"/>
      </left>
      <right style="thin">
        <color auto="1"/>
      </right>
      <top style="medium">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style="medium">
        <color auto="1"/>
      </bottom>
      <diagonal/>
    </border>
    <border>
      <left/>
      <right/>
      <top style="double">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double">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double">
        <color auto="1"/>
      </bottom>
      <diagonal/>
    </border>
    <border>
      <left/>
      <right/>
      <top style="thin">
        <color auto="1"/>
      </top>
      <bottom/>
      <diagonal/>
    </border>
    <border>
      <left/>
      <right/>
      <top style="hair">
        <color auto="1"/>
      </top>
      <bottom style="hair">
        <color auto="1"/>
      </bottom>
      <diagonal/>
    </border>
    <border>
      <left style="thin">
        <color auto="1"/>
      </left>
      <right style="thin">
        <color auto="1"/>
      </right>
      <top/>
      <bottom style="double">
        <color auto="1"/>
      </bottom>
      <diagonal/>
    </border>
    <border>
      <left/>
      <right style="medium">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style="medium">
        <color auto="1"/>
      </right>
      <top/>
      <bottom style="double">
        <color auto="1"/>
      </bottom>
      <diagonal/>
    </border>
    <border>
      <left style="medium">
        <color auto="1"/>
      </left>
      <right/>
      <top style="double">
        <color auto="1"/>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54"/>
      </bottom>
      <diagonal/>
    </border>
    <border>
      <left/>
      <right/>
      <top/>
      <bottom style="medium">
        <color indexed="54"/>
      </bottom>
      <diagonal/>
    </border>
    <border>
      <left/>
      <right/>
      <top style="double">
        <color auto="1"/>
      </top>
      <bottom style="hair">
        <color auto="1"/>
      </bottom>
      <diagonal/>
    </border>
    <border>
      <left style="thin">
        <color auto="1"/>
      </left>
      <right style="thin">
        <color auto="1"/>
      </right>
      <top style="double">
        <color auto="1"/>
      </top>
      <bottom style="hair">
        <color auto="1"/>
      </bottom>
      <diagonal/>
    </border>
    <border>
      <left/>
      <right style="medium">
        <color auto="1"/>
      </right>
      <top style="hair">
        <color auto="1"/>
      </top>
      <bottom style="hair">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double">
        <color auto="1"/>
      </top>
      <bottom style="hair">
        <color auto="1"/>
      </bottom>
      <diagonal/>
    </border>
    <border>
      <left/>
      <right style="thin">
        <color auto="1"/>
      </right>
      <top style="hair">
        <color auto="1"/>
      </top>
      <bottom style="hair">
        <color auto="1"/>
      </bottom>
      <diagonal/>
    </border>
    <border>
      <left/>
      <right style="medium">
        <color auto="1"/>
      </right>
      <top style="medium">
        <color auto="1"/>
      </top>
      <bottom style="double">
        <color auto="1"/>
      </bottom>
      <diagonal/>
    </border>
    <border>
      <left style="medium">
        <color auto="1"/>
      </left>
      <right style="medium">
        <color auto="1"/>
      </right>
      <top/>
      <bottom style="thin">
        <color auto="1"/>
      </bottom>
      <diagonal/>
    </border>
    <border>
      <left style="thin">
        <color auto="1"/>
      </left>
      <right style="medium">
        <color auto="1"/>
      </right>
      <top/>
      <bottom style="double">
        <color auto="1"/>
      </bottom>
      <diagonal/>
    </border>
    <border>
      <left style="medium">
        <color auto="1"/>
      </left>
      <right style="thin">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double">
        <color auto="1"/>
      </bottom>
      <diagonal/>
    </border>
    <border>
      <left style="medium">
        <color auto="1"/>
      </left>
      <right style="medium">
        <color auto="1"/>
      </right>
      <top style="double">
        <color auto="1"/>
      </top>
      <bottom/>
      <diagonal/>
    </border>
    <border>
      <left style="thin">
        <color auto="1"/>
      </left>
      <right/>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style="hair">
        <color auto="1"/>
      </bottom>
      <diagonal/>
    </border>
    <border>
      <left/>
      <right/>
      <top/>
      <bottom style="hair">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top style="double">
        <color auto="1"/>
      </top>
      <bottom style="hair">
        <color auto="1"/>
      </bottom>
      <diagonal/>
    </border>
    <border>
      <left/>
      <right style="medium">
        <color auto="1"/>
      </right>
      <top style="double">
        <color auto="1"/>
      </top>
      <bottom style="hair">
        <color auto="1"/>
      </bottom>
      <diagonal/>
    </border>
    <border>
      <left style="thin">
        <color auto="1"/>
      </left>
      <right/>
      <top style="hair">
        <color auto="1"/>
      </top>
      <bottom style="medium">
        <color auto="1"/>
      </bottom>
      <diagonal/>
    </border>
    <border>
      <left/>
      <right/>
      <top style="hair">
        <color auto="1"/>
      </top>
      <bottom style="medium">
        <color auto="1"/>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medium">
        <color auto="1"/>
      </right>
      <top style="hair">
        <color auto="1"/>
      </top>
      <bottom style="medium">
        <color auto="1"/>
      </bottom>
      <diagonal/>
    </border>
    <border>
      <left style="thin">
        <color auto="1"/>
      </left>
      <right style="thin">
        <color auto="1"/>
      </right>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top style="thin">
        <color auto="1"/>
      </top>
      <bottom style="medium">
        <color auto="1"/>
      </bottom>
      <diagonal/>
    </border>
    <border>
      <left style="medium">
        <color auto="1"/>
      </left>
      <right/>
      <top style="medium">
        <color auto="1"/>
      </top>
      <bottom style="dotted">
        <color auto="1"/>
      </bottom>
      <diagonal/>
    </border>
    <border>
      <left/>
      <right/>
      <top style="medium">
        <color auto="1"/>
      </top>
      <bottom style="dotted">
        <color auto="1"/>
      </bottom>
      <diagonal/>
    </border>
    <border>
      <left/>
      <right style="medium">
        <color auto="1"/>
      </right>
      <top style="medium">
        <color auto="1"/>
      </top>
      <bottom style="dotted">
        <color auto="1"/>
      </bottom>
      <diagonal/>
    </border>
    <border>
      <left style="medium">
        <color auto="1"/>
      </left>
      <right/>
      <top style="dotted">
        <color auto="1"/>
      </top>
      <bottom style="medium">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s>
  <cellStyleXfs count="1862">
    <xf numFmtId="0" fontId="0" fillId="0" borderId="0"/>
    <xf numFmtId="44" fontId="22" fillId="0" borderId="0" applyFont="0" applyFill="0" applyBorder="0" applyAlignment="0" applyProtection="0"/>
    <xf numFmtId="0" fontId="4" fillId="0" borderId="0"/>
    <xf numFmtId="0" fontId="4" fillId="0" borderId="0"/>
    <xf numFmtId="0" fontId="46" fillId="9" borderId="0" applyNumberFormat="0" applyBorder="0" applyAlignment="0" applyProtection="0"/>
    <xf numFmtId="0" fontId="51" fillId="0" borderId="50" applyNumberFormat="0" applyFill="0" applyAlignment="0" applyProtection="0"/>
    <xf numFmtId="0" fontId="10" fillId="0" borderId="0"/>
    <xf numFmtId="0" fontId="44" fillId="0" borderId="0" applyNumberFormat="0" applyFill="0" applyBorder="0" applyAlignment="0" applyProtection="0"/>
    <xf numFmtId="0" fontId="45" fillId="8" borderId="0" applyNumberFormat="0" applyBorder="0" applyAlignment="0" applyProtection="0"/>
    <xf numFmtId="0" fontId="47" fillId="10" borderId="46" applyNumberFormat="0" applyAlignment="0" applyProtection="0"/>
    <xf numFmtId="0" fontId="48" fillId="0" borderId="47" applyNumberFormat="0" applyFill="0" applyAlignment="0" applyProtection="0"/>
    <xf numFmtId="0" fontId="49" fillId="11" borderId="48" applyNumberFormat="0" applyAlignment="0" applyProtection="0"/>
    <xf numFmtId="0" fontId="50" fillId="0" borderId="0" applyNumberFormat="0" applyFill="0" applyBorder="0" applyAlignment="0" applyProtection="0"/>
    <xf numFmtId="0" fontId="22" fillId="12" borderId="49" applyNumberFormat="0" applyFon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10" fillId="0" borderId="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4" fillId="0" borderId="0"/>
    <xf numFmtId="0" fontId="54" fillId="0" borderId="0"/>
    <xf numFmtId="0" fontId="55" fillId="13" borderId="0" applyNumberFormat="0" applyBorder="0" applyAlignment="0" applyProtection="0"/>
    <xf numFmtId="0" fontId="55" fillId="14" borderId="0" applyNumberFormat="0" applyBorder="0" applyAlignment="0" applyProtection="0"/>
    <xf numFmtId="0" fontId="55" fillId="15" borderId="0" applyNumberFormat="0" applyBorder="0" applyAlignment="0" applyProtection="0"/>
    <xf numFmtId="0" fontId="55" fillId="13" borderId="0" applyNumberFormat="0" applyBorder="0" applyAlignment="0" applyProtection="0"/>
    <xf numFmtId="0" fontId="55" fillId="16" borderId="0" applyNumberFormat="0" applyBorder="0" applyAlignment="0" applyProtection="0"/>
    <xf numFmtId="0" fontId="55" fillId="14"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55" fillId="19" borderId="0" applyNumberFormat="0" applyBorder="0" applyAlignment="0" applyProtection="0"/>
    <xf numFmtId="0" fontId="55" fillId="20" borderId="0" applyNumberFormat="0" applyBorder="0" applyAlignment="0" applyProtection="0"/>
    <xf numFmtId="0" fontId="55" fillId="17" borderId="0" applyNumberFormat="0" applyBorder="0" applyAlignment="0" applyProtection="0"/>
    <xf numFmtId="0" fontId="55" fillId="14"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6" fillId="19" borderId="0" applyNumberFormat="0" applyBorder="0" applyAlignment="0" applyProtection="0"/>
    <xf numFmtId="0" fontId="56" fillId="20" borderId="0" applyNumberFormat="0" applyBorder="0" applyAlignment="0" applyProtection="0"/>
    <xf numFmtId="0" fontId="56" fillId="17" borderId="0" applyNumberFormat="0" applyBorder="0" applyAlignment="0" applyProtection="0"/>
    <xf numFmtId="0" fontId="56" fillId="14" borderId="0" applyNumberFormat="0" applyBorder="0" applyAlignment="0" applyProtection="0"/>
    <xf numFmtId="0" fontId="57" fillId="13" borderId="51" applyNumberFormat="0" applyAlignment="0" applyProtection="0"/>
    <xf numFmtId="0" fontId="56" fillId="17" borderId="0" applyNumberFormat="0" applyBorder="0" applyAlignment="0" applyProtection="0"/>
    <xf numFmtId="0" fontId="56" fillId="21" borderId="0" applyNumberFormat="0" applyBorder="0" applyAlignment="0" applyProtection="0"/>
    <xf numFmtId="0" fontId="56" fillId="22" borderId="0" applyNumberFormat="0" applyBorder="0" applyAlignment="0" applyProtection="0"/>
    <xf numFmtId="0" fontId="56" fillId="23" borderId="0" applyNumberFormat="0" applyBorder="0" applyAlignment="0" applyProtection="0"/>
    <xf numFmtId="0" fontId="56" fillId="24" borderId="0" applyNumberFormat="0" applyBorder="0" applyAlignment="0" applyProtection="0"/>
    <xf numFmtId="0" fontId="56" fillId="25" borderId="0" applyNumberFormat="0" applyBorder="0" applyAlignment="0" applyProtection="0"/>
    <xf numFmtId="0" fontId="59" fillId="26" borderId="0" applyNumberFormat="0" applyBorder="0" applyAlignment="0" applyProtection="0"/>
    <xf numFmtId="0" fontId="60" fillId="0" borderId="0"/>
    <xf numFmtId="0" fontId="61" fillId="13" borderId="52" applyNumberFormat="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4" fillId="0" borderId="53" applyNumberFormat="0" applyFill="0" applyAlignment="0" applyProtection="0"/>
    <xf numFmtId="0" fontId="65" fillId="0" borderId="53" applyNumberFormat="0" applyFill="0" applyAlignment="0" applyProtection="0"/>
    <xf numFmtId="0" fontId="58" fillId="0" borderId="54" applyNumberFormat="0" applyFill="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66" fillId="0" borderId="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59" fillId="26" borderId="0" applyNumberFormat="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cellStyleXfs>
  <cellXfs count="536">
    <xf numFmtId="0" fontId="0" fillId="0" borderId="0" xfId="0"/>
    <xf numFmtId="0" fontId="23" fillId="0" borderId="0" xfId="0" applyFont="1"/>
    <xf numFmtId="0" fontId="24" fillId="0" borderId="0" xfId="0" applyFont="1"/>
    <xf numFmtId="44" fontId="23" fillId="0" borderId="0" xfId="1" applyFont="1"/>
    <xf numFmtId="0" fontId="26" fillId="0" borderId="0" xfId="0" applyFont="1" applyProtection="1"/>
    <xf numFmtId="0" fontId="26" fillId="0" borderId="0" xfId="0" applyFont="1" applyFill="1" applyProtection="1"/>
    <xf numFmtId="0" fontId="13" fillId="0" borderId="0" xfId="0" applyFont="1" applyBorder="1" applyProtection="1"/>
    <xf numFmtId="0" fontId="12" fillId="0" borderId="12" xfId="0" applyFont="1" applyBorder="1" applyAlignment="1" applyProtection="1">
      <alignment horizontal="left" indent="1"/>
    </xf>
    <xf numFmtId="0" fontId="26" fillId="0" borderId="0" xfId="0" applyFont="1" applyFill="1" applyBorder="1" applyAlignment="1" applyProtection="1">
      <alignment horizontal="left"/>
    </xf>
    <xf numFmtId="14" fontId="13" fillId="0" borderId="0" xfId="0" applyNumberFormat="1" applyFont="1" applyFill="1" applyBorder="1" applyAlignment="1" applyProtection="1">
      <alignment horizontal="left"/>
    </xf>
    <xf numFmtId="14" fontId="13" fillId="0" borderId="0" xfId="0" applyNumberFormat="1" applyFont="1" applyFill="1" applyBorder="1" applyAlignment="1" applyProtection="1"/>
    <xf numFmtId="0" fontId="12" fillId="0" borderId="0" xfId="0" applyFont="1" applyFill="1" applyBorder="1" applyAlignment="1" applyProtection="1">
      <alignment horizontal="center" vertical="center" wrapText="1"/>
    </xf>
    <xf numFmtId="164" fontId="12" fillId="0" borderId="0" xfId="0" applyNumberFormat="1" applyFont="1" applyFill="1" applyBorder="1" applyAlignment="1" applyProtection="1">
      <alignment horizontal="right"/>
    </xf>
    <xf numFmtId="14" fontId="24" fillId="0" borderId="22" xfId="0" applyNumberFormat="1" applyFont="1" applyFill="1" applyBorder="1" applyAlignment="1" applyProtection="1">
      <alignment horizontal="center"/>
      <protection locked="0"/>
    </xf>
    <xf numFmtId="0" fontId="23" fillId="0" borderId="0" xfId="0" applyFont="1" applyProtection="1">
      <protection locked="0"/>
    </xf>
    <xf numFmtId="0" fontId="27" fillId="0" borderId="0" xfId="0" applyFont="1" applyAlignment="1" applyProtection="1">
      <alignment horizontal="center" vertical="center"/>
    </xf>
    <xf numFmtId="0" fontId="23" fillId="0" borderId="0" xfId="0" applyFont="1" applyFill="1"/>
    <xf numFmtId="0" fontId="24" fillId="0" borderId="0" xfId="0" applyFont="1" applyFill="1"/>
    <xf numFmtId="44" fontId="28" fillId="0" borderId="24" xfId="1" applyFont="1" applyFill="1" applyBorder="1" applyAlignment="1" applyProtection="1">
      <alignment horizontal="center"/>
      <protection locked="0"/>
    </xf>
    <xf numFmtId="0" fontId="23" fillId="0" borderId="0" xfId="0" applyFont="1" applyBorder="1"/>
    <xf numFmtId="0" fontId="4" fillId="0" borderId="0" xfId="0" applyFont="1" applyFill="1" applyBorder="1"/>
    <xf numFmtId="0" fontId="23" fillId="0" borderId="0" xfId="0" applyFont="1" applyFill="1" applyBorder="1"/>
    <xf numFmtId="0" fontId="23" fillId="0" borderId="7" xfId="0" applyFont="1" applyFill="1" applyBorder="1"/>
    <xf numFmtId="0" fontId="4" fillId="0" borderId="0" xfId="0" applyFont="1" applyFill="1" applyBorder="1" applyAlignment="1">
      <alignment horizontal="center"/>
    </xf>
    <xf numFmtId="0" fontId="4" fillId="0" borderId="0" xfId="0" applyFont="1" applyFill="1" applyBorder="1" applyAlignment="1" applyProtection="1">
      <alignment horizontal="right"/>
    </xf>
    <xf numFmtId="0" fontId="8" fillId="0" borderId="0" xfId="0" applyFont="1" applyFill="1" applyBorder="1" applyAlignment="1" applyProtection="1">
      <alignment horizontal="left" vertical="center"/>
    </xf>
    <xf numFmtId="0" fontId="4" fillId="0" borderId="0" xfId="3" applyFont="1" applyFill="1" applyBorder="1" applyAlignment="1" applyProtection="1">
      <alignment horizontal="center" vertical="center"/>
    </xf>
    <xf numFmtId="0" fontId="8" fillId="0" borderId="7" xfId="0" applyFont="1" applyFill="1" applyBorder="1" applyAlignment="1" applyProtection="1">
      <alignment horizontal="left" vertical="center"/>
    </xf>
    <xf numFmtId="0" fontId="4" fillId="0" borderId="7" xfId="0" applyFont="1" applyFill="1" applyBorder="1"/>
    <xf numFmtId="0" fontId="4" fillId="0" borderId="7" xfId="0" applyFont="1" applyFill="1" applyBorder="1" applyAlignment="1">
      <alignment horizontal="center"/>
    </xf>
    <xf numFmtId="0" fontId="23" fillId="0" borderId="7" xfId="0" applyFont="1" applyBorder="1"/>
    <xf numFmtId="0" fontId="23" fillId="0" borderId="6" xfId="0" applyFont="1" applyBorder="1"/>
    <xf numFmtId="0" fontId="24" fillId="0" borderId="20" xfId="0" applyFont="1" applyFill="1" applyBorder="1"/>
    <xf numFmtId="0" fontId="24" fillId="0" borderId="7" xfId="0" applyFont="1" applyFill="1" applyBorder="1" applyAlignment="1">
      <alignment horizontal="center"/>
    </xf>
    <xf numFmtId="0" fontId="24" fillId="0" borderId="10" xfId="0" applyFont="1" applyFill="1" applyBorder="1" applyAlignment="1">
      <alignment horizontal="right"/>
    </xf>
    <xf numFmtId="0" fontId="24" fillId="0" borderId="12" xfId="0" applyFont="1" applyFill="1" applyBorder="1" applyAlignment="1">
      <alignment horizontal="right"/>
    </xf>
    <xf numFmtId="0" fontId="4" fillId="6" borderId="2" xfId="0" applyFont="1" applyFill="1" applyBorder="1"/>
    <xf numFmtId="0" fontId="4" fillId="6" borderId="2" xfId="0" applyFont="1" applyFill="1" applyBorder="1" applyAlignment="1">
      <alignment vertical="center"/>
    </xf>
    <xf numFmtId="0" fontId="30" fillId="0" borderId="0" xfId="0" applyFont="1" applyFill="1" applyBorder="1" applyAlignment="1" applyProtection="1"/>
    <xf numFmtId="0" fontId="24" fillId="0" borderId="7" xfId="0" applyFont="1" applyFill="1" applyBorder="1" applyAlignment="1" applyProtection="1">
      <alignment horizontal="left"/>
    </xf>
    <xf numFmtId="0" fontId="24" fillId="0" borderId="0" xfId="0" applyFont="1" applyFill="1" applyBorder="1" applyAlignment="1" applyProtection="1">
      <alignment horizontal="left"/>
    </xf>
    <xf numFmtId="0" fontId="24" fillId="0" borderId="7" xfId="0" applyFont="1" applyFill="1" applyBorder="1" applyAlignment="1" applyProtection="1">
      <alignment horizontal="right"/>
    </xf>
    <xf numFmtId="0" fontId="24" fillId="0" borderId="0" xfId="0" applyFont="1" applyFill="1" applyBorder="1" applyAlignment="1">
      <alignment horizontal="right"/>
    </xf>
    <xf numFmtId="0" fontId="24" fillId="0" borderId="0" xfId="3" applyFont="1" applyFill="1" applyBorder="1" applyAlignment="1">
      <alignment horizontal="right"/>
    </xf>
    <xf numFmtId="49" fontId="24" fillId="0" borderId="22" xfId="0" applyNumberFormat="1" applyFont="1" applyFill="1" applyBorder="1" applyAlignment="1" applyProtection="1">
      <alignment horizontal="center"/>
      <protection locked="0"/>
    </xf>
    <xf numFmtId="0" fontId="24" fillId="0" borderId="17" xfId="0" applyFont="1" applyFill="1" applyBorder="1" applyAlignment="1">
      <alignment horizontal="center"/>
    </xf>
    <xf numFmtId="0" fontId="0" fillId="0" borderId="0" xfId="0" applyAlignment="1">
      <alignment vertical="top"/>
    </xf>
    <xf numFmtId="0" fontId="12" fillId="0" borderId="0" xfId="0" applyFont="1" applyBorder="1" applyAlignment="1" applyProtection="1">
      <alignment horizontal="left" indent="1"/>
    </xf>
    <xf numFmtId="14" fontId="67" fillId="7" borderId="0" xfId="0" applyNumberFormat="1" applyFont="1" applyFill="1" applyBorder="1" applyAlignment="1" applyProtection="1">
      <alignment horizontal="center"/>
    </xf>
    <xf numFmtId="0" fontId="43" fillId="0" borderId="0" xfId="0" applyFont="1" applyFill="1" applyBorder="1" applyAlignment="1"/>
    <xf numFmtId="0" fontId="6" fillId="0" borderId="0" xfId="0" applyFont="1" applyAlignment="1">
      <alignment horizontal="left"/>
    </xf>
    <xf numFmtId="0" fontId="71" fillId="0" borderId="0" xfId="0" applyFont="1" applyAlignment="1">
      <alignment vertical="center"/>
    </xf>
    <xf numFmtId="49" fontId="67" fillId="7" borderId="0" xfId="0" applyNumberFormat="1" applyFont="1" applyFill="1" applyBorder="1" applyAlignment="1" applyProtection="1">
      <alignment horizontal="center"/>
    </xf>
    <xf numFmtId="0" fontId="25" fillId="0" borderId="0" xfId="0" applyNumberFormat="1" applyFont="1" applyFill="1" applyBorder="1" applyAlignment="1" applyProtection="1">
      <alignment horizontal="center"/>
    </xf>
    <xf numFmtId="44" fontId="15" fillId="0" borderId="6" xfId="1" applyFont="1" applyFill="1" applyBorder="1" applyAlignment="1" applyProtection="1"/>
    <xf numFmtId="44" fontId="68" fillId="2" borderId="24" xfId="1" applyFont="1" applyFill="1" applyBorder="1" applyAlignment="1" applyProtection="1">
      <alignment horizontal="center"/>
    </xf>
    <xf numFmtId="0" fontId="24" fillId="0" borderId="0" xfId="0" applyNumberFormat="1" applyFont="1" applyFill="1" applyBorder="1" applyAlignment="1" applyProtection="1">
      <alignment horizontal="center"/>
    </xf>
    <xf numFmtId="44" fontId="8" fillId="0" borderId="6" xfId="1" applyFont="1" applyFill="1" applyBorder="1" applyAlignment="1" applyProtection="1">
      <alignment horizontal="center"/>
    </xf>
    <xf numFmtId="44" fontId="28" fillId="2" borderId="24" xfId="1" applyFont="1" applyFill="1" applyBorder="1" applyAlignment="1" applyProtection="1">
      <alignment horizontal="center"/>
    </xf>
    <xf numFmtId="44" fontId="8" fillId="0" borderId="6" xfId="1" applyFont="1" applyFill="1" applyBorder="1" applyAlignment="1" applyProtection="1"/>
    <xf numFmtId="0" fontId="24" fillId="0" borderId="0" xfId="0" applyFont="1" applyFill="1" applyBorder="1" applyAlignment="1" applyProtection="1">
      <alignment horizontal="center"/>
    </xf>
    <xf numFmtId="14" fontId="25" fillId="7" borderId="0" xfId="0" applyNumberFormat="1" applyFont="1" applyFill="1" applyBorder="1" applyAlignment="1" applyProtection="1">
      <alignment horizontal="center"/>
    </xf>
    <xf numFmtId="44" fontId="28" fillId="4" borderId="24" xfId="1" applyFont="1" applyFill="1" applyBorder="1" applyAlignment="1" applyProtection="1">
      <alignment horizontal="center"/>
    </xf>
    <xf numFmtId="0" fontId="8" fillId="5" borderId="25" xfId="0" applyFont="1" applyFill="1" applyBorder="1" applyAlignment="1" applyProtection="1">
      <alignment horizontal="center"/>
      <protection hidden="1"/>
    </xf>
    <xf numFmtId="14" fontId="34" fillId="7" borderId="43" xfId="0" applyNumberFormat="1" applyFont="1" applyFill="1" applyBorder="1" applyAlignment="1" applyProtection="1">
      <alignment horizontal="center"/>
    </xf>
    <xf numFmtId="14" fontId="24" fillId="7" borderId="43" xfId="0" applyNumberFormat="1" applyFont="1" applyFill="1" applyBorder="1" applyAlignment="1" applyProtection="1">
      <alignment horizontal="center"/>
    </xf>
    <xf numFmtId="49" fontId="34" fillId="7" borderId="43" xfId="0" applyNumberFormat="1" applyFont="1" applyFill="1" applyBorder="1" applyAlignment="1" applyProtection="1">
      <alignment horizontal="center"/>
    </xf>
    <xf numFmtId="49" fontId="24" fillId="7" borderId="43" xfId="0" applyNumberFormat="1" applyFont="1" applyFill="1" applyBorder="1" applyAlignment="1" applyProtection="1">
      <alignment horizontal="center"/>
    </xf>
    <xf numFmtId="0" fontId="35" fillId="0" borderId="7" xfId="0" applyFont="1" applyFill="1" applyBorder="1" applyAlignment="1">
      <alignment horizontal="center" wrapText="1"/>
    </xf>
    <xf numFmtId="0" fontId="35" fillId="0" borderId="0" xfId="0" applyFont="1" applyFill="1" applyAlignment="1">
      <alignment horizontal="center" wrapText="1"/>
    </xf>
    <xf numFmtId="0" fontId="24" fillId="0" borderId="0" xfId="0" applyFont="1" applyFill="1" applyAlignment="1">
      <alignment horizontal="center"/>
    </xf>
    <xf numFmtId="0" fontId="23" fillId="0" borderId="0" xfId="0" applyFont="1" applyFill="1" applyAlignment="1">
      <alignment horizontal="center"/>
    </xf>
    <xf numFmtId="0" fontId="23" fillId="0" borderId="0" xfId="0" applyFont="1" applyAlignment="1">
      <alignment horizontal="center"/>
    </xf>
    <xf numFmtId="0" fontId="23" fillId="0" borderId="20" xfId="0" applyFont="1" applyBorder="1" applyAlignment="1">
      <alignment horizontal="center"/>
    </xf>
    <xf numFmtId="0" fontId="23" fillId="27" borderId="0" xfId="0" applyFont="1" applyFill="1" applyBorder="1"/>
    <xf numFmtId="0" fontId="4" fillId="27" borderId="0" xfId="0" applyFont="1" applyFill="1" applyBorder="1" applyAlignment="1">
      <alignment horizontal="center"/>
    </xf>
    <xf numFmtId="0" fontId="16" fillId="27" borderId="0" xfId="3" applyFont="1" applyFill="1" applyBorder="1" applyAlignment="1" applyProtection="1">
      <alignment horizontal="center" vertical="center"/>
    </xf>
    <xf numFmtId="0" fontId="43" fillId="0" borderId="6" xfId="0" applyFont="1" applyFill="1" applyBorder="1" applyAlignment="1">
      <alignment horizontal="left"/>
    </xf>
    <xf numFmtId="14" fontId="74" fillId="7" borderId="0" xfId="0" applyNumberFormat="1" applyFont="1" applyFill="1" applyBorder="1" applyAlignment="1" applyProtection="1">
      <alignment horizontal="center"/>
    </xf>
    <xf numFmtId="14" fontId="75" fillId="7" borderId="43" xfId="0" applyNumberFormat="1" applyFont="1" applyFill="1" applyBorder="1" applyAlignment="1" applyProtection="1">
      <alignment horizontal="center"/>
    </xf>
    <xf numFmtId="0" fontId="43" fillId="27" borderId="0" xfId="0" applyFont="1" applyFill="1" applyBorder="1" applyAlignment="1">
      <alignment horizontal="left"/>
    </xf>
    <xf numFmtId="0" fontId="27" fillId="0" borderId="0" xfId="0" applyFont="1" applyAlignment="1" applyProtection="1"/>
    <xf numFmtId="0" fontId="12" fillId="28" borderId="0" xfId="0" applyFont="1" applyFill="1" applyBorder="1" applyAlignment="1" applyProtection="1">
      <alignment horizontal="center" vertical="center" wrapText="1"/>
    </xf>
    <xf numFmtId="0" fontId="13" fillId="28" borderId="7" xfId="0" applyFont="1" applyFill="1" applyBorder="1" applyProtection="1"/>
    <xf numFmtId="0" fontId="13" fillId="28" borderId="17" xfId="0" applyFont="1" applyFill="1" applyBorder="1" applyProtection="1"/>
    <xf numFmtId="0" fontId="26" fillId="28" borderId="0" xfId="0" applyFont="1" applyFill="1" applyProtection="1"/>
    <xf numFmtId="0" fontId="76" fillId="28" borderId="9" xfId="0" applyFont="1" applyFill="1" applyBorder="1" applyAlignment="1" applyProtection="1">
      <alignment horizontal="center" wrapText="1"/>
    </xf>
    <xf numFmtId="0" fontId="77" fillId="28" borderId="36" xfId="0" applyFont="1" applyFill="1" applyBorder="1" applyProtection="1"/>
    <xf numFmtId="0" fontId="78" fillId="28" borderId="10" xfId="0" applyFont="1" applyFill="1" applyBorder="1" applyProtection="1"/>
    <xf numFmtId="0" fontId="77" fillId="28" borderId="2" xfId="0" applyFont="1" applyFill="1" applyBorder="1" applyProtection="1"/>
    <xf numFmtId="0" fontId="77" fillId="28" borderId="3" xfId="0" applyFont="1" applyFill="1" applyBorder="1" applyProtection="1"/>
    <xf numFmtId="44" fontId="78" fillId="28" borderId="8" xfId="1" applyFont="1" applyFill="1" applyBorder="1" applyProtection="1"/>
    <xf numFmtId="0" fontId="77" fillId="28" borderId="8" xfId="0" applyFont="1" applyFill="1" applyBorder="1" applyProtection="1"/>
    <xf numFmtId="0" fontId="25" fillId="6" borderId="7" xfId="0" applyFont="1" applyFill="1" applyBorder="1"/>
    <xf numFmtId="0" fontId="25" fillId="6" borderId="20" xfId="0" applyFont="1" applyFill="1" applyBorder="1"/>
    <xf numFmtId="0" fontId="4" fillId="6" borderId="10" xfId="0" applyFont="1" applyFill="1" applyBorder="1"/>
    <xf numFmtId="0" fontId="25" fillId="6" borderId="10" xfId="0" applyFont="1" applyFill="1" applyBorder="1"/>
    <xf numFmtId="0" fontId="25" fillId="0" borderId="0" xfId="0" applyFont="1" applyFill="1" applyBorder="1" applyAlignment="1" applyProtection="1">
      <alignment horizontal="center"/>
    </xf>
    <xf numFmtId="0" fontId="8" fillId="0" borderId="0" xfId="0" applyFont="1" applyFill="1" applyBorder="1" applyAlignment="1" applyProtection="1">
      <alignment horizontal="center"/>
    </xf>
    <xf numFmtId="0" fontId="16" fillId="27" borderId="0" xfId="0" applyFont="1" applyFill="1" applyBorder="1"/>
    <xf numFmtId="0" fontId="23" fillId="27" borderId="0" xfId="0" applyFont="1" applyFill="1" applyBorder="1" applyProtection="1"/>
    <xf numFmtId="0" fontId="23" fillId="27" borderId="0" xfId="0" applyFont="1" applyFill="1" applyBorder="1" applyAlignment="1" applyProtection="1">
      <alignment horizontal="left"/>
      <protection locked="0"/>
    </xf>
    <xf numFmtId="0" fontId="4" fillId="27" borderId="0" xfId="0" applyFont="1" applyFill="1" applyBorder="1" applyAlignment="1" applyProtection="1">
      <alignment horizontal="left"/>
      <protection locked="0"/>
    </xf>
    <xf numFmtId="0" fontId="4" fillId="27" borderId="0" xfId="0" applyFont="1" applyFill="1" applyBorder="1" applyProtection="1"/>
    <xf numFmtId="0" fontId="4" fillId="27" borderId="0" xfId="3" applyFont="1" applyFill="1" applyBorder="1" applyProtection="1"/>
    <xf numFmtId="0" fontId="4" fillId="27" borderId="0" xfId="3" applyFont="1" applyFill="1" applyBorder="1" applyAlignment="1" applyProtection="1">
      <alignment horizontal="left" vertical="top" wrapText="1"/>
      <protection locked="0"/>
    </xf>
    <xf numFmtId="164" fontId="13" fillId="0" borderId="5" xfId="0" applyNumberFormat="1" applyFont="1" applyFill="1" applyBorder="1" applyProtection="1"/>
    <xf numFmtId="0" fontId="13" fillId="0" borderId="15" xfId="0" applyFont="1" applyFill="1" applyBorder="1" applyAlignment="1" applyProtection="1">
      <alignment vertical="top" wrapText="1"/>
    </xf>
    <xf numFmtId="0" fontId="13" fillId="0" borderId="0" xfId="0" applyFont="1" applyFill="1" applyBorder="1" applyAlignment="1" applyProtection="1">
      <alignment vertical="top" wrapText="1"/>
    </xf>
    <xf numFmtId="0" fontId="12" fillId="0" borderId="0" xfId="0" applyFont="1" applyFill="1" applyBorder="1" applyAlignment="1" applyProtection="1">
      <alignment vertical="top" wrapText="1"/>
    </xf>
    <xf numFmtId="44" fontId="42" fillId="0" borderId="55" xfId="1" applyFont="1" applyFill="1" applyBorder="1" applyAlignment="1" applyProtection="1"/>
    <xf numFmtId="0" fontId="42" fillId="0" borderId="55" xfId="0" applyFont="1" applyFill="1" applyBorder="1" applyAlignment="1" applyProtection="1">
      <alignment horizontal="center"/>
    </xf>
    <xf numFmtId="0" fontId="6" fillId="0" borderId="0" xfId="0" applyFont="1" applyFill="1"/>
    <xf numFmtId="0" fontId="42" fillId="0" borderId="56" xfId="1" applyNumberFormat="1" applyFont="1" applyFill="1" applyBorder="1" applyAlignment="1" applyProtection="1">
      <alignment horizontal="center"/>
    </xf>
    <xf numFmtId="0" fontId="42" fillId="0" borderId="1" xfId="1" applyNumberFormat="1" applyFont="1" applyFill="1" applyBorder="1" applyAlignment="1" applyProtection="1">
      <alignment horizontal="center"/>
      <protection locked="0"/>
    </xf>
    <xf numFmtId="44" fontId="42" fillId="0" borderId="39" xfId="1" applyFont="1" applyFill="1" applyBorder="1" applyAlignment="1" applyProtection="1"/>
    <xf numFmtId="0" fontId="42" fillId="0" borderId="39" xfId="0" applyFont="1" applyFill="1" applyBorder="1" applyAlignment="1" applyProtection="1">
      <alignment horizontal="center"/>
    </xf>
    <xf numFmtId="44" fontId="42" fillId="0" borderId="1" xfId="1" applyFont="1" applyFill="1" applyBorder="1" applyAlignment="1" applyProtection="1">
      <alignment horizontal="center"/>
    </xf>
    <xf numFmtId="0" fontId="42" fillId="0" borderId="1" xfId="1" applyNumberFormat="1" applyFont="1" applyFill="1" applyBorder="1" applyAlignment="1" applyProtection="1">
      <alignment horizontal="center"/>
    </xf>
    <xf numFmtId="44" fontId="42" fillId="0" borderId="23" xfId="1" applyFont="1" applyFill="1" applyBorder="1" applyAlignment="1" applyProtection="1"/>
    <xf numFmtId="0" fontId="42" fillId="0" borderId="23" xfId="1" applyNumberFormat="1" applyFont="1" applyFill="1" applyBorder="1" applyAlignment="1" applyProtection="1">
      <alignment horizontal="center"/>
      <protection locked="0"/>
    </xf>
    <xf numFmtId="0" fontId="6" fillId="0" borderId="0" xfId="0" applyFont="1" applyFill="1" applyBorder="1"/>
    <xf numFmtId="0" fontId="0" fillId="0" borderId="0" xfId="0" applyFill="1"/>
    <xf numFmtId="165" fontId="0" fillId="0" borderId="0" xfId="0" applyNumberFormat="1" applyFill="1"/>
    <xf numFmtId="0" fontId="13" fillId="0" borderId="0" xfId="0" applyFont="1" applyFill="1" applyBorder="1" applyAlignment="1" applyProtection="1">
      <alignment horizontal="left"/>
    </xf>
    <xf numFmtId="44" fontId="23" fillId="0" borderId="0" xfId="0" applyNumberFormat="1" applyFont="1" applyFill="1" applyBorder="1"/>
    <xf numFmtId="0" fontId="23" fillId="0" borderId="71" xfId="0" applyFont="1" applyBorder="1"/>
    <xf numFmtId="0" fontId="0" fillId="0" borderId="0" xfId="0" applyAlignment="1"/>
    <xf numFmtId="0" fontId="4" fillId="0" borderId="0" xfId="0" applyFont="1"/>
    <xf numFmtId="164" fontId="4" fillId="0" borderId="0" xfId="0" applyNumberFormat="1" applyFont="1"/>
    <xf numFmtId="0" fontId="8" fillId="28" borderId="0" xfId="0" applyFont="1" applyFill="1" applyBorder="1" applyAlignment="1" applyProtection="1">
      <protection hidden="1"/>
    </xf>
    <xf numFmtId="44" fontId="42" fillId="0" borderId="0" xfId="1" applyFont="1" applyFill="1" applyBorder="1" applyAlignment="1" applyProtection="1">
      <protection hidden="1"/>
    </xf>
    <xf numFmtId="0" fontId="15" fillId="0" borderId="31" xfId="0" applyFont="1" applyFill="1" applyBorder="1" applyAlignment="1" applyProtection="1">
      <alignment horizontal="left" wrapText="1"/>
    </xf>
    <xf numFmtId="0" fontId="24" fillId="0" borderId="8" xfId="0" applyFont="1" applyFill="1" applyBorder="1" applyAlignment="1" applyProtection="1">
      <alignment horizontal="center"/>
    </xf>
    <xf numFmtId="0" fontId="8" fillId="0" borderId="8" xfId="0" applyFont="1" applyFill="1" applyBorder="1" applyAlignment="1" applyProtection="1"/>
    <xf numFmtId="0" fontId="24" fillId="0" borderId="8" xfId="0" applyFont="1" applyFill="1" applyBorder="1" applyAlignment="1" applyProtection="1"/>
    <xf numFmtId="0" fontId="8" fillId="0" borderId="37" xfId="0" applyFont="1" applyFill="1" applyBorder="1" applyAlignment="1" applyProtection="1">
      <alignment horizontal="center"/>
    </xf>
    <xf numFmtId="44" fontId="28" fillId="0" borderId="24" xfId="1" applyFont="1" applyFill="1" applyBorder="1" applyAlignment="1" applyProtection="1">
      <alignment horizontal="center"/>
    </xf>
    <xf numFmtId="44" fontId="42" fillId="0" borderId="56" xfId="1" applyFont="1" applyFill="1" applyBorder="1" applyAlignment="1" applyProtection="1"/>
    <xf numFmtId="44" fontId="42" fillId="0" borderId="1" xfId="1" applyFont="1" applyFill="1" applyBorder="1" applyAlignment="1" applyProtection="1"/>
    <xf numFmtId="44" fontId="25" fillId="3" borderId="3" xfId="0" applyNumberFormat="1" applyFont="1" applyFill="1" applyBorder="1" applyProtection="1"/>
    <xf numFmtId="44" fontId="23" fillId="0" borderId="24" xfId="1" applyFont="1" applyFill="1" applyBorder="1" applyProtection="1"/>
    <xf numFmtId="0" fontId="80" fillId="0" borderId="23" xfId="0" applyFont="1" applyBorder="1" applyAlignment="1">
      <alignment horizontal="center"/>
    </xf>
    <xf numFmtId="0" fontId="4" fillId="0" borderId="39" xfId="0" applyFont="1" applyBorder="1" applyAlignment="1">
      <alignment horizontal="left"/>
    </xf>
    <xf numFmtId="0" fontId="80" fillId="0" borderId="81" xfId="0" applyFont="1" applyBorder="1" applyAlignment="1">
      <alignment horizontal="center"/>
    </xf>
    <xf numFmtId="0" fontId="4" fillId="0" borderId="82" xfId="0" applyFont="1" applyBorder="1" applyAlignment="1">
      <alignment horizontal="left"/>
    </xf>
    <xf numFmtId="0" fontId="4" fillId="6" borderId="69" xfId="0" applyFont="1" applyFill="1" applyBorder="1"/>
    <xf numFmtId="1" fontId="4" fillId="0" borderId="0" xfId="0" applyNumberFormat="1" applyFont="1" applyAlignment="1">
      <alignment horizontal="left"/>
    </xf>
    <xf numFmtId="0" fontId="23" fillId="0" borderId="25" xfId="0" applyFont="1" applyBorder="1" applyAlignment="1" applyProtection="1">
      <alignment horizontal="center" vertical="center"/>
      <protection locked="0"/>
    </xf>
    <xf numFmtId="0" fontId="4" fillId="0" borderId="25" xfId="0" applyFont="1" applyFill="1" applyBorder="1" applyAlignment="1" applyProtection="1">
      <alignment horizontal="center" vertical="center"/>
      <protection locked="0"/>
    </xf>
    <xf numFmtId="0" fontId="24" fillId="0" borderId="10" xfId="0" applyFont="1" applyBorder="1" applyAlignment="1">
      <alignment horizontal="center" vertical="center"/>
    </xf>
    <xf numFmtId="0" fontId="24" fillId="0" borderId="10" xfId="3" applyFont="1" applyFill="1" applyBorder="1" applyAlignment="1">
      <alignment horizontal="center" vertical="center"/>
    </xf>
    <xf numFmtId="0" fontId="32" fillId="0" borderId="10" xfId="0" applyFont="1" applyFill="1" applyBorder="1" applyAlignment="1" applyProtection="1">
      <alignment horizontal="center" vertical="center"/>
      <protection locked="0"/>
    </xf>
    <xf numFmtId="0" fontId="24" fillId="0" borderId="10" xfId="0" applyFont="1" applyFill="1" applyBorder="1" applyAlignment="1">
      <alignment horizontal="center" vertical="center"/>
    </xf>
    <xf numFmtId="0" fontId="23" fillId="0" borderId="70" xfId="0" applyFont="1" applyBorder="1" applyAlignment="1">
      <alignment horizontal="center"/>
    </xf>
    <xf numFmtId="14" fontId="24" fillId="0" borderId="83" xfId="0" applyNumberFormat="1" applyFont="1" applyFill="1" applyBorder="1" applyAlignment="1" applyProtection="1">
      <alignment horizontal="center"/>
      <protection locked="0"/>
    </xf>
    <xf numFmtId="0" fontId="43" fillId="0" borderId="6" xfId="0" applyFont="1" applyFill="1" applyBorder="1" applyAlignment="1" applyProtection="1">
      <alignment horizontal="left"/>
    </xf>
    <xf numFmtId="0" fontId="23" fillId="0" borderId="20" xfId="0" applyFont="1" applyBorder="1" applyAlignment="1" applyProtection="1">
      <alignment horizontal="center"/>
    </xf>
    <xf numFmtId="0" fontId="23" fillId="0" borderId="7" xfId="0" applyFont="1" applyBorder="1" applyProtection="1"/>
    <xf numFmtId="0" fontId="23" fillId="0" borderId="7" xfId="0" applyFont="1" applyFill="1" applyBorder="1" applyProtection="1"/>
    <xf numFmtId="0" fontId="4" fillId="0" borderId="7" xfId="0" applyFont="1" applyFill="1" applyBorder="1" applyProtection="1"/>
    <xf numFmtId="0" fontId="4" fillId="0" borderId="7" xfId="0" applyFont="1" applyFill="1" applyBorder="1" applyAlignment="1" applyProtection="1">
      <alignment horizontal="center"/>
    </xf>
    <xf numFmtId="0" fontId="23" fillId="0" borderId="58" xfId="0" applyFont="1" applyBorder="1" applyAlignment="1" applyProtection="1">
      <alignment horizontal="left"/>
    </xf>
    <xf numFmtId="0" fontId="23" fillId="0" borderId="59" xfId="0" applyFont="1" applyBorder="1" applyAlignment="1" applyProtection="1">
      <alignment horizontal="left"/>
    </xf>
    <xf numFmtId="0" fontId="23" fillId="0" borderId="25" xfId="0" applyFont="1" applyBorder="1" applyAlignment="1" applyProtection="1">
      <alignment horizontal="center" vertical="center"/>
    </xf>
    <xf numFmtId="0" fontId="24" fillId="0" borderId="10" xfId="0" applyFont="1" applyBorder="1" applyAlignment="1" applyProtection="1">
      <alignment horizontal="center" vertical="center"/>
    </xf>
    <xf numFmtId="14" fontId="25" fillId="0" borderId="22" xfId="0" applyNumberFormat="1" applyFont="1" applyBorder="1" applyAlignment="1" applyProtection="1">
      <alignment horizontal="left"/>
    </xf>
    <xf numFmtId="14" fontId="25" fillId="0" borderId="32" xfId="0" applyNumberFormat="1" applyFont="1" applyBorder="1" applyAlignment="1" applyProtection="1">
      <alignment horizontal="left"/>
    </xf>
    <xf numFmtId="0" fontId="23" fillId="0" borderId="0" xfId="0" applyFont="1" applyFill="1" applyBorder="1" applyProtection="1"/>
    <xf numFmtId="0" fontId="4" fillId="0" borderId="22" xfId="0" applyFont="1" applyFill="1" applyBorder="1" applyAlignment="1" applyProtection="1">
      <alignment horizontal="left"/>
    </xf>
    <xf numFmtId="0" fontId="4" fillId="0" borderId="14" xfId="0" applyFont="1" applyFill="1" applyBorder="1" applyAlignment="1" applyProtection="1">
      <alignment horizontal="left"/>
    </xf>
    <xf numFmtId="0" fontId="4" fillId="0" borderId="32" xfId="0" applyFont="1" applyFill="1" applyBorder="1" applyAlignment="1" applyProtection="1">
      <alignment horizontal="left"/>
    </xf>
    <xf numFmtId="0" fontId="24" fillId="0" borderId="0" xfId="0" applyFont="1" applyFill="1" applyBorder="1" applyAlignment="1" applyProtection="1">
      <alignment horizontal="right"/>
    </xf>
    <xf numFmtId="0" fontId="4" fillId="0" borderId="25" xfId="0" applyFont="1" applyFill="1" applyBorder="1" applyAlignment="1" applyProtection="1">
      <alignment horizontal="center" vertical="center"/>
    </xf>
    <xf numFmtId="0" fontId="24" fillId="0" borderId="10" xfId="3" applyFont="1" applyFill="1" applyBorder="1" applyAlignment="1" applyProtection="1">
      <alignment horizontal="center" vertical="center"/>
    </xf>
    <xf numFmtId="0" fontId="23" fillId="0" borderId="0" xfId="0" applyFont="1" applyBorder="1" applyProtection="1"/>
    <xf numFmtId="0" fontId="4" fillId="0" borderId="0" xfId="0" applyFont="1" applyFill="1" applyBorder="1" applyProtection="1"/>
    <xf numFmtId="0" fontId="4" fillId="0" borderId="0" xfId="0" applyFont="1" applyFill="1" applyBorder="1" applyAlignment="1" applyProtection="1">
      <alignment horizontal="center"/>
    </xf>
    <xf numFmtId="0" fontId="4" fillId="0" borderId="18" xfId="0" applyFont="1" applyFill="1" applyBorder="1" applyAlignment="1" applyProtection="1">
      <alignment horizontal="left"/>
    </xf>
    <xf numFmtId="0" fontId="32" fillId="0" borderId="10" xfId="0" applyFont="1" applyFill="1" applyBorder="1" applyAlignment="1" applyProtection="1">
      <alignment horizontal="center" vertical="center"/>
    </xf>
    <xf numFmtId="0" fontId="23" fillId="0" borderId="22" xfId="0" applyFont="1" applyFill="1" applyBorder="1" applyAlignment="1" applyProtection="1">
      <alignment horizontal="left"/>
    </xf>
    <xf numFmtId="0" fontId="23" fillId="0" borderId="32" xfId="0" applyFont="1" applyFill="1" applyBorder="1" applyAlignment="1" applyProtection="1">
      <alignment horizontal="left"/>
    </xf>
    <xf numFmtId="0" fontId="4" fillId="0" borderId="19" xfId="0" applyFont="1" applyFill="1" applyBorder="1" applyAlignment="1" applyProtection="1">
      <alignment horizontal="left"/>
    </xf>
    <xf numFmtId="0" fontId="24" fillId="0" borderId="10" xfId="0" applyFont="1" applyFill="1" applyBorder="1" applyAlignment="1" applyProtection="1">
      <alignment horizontal="center" vertical="center"/>
    </xf>
    <xf numFmtId="44" fontId="23" fillId="0" borderId="0" xfId="0" applyNumberFormat="1" applyFont="1" applyFill="1" applyBorder="1" applyProtection="1"/>
    <xf numFmtId="0" fontId="24" fillId="0" borderId="0" xfId="3" applyFont="1" applyFill="1" applyBorder="1" applyAlignment="1" applyProtection="1">
      <alignment horizontal="right"/>
    </xf>
    <xf numFmtId="0" fontId="23" fillId="0" borderId="70" xfId="0" applyFont="1" applyBorder="1" applyAlignment="1" applyProtection="1">
      <alignment horizontal="center"/>
    </xf>
    <xf numFmtId="0" fontId="23" fillId="0" borderId="6" xfId="0" applyFont="1" applyBorder="1" applyProtection="1"/>
    <xf numFmtId="0" fontId="23" fillId="0" borderId="71" xfId="0" applyFont="1" applyBorder="1" applyProtection="1"/>
    <xf numFmtId="0" fontId="24" fillId="0" borderId="0" xfId="0" applyFont="1" applyFill="1" applyProtection="1"/>
    <xf numFmtId="0" fontId="24" fillId="0" borderId="0" xfId="0" applyFont="1" applyProtection="1"/>
    <xf numFmtId="0" fontId="24" fillId="0" borderId="20" xfId="0" applyFont="1" applyFill="1" applyBorder="1" applyProtection="1"/>
    <xf numFmtId="0" fontId="24" fillId="0" borderId="7" xfId="0" applyFont="1" applyFill="1" applyBorder="1" applyAlignment="1" applyProtection="1">
      <alignment horizontal="center"/>
    </xf>
    <xf numFmtId="0" fontId="24" fillId="0" borderId="36" xfId="0" applyFont="1" applyFill="1" applyBorder="1" applyAlignment="1" applyProtection="1"/>
    <xf numFmtId="0" fontId="29" fillId="0" borderId="36" xfId="0" applyFont="1" applyFill="1" applyBorder="1" applyAlignment="1" applyProtection="1">
      <alignment horizontal="left"/>
    </xf>
    <xf numFmtId="0" fontId="9" fillId="0" borderId="2" xfId="0" applyFont="1" applyFill="1" applyBorder="1" applyAlignment="1" applyProtection="1">
      <alignment horizontal="left"/>
    </xf>
    <xf numFmtId="0" fontId="24" fillId="0" borderId="10" xfId="0" applyFont="1" applyFill="1" applyBorder="1" applyAlignment="1" applyProtection="1">
      <alignment horizontal="right"/>
    </xf>
    <xf numFmtId="0" fontId="24" fillId="0" borderId="38" xfId="0" applyNumberFormat="1" applyFont="1" applyFill="1" applyBorder="1" applyAlignment="1" applyProtection="1">
      <alignment horizontal="center"/>
    </xf>
    <xf numFmtId="0" fontId="29" fillId="0" borderId="3" xfId="0" applyFont="1" applyFill="1" applyBorder="1" applyAlignment="1" applyProtection="1">
      <alignment horizontal="left"/>
    </xf>
    <xf numFmtId="0" fontId="24" fillId="0" borderId="12" xfId="0" applyFont="1" applyFill="1" applyBorder="1" applyAlignment="1" applyProtection="1">
      <alignment horizontal="right"/>
    </xf>
    <xf numFmtId="3" fontId="24" fillId="0" borderId="83" xfId="0" applyNumberFormat="1" applyFont="1" applyFill="1" applyBorder="1" applyAlignment="1" applyProtection="1">
      <alignment horizontal="center"/>
    </xf>
    <xf numFmtId="0" fontId="24" fillId="0" borderId="41" xfId="0" applyNumberFormat="1" applyFont="1" applyFill="1" applyBorder="1" applyAlignment="1" applyProtection="1">
      <alignment horizontal="center"/>
    </xf>
    <xf numFmtId="44" fontId="8" fillId="0" borderId="72" xfId="1" applyFont="1" applyFill="1" applyBorder="1" applyAlignment="1" applyProtection="1"/>
    <xf numFmtId="44" fontId="28" fillId="0" borderId="87" xfId="1" applyFont="1" applyFill="1" applyBorder="1" applyAlignment="1" applyProtection="1">
      <alignment horizontal="center"/>
    </xf>
    <xf numFmtId="0" fontId="80" fillId="0" borderId="90" xfId="0" applyFont="1" applyBorder="1" applyAlignment="1">
      <alignment horizontal="center"/>
    </xf>
    <xf numFmtId="0" fontId="4" fillId="0" borderId="91" xfId="0" applyFont="1" applyBorder="1" applyAlignment="1">
      <alignment horizontal="left"/>
    </xf>
    <xf numFmtId="0" fontId="42" fillId="0" borderId="93" xfId="1" applyNumberFormat="1" applyFont="1" applyFill="1" applyBorder="1" applyAlignment="1" applyProtection="1">
      <alignment horizontal="center"/>
      <protection locked="0"/>
    </xf>
    <xf numFmtId="0" fontId="0" fillId="0" borderId="0" xfId="0" applyAlignment="1"/>
    <xf numFmtId="0" fontId="51" fillId="0" borderId="0" xfId="0" applyFont="1"/>
    <xf numFmtId="0" fontId="3" fillId="0" borderId="43" xfId="0" applyFont="1" applyFill="1" applyBorder="1" applyAlignment="1">
      <alignment horizontal="center" wrapText="1"/>
    </xf>
    <xf numFmtId="0" fontId="82" fillId="30" borderId="43" xfId="0" applyFont="1" applyFill="1" applyBorder="1" applyAlignment="1">
      <alignment horizontal="left"/>
    </xf>
    <xf numFmtId="164" fontId="3" fillId="30" borderId="43" xfId="0" applyNumberFormat="1" applyFont="1" applyFill="1" applyBorder="1" applyAlignment="1">
      <alignment horizontal="center"/>
    </xf>
    <xf numFmtId="164" fontId="3" fillId="30" borderId="43" xfId="0" applyNumberFormat="1" applyFont="1" applyFill="1" applyBorder="1"/>
    <xf numFmtId="1" fontId="3" fillId="30" borderId="95" xfId="0" applyNumberFormat="1" applyFont="1" applyFill="1" applyBorder="1" applyAlignment="1">
      <alignment horizontal="center"/>
    </xf>
    <xf numFmtId="0" fontId="3" fillId="30" borderId="43" xfId="0" applyFont="1" applyFill="1" applyBorder="1"/>
    <xf numFmtId="164" fontId="82" fillId="30" borderId="43" xfId="0" applyNumberFormat="1" applyFont="1" applyFill="1" applyBorder="1" applyAlignment="1">
      <alignment horizontal="center"/>
    </xf>
    <xf numFmtId="0" fontId="3" fillId="5" borderId="43" xfId="0" applyFont="1" applyFill="1" applyBorder="1"/>
    <xf numFmtId="0" fontId="3" fillId="31" borderId="43" xfId="0" applyFont="1" applyFill="1" applyBorder="1"/>
    <xf numFmtId="0" fontId="6" fillId="0" borderId="0" xfId="0" applyFont="1" applyFill="1" applyAlignment="1">
      <alignment horizontal="left"/>
    </xf>
    <xf numFmtId="0" fontId="13" fillId="0" borderId="0" xfId="0" applyFont="1" applyFill="1" applyBorder="1" applyAlignment="1">
      <alignment horizontal="left"/>
    </xf>
    <xf numFmtId="0" fontId="26" fillId="0" borderId="0" xfId="0" applyFont="1" applyAlignment="1" applyProtection="1">
      <alignment horizontal="left" indent="1"/>
    </xf>
    <xf numFmtId="44" fontId="26" fillId="0" borderId="0" xfId="1" applyFont="1" applyAlignment="1" applyProtection="1">
      <alignment horizontal="left" indent="1"/>
    </xf>
    <xf numFmtId="0" fontId="12" fillId="0" borderId="4" xfId="0" applyFont="1" applyFill="1" applyBorder="1" applyAlignment="1" applyProtection="1">
      <alignment horizontal="left" vertical="center" indent="1"/>
    </xf>
    <xf numFmtId="0" fontId="73" fillId="0" borderId="0" xfId="0" applyFont="1" applyFill="1" applyBorder="1" applyAlignment="1" applyProtection="1">
      <alignment horizontal="left" indent="1"/>
    </xf>
    <xf numFmtId="14" fontId="30" fillId="0" borderId="28" xfId="0" applyNumberFormat="1" applyFont="1" applyBorder="1" applyAlignment="1" applyProtection="1">
      <alignment horizontal="left" vertical="center" indent="1"/>
    </xf>
    <xf numFmtId="0" fontId="30" fillId="0" borderId="28" xfId="0" applyFont="1" applyBorder="1" applyAlignment="1" applyProtection="1">
      <alignment horizontal="left" vertical="center" indent="1"/>
    </xf>
    <xf numFmtId="0" fontId="30" fillId="0" borderId="29" xfId="0" applyFont="1" applyBorder="1" applyAlignment="1" applyProtection="1">
      <alignment horizontal="left" vertical="center" indent="1"/>
    </xf>
    <xf numFmtId="0" fontId="31" fillId="0" borderId="0" xfId="0" applyFont="1" applyAlignment="1" applyProtection="1">
      <alignment horizontal="left" indent="1"/>
    </xf>
    <xf numFmtId="0" fontId="30" fillId="0" borderId="36" xfId="0" applyFont="1" applyBorder="1" applyAlignment="1" applyProtection="1">
      <alignment horizontal="left" indent="1"/>
    </xf>
    <xf numFmtId="44" fontId="26" fillId="0" borderId="20" xfId="1" applyFont="1" applyBorder="1" applyAlignment="1" applyProtection="1">
      <alignment horizontal="left" indent="1"/>
    </xf>
    <xf numFmtId="0" fontId="30" fillId="0" borderId="7" xfId="0" applyFont="1" applyFill="1" applyBorder="1" applyAlignment="1" applyProtection="1">
      <alignment horizontal="left" indent="1"/>
    </xf>
    <xf numFmtId="0" fontId="12" fillId="0" borderId="7" xfId="0" applyFont="1" applyFill="1" applyBorder="1" applyAlignment="1" applyProtection="1">
      <alignment horizontal="left" indent="1"/>
    </xf>
    <xf numFmtId="14" fontId="12" fillId="0" borderId="7" xfId="0" applyNumberFormat="1" applyFont="1" applyFill="1" applyBorder="1" applyAlignment="1" applyProtection="1">
      <alignment horizontal="left" indent="1"/>
    </xf>
    <xf numFmtId="14" fontId="12" fillId="0" borderId="17" xfId="0" applyNumberFormat="1" applyFont="1" applyFill="1" applyBorder="1" applyAlignment="1" applyProtection="1">
      <alignment horizontal="left" indent="1"/>
    </xf>
    <xf numFmtId="0" fontId="26" fillId="0" borderId="2" xfId="0" applyFont="1" applyBorder="1" applyAlignment="1" applyProtection="1">
      <alignment horizontal="left" indent="1"/>
    </xf>
    <xf numFmtId="44" fontId="30" fillId="0" borderId="26" xfId="1" applyFont="1" applyBorder="1" applyAlignment="1" applyProtection="1">
      <alignment horizontal="left" indent="1"/>
    </xf>
    <xf numFmtId="14" fontId="31" fillId="0" borderId="32" xfId="0" applyNumberFormat="1" applyFont="1" applyFill="1" applyBorder="1" applyAlignment="1" applyProtection="1">
      <alignment horizontal="left" indent="1"/>
    </xf>
    <xf numFmtId="0" fontId="30" fillId="0" borderId="10" xfId="0" applyFont="1" applyFill="1" applyBorder="1" applyAlignment="1" applyProtection="1">
      <alignment horizontal="left" indent="1"/>
    </xf>
    <xf numFmtId="0" fontId="26" fillId="0" borderId="69" xfId="0" applyFont="1" applyBorder="1" applyAlignment="1" applyProtection="1">
      <alignment horizontal="left" indent="1"/>
    </xf>
    <xf numFmtId="0" fontId="26" fillId="0" borderId="10" xfId="0" applyFont="1" applyFill="1" applyBorder="1" applyAlignment="1" applyProtection="1">
      <alignment horizontal="left" indent="1"/>
    </xf>
    <xf numFmtId="0" fontId="30" fillId="0" borderId="0" xfId="0" applyFont="1" applyFill="1" applyBorder="1" applyAlignment="1" applyProtection="1">
      <alignment horizontal="left" indent="1"/>
    </xf>
    <xf numFmtId="0" fontId="12" fillId="0" borderId="20" xfId="0" applyFont="1" applyFill="1" applyBorder="1" applyAlignment="1" applyProtection="1">
      <alignment horizontal="left" indent="1"/>
    </xf>
    <xf numFmtId="0" fontId="26" fillId="0" borderId="0" xfId="0" applyFont="1" applyBorder="1" applyAlignment="1" applyProtection="1">
      <alignment horizontal="left" indent="1"/>
    </xf>
    <xf numFmtId="1" fontId="31" fillId="0" borderId="32" xfId="0" applyNumberFormat="1" applyFont="1" applyFill="1" applyBorder="1" applyAlignment="1" applyProtection="1">
      <alignment horizontal="left" indent="1"/>
    </xf>
    <xf numFmtId="0" fontId="72" fillId="0" borderId="0" xfId="0" applyFont="1" applyFill="1" applyBorder="1" applyAlignment="1" applyProtection="1">
      <alignment horizontal="left" vertical="top" wrapText="1" indent="1"/>
    </xf>
    <xf numFmtId="0" fontId="31" fillId="0" borderId="32" xfId="0" applyNumberFormat="1" applyFont="1" applyFill="1" applyBorder="1" applyAlignment="1" applyProtection="1">
      <alignment horizontal="left" indent="1"/>
    </xf>
    <xf numFmtId="0" fontId="31" fillId="0" borderId="19" xfId="0" applyNumberFormat="1" applyFont="1" applyFill="1" applyBorder="1" applyAlignment="1" applyProtection="1">
      <alignment horizontal="left" indent="1"/>
    </xf>
    <xf numFmtId="0" fontId="12" fillId="0" borderId="10" xfId="0" applyFont="1" applyFill="1" applyBorder="1" applyAlignment="1" applyProtection="1">
      <alignment horizontal="left" indent="1"/>
    </xf>
    <xf numFmtId="44" fontId="30" fillId="0" borderId="27" xfId="1" applyFont="1" applyBorder="1" applyAlignment="1" applyProtection="1">
      <alignment horizontal="left" indent="1"/>
    </xf>
    <xf numFmtId="44" fontId="31" fillId="0" borderId="33" xfId="1" applyFont="1" applyFill="1" applyBorder="1" applyAlignment="1" applyProtection="1">
      <alignment horizontal="left" indent="1"/>
    </xf>
    <xf numFmtId="44" fontId="31" fillId="0" borderId="34" xfId="1" applyFont="1" applyFill="1" applyBorder="1" applyAlignment="1" applyProtection="1">
      <alignment horizontal="left" indent="1"/>
    </xf>
    <xf numFmtId="44" fontId="31" fillId="0" borderId="0" xfId="1" applyFont="1" applyFill="1" applyBorder="1" applyAlignment="1" applyProtection="1">
      <alignment horizontal="left" indent="1"/>
    </xf>
    <xf numFmtId="44" fontId="30" fillId="0" borderId="0" xfId="1" applyFont="1" applyBorder="1" applyAlignment="1" applyProtection="1">
      <alignment horizontal="left" indent="1"/>
    </xf>
    <xf numFmtId="44" fontId="26" fillId="0" borderId="0" xfId="1" applyFont="1" applyFill="1" applyAlignment="1" applyProtection="1">
      <alignment horizontal="left" indent="1"/>
    </xf>
    <xf numFmtId="14" fontId="13" fillId="0" borderId="0" xfId="0" applyNumberFormat="1" applyFont="1" applyFill="1" applyBorder="1" applyAlignment="1" applyProtection="1">
      <alignment horizontal="left" indent="1"/>
    </xf>
    <xf numFmtId="14" fontId="19" fillId="0" borderId="6" xfId="0" applyNumberFormat="1" applyFont="1" applyFill="1" applyBorder="1" applyAlignment="1" applyProtection="1">
      <alignment horizontal="left" indent="1"/>
    </xf>
    <xf numFmtId="0" fontId="12" fillId="0" borderId="17" xfId="0" applyFont="1" applyFill="1" applyBorder="1" applyAlignment="1" applyProtection="1">
      <alignment horizontal="left" vertical="center" wrapText="1" indent="1"/>
    </xf>
    <xf numFmtId="0" fontId="18" fillId="0" borderId="17" xfId="0" applyFont="1" applyFill="1" applyBorder="1" applyAlignment="1" applyProtection="1">
      <alignment horizontal="left" vertical="center" wrapText="1" indent="1"/>
    </xf>
    <xf numFmtId="0" fontId="12" fillId="0" borderId="65" xfId="0" applyFont="1" applyFill="1" applyBorder="1" applyAlignment="1" applyProtection="1">
      <alignment horizontal="left" vertical="center" wrapText="1" indent="1"/>
    </xf>
    <xf numFmtId="0" fontId="12" fillId="0" borderId="40" xfId="0" applyFont="1" applyFill="1" applyBorder="1" applyAlignment="1" applyProtection="1">
      <alignment horizontal="left" vertical="center" wrapText="1" indent="1"/>
    </xf>
    <xf numFmtId="0" fontId="12" fillId="0" borderId="64" xfId="0" applyFont="1" applyFill="1" applyBorder="1" applyAlignment="1" applyProtection="1">
      <alignment horizontal="left" vertical="center" wrapText="1" indent="1"/>
    </xf>
    <xf numFmtId="0" fontId="12" fillId="0" borderId="62" xfId="0" applyFont="1" applyFill="1" applyBorder="1" applyAlignment="1" applyProtection="1">
      <alignment horizontal="left" indent="1"/>
    </xf>
    <xf numFmtId="44" fontId="18" fillId="0" borderId="62" xfId="1" applyFont="1" applyFill="1" applyBorder="1" applyAlignment="1" applyProtection="1">
      <alignment horizontal="left" indent="1"/>
    </xf>
    <xf numFmtId="0" fontId="15" fillId="0" borderId="0" xfId="0" applyFont="1" applyFill="1" applyBorder="1" applyAlignment="1" applyProtection="1">
      <alignment horizontal="left" wrapText="1" indent="1"/>
    </xf>
    <xf numFmtId="44" fontId="13" fillId="0" borderId="0" xfId="1" applyFont="1" applyFill="1" applyBorder="1" applyAlignment="1" applyProtection="1">
      <alignment horizontal="left" vertical="top" indent="1"/>
    </xf>
    <xf numFmtId="44" fontId="14" fillId="0" borderId="0" xfId="1" applyFont="1" applyFill="1" applyBorder="1" applyAlignment="1" applyProtection="1">
      <alignment horizontal="left" vertical="top" indent="1"/>
    </xf>
    <xf numFmtId="44" fontId="26" fillId="0" borderId="0" xfId="1" applyFont="1" applyFill="1" applyBorder="1" applyAlignment="1" applyProtection="1">
      <alignment horizontal="left" vertical="top" indent="1"/>
    </xf>
    <xf numFmtId="0" fontId="13" fillId="0" borderId="16" xfId="3" applyFont="1" applyFill="1" applyBorder="1" applyAlignment="1" applyProtection="1">
      <alignment horizontal="left" indent="1"/>
    </xf>
    <xf numFmtId="0" fontId="13" fillId="0" borderId="63" xfId="3" applyFont="1" applyFill="1" applyBorder="1" applyAlignment="1" applyProtection="1">
      <alignment horizontal="left" indent="1"/>
    </xf>
    <xf numFmtId="164" fontId="19" fillId="0" borderId="18" xfId="0" applyNumberFormat="1" applyFont="1" applyFill="1" applyBorder="1" applyAlignment="1" applyProtection="1">
      <alignment horizontal="left" indent="1"/>
    </xf>
    <xf numFmtId="0" fontId="13" fillId="0" borderId="7" xfId="0" applyFont="1" applyFill="1" applyBorder="1" applyAlignment="1" applyProtection="1">
      <alignment horizontal="left" indent="1"/>
    </xf>
    <xf numFmtId="44" fontId="13" fillId="0" borderId="7" xfId="1" applyFont="1" applyFill="1" applyBorder="1" applyAlignment="1" applyProtection="1">
      <alignment horizontal="left" indent="1"/>
    </xf>
    <xf numFmtId="0" fontId="31" fillId="0" borderId="11" xfId="0" applyFont="1" applyBorder="1" applyAlignment="1" applyProtection="1">
      <alignment horizontal="left" indent="1"/>
    </xf>
    <xf numFmtId="0" fontId="31" fillId="0" borderId="2" xfId="0" applyFont="1" applyBorder="1" applyAlignment="1" applyProtection="1">
      <alignment horizontal="left" indent="1"/>
    </xf>
    <xf numFmtId="0" fontId="15" fillId="0" borderId="10" xfId="0" applyFont="1" applyBorder="1" applyAlignment="1" applyProtection="1">
      <alignment horizontal="left" indent="1"/>
    </xf>
    <xf numFmtId="0" fontId="13" fillId="0" borderId="0" xfId="0" applyFont="1" applyBorder="1" applyAlignment="1" applyProtection="1">
      <alignment horizontal="left" indent="1"/>
    </xf>
    <xf numFmtId="44" fontId="13" fillId="0" borderId="0" xfId="1" applyFont="1" applyBorder="1" applyAlignment="1" applyProtection="1">
      <alignment horizontal="left" indent="1"/>
    </xf>
    <xf numFmtId="44" fontId="26" fillId="0" borderId="0" xfId="1" applyFont="1" applyBorder="1" applyAlignment="1" applyProtection="1">
      <alignment horizontal="left" indent="1"/>
    </xf>
    <xf numFmtId="0" fontId="19" fillId="0" borderId="11" xfId="0" applyFont="1" applyBorder="1" applyAlignment="1" applyProtection="1">
      <alignment horizontal="left" indent="1"/>
    </xf>
    <xf numFmtId="0" fontId="19" fillId="0" borderId="2" xfId="0" applyFont="1" applyBorder="1" applyAlignment="1" applyProtection="1">
      <alignment horizontal="left" indent="1"/>
    </xf>
    <xf numFmtId="0" fontId="15" fillId="0" borderId="9" xfId="0" applyFont="1" applyBorder="1" applyAlignment="1" applyProtection="1">
      <alignment horizontal="left" indent="1"/>
    </xf>
    <xf numFmtId="0" fontId="13" fillId="0" borderId="8" xfId="0" applyFont="1" applyBorder="1" applyAlignment="1" applyProtection="1">
      <alignment horizontal="left" indent="1"/>
    </xf>
    <xf numFmtId="44" fontId="13" fillId="0" borderId="8" xfId="1" applyFont="1" applyBorder="1" applyAlignment="1" applyProtection="1">
      <alignment horizontal="left" indent="1"/>
    </xf>
    <xf numFmtId="0" fontId="15" fillId="0" borderId="8" xfId="0" applyFont="1" applyBorder="1" applyAlignment="1" applyProtection="1">
      <alignment horizontal="left" indent="1"/>
    </xf>
    <xf numFmtId="0" fontId="19" fillId="0" borderId="44" xfId="0" applyFont="1" applyBorder="1" applyAlignment="1" applyProtection="1">
      <alignment horizontal="left" indent="1"/>
    </xf>
    <xf numFmtId="0" fontId="19" fillId="0" borderId="73" xfId="0" applyFont="1" applyBorder="1" applyAlignment="1" applyProtection="1">
      <alignment horizontal="left" indent="1"/>
    </xf>
    <xf numFmtId="0" fontId="13" fillId="0" borderId="31" xfId="0" applyFont="1" applyBorder="1" applyAlignment="1" applyProtection="1">
      <alignment horizontal="left" indent="1"/>
    </xf>
    <xf numFmtId="0" fontId="19" fillId="0" borderId="35" xfId="0" applyFont="1" applyBorder="1" applyAlignment="1" applyProtection="1">
      <alignment horizontal="left" indent="1"/>
    </xf>
    <xf numFmtId="0" fontId="19" fillId="0" borderId="74" xfId="0" applyFont="1" applyBorder="1" applyAlignment="1" applyProtection="1">
      <alignment horizontal="left" indent="1"/>
    </xf>
    <xf numFmtId="0" fontId="13" fillId="0" borderId="6" xfId="0" applyFont="1" applyBorder="1" applyAlignment="1" applyProtection="1">
      <alignment horizontal="left" indent="1"/>
    </xf>
    <xf numFmtId="0" fontId="13" fillId="0" borderId="71" xfId="0" applyFont="1" applyBorder="1" applyAlignment="1" applyProtection="1">
      <alignment horizontal="left" indent="1"/>
    </xf>
    <xf numFmtId="44" fontId="13" fillId="0" borderId="6" xfId="1" applyFont="1" applyBorder="1" applyAlignment="1" applyProtection="1">
      <alignment horizontal="left" indent="1"/>
    </xf>
    <xf numFmtId="44" fontId="13" fillId="0" borderId="30" xfId="1" applyFont="1" applyBorder="1" applyAlignment="1" applyProtection="1">
      <alignment horizontal="left" indent="1"/>
    </xf>
    <xf numFmtId="0" fontId="19" fillId="0" borderId="13" xfId="0" applyFont="1" applyBorder="1" applyAlignment="1" applyProtection="1">
      <alignment horizontal="left" indent="1"/>
    </xf>
    <xf numFmtId="0" fontId="19" fillId="0" borderId="69" xfId="0" applyFont="1" applyBorder="1" applyAlignment="1" applyProtection="1">
      <alignment horizontal="left" indent="1"/>
    </xf>
    <xf numFmtId="0" fontId="8" fillId="0" borderId="8" xfId="0" applyFont="1" applyFill="1" applyBorder="1" applyAlignment="1" applyProtection="1"/>
    <xf numFmtId="0" fontId="31" fillId="0" borderId="68" xfId="0" applyFont="1" applyBorder="1" applyAlignment="1" applyProtection="1">
      <alignment horizontal="left" indent="1"/>
    </xf>
    <xf numFmtId="164" fontId="31" fillId="0" borderId="97" xfId="0" applyNumberFormat="1" applyFont="1" applyBorder="1" applyAlignment="1" applyProtection="1">
      <alignment horizontal="left" indent="1"/>
    </xf>
    <xf numFmtId="164" fontId="31" fillId="0" borderId="83" xfId="0" applyNumberFormat="1" applyFont="1" applyBorder="1" applyAlignment="1" applyProtection="1">
      <alignment horizontal="left" indent="1"/>
    </xf>
    <xf numFmtId="164" fontId="31" fillId="0" borderId="96" xfId="0" applyNumberFormat="1" applyFont="1" applyBorder="1" applyAlignment="1" applyProtection="1">
      <alignment horizontal="left" indent="1"/>
    </xf>
    <xf numFmtId="44" fontId="26" fillId="0" borderId="0" xfId="1" applyFont="1" applyAlignment="1" applyProtection="1">
      <alignment horizontal="right" indent="1"/>
    </xf>
    <xf numFmtId="44" fontId="13" fillId="0" borderId="71" xfId="1" applyFont="1" applyBorder="1" applyAlignment="1" applyProtection="1">
      <alignment horizontal="left" indent="1"/>
    </xf>
    <xf numFmtId="44" fontId="12" fillId="0" borderId="7" xfId="1" applyFont="1" applyFill="1" applyBorder="1" applyAlignment="1" applyProtection="1">
      <alignment horizontal="center" vertical="center"/>
    </xf>
    <xf numFmtId="44" fontId="12" fillId="0" borderId="8" xfId="1" applyFont="1" applyFill="1" applyBorder="1" applyAlignment="1" applyProtection="1">
      <alignment horizontal="center" vertical="center"/>
    </xf>
    <xf numFmtId="0" fontId="2" fillId="0" borderId="43" xfId="0" applyFont="1" applyFill="1" applyBorder="1" applyAlignment="1">
      <alignment horizontal="center" wrapText="1"/>
    </xf>
    <xf numFmtId="0" fontId="2" fillId="30" borderId="43" xfId="0" applyFont="1" applyFill="1" applyBorder="1"/>
    <xf numFmtId="0" fontId="43" fillId="0" borderId="0" xfId="0" applyFont="1" applyFill="1" applyBorder="1" applyAlignment="1" applyProtection="1"/>
    <xf numFmtId="0" fontId="51" fillId="0" borderId="67" xfId="0" applyFont="1" applyBorder="1" applyAlignment="1" applyProtection="1">
      <alignment horizontal="center"/>
    </xf>
    <xf numFmtId="0" fontId="36" fillId="0" borderId="0" xfId="0" applyFont="1" applyAlignment="1" applyProtection="1">
      <alignment horizontal="left" indent="1"/>
    </xf>
    <xf numFmtId="0" fontId="82" fillId="0" borderId="43" xfId="0" applyFont="1" applyFill="1" applyBorder="1" applyAlignment="1" applyProtection="1">
      <alignment horizontal="center"/>
    </xf>
    <xf numFmtId="0" fontId="82" fillId="0" borderId="43" xfId="0" applyFont="1" applyFill="1" applyBorder="1" applyProtection="1"/>
    <xf numFmtId="0" fontId="82" fillId="0" borderId="43" xfId="0" applyFont="1" applyFill="1" applyBorder="1" applyAlignment="1" applyProtection="1">
      <alignment horizontal="left"/>
    </xf>
    <xf numFmtId="1" fontId="82" fillId="0" borderId="43" xfId="0" applyNumberFormat="1" applyFont="1" applyFill="1" applyBorder="1" applyAlignment="1" applyProtection="1">
      <alignment horizontal="center" vertical="center"/>
    </xf>
    <xf numFmtId="0" fontId="82" fillId="0" borderId="43" xfId="0" applyFont="1" applyFill="1" applyBorder="1" applyAlignment="1" applyProtection="1">
      <alignment horizontal="center" vertical="center"/>
    </xf>
    <xf numFmtId="0" fontId="82" fillId="0" borderId="43" xfId="0" applyNumberFormat="1" applyFont="1" applyFill="1" applyBorder="1" applyAlignment="1" applyProtection="1">
      <alignment horizontal="center" vertical="center"/>
    </xf>
    <xf numFmtId="0" fontId="82" fillId="0" borderId="43" xfId="0" applyFont="1" applyFill="1" applyBorder="1" applyAlignment="1" applyProtection="1"/>
    <xf numFmtId="0" fontId="23" fillId="0" borderId="0" xfId="0" applyFont="1" applyFill="1" applyProtection="1"/>
    <xf numFmtId="0" fontId="23" fillId="0" borderId="0" xfId="0" applyFont="1" applyProtection="1"/>
    <xf numFmtId="0" fontId="6" fillId="0" borderId="0" xfId="0" applyFont="1" applyFill="1" applyAlignment="1" applyProtection="1">
      <alignment horizontal="left"/>
    </xf>
    <xf numFmtId="0" fontId="4" fillId="6" borderId="10" xfId="0" applyFont="1" applyFill="1" applyBorder="1" applyProtection="1"/>
    <xf numFmtId="0" fontId="4" fillId="27" borderId="0" xfId="0" applyFont="1" applyFill="1" applyBorder="1" applyAlignment="1" applyProtection="1">
      <alignment horizontal="center"/>
    </xf>
    <xf numFmtId="0" fontId="4" fillId="6" borderId="2" xfId="0" applyFont="1" applyFill="1" applyBorder="1" applyProtection="1"/>
    <xf numFmtId="0" fontId="24" fillId="3" borderId="36" xfId="0" applyFont="1" applyFill="1" applyBorder="1" applyAlignment="1" applyProtection="1">
      <alignment horizontal="center" vertical="center"/>
    </xf>
    <xf numFmtId="0" fontId="6" fillId="0" borderId="0" xfId="0" applyFont="1" applyFill="1" applyBorder="1" applyAlignment="1" applyProtection="1">
      <alignment horizontal="left"/>
    </xf>
    <xf numFmtId="0" fontId="24" fillId="3" borderId="2" xfId="0" applyFont="1" applyFill="1" applyBorder="1" applyAlignment="1" applyProtection="1">
      <alignment horizontal="center" vertical="center"/>
    </xf>
    <xf numFmtId="0" fontId="24" fillId="3" borderId="2" xfId="0" applyFont="1" applyFill="1" applyBorder="1" applyAlignment="1" applyProtection="1">
      <alignment horizontal="center"/>
    </xf>
    <xf numFmtId="0" fontId="4" fillId="6" borderId="2" xfId="0" applyFont="1" applyFill="1" applyBorder="1" applyAlignment="1" applyProtection="1">
      <alignment vertical="center"/>
    </xf>
    <xf numFmtId="0" fontId="33" fillId="0" borderId="0" xfId="0" applyFont="1" applyFill="1" applyBorder="1" applyAlignment="1" applyProtection="1">
      <alignment horizontal="left"/>
    </xf>
    <xf numFmtId="0" fontId="4" fillId="6" borderId="3" xfId="0" applyFont="1" applyFill="1" applyBorder="1" applyProtection="1"/>
    <xf numFmtId="0" fontId="24" fillId="0" borderId="8" xfId="0" applyFont="1" applyFill="1" applyBorder="1" applyAlignment="1" applyProtection="1">
      <alignment horizontal="left"/>
    </xf>
    <xf numFmtId="0" fontId="29" fillId="0" borderId="8" xfId="0" applyFont="1" applyFill="1" applyBorder="1" applyProtection="1"/>
    <xf numFmtId="1" fontId="3" fillId="0" borderId="43" xfId="0" applyNumberFormat="1" applyFont="1" applyFill="1" applyBorder="1" applyAlignment="1" applyProtection="1">
      <alignment horizontal="center"/>
    </xf>
    <xf numFmtId="1" fontId="42" fillId="0" borderId="60" xfId="0" applyNumberFormat="1" applyFont="1" applyFill="1" applyBorder="1" applyAlignment="1" applyProtection="1"/>
    <xf numFmtId="0" fontId="6" fillId="0" borderId="0" xfId="0" applyFont="1" applyFill="1" applyProtection="1"/>
    <xf numFmtId="1" fontId="42" fillId="0" borderId="61" xfId="0" applyNumberFormat="1" applyFont="1" applyFill="1" applyBorder="1" applyAlignment="1" applyProtection="1"/>
    <xf numFmtId="0" fontId="6" fillId="0" borderId="39" xfId="0" applyFont="1" applyFill="1" applyBorder="1" applyProtection="1"/>
    <xf numFmtId="1" fontId="42" fillId="0" borderId="57" xfId="0" applyNumberFormat="1" applyFont="1" applyFill="1" applyBorder="1" applyAlignment="1" applyProtection="1"/>
    <xf numFmtId="0" fontId="6" fillId="0" borderId="0" xfId="0" applyFont="1" applyFill="1" applyBorder="1" applyProtection="1"/>
    <xf numFmtId="164" fontId="24" fillId="0" borderId="22" xfId="0" applyNumberFormat="1" applyFont="1" applyFill="1" applyBorder="1" applyAlignment="1" applyProtection="1">
      <alignment horizontal="center"/>
    </xf>
    <xf numFmtId="0" fontId="27" fillId="0" borderId="0" xfId="0" applyFont="1" applyAlignment="1" applyProtection="1">
      <alignment horizontal="left" vertical="center" indent="1"/>
    </xf>
    <xf numFmtId="0" fontId="4" fillId="0" borderId="39" xfId="0" applyFont="1" applyBorder="1" applyAlignment="1">
      <alignment wrapText="1"/>
    </xf>
    <xf numFmtId="0" fontId="0" fillId="0" borderId="39" xfId="0" applyBorder="1" applyAlignment="1">
      <alignment wrapText="1"/>
    </xf>
    <xf numFmtId="0" fontId="0" fillId="0" borderId="61" xfId="0" applyBorder="1" applyAlignment="1">
      <alignment wrapText="1"/>
    </xf>
    <xf numFmtId="0" fontId="4" fillId="0" borderId="39" xfId="0" applyFont="1" applyBorder="1" applyAlignment="1">
      <alignment horizontal="left"/>
    </xf>
    <xf numFmtId="164" fontId="13" fillId="0" borderId="0" xfId="0" applyNumberFormat="1" applyFont="1" applyFill="1" applyBorder="1" applyAlignment="1" applyProtection="1">
      <alignment horizontal="left"/>
    </xf>
    <xf numFmtId="164" fontId="0" fillId="0" borderId="0" xfId="0" applyNumberFormat="1" applyAlignment="1"/>
    <xf numFmtId="0" fontId="0" fillId="32" borderId="0" xfId="0" applyFill="1"/>
    <xf numFmtId="0" fontId="0" fillId="33" borderId="0" xfId="0" applyFill="1"/>
    <xf numFmtId="0" fontId="0" fillId="34" borderId="0" xfId="0" applyFill="1"/>
    <xf numFmtId="0" fontId="0" fillId="35" borderId="0" xfId="0" applyFill="1"/>
    <xf numFmtId="0" fontId="0" fillId="30" borderId="0" xfId="0" applyFill="1"/>
    <xf numFmtId="0" fontId="0" fillId="36" borderId="0" xfId="0" applyFill="1"/>
    <xf numFmtId="0" fontId="0" fillId="5" borderId="0" xfId="0" applyFill="1"/>
    <xf numFmtId="0" fontId="0" fillId="31" borderId="0" xfId="0" applyFill="1"/>
    <xf numFmtId="0" fontId="0" fillId="37" borderId="0" xfId="0" applyFill="1"/>
    <xf numFmtId="0" fontId="0" fillId="38" borderId="0" xfId="0" applyFill="1"/>
    <xf numFmtId="0" fontId="73" fillId="0" borderId="0" xfId="0" applyFont="1" applyFill="1"/>
    <xf numFmtId="0" fontId="4" fillId="0" borderId="39" xfId="0" applyFont="1" applyFill="1" applyBorder="1" applyAlignment="1">
      <alignment horizontal="right"/>
    </xf>
    <xf numFmtId="0" fontId="4" fillId="0" borderId="0" xfId="0" applyFont="1" applyFill="1" applyBorder="1" applyAlignment="1">
      <alignment horizontal="right"/>
    </xf>
    <xf numFmtId="0" fontId="73" fillId="5" borderId="0" xfId="0" applyFont="1" applyFill="1"/>
    <xf numFmtId="0" fontId="4" fillId="5" borderId="39" xfId="0" applyFont="1" applyFill="1" applyBorder="1" applyAlignment="1">
      <alignment horizontal="right"/>
    </xf>
    <xf numFmtId="165" fontId="0" fillId="39" borderId="0" xfId="0" applyNumberFormat="1" applyFill="1"/>
    <xf numFmtId="1" fontId="0" fillId="39" borderId="0" xfId="0" applyNumberFormat="1" applyFill="1"/>
    <xf numFmtId="44" fontId="0" fillId="5" borderId="0" xfId="0" applyNumberFormat="1" applyFill="1"/>
    <xf numFmtId="0" fontId="8" fillId="5" borderId="39" xfId="0" applyFont="1" applyFill="1" applyBorder="1" applyAlignment="1">
      <alignment horizontal="right"/>
    </xf>
    <xf numFmtId="0" fontId="8" fillId="0" borderId="39" xfId="0" applyFont="1" applyFill="1" applyBorder="1" applyAlignment="1">
      <alignment horizontal="right"/>
    </xf>
    <xf numFmtId="0" fontId="8" fillId="0" borderId="0" xfId="0" applyFont="1" applyFill="1" applyBorder="1" applyAlignment="1">
      <alignment horizontal="right"/>
    </xf>
    <xf numFmtId="0" fontId="51" fillId="0" borderId="0" xfId="0" applyFont="1" applyFill="1"/>
    <xf numFmtId="165" fontId="51" fillId="39" borderId="0" xfId="0" applyNumberFormat="1" applyFont="1" applyFill="1"/>
    <xf numFmtId="165" fontId="51" fillId="0" borderId="0" xfId="0" applyNumberFormat="1" applyFont="1" applyFill="1"/>
    <xf numFmtId="1" fontId="51" fillId="39" borderId="0" xfId="0" applyNumberFormat="1" applyFont="1" applyFill="1"/>
    <xf numFmtId="44" fontId="51" fillId="5" borderId="0" xfId="0" applyNumberFormat="1" applyFont="1" applyFill="1"/>
    <xf numFmtId="0" fontId="51" fillId="5" borderId="0" xfId="0" applyFont="1" applyFill="1"/>
    <xf numFmtId="0" fontId="0" fillId="0" borderId="0" xfId="0" applyBorder="1" applyAlignment="1" applyProtection="1">
      <alignment horizontal="left" indent="1"/>
    </xf>
    <xf numFmtId="0" fontId="31" fillId="0" borderId="0" xfId="0" applyFont="1" applyBorder="1" applyAlignment="1" applyProtection="1">
      <alignment horizontal="left" indent="1"/>
    </xf>
    <xf numFmtId="164" fontId="31" fillId="0" borderId="0" xfId="0" applyNumberFormat="1" applyFont="1" applyBorder="1" applyAlignment="1" applyProtection="1">
      <alignment horizontal="left" indent="1"/>
    </xf>
    <xf numFmtId="0" fontId="31" fillId="0" borderId="80" xfId="0" applyFont="1" applyBorder="1" applyAlignment="1" applyProtection="1">
      <alignment horizontal="left" indent="1"/>
    </xf>
    <xf numFmtId="0" fontId="31" fillId="0" borderId="32" xfId="0" applyFont="1" applyBorder="1" applyAlignment="1" applyProtection="1">
      <alignment horizontal="left" indent="1"/>
    </xf>
    <xf numFmtId="0" fontId="31" fillId="0" borderId="33" xfId="0" applyFont="1" applyBorder="1" applyAlignment="1" applyProtection="1">
      <alignment horizontal="left" indent="1"/>
    </xf>
    <xf numFmtId="0" fontId="4" fillId="0" borderId="39" xfId="0" applyFont="1" applyBorder="1" applyAlignment="1">
      <alignment wrapText="1"/>
    </xf>
    <xf numFmtId="0" fontId="26" fillId="0" borderId="16" xfId="0" applyFont="1" applyBorder="1" applyAlignment="1" applyProtection="1">
      <alignment horizontal="left" indent="2"/>
    </xf>
    <xf numFmtId="0" fontId="0" fillId="0" borderId="0" xfId="0" applyAlignment="1" applyProtection="1">
      <alignment horizontal="left" indent="1"/>
    </xf>
    <xf numFmtId="0" fontId="26" fillId="0" borderId="7" xfId="0" applyFont="1" applyBorder="1" applyAlignment="1" applyProtection="1">
      <alignment horizontal="left" indent="1"/>
    </xf>
    <xf numFmtId="0" fontId="13" fillId="0" borderId="0" xfId="0" applyFont="1" applyFill="1" applyBorder="1" applyAlignment="1" applyProtection="1">
      <alignment horizontal="left" indent="1"/>
    </xf>
    <xf numFmtId="0" fontId="43" fillId="0" borderId="0" xfId="0" applyFont="1" applyFill="1" applyBorder="1" applyAlignment="1" applyProtection="1">
      <alignment horizontal="center"/>
    </xf>
    <xf numFmtId="0" fontId="0" fillId="0" borderId="0" xfId="0" applyAlignment="1"/>
    <xf numFmtId="0" fontId="4" fillId="0" borderId="39" xfId="0" applyFont="1" applyFill="1" applyBorder="1" applyAlignment="1">
      <alignment horizontal="left"/>
    </xf>
    <xf numFmtId="3" fontId="24" fillId="0" borderId="22" xfId="0" applyNumberFormat="1" applyFont="1" applyFill="1" applyBorder="1" applyAlignment="1" applyProtection="1">
      <alignment horizontal="center"/>
    </xf>
    <xf numFmtId="0" fontId="0" fillId="0" borderId="19" xfId="0" applyBorder="1" applyAlignment="1" applyProtection="1">
      <alignment horizontal="left" indent="2"/>
    </xf>
    <xf numFmtId="0" fontId="0" fillId="0" borderId="0" xfId="0" applyProtection="1">
      <protection locked="0"/>
    </xf>
    <xf numFmtId="0" fontId="4" fillId="0" borderId="79" xfId="0" applyFont="1" applyFill="1" applyBorder="1" applyAlignment="1" applyProtection="1">
      <alignment horizontal="left"/>
      <protection locked="0"/>
    </xf>
    <xf numFmtId="0" fontId="0" fillId="0" borderId="5" xfId="0" applyBorder="1" applyAlignment="1">
      <alignment horizontal="left"/>
    </xf>
    <xf numFmtId="0" fontId="0" fillId="0" borderId="18" xfId="0" applyBorder="1" applyAlignment="1">
      <alignment horizontal="left"/>
    </xf>
    <xf numFmtId="0" fontId="4" fillId="0" borderId="22" xfId="0" applyFont="1" applyFill="1" applyBorder="1" applyAlignment="1" applyProtection="1">
      <alignment horizontal="left"/>
      <protection locked="0"/>
    </xf>
    <xf numFmtId="0" fontId="0" fillId="0" borderId="19" xfId="0" applyBorder="1" applyAlignment="1">
      <alignment horizontal="left"/>
    </xf>
    <xf numFmtId="0" fontId="77" fillId="28" borderId="20" xfId="0" applyFont="1" applyFill="1" applyBorder="1" applyAlignment="1" applyProtection="1">
      <alignment horizontal="center" wrapText="1"/>
      <protection hidden="1"/>
    </xf>
    <xf numFmtId="0" fontId="77" fillId="28" borderId="7" xfId="0" applyFont="1" applyFill="1" applyBorder="1" applyAlignment="1" applyProtection="1">
      <alignment horizontal="center" wrapText="1"/>
      <protection hidden="1"/>
    </xf>
    <xf numFmtId="0" fontId="77" fillId="28" borderId="17" xfId="0" applyFont="1" applyFill="1" applyBorder="1" applyAlignment="1" applyProtection="1">
      <alignment horizontal="center" wrapText="1"/>
      <protection hidden="1"/>
    </xf>
    <xf numFmtId="0" fontId="77" fillId="28" borderId="10" xfId="0" applyFont="1" applyFill="1" applyBorder="1" applyAlignment="1" applyProtection="1">
      <alignment horizontal="center" wrapText="1"/>
      <protection hidden="1"/>
    </xf>
    <xf numFmtId="0" fontId="77" fillId="28" borderId="0" xfId="0" applyFont="1" applyFill="1" applyBorder="1" applyAlignment="1" applyProtection="1">
      <alignment horizontal="center" wrapText="1"/>
      <protection hidden="1"/>
    </xf>
    <xf numFmtId="0" fontId="77" fillId="28" borderId="11" xfId="0" applyFont="1" applyFill="1" applyBorder="1" applyAlignment="1" applyProtection="1">
      <alignment horizontal="center" wrapText="1"/>
      <protection hidden="1"/>
    </xf>
    <xf numFmtId="0" fontId="77" fillId="28" borderId="70" xfId="0" applyFont="1" applyFill="1" applyBorder="1" applyAlignment="1" applyProtection="1">
      <alignment horizontal="center" wrapText="1"/>
      <protection hidden="1"/>
    </xf>
    <xf numFmtId="0" fontId="77" fillId="28" borderId="71" xfId="0" applyFont="1" applyFill="1" applyBorder="1" applyAlignment="1" applyProtection="1">
      <alignment horizontal="center" wrapText="1"/>
      <protection hidden="1"/>
    </xf>
    <xf numFmtId="0" fontId="77" fillId="28" borderId="72" xfId="0" applyFont="1" applyFill="1" applyBorder="1" applyAlignment="1" applyProtection="1">
      <alignment horizontal="center" wrapText="1"/>
      <protection hidden="1"/>
    </xf>
    <xf numFmtId="0" fontId="4" fillId="0" borderId="42" xfId="3" applyFont="1" applyFill="1" applyBorder="1" applyAlignment="1" applyProtection="1">
      <alignment horizontal="left" vertical="top" wrapText="1"/>
      <protection locked="0"/>
    </xf>
    <xf numFmtId="0" fontId="4" fillId="0" borderId="38" xfId="3" applyFont="1" applyFill="1" applyBorder="1" applyAlignment="1" applyProtection="1">
      <alignment horizontal="left" vertical="top" wrapText="1"/>
      <protection locked="0"/>
    </xf>
    <xf numFmtId="0" fontId="4" fillId="0" borderId="41" xfId="3" applyFont="1" applyFill="1" applyBorder="1" applyAlignment="1" applyProtection="1">
      <alignment horizontal="left" vertical="top" wrapText="1"/>
      <protection locked="0"/>
    </xf>
    <xf numFmtId="0" fontId="4" fillId="0" borderId="75" xfId="3" applyFont="1" applyFill="1" applyBorder="1" applyAlignment="1" applyProtection="1">
      <alignment horizontal="left" vertical="top" wrapText="1"/>
      <protection locked="0"/>
    </xf>
    <xf numFmtId="0" fontId="4" fillId="0" borderId="71" xfId="3" applyFont="1" applyFill="1" applyBorder="1" applyAlignment="1" applyProtection="1">
      <alignment horizontal="left" vertical="top" wrapText="1"/>
      <protection locked="0"/>
    </xf>
    <xf numFmtId="0" fontId="4" fillId="0" borderId="72" xfId="3" applyFont="1" applyFill="1" applyBorder="1" applyAlignment="1" applyProtection="1">
      <alignment horizontal="left" vertical="top" wrapText="1"/>
      <protection locked="0"/>
    </xf>
    <xf numFmtId="0" fontId="43" fillId="0" borderId="0" xfId="0" applyFont="1" applyFill="1" applyBorder="1" applyAlignment="1">
      <alignment horizontal="center"/>
    </xf>
    <xf numFmtId="0" fontId="24" fillId="4" borderId="0" xfId="0" applyFont="1" applyFill="1" applyBorder="1" applyAlignment="1" applyProtection="1">
      <alignment horizontal="center" vertical="center" wrapText="1"/>
    </xf>
    <xf numFmtId="0" fontId="79" fillId="0" borderId="0" xfId="0" applyFont="1" applyAlignment="1" applyProtection="1">
      <alignment vertical="center" wrapText="1"/>
    </xf>
    <xf numFmtId="0" fontId="79" fillId="0" borderId="71" xfId="0" applyFont="1" applyBorder="1" applyAlignment="1" applyProtection="1">
      <alignment vertical="center" wrapText="1"/>
    </xf>
    <xf numFmtId="0" fontId="24" fillId="0" borderId="0" xfId="0" applyFont="1" applyFill="1" applyBorder="1" applyAlignment="1">
      <alignment horizontal="center" wrapText="1"/>
    </xf>
    <xf numFmtId="0" fontId="0" fillId="0" borderId="71" xfId="0" applyBorder="1" applyAlignment="1">
      <alignment horizontal="center" wrapText="1"/>
    </xf>
    <xf numFmtId="0" fontId="23" fillId="0" borderId="17" xfId="0" applyFont="1" applyFill="1" applyBorder="1" applyAlignment="1" applyProtection="1">
      <alignment wrapText="1"/>
    </xf>
    <xf numFmtId="0" fontId="0" fillId="0" borderId="11" xfId="0" applyBorder="1" applyAlignment="1" applyProtection="1">
      <alignment wrapText="1"/>
    </xf>
    <xf numFmtId="14" fontId="25" fillId="0" borderId="22" xfId="0" applyNumberFormat="1" applyFont="1" applyBorder="1" applyAlignment="1" applyProtection="1">
      <alignment horizontal="left"/>
      <protection locked="0"/>
    </xf>
    <xf numFmtId="0" fontId="0" fillId="0" borderId="32" xfId="0" applyBorder="1" applyAlignment="1" applyProtection="1">
      <alignment horizontal="left"/>
      <protection locked="0"/>
    </xf>
    <xf numFmtId="0" fontId="23" fillId="0" borderId="22" xfId="0" applyFont="1" applyFill="1" applyBorder="1" applyAlignment="1" applyProtection="1">
      <alignment horizontal="left"/>
      <protection locked="0"/>
    </xf>
    <xf numFmtId="0" fontId="0" fillId="0" borderId="32" xfId="0" applyBorder="1" applyAlignment="1">
      <alignment horizontal="left"/>
    </xf>
    <xf numFmtId="0" fontId="0" fillId="0" borderId="14" xfId="0" applyBorder="1" applyAlignment="1">
      <alignment horizontal="left"/>
    </xf>
    <xf numFmtId="0" fontId="83" fillId="0" borderId="102" xfId="0" applyFont="1" applyFill="1" applyBorder="1" applyAlignment="1" applyProtection="1">
      <alignment horizontal="center" vertical="top" wrapText="1"/>
    </xf>
    <xf numFmtId="0" fontId="79" fillId="0" borderId="103" xfId="0" applyFont="1" applyBorder="1" applyAlignment="1" applyProtection="1">
      <alignment horizontal="center" vertical="top" wrapText="1"/>
    </xf>
    <xf numFmtId="0" fontId="79" fillId="0" borderId="104" xfId="0" applyFont="1" applyBorder="1" applyAlignment="1" applyProtection="1">
      <alignment horizontal="center" vertical="top" wrapText="1"/>
    </xf>
    <xf numFmtId="44" fontId="30" fillId="0" borderId="20" xfId="1" applyFont="1" applyBorder="1" applyAlignment="1" applyProtection="1">
      <alignment horizontal="center" vertical="center" wrapText="1"/>
    </xf>
    <xf numFmtId="0" fontId="51" fillId="0" borderId="7" xfId="0" applyFont="1" applyBorder="1" applyAlignment="1" applyProtection="1">
      <alignment horizontal="center" vertical="center" wrapText="1"/>
    </xf>
    <xf numFmtId="0" fontId="51" fillId="0" borderId="17" xfId="0" applyFont="1" applyBorder="1" applyAlignment="1" applyProtection="1">
      <alignment horizontal="center" vertical="center" wrapText="1"/>
    </xf>
    <xf numFmtId="0" fontId="51" fillId="0" borderId="70" xfId="0" applyFont="1" applyBorder="1" applyAlignment="1" applyProtection="1">
      <alignment horizontal="center" vertical="center" wrapText="1"/>
    </xf>
    <xf numFmtId="0" fontId="51" fillId="0" borderId="71" xfId="0" applyFont="1" applyBorder="1" applyAlignment="1" applyProtection="1">
      <alignment horizontal="center" vertical="center" wrapText="1"/>
    </xf>
    <xf numFmtId="0" fontId="51" fillId="0" borderId="72" xfId="0" applyFont="1" applyBorder="1" applyAlignment="1" applyProtection="1">
      <alignment horizontal="center" vertical="center" wrapText="1"/>
    </xf>
    <xf numFmtId="0" fontId="26" fillId="0" borderId="16" xfId="0" applyFont="1" applyBorder="1" applyAlignment="1" applyProtection="1">
      <alignment horizontal="left" indent="2"/>
    </xf>
    <xf numFmtId="0" fontId="0" fillId="0" borderId="19" xfId="0" applyBorder="1" applyAlignment="1" applyProtection="1">
      <alignment horizontal="left" indent="2"/>
    </xf>
    <xf numFmtId="0" fontId="26" fillId="0" borderId="98" xfId="0" applyFont="1" applyBorder="1" applyAlignment="1" applyProtection="1">
      <alignment horizontal="left" indent="2"/>
    </xf>
    <xf numFmtId="0" fontId="0" fillId="0" borderId="34" xfId="0" applyBorder="1" applyAlignment="1" applyProtection="1">
      <alignment horizontal="left" indent="2"/>
    </xf>
    <xf numFmtId="0" fontId="15" fillId="0" borderId="45" xfId="0" applyFont="1" applyBorder="1" applyAlignment="1" applyProtection="1">
      <alignment horizontal="left" vertical="center" wrapText="1" indent="1"/>
    </xf>
    <xf numFmtId="0" fontId="15" fillId="0" borderId="31" xfId="0" quotePrefix="1" applyFont="1" applyBorder="1" applyAlignment="1" applyProtection="1">
      <alignment horizontal="left" vertical="center" wrapText="1" indent="1"/>
    </xf>
    <xf numFmtId="0" fontId="37" fillId="0" borderId="0" xfId="0" applyFont="1" applyAlignment="1" applyProtection="1">
      <alignment horizontal="left" wrapText="1" indent="1"/>
    </xf>
    <xf numFmtId="0" fontId="15" fillId="0" borderId="21" xfId="0" applyFont="1" applyBorder="1" applyAlignment="1" applyProtection="1">
      <alignment horizontal="left" vertical="center" indent="1"/>
    </xf>
    <xf numFmtId="0" fontId="15" fillId="0" borderId="31" xfId="0" applyFont="1" applyBorder="1" applyAlignment="1" applyProtection="1">
      <alignment horizontal="left" vertical="center" indent="1"/>
    </xf>
    <xf numFmtId="0" fontId="38" fillId="0" borderId="7" xfId="0" applyFont="1" applyBorder="1" applyAlignment="1" applyProtection="1">
      <alignment horizontal="left" wrapText="1" indent="1"/>
    </xf>
    <xf numFmtId="0" fontId="15" fillId="0" borderId="45" xfId="0" applyFont="1" applyFill="1" applyBorder="1" applyAlignment="1" applyProtection="1">
      <alignment horizontal="left" wrapText="1" indent="1"/>
    </xf>
    <xf numFmtId="0" fontId="15" fillId="0" borderId="31" xfId="0" applyFont="1" applyFill="1" applyBorder="1" applyAlignment="1" applyProtection="1">
      <alignment horizontal="left" wrapText="1" indent="1"/>
    </xf>
    <xf numFmtId="0" fontId="13" fillId="0" borderId="10" xfId="0" applyFont="1" applyFill="1" applyBorder="1" applyAlignment="1" applyProtection="1">
      <alignment horizontal="left" indent="1"/>
    </xf>
    <xf numFmtId="0" fontId="0" fillId="0" borderId="0" xfId="0" applyAlignment="1" applyProtection="1">
      <alignment horizontal="left" indent="1"/>
    </xf>
    <xf numFmtId="0" fontId="73" fillId="0" borderId="7" xfId="0" applyFont="1" applyFill="1" applyBorder="1" applyAlignment="1" applyProtection="1">
      <alignment horizontal="left" indent="1"/>
    </xf>
    <xf numFmtId="0" fontId="73" fillId="0" borderId="17" xfId="0" applyFont="1" applyFill="1" applyBorder="1" applyAlignment="1" applyProtection="1">
      <alignment horizontal="left" indent="1"/>
    </xf>
    <xf numFmtId="0" fontId="73" fillId="0" borderId="4" xfId="0" applyFont="1" applyFill="1" applyBorder="1" applyAlignment="1" applyProtection="1">
      <alignment horizontal="left" indent="1"/>
    </xf>
    <xf numFmtId="0" fontId="73" fillId="0" borderId="28" xfId="0" applyFont="1" applyFill="1" applyBorder="1" applyAlignment="1" applyProtection="1">
      <alignment horizontal="left" indent="1"/>
    </xf>
    <xf numFmtId="0" fontId="73" fillId="0" borderId="29" xfId="0" applyFont="1" applyFill="1" applyBorder="1" applyAlignment="1" applyProtection="1">
      <alignment horizontal="left" indent="1"/>
    </xf>
    <xf numFmtId="0" fontId="12" fillId="0" borderId="66" xfId="0" applyFont="1" applyFill="1" applyBorder="1" applyAlignment="1" applyProtection="1">
      <alignment horizontal="left" vertical="center" wrapText="1" indent="1"/>
    </xf>
    <xf numFmtId="0" fontId="12" fillId="0" borderId="67" xfId="0" applyFont="1" applyFill="1" applyBorder="1" applyAlignment="1" applyProtection="1">
      <alignment horizontal="left" vertical="center" wrapText="1" indent="1"/>
    </xf>
    <xf numFmtId="0" fontId="12" fillId="0" borderId="68" xfId="0" applyFont="1" applyFill="1" applyBorder="1" applyAlignment="1" applyProtection="1">
      <alignment horizontal="left" vertical="center" wrapText="1" indent="1"/>
    </xf>
    <xf numFmtId="0" fontId="73" fillId="0" borderId="20" xfId="0" applyFont="1" applyFill="1" applyBorder="1" applyAlignment="1" applyProtection="1">
      <alignment horizontal="left" vertical="center" indent="1"/>
    </xf>
    <xf numFmtId="0" fontId="73" fillId="0" borderId="7" xfId="0" applyFont="1" applyFill="1" applyBorder="1" applyAlignment="1" applyProtection="1">
      <alignment horizontal="left" vertical="center" indent="1"/>
    </xf>
    <xf numFmtId="0" fontId="0" fillId="0" borderId="17" xfId="0" applyBorder="1" applyAlignment="1" applyProtection="1">
      <alignment horizontal="left" vertical="center" indent="1"/>
    </xf>
    <xf numFmtId="0" fontId="0" fillId="0" borderId="70" xfId="0" applyBorder="1" applyAlignment="1" applyProtection="1">
      <alignment horizontal="left" vertical="center" indent="1"/>
    </xf>
    <xf numFmtId="0" fontId="0" fillId="0" borderId="71" xfId="0" applyBorder="1" applyAlignment="1" applyProtection="1">
      <alignment horizontal="left" vertical="center" indent="1"/>
    </xf>
    <xf numFmtId="0" fontId="0" fillId="0" borderId="72" xfId="0" applyBorder="1" applyAlignment="1" applyProtection="1">
      <alignment horizontal="left" vertical="center" indent="1"/>
    </xf>
    <xf numFmtId="44" fontId="30" fillId="0" borderId="4" xfId="1" applyFont="1" applyBorder="1" applyAlignment="1" applyProtection="1">
      <alignment horizontal="left" vertical="center" indent="1"/>
    </xf>
    <xf numFmtId="0" fontId="0" fillId="0" borderId="28" xfId="0" applyBorder="1" applyAlignment="1" applyProtection="1">
      <alignment horizontal="left" vertical="center" indent="1"/>
    </xf>
    <xf numFmtId="0" fontId="26" fillId="0" borderId="105" xfId="0" applyFont="1" applyBorder="1" applyAlignment="1" applyProtection="1">
      <alignment horizontal="left" indent="2"/>
    </xf>
    <xf numFmtId="0" fontId="0" fillId="0" borderId="106" xfId="0" applyBorder="1" applyAlignment="1" applyProtection="1">
      <alignment horizontal="left" indent="2"/>
    </xf>
    <xf numFmtId="0" fontId="30" fillId="0" borderId="66" xfId="0" applyFont="1" applyBorder="1" applyAlignment="1" applyProtection="1">
      <alignment horizontal="center"/>
    </xf>
    <xf numFmtId="0" fontId="0" fillId="0" borderId="67" xfId="0" applyBorder="1" applyAlignment="1" applyProtection="1">
      <alignment horizontal="center"/>
    </xf>
    <xf numFmtId="0" fontId="83" fillId="0" borderId="99" xfId="0" applyFont="1" applyFill="1" applyBorder="1" applyAlignment="1" applyProtection="1">
      <alignment horizontal="center" vertical="top" wrapText="1"/>
    </xf>
    <xf numFmtId="0" fontId="79" fillId="0" borderId="100" xfId="0" applyFont="1" applyBorder="1" applyAlignment="1" applyProtection="1">
      <alignment horizontal="center" vertical="top" wrapText="1"/>
    </xf>
    <xf numFmtId="0" fontId="79" fillId="0" borderId="101" xfId="0" applyFont="1" applyBorder="1" applyAlignment="1" applyProtection="1">
      <alignment horizontal="center" vertical="top" wrapText="1"/>
    </xf>
    <xf numFmtId="0" fontId="26" fillId="0" borderId="7" xfId="0" applyFont="1" applyBorder="1" applyAlignment="1" applyProtection="1">
      <alignment horizontal="left" indent="1"/>
    </xf>
    <xf numFmtId="0" fontId="26" fillId="0" borderId="17" xfId="0" applyFont="1" applyBorder="1" applyAlignment="1" applyProtection="1">
      <alignment horizontal="left" indent="1"/>
    </xf>
    <xf numFmtId="0" fontId="13" fillId="0" borderId="5" xfId="0" applyFont="1" applyFill="1" applyBorder="1" applyAlignment="1" applyProtection="1">
      <alignment horizontal="left" indent="1"/>
    </xf>
    <xf numFmtId="44" fontId="12" fillId="0" borderId="7" xfId="1" applyFont="1" applyFill="1" applyBorder="1" applyAlignment="1" applyProtection="1">
      <alignment horizontal="left" vertical="center" indent="1"/>
    </xf>
    <xf numFmtId="44" fontId="12" fillId="0" borderId="8" xfId="1" applyFont="1" applyFill="1" applyBorder="1" applyAlignment="1" applyProtection="1">
      <alignment horizontal="left" vertical="center" indent="1"/>
    </xf>
    <xf numFmtId="0" fontId="12" fillId="0" borderId="20" xfId="0" applyFont="1" applyFill="1" applyBorder="1" applyAlignment="1" applyProtection="1">
      <alignment horizontal="left" vertical="center" wrapText="1" indent="1"/>
    </xf>
    <xf numFmtId="0" fontId="12" fillId="0" borderId="7" xfId="0" applyFont="1" applyFill="1" applyBorder="1" applyAlignment="1" applyProtection="1">
      <alignment horizontal="left" vertical="center" wrapText="1" indent="1"/>
    </xf>
    <xf numFmtId="0" fontId="12" fillId="0" borderId="9" xfId="0" applyFont="1" applyFill="1" applyBorder="1" applyAlignment="1" applyProtection="1">
      <alignment horizontal="left" vertical="center" wrapText="1" indent="1"/>
    </xf>
    <xf numFmtId="0" fontId="12" fillId="0" borderId="8" xfId="0" applyFont="1" applyFill="1" applyBorder="1" applyAlignment="1" applyProtection="1">
      <alignment horizontal="left" vertical="center" wrapText="1" indent="1"/>
    </xf>
    <xf numFmtId="0" fontId="13" fillId="0" borderId="0" xfId="0" applyFont="1" applyFill="1" applyBorder="1" applyAlignment="1" applyProtection="1">
      <alignment horizontal="left" indent="1"/>
    </xf>
    <xf numFmtId="0" fontId="0" fillId="0" borderId="8" xfId="0" applyBorder="1" applyAlignment="1" applyProtection="1">
      <alignment horizontal="left" vertical="center" wrapText="1" indent="1"/>
    </xf>
    <xf numFmtId="0" fontId="4" fillId="0" borderId="91" xfId="0" applyFont="1" applyBorder="1" applyAlignment="1">
      <alignment horizontal="left" wrapText="1"/>
    </xf>
    <xf numFmtId="0" fontId="0" fillId="0" borderId="91" xfId="0" applyBorder="1" applyAlignment="1">
      <alignment horizontal="left" wrapText="1"/>
    </xf>
    <xf numFmtId="0" fontId="0" fillId="0" borderId="92" xfId="0" applyBorder="1" applyAlignment="1"/>
    <xf numFmtId="44" fontId="24" fillId="0" borderId="84" xfId="1" applyFont="1" applyFill="1" applyBorder="1" applyAlignment="1" applyProtection="1">
      <alignment horizontal="center"/>
    </xf>
    <xf numFmtId="0" fontId="79" fillId="0" borderId="85" xfId="0" applyFont="1" applyBorder="1" applyAlignment="1" applyProtection="1">
      <alignment horizontal="center"/>
    </xf>
    <xf numFmtId="0" fontId="79" fillId="0" borderId="86" xfId="0" applyFont="1" applyBorder="1" applyAlignment="1" applyProtection="1">
      <alignment horizontal="center"/>
    </xf>
    <xf numFmtId="0" fontId="4" fillId="0" borderId="39" xfId="0" applyFont="1" applyBorder="1" applyAlignment="1">
      <alignment wrapText="1"/>
    </xf>
    <xf numFmtId="0" fontId="0" fillId="0" borderId="39" xfId="0" applyBorder="1" applyAlignment="1">
      <alignment wrapText="1"/>
    </xf>
    <xf numFmtId="0" fontId="0" fillId="0" borderId="61" xfId="0" applyBorder="1" applyAlignment="1">
      <alignment wrapText="1"/>
    </xf>
    <xf numFmtId="1" fontId="14" fillId="29" borderId="23" xfId="0" applyNumberFormat="1" applyFont="1" applyFill="1" applyBorder="1" applyAlignment="1">
      <alignment horizontal="center"/>
    </xf>
    <xf numFmtId="0" fontId="0" fillId="0" borderId="39" xfId="0" applyBorder="1" applyAlignment="1">
      <alignment horizontal="center"/>
    </xf>
    <xf numFmtId="0" fontId="0" fillId="0" borderId="57" xfId="0" applyBorder="1" applyAlignment="1">
      <alignment horizontal="center"/>
    </xf>
    <xf numFmtId="0" fontId="4" fillId="0" borderId="91" xfId="0" applyFont="1" applyBorder="1" applyAlignment="1">
      <alignment horizontal="left"/>
    </xf>
    <xf numFmtId="0" fontId="0" fillId="0" borderId="91" xfId="0" applyBorder="1" applyAlignment="1">
      <alignment horizontal="left"/>
    </xf>
    <xf numFmtId="1" fontId="14" fillId="29" borderId="90" xfId="0" applyNumberFormat="1" applyFont="1" applyFill="1" applyBorder="1" applyAlignment="1">
      <alignment horizontal="center"/>
    </xf>
    <xf numFmtId="1" fontId="14" fillId="29" borderId="91" xfId="0" applyNumberFormat="1" applyFont="1" applyFill="1" applyBorder="1" applyAlignment="1">
      <alignment horizontal="center"/>
    </xf>
    <xf numFmtId="1" fontId="14" fillId="29" borderId="94" xfId="0" applyNumberFormat="1" applyFont="1" applyFill="1" applyBorder="1" applyAlignment="1">
      <alignment horizontal="center"/>
    </xf>
    <xf numFmtId="0" fontId="43" fillId="0" borderId="0" xfId="0" applyFont="1" applyFill="1" applyBorder="1" applyAlignment="1" applyProtection="1">
      <alignment horizontal="center"/>
    </xf>
    <xf numFmtId="0" fontId="4" fillId="0" borderId="55" xfId="0" applyFont="1" applyBorder="1" applyAlignment="1">
      <alignment horizontal="left"/>
    </xf>
    <xf numFmtId="0" fontId="8" fillId="0" borderId="8" xfId="0" applyFont="1" applyFill="1" applyBorder="1" applyAlignment="1" applyProtection="1"/>
    <xf numFmtId="0" fontId="0" fillId="0" borderId="44" xfId="0" applyBorder="1" applyAlignment="1"/>
    <xf numFmtId="1" fontId="14" fillId="29" borderId="88" xfId="0" applyNumberFormat="1" applyFont="1" applyFill="1" applyBorder="1" applyAlignment="1">
      <alignment horizontal="center"/>
    </xf>
    <xf numFmtId="1" fontId="14" fillId="29" borderId="55" xfId="0" applyNumberFormat="1" applyFont="1" applyFill="1" applyBorder="1" applyAlignment="1">
      <alignment horizontal="center"/>
    </xf>
    <xf numFmtId="1" fontId="14" fillId="29" borderId="89" xfId="0" applyNumberFormat="1" applyFont="1" applyFill="1" applyBorder="1" applyAlignment="1">
      <alignment horizontal="center"/>
    </xf>
    <xf numFmtId="0" fontId="24" fillId="0" borderId="10" xfId="0" applyFont="1" applyFill="1" applyBorder="1" applyAlignment="1" applyProtection="1">
      <alignment horizontal="right"/>
    </xf>
    <xf numFmtId="0" fontId="0" fillId="0" borderId="0" xfId="0" applyAlignment="1" applyProtection="1"/>
    <xf numFmtId="0" fontId="0" fillId="0" borderId="78" xfId="0" applyBorder="1" applyAlignment="1" applyProtection="1"/>
    <xf numFmtId="44" fontId="8" fillId="0" borderId="71" xfId="1" applyFont="1" applyFill="1" applyBorder="1" applyAlignment="1" applyProtection="1"/>
    <xf numFmtId="0" fontId="0" fillId="0" borderId="71" xfId="0" applyBorder="1" applyAlignment="1" applyProtection="1"/>
    <xf numFmtId="0" fontId="4" fillId="0" borderId="55" xfId="0" applyFont="1" applyBorder="1" applyAlignment="1">
      <alignment wrapText="1"/>
    </xf>
    <xf numFmtId="0" fontId="0" fillId="0" borderId="55" xfId="0" applyBorder="1" applyAlignment="1">
      <alignment wrapText="1"/>
    </xf>
    <xf numFmtId="0" fontId="0" fillId="0" borderId="60" xfId="0" applyBorder="1" applyAlignment="1">
      <alignment wrapText="1"/>
    </xf>
    <xf numFmtId="0" fontId="0" fillId="0" borderId="77" xfId="0" applyBorder="1" applyAlignment="1">
      <alignment horizontal="center"/>
    </xf>
    <xf numFmtId="0" fontId="0" fillId="0" borderId="0" xfId="0" applyBorder="1" applyAlignment="1">
      <alignment horizontal="center"/>
    </xf>
    <xf numFmtId="0" fontId="0" fillId="0" borderId="78" xfId="0" applyBorder="1" applyAlignment="1">
      <alignment horizontal="center"/>
    </xf>
    <xf numFmtId="0" fontId="0" fillId="0" borderId="79" xfId="0" applyBorder="1" applyAlignment="1">
      <alignment horizontal="center"/>
    </xf>
    <xf numFmtId="0" fontId="0" fillId="0" borderId="5" xfId="0" applyBorder="1" applyAlignment="1">
      <alignment horizontal="center"/>
    </xf>
    <xf numFmtId="0" fontId="0" fillId="0" borderId="80" xfId="0" applyBorder="1" applyAlignment="1">
      <alignment horizontal="center"/>
    </xf>
    <xf numFmtId="0" fontId="39" fillId="0" borderId="42" xfId="0" applyFont="1" applyBorder="1" applyAlignment="1">
      <alignment horizontal="left" vertical="center" indent="13"/>
    </xf>
    <xf numFmtId="0" fontId="0" fillId="0" borderId="38" xfId="0" applyBorder="1" applyAlignment="1"/>
    <xf numFmtId="0" fontId="0" fillId="0" borderId="76" xfId="0" applyBorder="1" applyAlignment="1"/>
    <xf numFmtId="0" fontId="40" fillId="0" borderId="77" xfId="0" applyFont="1" applyBorder="1" applyAlignment="1">
      <alignment wrapText="1"/>
    </xf>
    <xf numFmtId="0" fontId="0" fillId="0" borderId="0" xfId="0" applyAlignment="1">
      <alignment wrapText="1"/>
    </xf>
    <xf numFmtId="0" fontId="0" fillId="0" borderId="78" xfId="0" applyBorder="1" applyAlignment="1">
      <alignment wrapText="1"/>
    </xf>
    <xf numFmtId="0" fontId="40" fillId="0" borderId="77" xfId="0" applyFont="1" applyBorder="1" applyAlignment="1">
      <alignment horizontal="left" wrapText="1"/>
    </xf>
    <xf numFmtId="0" fontId="0" fillId="0" borderId="0" xfId="0" applyAlignment="1">
      <alignment horizontal="left" wrapText="1"/>
    </xf>
    <xf numFmtId="0" fontId="0" fillId="0" borderId="78" xfId="0" applyBorder="1" applyAlignment="1">
      <alignment horizontal="left" wrapText="1"/>
    </xf>
    <xf numFmtId="0" fontId="0" fillId="0" borderId="77" xfId="0" applyFill="1" applyBorder="1" applyAlignment="1">
      <alignment horizontal="left" vertical="top" wrapText="1"/>
    </xf>
    <xf numFmtId="0" fontId="0" fillId="0" borderId="0" xfId="0" applyFill="1" applyBorder="1" applyAlignment="1">
      <alignment horizontal="left" vertical="top" wrapText="1"/>
    </xf>
    <xf numFmtId="0" fontId="0" fillId="0" borderId="78" xfId="0" applyFill="1" applyBorder="1" applyAlignment="1">
      <alignment horizontal="left" vertical="top" wrapText="1"/>
    </xf>
    <xf numFmtId="0" fontId="0" fillId="0" borderId="77" xfId="0" applyBorder="1" applyAlignment="1">
      <alignment horizontal="left" vertical="top" wrapText="1"/>
    </xf>
    <xf numFmtId="0" fontId="0" fillId="0" borderId="0" xfId="0" applyBorder="1" applyAlignment="1">
      <alignment horizontal="left" vertical="top" wrapText="1"/>
    </xf>
    <xf numFmtId="0" fontId="0" fillId="0" borderId="78" xfId="0" applyBorder="1" applyAlignment="1">
      <alignment horizontal="left" vertical="top" wrapText="1"/>
    </xf>
    <xf numFmtId="0" fontId="0" fillId="0" borderId="77" xfId="0" applyBorder="1" applyAlignment="1"/>
    <xf numFmtId="0" fontId="0" fillId="0" borderId="0" xfId="0" applyAlignment="1"/>
    <xf numFmtId="0" fontId="0" fillId="0" borderId="78" xfId="0" applyBorder="1" applyAlignment="1"/>
  </cellXfs>
  <cellStyles count="1862">
    <cellStyle name="20% - Accent1 2" xfId="203"/>
    <cellStyle name="20% - Accent2 2" xfId="204"/>
    <cellStyle name="20% - Accent3 2" xfId="205"/>
    <cellStyle name="20% - Accent4 2" xfId="206"/>
    <cellStyle name="20% - Accent5 2" xfId="207"/>
    <cellStyle name="20% - Accent6 2" xfId="208"/>
    <cellStyle name="40% - Accent1 2" xfId="209"/>
    <cellStyle name="40% - Accent2 2" xfId="210"/>
    <cellStyle name="40% - Accent3 2" xfId="211"/>
    <cellStyle name="40% - Accent4 2" xfId="212"/>
    <cellStyle name="40% - Accent5 2" xfId="213"/>
    <cellStyle name="40% - Accent6 2" xfId="214"/>
    <cellStyle name="60% - Accent1 2" xfId="215"/>
    <cellStyle name="60% - Accent2 2" xfId="216"/>
    <cellStyle name="60% - Accent3 2" xfId="217"/>
    <cellStyle name="60% - Accent4 2" xfId="218"/>
    <cellStyle name="60% - Accent5 2" xfId="219"/>
    <cellStyle name="60% - Accent6 2" xfId="220"/>
    <cellStyle name="Accent1 2" xfId="222"/>
    <cellStyle name="Accent2 2" xfId="223"/>
    <cellStyle name="Accent3 2" xfId="224"/>
    <cellStyle name="Accent4 2" xfId="225"/>
    <cellStyle name="Accent5 2" xfId="226"/>
    <cellStyle name="Accent6 2" xfId="227"/>
    <cellStyle name="Bad 2" xfId="228"/>
    <cellStyle name="Buena" xfId="8"/>
    <cellStyle name="Calculation 2" xfId="221"/>
    <cellStyle name="Celda de comprobación" xfId="11"/>
    <cellStyle name="Celda vinculada" xfId="10"/>
    <cellStyle name="Currency" xfId="1" builtinId="4"/>
    <cellStyle name="Encabezado 4" xfId="7"/>
    <cellStyle name="Entrada" xfId="9"/>
    <cellStyle name="Excel Built-in Normal" xfId="202"/>
    <cellStyle name="Explanatory Text 2" xfId="23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Heading 1 2" xfId="233"/>
    <cellStyle name="Heading 2 2" xfId="234"/>
    <cellStyle name="Heading 3 2" xfId="235"/>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Incorrecto" xfId="655"/>
    <cellStyle name="Neutral" xfId="4" builtinId="28" customBuiltin="1"/>
    <cellStyle name="Normal" xfId="0" builtinId="0"/>
    <cellStyle name="Normal 2" xfId="2"/>
    <cellStyle name="Normal 2 2" xfId="229"/>
    <cellStyle name="Normal 2 3" xfId="108"/>
    <cellStyle name="Normal 3" xfId="201"/>
    <cellStyle name="Normal 4" xfId="278"/>
    <cellStyle name="Normal 5" xfId="6"/>
    <cellStyle name="Normal_Hoja1" xfId="3"/>
    <cellStyle name="Notas" xfId="13"/>
    <cellStyle name="Output 2" xfId="230"/>
    <cellStyle name="Texto de advertencia" xfId="12"/>
    <cellStyle name="Title 2" xfId="232"/>
    <cellStyle name="Total" xfId="5" builtinId="25" customBuiltin="1"/>
  </cellStyles>
  <dxfs count="6">
    <dxf>
      <font>
        <b/>
        <i val="0"/>
      </font>
    </dxf>
    <dxf>
      <font>
        <color theme="0"/>
      </font>
    </dxf>
    <dxf>
      <font>
        <b/>
        <i val="0"/>
      </font>
    </dxf>
    <dxf>
      <font>
        <color theme="0"/>
      </font>
    </dxf>
    <dxf>
      <font>
        <b/>
        <i val="0"/>
      </font>
    </dxf>
    <dxf>
      <font>
        <color theme="0"/>
      </font>
    </dxf>
  </dxfs>
  <tableStyles count="0" defaultTableStyle="TableStyleMedium9" defaultPivotStyle="PivotStyleMedium4"/>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Drop" dropLines="115" dropStyle="combo" dx="16" fmlaLink="Lookups!$F$6" fmlaRange="Lookups!$F$2:$F$3" sel="2" val="0"/>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266700</xdr:colOff>
          <xdr:row>11</xdr:row>
          <xdr:rowOff>38100</xdr:rowOff>
        </xdr:from>
        <xdr:to>
          <xdr:col>2</xdr:col>
          <xdr:colOff>0</xdr:colOff>
          <xdr:row>12</xdr:row>
          <xdr:rowOff>104775</xdr:rowOff>
        </xdr:to>
        <xdr:sp macro="" textlink="">
          <xdr:nvSpPr>
            <xdr:cNvPr id="1332" name="Drop Down 308" hidden="1">
              <a:extLst>
                <a:ext uri="{63B3BB69-23CF-44E3-9099-C40C66FF867C}">
                  <a14:compatExt spid="_x0000_s13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1</xdr:col>
      <xdr:colOff>228600</xdr:colOff>
      <xdr:row>1</xdr:row>
      <xdr:rowOff>266699</xdr:rowOff>
    </xdr:from>
    <xdr:to>
      <xdr:col>9</xdr:col>
      <xdr:colOff>184150</xdr:colOff>
      <xdr:row>2</xdr:row>
      <xdr:rowOff>428625</xdr:rowOff>
    </xdr:to>
    <xdr:sp macro="" textlink="">
      <xdr:nvSpPr>
        <xdr:cNvPr id="7" name="TextBox 6"/>
        <xdr:cNvSpPr txBox="1"/>
      </xdr:nvSpPr>
      <xdr:spPr>
        <a:xfrm>
          <a:off x="895350" y="790574"/>
          <a:ext cx="7800975" cy="4381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baseline="0">
              <a:solidFill>
                <a:schemeClr val="bg1"/>
              </a:solidFill>
            </a:rPr>
            <a:t>PLEASE ENTER ALL CONTACT AND ORDER INFORMATION ON THE "ORDER DETAIL" TAB, </a:t>
          </a:r>
        </a:p>
        <a:p>
          <a:pPr algn="ctr"/>
          <a:r>
            <a:rPr lang="en-US" sz="1100" b="1" baseline="0">
              <a:solidFill>
                <a:schemeClr val="bg1"/>
              </a:solidFill>
            </a:rPr>
            <a:t>AND THIS ORDER SUMMARY WILL AUTOMATICALLY COMPLETE ITSELF.</a:t>
          </a:r>
          <a:endParaRPr lang="en-US" sz="1100" b="1">
            <a:solidFill>
              <a:schemeClr val="bg1"/>
            </a:solidFill>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0</xdr:row>
      <xdr:rowOff>248496</xdr:rowOff>
    </xdr:from>
    <xdr:to>
      <xdr:col>1</xdr:col>
      <xdr:colOff>285750</xdr:colOff>
      <xdr:row>0</xdr:row>
      <xdr:rowOff>989753</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33350" y="248496"/>
          <a:ext cx="733425" cy="74125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1"/>
    <pageSetUpPr fitToPage="1"/>
  </sheetPr>
  <dimension ref="A1:AC503"/>
  <sheetViews>
    <sheetView showGridLines="0" tabSelected="1" workbookViewId="0">
      <selection activeCell="L19" sqref="L19"/>
    </sheetView>
  </sheetViews>
  <sheetFormatPr defaultColWidth="28.7109375" defaultRowHeight="14.25" x14ac:dyDescent="0.2"/>
  <cols>
    <col min="1" max="1" width="17.7109375" style="72" bestFit="1" customWidth="1"/>
    <col min="2" max="2" width="40.42578125" style="1" customWidth="1"/>
    <col min="3" max="3" width="8.42578125" style="1" customWidth="1"/>
    <col min="4" max="4" width="33.140625" style="1" bestFit="1" customWidth="1"/>
    <col min="5" max="5" width="13.42578125" style="1" customWidth="1"/>
    <col min="6" max="8" width="3.140625" style="1" hidden="1" customWidth="1"/>
    <col min="9" max="9" width="8.140625" style="1" hidden="1" customWidth="1"/>
    <col min="10" max="10" width="14.7109375" style="1" customWidth="1"/>
    <col min="11" max="15" width="16.140625" style="1" bestFit="1" customWidth="1"/>
    <col min="16" max="16" width="15.7109375" style="1" customWidth="1"/>
    <col min="17" max="17" width="13.7109375" style="1" hidden="1" customWidth="1"/>
    <col min="18" max="18" width="15.7109375" style="1" hidden="1" customWidth="1"/>
    <col min="19" max="19" width="16.7109375" style="218" bestFit="1" customWidth="1"/>
    <col min="20" max="20" width="16.85546875" style="14" bestFit="1" customWidth="1"/>
    <col min="21" max="21" width="36.85546875" style="1" hidden="1" customWidth="1"/>
    <col min="22" max="22" width="8.7109375" style="1" customWidth="1"/>
    <col min="23" max="26" width="8.140625" style="1" customWidth="1"/>
    <col min="27" max="27" width="22" style="1" customWidth="1"/>
    <col min="28" max="16384" width="28.7109375" style="1"/>
  </cols>
  <sheetData>
    <row r="1" spans="1:27" ht="28.5" customHeight="1" thickBot="1" x14ac:dyDescent="0.4">
      <c r="A1" s="410" t="s">
        <v>734</v>
      </c>
      <c r="B1" s="410"/>
      <c r="C1" s="410"/>
      <c r="D1" s="410"/>
      <c r="E1" s="410"/>
      <c r="F1" s="410"/>
      <c r="G1" s="410"/>
      <c r="H1" s="410"/>
      <c r="I1" s="410"/>
      <c r="J1" s="410"/>
      <c r="K1" s="410"/>
      <c r="L1" s="410"/>
      <c r="M1" s="410"/>
      <c r="N1" s="410"/>
      <c r="O1" s="410"/>
      <c r="P1" s="77"/>
      <c r="Q1" s="49"/>
      <c r="R1" s="49"/>
      <c r="S1" s="49"/>
      <c r="T1" s="49"/>
      <c r="U1" s="93" t="s">
        <v>30</v>
      </c>
      <c r="V1" s="80"/>
      <c r="W1" s="80"/>
      <c r="X1" s="80"/>
      <c r="Y1" s="80"/>
      <c r="Z1" s="80"/>
      <c r="AA1" s="80"/>
    </row>
    <row r="2" spans="1:27" ht="20.100000000000001" customHeight="1" thickBot="1" x14ac:dyDescent="0.3">
      <c r="A2" s="73"/>
      <c r="B2" s="30"/>
      <c r="C2" s="30"/>
      <c r="D2" s="22"/>
      <c r="E2" s="39" t="s">
        <v>53</v>
      </c>
      <c r="F2" s="27"/>
      <c r="G2" s="27"/>
      <c r="H2" s="27"/>
      <c r="I2" s="27"/>
      <c r="J2" s="28"/>
      <c r="K2" s="28"/>
      <c r="L2" s="29"/>
      <c r="M2" s="41" t="s">
        <v>36</v>
      </c>
      <c r="N2" s="393"/>
      <c r="O2" s="394"/>
      <c r="P2" s="148" t="s">
        <v>123</v>
      </c>
      <c r="U2" s="94" t="s">
        <v>40</v>
      </c>
      <c r="V2" s="99"/>
      <c r="W2" s="74"/>
      <c r="X2" s="100"/>
      <c r="Y2" s="101"/>
      <c r="Z2" s="101"/>
      <c r="AA2" s="101"/>
    </row>
    <row r="3" spans="1:27" ht="20.100000000000001" customHeight="1" thickBot="1" x14ac:dyDescent="0.3">
      <c r="A3" s="150" t="s">
        <v>41</v>
      </c>
      <c r="B3" s="418"/>
      <c r="C3" s="419"/>
      <c r="D3" s="21"/>
      <c r="E3" s="393"/>
      <c r="F3" s="422"/>
      <c r="G3" s="422"/>
      <c r="H3" s="422"/>
      <c r="I3" s="422"/>
      <c r="J3" s="422"/>
      <c r="K3" s="422"/>
      <c r="L3" s="421"/>
      <c r="M3" s="42" t="s">
        <v>27</v>
      </c>
      <c r="N3" s="393"/>
      <c r="O3" s="394"/>
      <c r="P3" s="149">
        <v>1</v>
      </c>
      <c r="U3" s="95" t="s">
        <v>29</v>
      </c>
      <c r="V3" s="102"/>
      <c r="W3" s="75"/>
      <c r="X3" s="103"/>
      <c r="Y3" s="102"/>
      <c r="Z3" s="102"/>
      <c r="AA3" s="102"/>
    </row>
    <row r="4" spans="1:27" ht="20.100000000000001" customHeight="1" x14ac:dyDescent="0.25">
      <c r="A4" s="151" t="s">
        <v>34</v>
      </c>
      <c r="B4" s="19"/>
      <c r="C4" s="19"/>
      <c r="D4" s="21"/>
      <c r="E4" s="40" t="s">
        <v>37</v>
      </c>
      <c r="F4" s="25"/>
      <c r="G4" s="25"/>
      <c r="H4" s="25"/>
      <c r="I4" s="25"/>
      <c r="J4" s="20"/>
      <c r="K4" s="26"/>
      <c r="L4" s="23"/>
      <c r="M4" s="42" t="s">
        <v>54</v>
      </c>
      <c r="N4" s="390"/>
      <c r="O4" s="391"/>
      <c r="P4" s="392"/>
      <c r="U4" s="95" t="s">
        <v>49</v>
      </c>
      <c r="V4" s="76"/>
      <c r="W4" s="75"/>
      <c r="X4" s="103"/>
      <c r="Y4" s="102"/>
      <c r="Z4" s="102"/>
      <c r="AA4" s="102"/>
    </row>
    <row r="5" spans="1:27" ht="20.100000000000001" customHeight="1" x14ac:dyDescent="0.25">
      <c r="A5" s="152" t="s">
        <v>33</v>
      </c>
      <c r="B5" s="420" t="s">
        <v>745</v>
      </c>
      <c r="C5" s="421"/>
      <c r="D5" s="21"/>
      <c r="E5" s="393"/>
      <c r="F5" s="422"/>
      <c r="G5" s="422"/>
      <c r="H5" s="422"/>
      <c r="I5" s="422"/>
      <c r="J5" s="422"/>
      <c r="K5" s="422"/>
      <c r="L5" s="421"/>
      <c r="M5" s="42" t="s">
        <v>55</v>
      </c>
      <c r="N5" s="390"/>
      <c r="O5" s="391"/>
      <c r="P5" s="392"/>
      <c r="U5" s="95" t="s">
        <v>50</v>
      </c>
      <c r="V5" s="102"/>
      <c r="W5" s="75"/>
      <c r="X5" s="103"/>
      <c r="Y5" s="102"/>
      <c r="Z5" s="102"/>
      <c r="AA5" s="102"/>
    </row>
    <row r="6" spans="1:27" ht="20.100000000000001" customHeight="1" x14ac:dyDescent="0.25">
      <c r="A6" s="153" t="s">
        <v>35</v>
      </c>
      <c r="B6" s="21" t="str">
        <f>IF(Lookups!$F$6=2,IF('Pricing + Order Summary'!$P$20&gt;=10000,"7% Net 60/61",IF('Pricing + Order Summary'!$P$20&gt;=7500,"6% Net 60/61",IF('Pricing + Order Summary'!$P$20&gt;=5000,"5% Net 60/61",
IF('Pricing + Order Summary'!$P$20&gt;=2500,"4% Net 60/61",IF('Pricing + Order Summary'!$P$20&gt;=1000,"3% Net 45/46","Current Terms"))))),IF(Lookups!$E$15=1,"7% Net 60/61",IF(Lookups!$E$15=2,"6% Net 60/61",IF(Lookups!$E$15=3,"5% Net 60/61",IF(Lookups!$E$15=4,"4% Net 60/61",IF(Lookups!$E$15=5,"3% Net 45/46","Not Qualified"))))))</f>
        <v>Current Terms</v>
      </c>
      <c r="C6" s="21"/>
      <c r="D6" s="125"/>
      <c r="E6" s="393"/>
      <c r="F6" s="422"/>
      <c r="G6" s="422"/>
      <c r="H6" s="422"/>
      <c r="I6" s="422"/>
      <c r="J6" s="422"/>
      <c r="K6" s="422"/>
      <c r="L6" s="421"/>
      <c r="M6" s="43" t="s">
        <v>56</v>
      </c>
      <c r="N6" s="390"/>
      <c r="O6" s="391"/>
      <c r="P6" s="392"/>
      <c r="U6" s="95" t="s">
        <v>32</v>
      </c>
      <c r="V6" s="102"/>
      <c r="W6" s="75"/>
      <c r="X6" s="104"/>
      <c r="Y6" s="102"/>
      <c r="Z6" s="102"/>
      <c r="AA6" s="102"/>
    </row>
    <row r="7" spans="1:27" ht="20.100000000000001" customHeight="1" x14ac:dyDescent="0.25">
      <c r="A7" s="152" t="s">
        <v>33</v>
      </c>
      <c r="B7" s="420" t="s">
        <v>745</v>
      </c>
      <c r="C7" s="421"/>
      <c r="D7" s="19"/>
      <c r="E7" s="393"/>
      <c r="F7" s="422"/>
      <c r="G7" s="422"/>
      <c r="H7" s="422"/>
      <c r="I7" s="422"/>
      <c r="J7" s="422"/>
      <c r="K7" s="422"/>
      <c r="L7" s="421"/>
      <c r="M7" s="43" t="s">
        <v>57</v>
      </c>
      <c r="N7" s="404"/>
      <c r="O7" s="405"/>
      <c r="P7" s="406"/>
      <c r="U7" s="96" t="s">
        <v>31</v>
      </c>
      <c r="V7" s="102"/>
      <c r="W7" s="75"/>
      <c r="X7" s="104"/>
      <c r="Y7" s="105"/>
      <c r="Z7" s="105"/>
      <c r="AA7" s="105"/>
    </row>
    <row r="8" spans="1:27" ht="13.5" customHeight="1" thickBot="1" x14ac:dyDescent="0.3">
      <c r="A8" s="154"/>
      <c r="B8" s="31"/>
      <c r="C8" s="126"/>
      <c r="D8" s="31"/>
      <c r="E8" s="31"/>
      <c r="F8" s="31"/>
      <c r="G8" s="31"/>
      <c r="H8" s="126"/>
      <c r="I8" s="31"/>
      <c r="J8" s="31"/>
      <c r="K8" s="31"/>
      <c r="L8" s="31"/>
      <c r="M8" s="31"/>
      <c r="N8" s="407"/>
      <c r="O8" s="408"/>
      <c r="P8" s="409"/>
      <c r="U8" s="96" t="s">
        <v>40</v>
      </c>
      <c r="V8" s="74"/>
      <c r="W8" s="75"/>
      <c r="X8" s="100"/>
      <c r="Y8" s="105"/>
      <c r="Z8" s="105"/>
      <c r="AA8" s="105"/>
    </row>
    <row r="9" spans="1:27" ht="15" customHeight="1" thickBot="1" x14ac:dyDescent="0.25">
      <c r="A9" s="68"/>
      <c r="B9" s="68"/>
      <c r="C9" s="68"/>
      <c r="D9" s="68"/>
      <c r="E9" s="16"/>
      <c r="J9" s="16"/>
      <c r="K9" s="16"/>
      <c r="L9" s="16"/>
      <c r="M9" s="16"/>
      <c r="N9" s="16"/>
      <c r="O9" s="16"/>
      <c r="P9" s="316"/>
      <c r="Q9" s="317"/>
      <c r="R9" s="317"/>
      <c r="S9" s="318"/>
      <c r="T9" s="317"/>
      <c r="U9" s="319" t="s">
        <v>28</v>
      </c>
      <c r="V9" s="100"/>
      <c r="W9" s="320"/>
      <c r="X9" s="100"/>
      <c r="Y9" s="100"/>
      <c r="Z9" s="100"/>
      <c r="AA9" s="411" t="s">
        <v>111</v>
      </c>
    </row>
    <row r="10" spans="1:27" ht="15.75" customHeight="1" thickBot="1" x14ac:dyDescent="0.3">
      <c r="A10" s="69"/>
      <c r="B10" s="69"/>
      <c r="C10" s="69"/>
      <c r="D10" s="414" t="s">
        <v>173</v>
      </c>
      <c r="E10" s="414" t="s">
        <v>171</v>
      </c>
      <c r="F10" s="2"/>
      <c r="G10" s="2"/>
      <c r="H10" s="2"/>
      <c r="I10" s="2"/>
      <c r="J10" s="32"/>
      <c r="K10" s="33" t="s">
        <v>62</v>
      </c>
      <c r="L10" s="33" t="s">
        <v>63</v>
      </c>
      <c r="M10" s="33" t="s">
        <v>64</v>
      </c>
      <c r="N10" s="33" t="s">
        <v>65</v>
      </c>
      <c r="O10" s="45" t="s">
        <v>67</v>
      </c>
      <c r="P10" s="317"/>
      <c r="Q10" s="317"/>
      <c r="R10" s="317"/>
      <c r="S10" s="318"/>
      <c r="T10" s="317"/>
      <c r="U10" s="321" t="s">
        <v>38</v>
      </c>
      <c r="V10" s="97"/>
      <c r="W10" s="98"/>
      <c r="X10" s="60"/>
      <c r="Y10" s="60"/>
      <c r="Z10" s="60"/>
      <c r="AA10" s="412"/>
    </row>
    <row r="11" spans="1:27" ht="15.75" customHeight="1" thickBot="1" x14ac:dyDescent="0.3">
      <c r="A11" s="70"/>
      <c r="B11" s="70"/>
      <c r="C11" s="17"/>
      <c r="D11" s="415"/>
      <c r="E11" s="415"/>
      <c r="F11" s="395" t="s">
        <v>43</v>
      </c>
      <c r="G11" s="396"/>
      <c r="H11" s="396"/>
      <c r="I11" s="397"/>
      <c r="J11" s="34" t="s">
        <v>23</v>
      </c>
      <c r="K11" s="13"/>
      <c r="L11" s="13"/>
      <c r="M11" s="13"/>
      <c r="N11" s="13"/>
      <c r="O11" s="155"/>
      <c r="P11" s="317"/>
      <c r="Q11" s="317"/>
      <c r="R11" s="317"/>
      <c r="S11" s="318"/>
      <c r="T11" s="317"/>
      <c r="U11" s="321" t="s">
        <v>42</v>
      </c>
      <c r="V11" s="78" t="s">
        <v>62</v>
      </c>
      <c r="W11" s="79" t="s">
        <v>63</v>
      </c>
      <c r="X11" s="79" t="s">
        <v>64</v>
      </c>
      <c r="Y11" s="79" t="s">
        <v>65</v>
      </c>
      <c r="Z11" s="78" t="s">
        <v>67</v>
      </c>
      <c r="AA11" s="412"/>
    </row>
    <row r="12" spans="1:27" ht="14.1" customHeight="1" thickBot="1" x14ac:dyDescent="0.3">
      <c r="A12" s="70"/>
      <c r="B12" s="17"/>
      <c r="C12" s="17"/>
      <c r="D12" s="63" t="str">
        <f>Lookups!E16</f>
        <v>Not Qualified</v>
      </c>
      <c r="E12" s="63">
        <f>IF('Pricing + Order Summary'!O20&gt;47,3,IF('Pricing + Order Summary'!O20&gt;23,2,1))</f>
        <v>1</v>
      </c>
      <c r="F12" s="398"/>
      <c r="G12" s="399"/>
      <c r="H12" s="399"/>
      <c r="I12" s="400"/>
      <c r="J12" s="34" t="s">
        <v>24</v>
      </c>
      <c r="K12" s="13"/>
      <c r="L12" s="13"/>
      <c r="M12" s="13"/>
      <c r="N12" s="13"/>
      <c r="O12" s="13"/>
      <c r="P12" s="322" t="s">
        <v>68</v>
      </c>
      <c r="Q12" s="87"/>
      <c r="R12" s="88"/>
      <c r="S12" s="323"/>
      <c r="T12" s="317"/>
      <c r="U12" s="321" t="s">
        <v>39</v>
      </c>
      <c r="V12" s="48"/>
      <c r="W12" s="64"/>
      <c r="X12" s="65"/>
      <c r="Y12" s="65"/>
      <c r="Z12" s="61"/>
      <c r="AA12" s="412"/>
    </row>
    <row r="13" spans="1:27" ht="15" x14ac:dyDescent="0.25">
      <c r="A13" s="70"/>
      <c r="B13" s="17"/>
      <c r="C13" s="17"/>
      <c r="D13" s="416"/>
      <c r="E13" s="194" t="s">
        <v>84</v>
      </c>
      <c r="F13" s="398"/>
      <c r="G13" s="399"/>
      <c r="H13" s="399"/>
      <c r="I13" s="400"/>
      <c r="J13" s="34" t="s">
        <v>25</v>
      </c>
      <c r="K13" s="44"/>
      <c r="L13" s="44"/>
      <c r="M13" s="44"/>
      <c r="N13" s="44"/>
      <c r="O13" s="44"/>
      <c r="P13" s="324"/>
      <c r="Q13" s="89"/>
      <c r="R13" s="88"/>
      <c r="S13" s="323"/>
      <c r="T13" s="317"/>
      <c r="U13" s="321" t="s">
        <v>51</v>
      </c>
      <c r="V13" s="52"/>
      <c r="W13" s="66"/>
      <c r="X13" s="67"/>
      <c r="Y13" s="67"/>
      <c r="Z13" s="61"/>
      <c r="AA13" s="412"/>
    </row>
    <row r="14" spans="1:27" ht="15" customHeight="1" x14ac:dyDescent="0.25">
      <c r="A14" s="70"/>
      <c r="B14" s="17"/>
      <c r="C14" s="17"/>
      <c r="D14" s="417"/>
      <c r="E14" s="195" t="s">
        <v>85</v>
      </c>
      <c r="F14" s="398"/>
      <c r="G14" s="399"/>
      <c r="H14" s="399"/>
      <c r="I14" s="400"/>
      <c r="J14" s="34" t="s">
        <v>75</v>
      </c>
      <c r="K14" s="387">
        <f>SUM(K17:K821)</f>
        <v>0</v>
      </c>
      <c r="L14" s="387">
        <f t="shared" ref="L14:O14" si="0">SUM(L17:L821)</f>
        <v>0</v>
      </c>
      <c r="M14" s="387">
        <f t="shared" si="0"/>
        <v>0</v>
      </c>
      <c r="N14" s="387">
        <f t="shared" si="0"/>
        <v>0</v>
      </c>
      <c r="O14" s="387">
        <f t="shared" si="0"/>
        <v>0</v>
      </c>
      <c r="P14" s="325">
        <f>SUM(K14:O14)</f>
        <v>0</v>
      </c>
      <c r="Q14" s="89"/>
      <c r="R14" s="88"/>
      <c r="S14" s="323"/>
      <c r="T14" s="317"/>
      <c r="U14" s="326" t="s">
        <v>52</v>
      </c>
      <c r="V14" s="53"/>
      <c r="W14" s="56"/>
      <c r="X14" s="56"/>
      <c r="Y14" s="56"/>
      <c r="Z14" s="56"/>
      <c r="AA14" s="412"/>
    </row>
    <row r="15" spans="1:27" ht="15.75" customHeight="1" thickBot="1" x14ac:dyDescent="0.3">
      <c r="A15" s="71"/>
      <c r="B15" s="16"/>
      <c r="C15" s="16"/>
      <c r="D15" s="417"/>
      <c r="E15" s="198" t="s">
        <v>86</v>
      </c>
      <c r="F15" s="401"/>
      <c r="G15" s="402"/>
      <c r="H15" s="402"/>
      <c r="I15" s="403"/>
      <c r="J15" s="35" t="s">
        <v>92</v>
      </c>
      <c r="K15" s="338">
        <f>SUM(V17:V822)</f>
        <v>0</v>
      </c>
      <c r="L15" s="338">
        <f>SUM(W17:W822)</f>
        <v>0</v>
      </c>
      <c r="M15" s="338">
        <f>SUM(X17:X822)</f>
        <v>0</v>
      </c>
      <c r="N15" s="338">
        <f>SUM(Y17:Y822)</f>
        <v>0</v>
      </c>
      <c r="O15" s="338">
        <f>SUM(Z17:Z822)</f>
        <v>0</v>
      </c>
      <c r="P15" s="140">
        <f>SUM(K15:O15)</f>
        <v>0</v>
      </c>
      <c r="Q15" s="90"/>
      <c r="R15" s="88"/>
      <c r="S15" s="327"/>
      <c r="T15" s="317"/>
      <c r="U15" s="328" t="s">
        <v>32</v>
      </c>
      <c r="V15" s="54"/>
      <c r="W15" s="57"/>
      <c r="X15" s="59"/>
      <c r="Y15" s="59"/>
      <c r="Z15" s="59"/>
      <c r="AA15" s="413"/>
    </row>
    <row r="16" spans="1:27" ht="15" thickBot="1" x14ac:dyDescent="0.25">
      <c r="A16" s="133" t="s">
        <v>109</v>
      </c>
      <c r="B16" s="295" t="s">
        <v>58</v>
      </c>
      <c r="C16" s="295" t="s">
        <v>112</v>
      </c>
      <c r="D16" s="135" t="s">
        <v>59</v>
      </c>
      <c r="E16" s="136" t="s">
        <v>60</v>
      </c>
      <c r="F16" s="130"/>
      <c r="G16" s="130"/>
      <c r="H16" s="130"/>
      <c r="I16" s="130"/>
      <c r="J16" s="137" t="s">
        <v>61</v>
      </c>
      <c r="K16" s="18" t="s">
        <v>70</v>
      </c>
      <c r="L16" s="18" t="s">
        <v>71</v>
      </c>
      <c r="M16" s="18" t="s">
        <v>72</v>
      </c>
      <c r="N16" s="18" t="s">
        <v>73</v>
      </c>
      <c r="O16" s="18" t="s">
        <v>74</v>
      </c>
      <c r="P16" s="141"/>
      <c r="Q16" s="91"/>
      <c r="R16" s="92"/>
      <c r="S16" s="329" t="s">
        <v>69</v>
      </c>
      <c r="T16" s="330" t="s">
        <v>82</v>
      </c>
      <c r="U16" s="317"/>
      <c r="V16" s="55" t="s">
        <v>83</v>
      </c>
      <c r="W16" s="58" t="s">
        <v>83</v>
      </c>
      <c r="X16" s="58" t="s">
        <v>83</v>
      </c>
      <c r="Y16" s="58" t="s">
        <v>83</v>
      </c>
      <c r="Z16" s="58" t="s">
        <v>83</v>
      </c>
      <c r="AA16" s="62" t="s">
        <v>88</v>
      </c>
    </row>
    <row r="17" spans="1:28" s="112" customFormat="1" ht="16.5" thickTop="1" x14ac:dyDescent="0.25">
      <c r="A17" s="309">
        <v>111633.75199999999</v>
      </c>
      <c r="B17" s="310" t="s">
        <v>187</v>
      </c>
      <c r="C17" s="309" t="s">
        <v>152</v>
      </c>
      <c r="D17" s="311" t="s">
        <v>188</v>
      </c>
      <c r="E17" s="115">
        <f t="shared" ref="E17:E81" si="1">SUM(F17:I17)</f>
        <v>14.5</v>
      </c>
      <c r="F17" s="131">
        <f>IF(AND(1=1,$E$12=1),VALUE(VLOOKUP($D17,'Pricing Reference'!$A$2:$J$98,2,FALSE))," ")</f>
        <v>14.5</v>
      </c>
      <c r="G17" s="131" t="str">
        <f>IF(AND(1=1,$E$12=2),VALUE(VLOOKUP($D17,'Pricing Reference'!$A$2:$J$98,3,FALSE))," ")</f>
        <v xml:space="preserve"> </v>
      </c>
      <c r="H17" s="131" t="str">
        <f>IF(AND(1=1,$E$12=3),VALUE(VLOOKUP($D17,'Pricing Reference'!$A$2:$J$98,4,FALSE))," ")</f>
        <v xml:space="preserve"> </v>
      </c>
      <c r="I17" s="131"/>
      <c r="J17" s="138">
        <f>VALUE(VLOOKUP($D17,'Pricing Reference'!$A$2:$J$98,10,FALSE))</f>
        <v>29</v>
      </c>
      <c r="K17" s="114"/>
      <c r="L17" s="114"/>
      <c r="M17" s="114"/>
      <c r="N17" s="114"/>
      <c r="O17" s="114"/>
      <c r="P17" s="139">
        <f t="shared" ref="P17:P77" si="2">SUM(V17,W17,X17,Y17,Z17)</f>
        <v>0</v>
      </c>
      <c r="Q17" s="110"/>
      <c r="R17" s="111"/>
      <c r="S17" s="331">
        <v>888907006178</v>
      </c>
      <c r="T17" s="332" t="str">
        <f t="shared" ref="T17:T77" si="3">IF(AA17&gt;0.01,"X"," ")</f>
        <v xml:space="preserve"> </v>
      </c>
      <c r="U17" s="333"/>
      <c r="V17" s="117">
        <f t="shared" ref="V17:V18" si="4">K17*$E17</f>
        <v>0</v>
      </c>
      <c r="W17" s="117">
        <f t="shared" ref="W17:W18" si="5">L17*$E17</f>
        <v>0</v>
      </c>
      <c r="X17" s="117">
        <f t="shared" ref="X17:X18" si="6">M17*$E17</f>
        <v>0</v>
      </c>
      <c r="Y17" s="117">
        <f t="shared" ref="Y17:Y18" si="7">N17*$E17</f>
        <v>0</v>
      </c>
      <c r="Z17" s="117">
        <f t="shared" ref="Z17:Z18" si="8">O17*$E17</f>
        <v>0</v>
      </c>
      <c r="AA17" s="113">
        <f t="shared" ref="AA17:AA77" si="9">SUM(K17,L17,M17,N17,O17)</f>
        <v>0</v>
      </c>
      <c r="AB17" s="147"/>
    </row>
    <row r="18" spans="1:28" s="112" customFormat="1" ht="15.75" x14ac:dyDescent="0.25">
      <c r="A18" s="309">
        <v>111498.999</v>
      </c>
      <c r="B18" s="310" t="s">
        <v>189</v>
      </c>
      <c r="C18" s="309" t="s">
        <v>152</v>
      </c>
      <c r="D18" s="311" t="s">
        <v>190</v>
      </c>
      <c r="E18" s="115">
        <f t="shared" si="1"/>
        <v>11</v>
      </c>
      <c r="F18" s="131">
        <f>IF(AND(1=1,$E$12=1),VALUE(VLOOKUP($D18,'Pricing Reference'!$A$2:$J$98,2,FALSE))," ")</f>
        <v>11</v>
      </c>
      <c r="G18" s="131" t="str">
        <f>IF(AND(1=1,$E$12=2),VALUE(VLOOKUP($D18,'Pricing Reference'!$A$2:$J$98,3,FALSE))," ")</f>
        <v xml:space="preserve"> </v>
      </c>
      <c r="H18" s="131" t="str">
        <f>IF(AND(1=1,$E$12=3),VALUE(VLOOKUP($D18,'Pricing Reference'!$A$2:$J$98,4,FALSE))," ")</f>
        <v xml:space="preserve"> </v>
      </c>
      <c r="I18" s="131"/>
      <c r="J18" s="139">
        <f>VALUE(VLOOKUP($D18,'Pricing Reference'!$A$2:$J$98,10,FALSE))</f>
        <v>22</v>
      </c>
      <c r="K18" s="114"/>
      <c r="L18" s="114"/>
      <c r="M18" s="114"/>
      <c r="N18" s="114"/>
      <c r="O18" s="114"/>
      <c r="P18" s="139">
        <f t="shared" si="2"/>
        <v>0</v>
      </c>
      <c r="Q18" s="115"/>
      <c r="R18" s="116"/>
      <c r="S18" s="331">
        <v>888907005430</v>
      </c>
      <c r="T18" s="334" t="str">
        <f t="shared" si="3"/>
        <v xml:space="preserve"> </v>
      </c>
      <c r="U18" s="333"/>
      <c r="V18" s="117">
        <f t="shared" si="4"/>
        <v>0</v>
      </c>
      <c r="W18" s="117">
        <f t="shared" si="5"/>
        <v>0</v>
      </c>
      <c r="X18" s="117">
        <f t="shared" si="6"/>
        <v>0</v>
      </c>
      <c r="Y18" s="117">
        <f t="shared" si="7"/>
        <v>0</v>
      </c>
      <c r="Z18" s="117">
        <f t="shared" si="8"/>
        <v>0</v>
      </c>
      <c r="AA18" s="118">
        <f t="shared" si="9"/>
        <v>0</v>
      </c>
      <c r="AB18" s="147"/>
    </row>
    <row r="19" spans="1:28" s="112" customFormat="1" ht="15.75" x14ac:dyDescent="0.25">
      <c r="A19" s="309">
        <v>111499.708</v>
      </c>
      <c r="B19" s="310" t="s">
        <v>191</v>
      </c>
      <c r="C19" s="309" t="s">
        <v>152</v>
      </c>
      <c r="D19" s="311" t="s">
        <v>190</v>
      </c>
      <c r="E19" s="115">
        <f t="shared" si="1"/>
        <v>11</v>
      </c>
      <c r="F19" s="131">
        <f>IF(AND(1=1,$E$12=1),VALUE(VLOOKUP($D19,'Pricing Reference'!$A$2:$J$98,2,FALSE))," ")</f>
        <v>11</v>
      </c>
      <c r="G19" s="131" t="str">
        <f>IF(AND(1=1,$E$12=2),VALUE(VLOOKUP($D19,'Pricing Reference'!$A$2:$J$98,3,FALSE))," ")</f>
        <v xml:space="preserve"> </v>
      </c>
      <c r="H19" s="131" t="str">
        <f>IF(AND(1=1,$E$12=3),VALUE(VLOOKUP($D19,'Pricing Reference'!$A$2:$J$98,4,FALSE))," ")</f>
        <v xml:space="preserve"> </v>
      </c>
      <c r="I19" s="131"/>
      <c r="J19" s="139">
        <f>VALUE(VLOOKUP($D19,'Pricing Reference'!$A$2:$J$98,10,FALSE))</f>
        <v>22</v>
      </c>
      <c r="K19" s="114"/>
      <c r="L19" s="114"/>
      <c r="M19" s="114"/>
      <c r="N19" s="114"/>
      <c r="O19" s="114"/>
      <c r="P19" s="139">
        <f t="shared" si="2"/>
        <v>0</v>
      </c>
      <c r="Q19" s="115"/>
      <c r="R19" s="116"/>
      <c r="S19" s="331">
        <v>888907005416</v>
      </c>
      <c r="T19" s="334" t="str">
        <f t="shared" si="3"/>
        <v xml:space="preserve"> </v>
      </c>
      <c r="U19" s="333"/>
      <c r="V19" s="117">
        <f t="shared" ref="V19:V77" si="10">K19*$E19</f>
        <v>0</v>
      </c>
      <c r="W19" s="117">
        <f t="shared" ref="W19:W77" si="11">L19*$E19</f>
        <v>0</v>
      </c>
      <c r="X19" s="117">
        <f t="shared" ref="X19:X77" si="12">M19*$E19</f>
        <v>0</v>
      </c>
      <c r="Y19" s="117">
        <f t="shared" ref="Y19:Y77" si="13">N19*$E19</f>
        <v>0</v>
      </c>
      <c r="Z19" s="117">
        <f t="shared" ref="Z19:Z77" si="14">O19*$E19</f>
        <v>0</v>
      </c>
      <c r="AA19" s="118">
        <f t="shared" si="9"/>
        <v>0</v>
      </c>
      <c r="AB19" s="147"/>
    </row>
    <row r="20" spans="1:28" s="112" customFormat="1" ht="15.75" x14ac:dyDescent="0.25">
      <c r="A20" s="312">
        <v>111500.211</v>
      </c>
      <c r="B20" s="310" t="s">
        <v>192</v>
      </c>
      <c r="C20" s="309" t="s">
        <v>152</v>
      </c>
      <c r="D20" s="311" t="s">
        <v>190</v>
      </c>
      <c r="E20" s="115">
        <f t="shared" si="1"/>
        <v>11</v>
      </c>
      <c r="F20" s="131">
        <f>IF(AND(1=1,$E$12=1),VALUE(VLOOKUP($D20,'Pricing Reference'!$A$2:$J$98,2,FALSE))," ")</f>
        <v>11</v>
      </c>
      <c r="G20" s="131" t="str">
        <f>IF(AND(1=1,$E$12=2),VALUE(VLOOKUP($D20,'Pricing Reference'!$A$2:$J$98,3,FALSE))," ")</f>
        <v xml:space="preserve"> </v>
      </c>
      <c r="H20" s="131" t="str">
        <f>IF(AND(1=1,$E$12=3),VALUE(VLOOKUP($D20,'Pricing Reference'!$A$2:$J$98,4,FALSE))," ")</f>
        <v xml:space="preserve"> </v>
      </c>
      <c r="I20" s="131"/>
      <c r="J20" s="139">
        <f>VALUE(VLOOKUP($D20,'Pricing Reference'!$A$2:$J$98,10,FALSE))</f>
        <v>22</v>
      </c>
      <c r="K20" s="114"/>
      <c r="L20" s="114"/>
      <c r="M20" s="114"/>
      <c r="N20" s="114"/>
      <c r="O20" s="114"/>
      <c r="P20" s="139">
        <f t="shared" si="2"/>
        <v>0</v>
      </c>
      <c r="Q20" s="115"/>
      <c r="R20" s="116"/>
      <c r="S20" s="331">
        <v>888907005423</v>
      </c>
      <c r="T20" s="334" t="str">
        <f t="shared" si="3"/>
        <v xml:space="preserve"> </v>
      </c>
      <c r="U20" s="333"/>
      <c r="V20" s="117">
        <f t="shared" si="10"/>
        <v>0</v>
      </c>
      <c r="W20" s="117">
        <f t="shared" si="11"/>
        <v>0</v>
      </c>
      <c r="X20" s="117">
        <f t="shared" si="12"/>
        <v>0</v>
      </c>
      <c r="Y20" s="117">
        <f t="shared" si="13"/>
        <v>0</v>
      </c>
      <c r="Z20" s="117">
        <f t="shared" si="14"/>
        <v>0</v>
      </c>
      <c r="AA20" s="118">
        <f t="shared" si="9"/>
        <v>0</v>
      </c>
      <c r="AB20" s="147"/>
    </row>
    <row r="21" spans="1:28" s="112" customFormat="1" ht="15.75" x14ac:dyDescent="0.25">
      <c r="A21" s="312">
        <v>108934.522</v>
      </c>
      <c r="B21" s="310" t="s">
        <v>193</v>
      </c>
      <c r="C21" s="309" t="s">
        <v>152</v>
      </c>
      <c r="D21" s="311" t="s">
        <v>194</v>
      </c>
      <c r="E21" s="115">
        <f t="shared" si="1"/>
        <v>13.5</v>
      </c>
      <c r="F21" s="131">
        <f>IF(AND(1=1,$E$12=1),VALUE(VLOOKUP($D21,'Pricing Reference'!$A$2:$J$98,2,FALSE))," ")</f>
        <v>13.5</v>
      </c>
      <c r="G21" s="131" t="str">
        <f>IF(AND(1=1,$E$12=2),VALUE(VLOOKUP($D21,'Pricing Reference'!$A$2:$J$98,3,FALSE))," ")</f>
        <v xml:space="preserve"> </v>
      </c>
      <c r="H21" s="131" t="str">
        <f>IF(AND(1=1,$E$12=3),VALUE(VLOOKUP($D21,'Pricing Reference'!$A$2:$J$98,4,FALSE))," ")</f>
        <v xml:space="preserve"> </v>
      </c>
      <c r="I21" s="131"/>
      <c r="J21" s="139">
        <f>VALUE(VLOOKUP($D21,'Pricing Reference'!$A$2:$J$98,10,FALSE))</f>
        <v>27</v>
      </c>
      <c r="K21" s="114"/>
      <c r="L21" s="114"/>
      <c r="M21" s="114"/>
      <c r="N21" s="114"/>
      <c r="O21" s="114"/>
      <c r="P21" s="139">
        <f t="shared" si="2"/>
        <v>0</v>
      </c>
      <c r="Q21" s="115"/>
      <c r="R21" s="116"/>
      <c r="S21" s="331">
        <v>888907005447</v>
      </c>
      <c r="T21" s="334" t="str">
        <f t="shared" si="3"/>
        <v xml:space="preserve"> </v>
      </c>
      <c r="U21" s="333"/>
      <c r="V21" s="117">
        <f t="shared" si="10"/>
        <v>0</v>
      </c>
      <c r="W21" s="117">
        <f t="shared" si="11"/>
        <v>0</v>
      </c>
      <c r="X21" s="117">
        <f t="shared" si="12"/>
        <v>0</v>
      </c>
      <c r="Y21" s="117">
        <f t="shared" si="13"/>
        <v>0</v>
      </c>
      <c r="Z21" s="117">
        <f t="shared" si="14"/>
        <v>0</v>
      </c>
      <c r="AA21" s="118">
        <f t="shared" si="9"/>
        <v>0</v>
      </c>
      <c r="AB21" s="147"/>
    </row>
    <row r="22" spans="1:28" s="112" customFormat="1" ht="15.75" x14ac:dyDescent="0.25">
      <c r="A22" s="312">
        <v>111507.117</v>
      </c>
      <c r="B22" s="310" t="s">
        <v>195</v>
      </c>
      <c r="C22" s="309" t="s">
        <v>152</v>
      </c>
      <c r="D22" s="311" t="s">
        <v>194</v>
      </c>
      <c r="E22" s="115">
        <f t="shared" si="1"/>
        <v>13.5</v>
      </c>
      <c r="F22" s="131">
        <f>IF(AND(1=1,$E$12=1),VALUE(VLOOKUP($D22,'Pricing Reference'!$A$2:$J$98,2,FALSE))," ")</f>
        <v>13.5</v>
      </c>
      <c r="G22" s="131" t="str">
        <f>IF(AND(1=1,$E$12=2),VALUE(VLOOKUP($D22,'Pricing Reference'!$A$2:$J$98,3,FALSE))," ")</f>
        <v xml:space="preserve"> </v>
      </c>
      <c r="H22" s="131" t="str">
        <f>IF(AND(1=1,$E$12=3),VALUE(VLOOKUP($D22,'Pricing Reference'!$A$2:$J$98,4,FALSE))," ")</f>
        <v xml:space="preserve"> </v>
      </c>
      <c r="I22" s="131"/>
      <c r="J22" s="139">
        <f>VALUE(VLOOKUP($D22,'Pricing Reference'!$A$2:$J$98,10,FALSE))</f>
        <v>27</v>
      </c>
      <c r="K22" s="114"/>
      <c r="L22" s="114"/>
      <c r="M22" s="114"/>
      <c r="N22" s="114"/>
      <c r="O22" s="114"/>
      <c r="P22" s="139">
        <f t="shared" si="2"/>
        <v>0</v>
      </c>
      <c r="Q22" s="115"/>
      <c r="R22" s="116"/>
      <c r="S22" s="331">
        <v>888907005454</v>
      </c>
      <c r="T22" s="334" t="str">
        <f t="shared" si="3"/>
        <v xml:space="preserve"> </v>
      </c>
      <c r="U22" s="333"/>
      <c r="V22" s="117">
        <f t="shared" si="10"/>
        <v>0</v>
      </c>
      <c r="W22" s="117">
        <f t="shared" si="11"/>
        <v>0</v>
      </c>
      <c r="X22" s="117">
        <f t="shared" si="12"/>
        <v>0</v>
      </c>
      <c r="Y22" s="117">
        <f t="shared" si="13"/>
        <v>0</v>
      </c>
      <c r="Z22" s="117">
        <f t="shared" si="14"/>
        <v>0</v>
      </c>
      <c r="AA22" s="118">
        <f t="shared" si="9"/>
        <v>0</v>
      </c>
      <c r="AB22" s="147"/>
    </row>
    <row r="23" spans="1:28" s="112" customFormat="1" ht="15.75" x14ac:dyDescent="0.25">
      <c r="A23" s="312">
        <v>111695.55499999999</v>
      </c>
      <c r="B23" s="310" t="s">
        <v>196</v>
      </c>
      <c r="C23" s="309" t="s">
        <v>152</v>
      </c>
      <c r="D23" s="311" t="s">
        <v>194</v>
      </c>
      <c r="E23" s="115">
        <f t="shared" si="1"/>
        <v>13.5</v>
      </c>
      <c r="F23" s="131">
        <f>IF(AND(1=1,$E$12=1),VALUE(VLOOKUP($D23,'Pricing Reference'!$A$2:$J$98,2,FALSE))," ")</f>
        <v>13.5</v>
      </c>
      <c r="G23" s="131" t="str">
        <f>IF(AND(1=1,$E$12=2),VALUE(VLOOKUP($D23,'Pricing Reference'!$A$2:$J$98,3,FALSE))," ")</f>
        <v xml:space="preserve"> </v>
      </c>
      <c r="H23" s="131" t="str">
        <f>IF(AND(1=1,$E$12=3),VALUE(VLOOKUP($D23,'Pricing Reference'!$A$2:$J$98,4,FALSE))," ")</f>
        <v xml:space="preserve"> </v>
      </c>
      <c r="I23" s="131"/>
      <c r="J23" s="139">
        <f>VALUE(VLOOKUP($D23,'Pricing Reference'!$A$2:$J$98,10,FALSE))</f>
        <v>27</v>
      </c>
      <c r="K23" s="114"/>
      <c r="L23" s="114"/>
      <c r="M23" s="114"/>
      <c r="N23" s="114"/>
      <c r="O23" s="114"/>
      <c r="P23" s="139">
        <f t="shared" si="2"/>
        <v>0</v>
      </c>
      <c r="Q23" s="115"/>
      <c r="R23" s="116"/>
      <c r="S23" s="331">
        <v>888907005461</v>
      </c>
      <c r="T23" s="334" t="str">
        <f t="shared" si="3"/>
        <v xml:space="preserve"> </v>
      </c>
      <c r="U23" s="333"/>
      <c r="V23" s="117">
        <f t="shared" si="10"/>
        <v>0</v>
      </c>
      <c r="W23" s="117">
        <f t="shared" si="11"/>
        <v>0</v>
      </c>
      <c r="X23" s="117">
        <f t="shared" si="12"/>
        <v>0</v>
      </c>
      <c r="Y23" s="117">
        <f t="shared" si="13"/>
        <v>0</v>
      </c>
      <c r="Z23" s="117">
        <f t="shared" si="14"/>
        <v>0</v>
      </c>
      <c r="AA23" s="118">
        <f t="shared" si="9"/>
        <v>0</v>
      </c>
      <c r="AB23" s="147"/>
    </row>
    <row r="24" spans="1:28" s="112" customFormat="1" ht="15.75" x14ac:dyDescent="0.25">
      <c r="A24" s="309">
        <v>111509.55499999999</v>
      </c>
      <c r="B24" s="310" t="s">
        <v>197</v>
      </c>
      <c r="C24" s="309" t="s">
        <v>152</v>
      </c>
      <c r="D24" s="311" t="s">
        <v>194</v>
      </c>
      <c r="E24" s="115">
        <f t="shared" si="1"/>
        <v>13.5</v>
      </c>
      <c r="F24" s="131">
        <f>IF(AND(1=1,$E$12=1),VALUE(VLOOKUP($D24,'Pricing Reference'!$A$2:$J$98,2,FALSE))," ")</f>
        <v>13.5</v>
      </c>
      <c r="G24" s="131" t="str">
        <f>IF(AND(1=1,$E$12=2),VALUE(VLOOKUP($D24,'Pricing Reference'!$A$2:$J$98,3,FALSE))," ")</f>
        <v xml:space="preserve"> </v>
      </c>
      <c r="H24" s="131" t="str">
        <f>IF(AND(1=1,$E$12=3),VALUE(VLOOKUP($D24,'Pricing Reference'!$A$2:$J$98,4,FALSE))," ")</f>
        <v xml:space="preserve"> </v>
      </c>
      <c r="I24" s="131"/>
      <c r="J24" s="139">
        <f>VALUE(VLOOKUP($D24,'Pricing Reference'!$A$2:$J$98,10,FALSE))</f>
        <v>27</v>
      </c>
      <c r="K24" s="114"/>
      <c r="L24" s="114"/>
      <c r="M24" s="114"/>
      <c r="N24" s="114"/>
      <c r="O24" s="114"/>
      <c r="P24" s="139">
        <f t="shared" si="2"/>
        <v>0</v>
      </c>
      <c r="Q24" s="115"/>
      <c r="R24" s="116"/>
      <c r="S24" s="331">
        <v>888907005478</v>
      </c>
      <c r="T24" s="334" t="str">
        <f t="shared" si="3"/>
        <v xml:space="preserve"> </v>
      </c>
      <c r="U24" s="333"/>
      <c r="V24" s="117">
        <f t="shared" si="10"/>
        <v>0</v>
      </c>
      <c r="W24" s="117">
        <f t="shared" si="11"/>
        <v>0</v>
      </c>
      <c r="X24" s="117">
        <f t="shared" si="12"/>
        <v>0</v>
      </c>
      <c r="Y24" s="117">
        <f t="shared" si="13"/>
        <v>0</v>
      </c>
      <c r="Z24" s="117">
        <f t="shared" si="14"/>
        <v>0</v>
      </c>
      <c r="AA24" s="118">
        <f t="shared" si="9"/>
        <v>0</v>
      </c>
      <c r="AB24" s="147"/>
    </row>
    <row r="25" spans="1:28" s="112" customFormat="1" ht="15.75" x14ac:dyDescent="0.25">
      <c r="A25" s="309">
        <v>111513.901</v>
      </c>
      <c r="B25" s="310" t="s">
        <v>198</v>
      </c>
      <c r="C25" s="309" t="s">
        <v>152</v>
      </c>
      <c r="D25" s="311" t="s">
        <v>194</v>
      </c>
      <c r="E25" s="115">
        <f t="shared" si="1"/>
        <v>13.5</v>
      </c>
      <c r="F25" s="131">
        <f>IF(AND(1=1,$E$12=1),VALUE(VLOOKUP($D25,'Pricing Reference'!$A$2:$J$98,2,FALSE))," ")</f>
        <v>13.5</v>
      </c>
      <c r="G25" s="131" t="str">
        <f>IF(AND(1=1,$E$12=2),VALUE(VLOOKUP($D25,'Pricing Reference'!$A$2:$J$98,3,FALSE))," ")</f>
        <v xml:space="preserve"> </v>
      </c>
      <c r="H25" s="131" t="str">
        <f>IF(AND(1=1,$E$12=3),VALUE(VLOOKUP($D25,'Pricing Reference'!$A$2:$J$98,4,FALSE))," ")</f>
        <v xml:space="preserve"> </v>
      </c>
      <c r="I25" s="131"/>
      <c r="J25" s="139">
        <f>VALUE(VLOOKUP($D25,'Pricing Reference'!$A$2:$J$98,10,FALSE))</f>
        <v>27</v>
      </c>
      <c r="K25" s="114"/>
      <c r="L25" s="114"/>
      <c r="M25" s="114"/>
      <c r="N25" s="114"/>
      <c r="O25" s="114"/>
      <c r="P25" s="139">
        <f t="shared" si="2"/>
        <v>0</v>
      </c>
      <c r="Q25" s="115"/>
      <c r="R25" s="116"/>
      <c r="S25" s="331">
        <v>888907005485</v>
      </c>
      <c r="T25" s="334" t="str">
        <f t="shared" si="3"/>
        <v xml:space="preserve"> </v>
      </c>
      <c r="U25" s="333"/>
      <c r="V25" s="117">
        <f t="shared" si="10"/>
        <v>0</v>
      </c>
      <c r="W25" s="117">
        <f t="shared" si="11"/>
        <v>0</v>
      </c>
      <c r="X25" s="117">
        <f t="shared" si="12"/>
        <v>0</v>
      </c>
      <c r="Y25" s="117">
        <f t="shared" si="13"/>
        <v>0</v>
      </c>
      <c r="Z25" s="117">
        <f t="shared" si="14"/>
        <v>0</v>
      </c>
      <c r="AA25" s="118">
        <f t="shared" si="9"/>
        <v>0</v>
      </c>
      <c r="AB25" s="147"/>
    </row>
    <row r="26" spans="1:28" s="112" customFormat="1" ht="15.75" x14ac:dyDescent="0.25">
      <c r="A26" s="309">
        <v>111504.70699999999</v>
      </c>
      <c r="B26" s="310" t="s">
        <v>199</v>
      </c>
      <c r="C26" s="309" t="s">
        <v>152</v>
      </c>
      <c r="D26" s="311" t="s">
        <v>194</v>
      </c>
      <c r="E26" s="115">
        <f t="shared" si="1"/>
        <v>13.5</v>
      </c>
      <c r="F26" s="131">
        <f>IF(AND(1=1,$E$12=1),VALUE(VLOOKUP($D26,'Pricing Reference'!$A$2:$J$98,2,FALSE))," ")</f>
        <v>13.5</v>
      </c>
      <c r="G26" s="131" t="str">
        <f>IF(AND(1=1,$E$12=2),VALUE(VLOOKUP($D26,'Pricing Reference'!$A$2:$J$98,3,FALSE))," ")</f>
        <v xml:space="preserve"> </v>
      </c>
      <c r="H26" s="131" t="str">
        <f>IF(AND(1=1,$E$12=3),VALUE(VLOOKUP($D26,'Pricing Reference'!$A$2:$J$98,4,FALSE))," ")</f>
        <v xml:space="preserve"> </v>
      </c>
      <c r="I26" s="131"/>
      <c r="J26" s="139">
        <f>VALUE(VLOOKUP($D26,'Pricing Reference'!$A$2:$J$98,10,FALSE))</f>
        <v>27</v>
      </c>
      <c r="K26" s="114"/>
      <c r="L26" s="114"/>
      <c r="M26" s="114"/>
      <c r="N26" s="114"/>
      <c r="O26" s="114"/>
      <c r="P26" s="139">
        <f t="shared" si="2"/>
        <v>0</v>
      </c>
      <c r="Q26" s="115"/>
      <c r="R26" s="116"/>
      <c r="S26" s="331">
        <v>888907005492</v>
      </c>
      <c r="T26" s="334" t="str">
        <f t="shared" si="3"/>
        <v xml:space="preserve"> </v>
      </c>
      <c r="U26" s="333"/>
      <c r="V26" s="117">
        <f t="shared" si="10"/>
        <v>0</v>
      </c>
      <c r="W26" s="117">
        <f t="shared" si="11"/>
        <v>0</v>
      </c>
      <c r="X26" s="117">
        <f t="shared" si="12"/>
        <v>0</v>
      </c>
      <c r="Y26" s="117">
        <f t="shared" si="13"/>
        <v>0</v>
      </c>
      <c r="Z26" s="117">
        <f t="shared" si="14"/>
        <v>0</v>
      </c>
      <c r="AA26" s="118">
        <f t="shared" si="9"/>
        <v>0</v>
      </c>
      <c r="AB26" s="147"/>
    </row>
    <row r="27" spans="1:28" s="112" customFormat="1" ht="15.75" x14ac:dyDescent="0.25">
      <c r="A27" s="309">
        <v>111696.325</v>
      </c>
      <c r="B27" s="310" t="s">
        <v>200</v>
      </c>
      <c r="C27" s="309" t="s">
        <v>152</v>
      </c>
      <c r="D27" s="311" t="s">
        <v>201</v>
      </c>
      <c r="E27" s="115">
        <f t="shared" si="1"/>
        <v>15</v>
      </c>
      <c r="F27" s="131">
        <f>IF(AND(1=1,$E$12=1),VALUE(VLOOKUP($D27,'Pricing Reference'!$A$2:$J$98,2,FALSE))," ")</f>
        <v>15</v>
      </c>
      <c r="G27" s="131" t="str">
        <f>IF(AND(1=1,$E$12=2),VALUE(VLOOKUP($D27,'Pricing Reference'!$A$2:$J$98,3,FALSE))," ")</f>
        <v xml:space="preserve"> </v>
      </c>
      <c r="H27" s="131" t="str">
        <f>IF(AND(1=1,$E$12=3),VALUE(VLOOKUP($D27,'Pricing Reference'!$A$2:$J$98,4,FALSE))," ")</f>
        <v xml:space="preserve"> </v>
      </c>
      <c r="I27" s="131"/>
      <c r="J27" s="139">
        <f>VALUE(VLOOKUP($D27,'Pricing Reference'!$A$2:$J$98,10,FALSE))</f>
        <v>30</v>
      </c>
      <c r="K27" s="114"/>
      <c r="L27" s="114"/>
      <c r="M27" s="114"/>
      <c r="N27" s="114"/>
      <c r="O27" s="114"/>
      <c r="P27" s="139">
        <f t="shared" si="2"/>
        <v>0</v>
      </c>
      <c r="Q27" s="115"/>
      <c r="R27" s="116"/>
      <c r="S27" s="331">
        <v>888907005508</v>
      </c>
      <c r="T27" s="334" t="str">
        <f t="shared" si="3"/>
        <v xml:space="preserve"> </v>
      </c>
      <c r="U27" s="333"/>
      <c r="V27" s="117">
        <f t="shared" si="10"/>
        <v>0</v>
      </c>
      <c r="W27" s="117">
        <f t="shared" si="11"/>
        <v>0</v>
      </c>
      <c r="X27" s="117">
        <f t="shared" si="12"/>
        <v>0</v>
      </c>
      <c r="Y27" s="117">
        <f t="shared" si="13"/>
        <v>0</v>
      </c>
      <c r="Z27" s="117">
        <f t="shared" si="14"/>
        <v>0</v>
      </c>
      <c r="AA27" s="118">
        <f t="shared" si="9"/>
        <v>0</v>
      </c>
      <c r="AB27" s="147"/>
    </row>
    <row r="28" spans="1:28" s="112" customFormat="1" ht="15.75" x14ac:dyDescent="0.25">
      <c r="A28" s="309">
        <v>111519.90700000001</v>
      </c>
      <c r="B28" s="310" t="s">
        <v>202</v>
      </c>
      <c r="C28" s="309" t="s">
        <v>152</v>
      </c>
      <c r="D28" s="311" t="s">
        <v>203</v>
      </c>
      <c r="E28" s="115">
        <f t="shared" si="1"/>
        <v>15</v>
      </c>
      <c r="F28" s="131">
        <f>IF(AND(1=1,$E$12=1),VALUE(VLOOKUP($D28,'Pricing Reference'!$A$2:$J$98,2,FALSE))," ")</f>
        <v>15</v>
      </c>
      <c r="G28" s="131" t="str">
        <f>IF(AND(1=1,$E$12=2),VALUE(VLOOKUP($D28,'Pricing Reference'!$A$2:$J$98,3,FALSE))," ")</f>
        <v xml:space="preserve"> </v>
      </c>
      <c r="H28" s="131" t="str">
        <f>IF(AND(1=1,$E$12=3),VALUE(VLOOKUP($D28,'Pricing Reference'!$A$2:$J$98,4,FALSE))," ")</f>
        <v xml:space="preserve"> </v>
      </c>
      <c r="I28" s="131"/>
      <c r="J28" s="139">
        <f>VALUE(VLOOKUP($D28,'Pricing Reference'!$A$2:$J$98,10,FALSE))</f>
        <v>30</v>
      </c>
      <c r="K28" s="114"/>
      <c r="L28" s="114"/>
      <c r="M28" s="114"/>
      <c r="N28" s="114"/>
      <c r="O28" s="114"/>
      <c r="P28" s="139">
        <f t="shared" si="2"/>
        <v>0</v>
      </c>
      <c r="Q28" s="115"/>
      <c r="R28" s="116"/>
      <c r="S28" s="331">
        <v>888907005515</v>
      </c>
      <c r="T28" s="334" t="str">
        <f t="shared" si="3"/>
        <v xml:space="preserve"> </v>
      </c>
      <c r="U28" s="333"/>
      <c r="V28" s="117">
        <f t="shared" si="10"/>
        <v>0</v>
      </c>
      <c r="W28" s="117">
        <f t="shared" si="11"/>
        <v>0</v>
      </c>
      <c r="X28" s="117">
        <f t="shared" si="12"/>
        <v>0</v>
      </c>
      <c r="Y28" s="117">
        <f t="shared" si="13"/>
        <v>0</v>
      </c>
      <c r="Z28" s="117">
        <f t="shared" si="14"/>
        <v>0</v>
      </c>
      <c r="AA28" s="118">
        <f t="shared" si="9"/>
        <v>0</v>
      </c>
      <c r="AB28" s="147"/>
    </row>
    <row r="29" spans="1:28" s="112" customFormat="1" ht="15.75" x14ac:dyDescent="0.25">
      <c r="A29" s="309">
        <v>111515.901</v>
      </c>
      <c r="B29" s="310" t="s">
        <v>204</v>
      </c>
      <c r="C29" s="309" t="s">
        <v>152</v>
      </c>
      <c r="D29" s="311" t="s">
        <v>203</v>
      </c>
      <c r="E29" s="115">
        <f t="shared" si="1"/>
        <v>15</v>
      </c>
      <c r="F29" s="131">
        <f>IF(AND(1=1,$E$12=1),VALUE(VLOOKUP($D29,'Pricing Reference'!$A$2:$J$98,2,FALSE))," ")</f>
        <v>15</v>
      </c>
      <c r="G29" s="131" t="str">
        <f>IF(AND(1=1,$E$12=2),VALUE(VLOOKUP($D29,'Pricing Reference'!$A$2:$J$98,3,FALSE))," ")</f>
        <v xml:space="preserve"> </v>
      </c>
      <c r="H29" s="131" t="str">
        <f>IF(AND(1=1,$E$12=3),VALUE(VLOOKUP($D29,'Pricing Reference'!$A$2:$J$98,4,FALSE))," ")</f>
        <v xml:space="preserve"> </v>
      </c>
      <c r="I29" s="131"/>
      <c r="J29" s="139">
        <f>VALUE(VLOOKUP($D29,'Pricing Reference'!$A$2:$J$98,10,FALSE))</f>
        <v>30</v>
      </c>
      <c r="K29" s="114"/>
      <c r="L29" s="114"/>
      <c r="M29" s="114"/>
      <c r="N29" s="114"/>
      <c r="O29" s="114"/>
      <c r="P29" s="139">
        <f t="shared" si="2"/>
        <v>0</v>
      </c>
      <c r="Q29" s="115"/>
      <c r="R29" s="116"/>
      <c r="S29" s="331">
        <v>888907005522</v>
      </c>
      <c r="T29" s="334" t="str">
        <f t="shared" si="3"/>
        <v xml:space="preserve"> </v>
      </c>
      <c r="U29" s="333"/>
      <c r="V29" s="117">
        <f t="shared" si="10"/>
        <v>0</v>
      </c>
      <c r="W29" s="117">
        <f t="shared" si="11"/>
        <v>0</v>
      </c>
      <c r="X29" s="117">
        <f t="shared" si="12"/>
        <v>0</v>
      </c>
      <c r="Y29" s="117">
        <f t="shared" si="13"/>
        <v>0</v>
      </c>
      <c r="Z29" s="117">
        <f t="shared" si="14"/>
        <v>0</v>
      </c>
      <c r="AA29" s="118">
        <f t="shared" si="9"/>
        <v>0</v>
      </c>
      <c r="AB29" s="147"/>
    </row>
    <row r="30" spans="1:28" s="112" customFormat="1" ht="15.75" x14ac:dyDescent="0.25">
      <c r="A30" s="309">
        <v>111516.535</v>
      </c>
      <c r="B30" s="310" t="s">
        <v>205</v>
      </c>
      <c r="C30" s="309" t="s">
        <v>152</v>
      </c>
      <c r="D30" s="311" t="s">
        <v>203</v>
      </c>
      <c r="E30" s="115">
        <f t="shared" si="1"/>
        <v>15</v>
      </c>
      <c r="F30" s="131">
        <f>IF(AND(1=1,$E$12=1),VALUE(VLOOKUP($D30,'Pricing Reference'!$A$2:$J$98,2,FALSE))," ")</f>
        <v>15</v>
      </c>
      <c r="G30" s="131" t="str">
        <f>IF(AND(1=1,$E$12=2),VALUE(VLOOKUP($D30,'Pricing Reference'!$A$2:$J$98,3,FALSE))," ")</f>
        <v xml:space="preserve"> </v>
      </c>
      <c r="H30" s="131" t="str">
        <f>IF(AND(1=1,$E$12=3),VALUE(VLOOKUP($D30,'Pricing Reference'!$A$2:$J$98,4,FALSE))," ")</f>
        <v xml:space="preserve"> </v>
      </c>
      <c r="I30" s="131"/>
      <c r="J30" s="139">
        <f>VALUE(VLOOKUP($D30,'Pricing Reference'!$A$2:$J$98,10,FALSE))</f>
        <v>30</v>
      </c>
      <c r="K30" s="114"/>
      <c r="L30" s="114"/>
      <c r="M30" s="114"/>
      <c r="N30" s="114"/>
      <c r="O30" s="114"/>
      <c r="P30" s="139">
        <f t="shared" si="2"/>
        <v>0</v>
      </c>
      <c r="Q30" s="115"/>
      <c r="R30" s="116"/>
      <c r="S30" s="331">
        <v>888907005539</v>
      </c>
      <c r="T30" s="334" t="str">
        <f t="shared" si="3"/>
        <v xml:space="preserve"> </v>
      </c>
      <c r="U30" s="333"/>
      <c r="V30" s="117">
        <f t="shared" si="10"/>
        <v>0</v>
      </c>
      <c r="W30" s="117">
        <f t="shared" si="11"/>
        <v>0</v>
      </c>
      <c r="X30" s="117">
        <f t="shared" si="12"/>
        <v>0</v>
      </c>
      <c r="Y30" s="117">
        <f t="shared" si="13"/>
        <v>0</v>
      </c>
      <c r="Z30" s="117">
        <f t="shared" si="14"/>
        <v>0</v>
      </c>
      <c r="AA30" s="118">
        <f t="shared" si="9"/>
        <v>0</v>
      </c>
      <c r="AB30" s="147"/>
    </row>
    <row r="31" spans="1:28" s="112" customFormat="1" ht="15.75" x14ac:dyDescent="0.25">
      <c r="A31" s="309">
        <v>111629.999</v>
      </c>
      <c r="B31" s="310" t="s">
        <v>206</v>
      </c>
      <c r="C31" s="309" t="s">
        <v>152</v>
      </c>
      <c r="D31" s="311" t="s">
        <v>207</v>
      </c>
      <c r="E31" s="115">
        <f t="shared" si="1"/>
        <v>13.5</v>
      </c>
      <c r="F31" s="131">
        <f>IF(AND(1=1,$E$12=1),VALUE(VLOOKUP($D31,'Pricing Reference'!$A$2:$J$98,2,FALSE))," ")</f>
        <v>13.5</v>
      </c>
      <c r="G31" s="131" t="str">
        <f>IF(AND(1=1,$E$12=2),VALUE(VLOOKUP($D31,'Pricing Reference'!$A$2:$J$98,3,FALSE))," ")</f>
        <v xml:space="preserve"> </v>
      </c>
      <c r="H31" s="131" t="str">
        <f>IF(AND(1=1,$E$12=3),VALUE(VLOOKUP($D31,'Pricing Reference'!$A$2:$J$98,4,FALSE))," ")</f>
        <v xml:space="preserve"> </v>
      </c>
      <c r="I31" s="131"/>
      <c r="J31" s="139">
        <f>VALUE(VLOOKUP($D31,'Pricing Reference'!$A$2:$J$98,10,FALSE))</f>
        <v>27</v>
      </c>
      <c r="K31" s="114"/>
      <c r="L31" s="114"/>
      <c r="M31" s="114"/>
      <c r="N31" s="114"/>
      <c r="O31" s="114"/>
      <c r="P31" s="139">
        <f t="shared" si="2"/>
        <v>0</v>
      </c>
      <c r="Q31" s="115"/>
      <c r="R31" s="116"/>
      <c r="S31" s="331">
        <v>888907005546</v>
      </c>
      <c r="T31" s="334" t="str">
        <f t="shared" si="3"/>
        <v xml:space="preserve"> </v>
      </c>
      <c r="U31" s="333"/>
      <c r="V31" s="117">
        <f t="shared" si="10"/>
        <v>0</v>
      </c>
      <c r="W31" s="117">
        <f t="shared" si="11"/>
        <v>0</v>
      </c>
      <c r="X31" s="117">
        <f t="shared" si="12"/>
        <v>0</v>
      </c>
      <c r="Y31" s="117">
        <f t="shared" si="13"/>
        <v>0</v>
      </c>
      <c r="Z31" s="117">
        <f t="shared" si="14"/>
        <v>0</v>
      </c>
      <c r="AA31" s="118">
        <f t="shared" si="9"/>
        <v>0</v>
      </c>
      <c r="AB31" s="147"/>
    </row>
    <row r="32" spans="1:28" s="112" customFormat="1" ht="15.75" x14ac:dyDescent="0.25">
      <c r="A32" s="309">
        <v>111629.75199999999</v>
      </c>
      <c r="B32" s="310" t="s">
        <v>208</v>
      </c>
      <c r="C32" s="309" t="s">
        <v>152</v>
      </c>
      <c r="D32" s="311" t="s">
        <v>207</v>
      </c>
      <c r="E32" s="115">
        <f t="shared" si="1"/>
        <v>13.5</v>
      </c>
      <c r="F32" s="131">
        <f>IF(AND(1=1,$E$12=1),VALUE(VLOOKUP($D32,'Pricing Reference'!$A$2:$J$98,2,FALSE))," ")</f>
        <v>13.5</v>
      </c>
      <c r="G32" s="131" t="str">
        <f>IF(AND(1=1,$E$12=2),VALUE(VLOOKUP($D32,'Pricing Reference'!$A$2:$J$98,3,FALSE))," ")</f>
        <v xml:space="preserve"> </v>
      </c>
      <c r="H32" s="131" t="str">
        <f>IF(AND(1=1,$E$12=3),VALUE(VLOOKUP($D32,'Pricing Reference'!$A$2:$J$98,4,FALSE))," ")</f>
        <v xml:space="preserve"> </v>
      </c>
      <c r="I32" s="131"/>
      <c r="J32" s="139">
        <f>VALUE(VLOOKUP($D32,'Pricing Reference'!$A$2:$J$98,10,FALSE))</f>
        <v>27</v>
      </c>
      <c r="K32" s="114"/>
      <c r="L32" s="114"/>
      <c r="M32" s="114"/>
      <c r="N32" s="114"/>
      <c r="O32" s="114"/>
      <c r="P32" s="139">
        <f t="shared" si="2"/>
        <v>0</v>
      </c>
      <c r="Q32" s="115"/>
      <c r="R32" s="116"/>
      <c r="S32" s="331">
        <v>888907005553</v>
      </c>
      <c r="T32" s="334" t="str">
        <f t="shared" si="3"/>
        <v xml:space="preserve"> </v>
      </c>
      <c r="U32" s="333"/>
      <c r="V32" s="117">
        <f t="shared" si="10"/>
        <v>0</v>
      </c>
      <c r="W32" s="117">
        <f t="shared" si="11"/>
        <v>0</v>
      </c>
      <c r="X32" s="117">
        <f t="shared" si="12"/>
        <v>0</v>
      </c>
      <c r="Y32" s="117">
        <f t="shared" si="13"/>
        <v>0</v>
      </c>
      <c r="Z32" s="117">
        <f t="shared" si="14"/>
        <v>0</v>
      </c>
      <c r="AA32" s="118">
        <f t="shared" si="9"/>
        <v>0</v>
      </c>
      <c r="AB32" s="147"/>
    </row>
    <row r="33" spans="1:28" s="112" customFormat="1" ht="15.75" x14ac:dyDescent="0.25">
      <c r="A33" s="309">
        <v>111629.42</v>
      </c>
      <c r="B33" s="310" t="s">
        <v>209</v>
      </c>
      <c r="C33" s="309" t="s">
        <v>152</v>
      </c>
      <c r="D33" s="311" t="s">
        <v>207</v>
      </c>
      <c r="E33" s="115">
        <f t="shared" si="1"/>
        <v>13.5</v>
      </c>
      <c r="F33" s="131">
        <f>IF(AND(1=1,$E$12=1),VALUE(VLOOKUP($D33,'Pricing Reference'!$A$2:$J$98,2,FALSE))," ")</f>
        <v>13.5</v>
      </c>
      <c r="G33" s="131" t="str">
        <f>IF(AND(1=1,$E$12=2),VALUE(VLOOKUP($D33,'Pricing Reference'!$A$2:$J$98,3,FALSE))," ")</f>
        <v xml:space="preserve"> </v>
      </c>
      <c r="H33" s="131" t="str">
        <f>IF(AND(1=1,$E$12=3),VALUE(VLOOKUP($D33,'Pricing Reference'!$A$2:$J$98,4,FALSE))," ")</f>
        <v xml:space="preserve"> </v>
      </c>
      <c r="I33" s="131"/>
      <c r="J33" s="139">
        <f>VALUE(VLOOKUP($D33,'Pricing Reference'!$A$2:$J$98,10,FALSE))</f>
        <v>27</v>
      </c>
      <c r="K33" s="114"/>
      <c r="L33" s="114"/>
      <c r="M33" s="114"/>
      <c r="N33" s="114"/>
      <c r="O33" s="114"/>
      <c r="P33" s="139">
        <f t="shared" si="2"/>
        <v>0</v>
      </c>
      <c r="Q33" s="115"/>
      <c r="R33" s="116"/>
      <c r="S33" s="331">
        <v>888907005560</v>
      </c>
      <c r="T33" s="334" t="str">
        <f t="shared" si="3"/>
        <v xml:space="preserve"> </v>
      </c>
      <c r="U33" s="333"/>
      <c r="V33" s="117">
        <f t="shared" si="10"/>
        <v>0</v>
      </c>
      <c r="W33" s="117">
        <f t="shared" si="11"/>
        <v>0</v>
      </c>
      <c r="X33" s="117">
        <f t="shared" si="12"/>
        <v>0</v>
      </c>
      <c r="Y33" s="117">
        <f t="shared" si="13"/>
        <v>0</v>
      </c>
      <c r="Z33" s="117">
        <f t="shared" si="14"/>
        <v>0</v>
      </c>
      <c r="AA33" s="118">
        <f t="shared" si="9"/>
        <v>0</v>
      </c>
      <c r="AB33" s="147"/>
    </row>
    <row r="34" spans="1:28" s="112" customFormat="1" ht="15.75" x14ac:dyDescent="0.25">
      <c r="A34" s="309">
        <v>111629.791</v>
      </c>
      <c r="B34" s="310" t="s">
        <v>210</v>
      </c>
      <c r="C34" s="309" t="s">
        <v>152</v>
      </c>
      <c r="D34" s="311" t="s">
        <v>207</v>
      </c>
      <c r="E34" s="115">
        <f t="shared" si="1"/>
        <v>13.5</v>
      </c>
      <c r="F34" s="131">
        <f>IF(AND(1=1,$E$12=1),VALUE(VLOOKUP($D34,'Pricing Reference'!$A$2:$J$98,2,FALSE))," ")</f>
        <v>13.5</v>
      </c>
      <c r="G34" s="131" t="str">
        <f>IF(AND(1=1,$E$12=2),VALUE(VLOOKUP($D34,'Pricing Reference'!$A$2:$J$98,3,FALSE))," ")</f>
        <v xml:space="preserve"> </v>
      </c>
      <c r="H34" s="131" t="str">
        <f>IF(AND(1=1,$E$12=3),VALUE(VLOOKUP($D34,'Pricing Reference'!$A$2:$J$98,4,FALSE))," ")</f>
        <v xml:space="preserve"> </v>
      </c>
      <c r="I34" s="131"/>
      <c r="J34" s="139">
        <f>VALUE(VLOOKUP($D34,'Pricing Reference'!$A$2:$J$98,10,FALSE))</f>
        <v>27</v>
      </c>
      <c r="K34" s="114"/>
      <c r="L34" s="114"/>
      <c r="M34" s="114"/>
      <c r="N34" s="114"/>
      <c r="O34" s="114"/>
      <c r="P34" s="139">
        <f t="shared" si="2"/>
        <v>0</v>
      </c>
      <c r="Q34" s="115"/>
      <c r="R34" s="116"/>
      <c r="S34" s="331">
        <v>888907005577</v>
      </c>
      <c r="T34" s="334" t="str">
        <f t="shared" si="3"/>
        <v xml:space="preserve"> </v>
      </c>
      <c r="U34" s="333"/>
      <c r="V34" s="117">
        <f t="shared" si="10"/>
        <v>0</v>
      </c>
      <c r="W34" s="117">
        <f t="shared" si="11"/>
        <v>0</v>
      </c>
      <c r="X34" s="117">
        <f t="shared" si="12"/>
        <v>0</v>
      </c>
      <c r="Y34" s="117">
        <f t="shared" si="13"/>
        <v>0</v>
      </c>
      <c r="Z34" s="117">
        <f t="shared" si="14"/>
        <v>0</v>
      </c>
      <c r="AA34" s="118">
        <f t="shared" si="9"/>
        <v>0</v>
      </c>
      <c r="AB34" s="147"/>
    </row>
    <row r="35" spans="1:28" s="112" customFormat="1" ht="15.75" x14ac:dyDescent="0.25">
      <c r="A35" s="312">
        <v>107672</v>
      </c>
      <c r="B35" s="310" t="s">
        <v>211</v>
      </c>
      <c r="C35" s="309" t="s">
        <v>212</v>
      </c>
      <c r="D35" s="311" t="s">
        <v>147</v>
      </c>
      <c r="E35" s="115">
        <f t="shared" si="1"/>
        <v>17.5</v>
      </c>
      <c r="F35" s="131">
        <f>IF(AND(1=1,$E$12=1),VALUE(VLOOKUP($D35,'Pricing Reference'!$A$2:$J$98,2,FALSE))," ")</f>
        <v>17.5</v>
      </c>
      <c r="G35" s="131" t="str">
        <f>IF(AND(1=1,$E$12=2),VALUE(VLOOKUP($D35,'Pricing Reference'!$A$2:$J$98,3,FALSE))," ")</f>
        <v xml:space="preserve"> </v>
      </c>
      <c r="H35" s="131" t="str">
        <f>IF(AND(1=1,$E$12=3),VALUE(VLOOKUP($D35,'Pricing Reference'!$A$2:$J$98,4,FALSE))," ")</f>
        <v xml:space="preserve"> </v>
      </c>
      <c r="I35" s="131"/>
      <c r="J35" s="139">
        <f>VALUE(VLOOKUP($D35,'Pricing Reference'!$A$2:$J$98,10,FALSE))</f>
        <v>35</v>
      </c>
      <c r="K35" s="114"/>
      <c r="L35" s="114"/>
      <c r="M35" s="114"/>
      <c r="N35" s="114"/>
      <c r="O35" s="114"/>
      <c r="P35" s="139">
        <f t="shared" si="2"/>
        <v>0</v>
      </c>
      <c r="Q35" s="115"/>
      <c r="R35" s="116"/>
      <c r="S35" s="331">
        <v>847587005901</v>
      </c>
      <c r="T35" s="334" t="str">
        <f t="shared" si="3"/>
        <v xml:space="preserve"> </v>
      </c>
      <c r="U35" s="333"/>
      <c r="V35" s="117">
        <f t="shared" si="10"/>
        <v>0</v>
      </c>
      <c r="W35" s="117">
        <f t="shared" si="11"/>
        <v>0</v>
      </c>
      <c r="X35" s="117">
        <f t="shared" si="12"/>
        <v>0</v>
      </c>
      <c r="Y35" s="117">
        <f t="shared" si="13"/>
        <v>0</v>
      </c>
      <c r="Z35" s="117">
        <f t="shared" si="14"/>
        <v>0</v>
      </c>
      <c r="AA35" s="118">
        <f t="shared" si="9"/>
        <v>0</v>
      </c>
      <c r="AB35" s="147"/>
    </row>
    <row r="36" spans="1:28" s="112" customFormat="1" ht="15.75" x14ac:dyDescent="0.25">
      <c r="A36" s="312">
        <v>108659</v>
      </c>
      <c r="B36" s="310" t="s">
        <v>213</v>
      </c>
      <c r="C36" s="309" t="s">
        <v>212</v>
      </c>
      <c r="D36" s="311" t="s">
        <v>148</v>
      </c>
      <c r="E36" s="115">
        <f t="shared" si="1"/>
        <v>17.5</v>
      </c>
      <c r="F36" s="131">
        <f>IF(AND(1=1,$E$12=1),VALUE(VLOOKUP($D36,'Pricing Reference'!$A$2:$J$98,2,FALSE))," ")</f>
        <v>17.5</v>
      </c>
      <c r="G36" s="131" t="str">
        <f>IF(AND(1=1,$E$12=2),VALUE(VLOOKUP($D36,'Pricing Reference'!$A$2:$J$98,3,FALSE))," ")</f>
        <v xml:space="preserve"> </v>
      </c>
      <c r="H36" s="131" t="str">
        <f>IF(AND(1=1,$E$12=3),VALUE(VLOOKUP($D36,'Pricing Reference'!$A$2:$J$98,4,FALSE))," ")</f>
        <v xml:space="preserve"> </v>
      </c>
      <c r="I36" s="131"/>
      <c r="J36" s="139">
        <f>VALUE(VLOOKUP($D36,'Pricing Reference'!$A$2:$J$98,10,FALSE))</f>
        <v>35</v>
      </c>
      <c r="K36" s="114"/>
      <c r="L36" s="114"/>
      <c r="M36" s="114"/>
      <c r="N36" s="114"/>
      <c r="O36" s="114"/>
      <c r="P36" s="139">
        <f t="shared" si="2"/>
        <v>0</v>
      </c>
      <c r="Q36" s="115"/>
      <c r="R36" s="116"/>
      <c r="S36" s="331">
        <v>847587008759</v>
      </c>
      <c r="T36" s="334" t="str">
        <f t="shared" si="3"/>
        <v xml:space="preserve"> </v>
      </c>
      <c r="U36" s="333"/>
      <c r="V36" s="117">
        <f t="shared" si="10"/>
        <v>0</v>
      </c>
      <c r="W36" s="117">
        <f t="shared" si="11"/>
        <v>0</v>
      </c>
      <c r="X36" s="117">
        <f t="shared" si="12"/>
        <v>0</v>
      </c>
      <c r="Y36" s="117">
        <f t="shared" si="13"/>
        <v>0</v>
      </c>
      <c r="Z36" s="117">
        <f t="shared" si="14"/>
        <v>0</v>
      </c>
      <c r="AA36" s="118">
        <f t="shared" si="9"/>
        <v>0</v>
      </c>
      <c r="AB36" s="147"/>
    </row>
    <row r="37" spans="1:28" s="112" customFormat="1" ht="15.75" x14ac:dyDescent="0.25">
      <c r="A37" s="312">
        <v>107674</v>
      </c>
      <c r="B37" s="310" t="s">
        <v>214</v>
      </c>
      <c r="C37" s="309" t="s">
        <v>212</v>
      </c>
      <c r="D37" s="311" t="s">
        <v>147</v>
      </c>
      <c r="E37" s="115">
        <f t="shared" si="1"/>
        <v>17.5</v>
      </c>
      <c r="F37" s="131">
        <f>IF(AND(1=1,$E$12=1),VALUE(VLOOKUP($D37,'Pricing Reference'!$A$2:$J$98,2,FALSE))," ")</f>
        <v>17.5</v>
      </c>
      <c r="G37" s="131" t="str">
        <f>IF(AND(1=1,$E$12=2),VALUE(VLOOKUP($D37,'Pricing Reference'!$A$2:$J$98,3,FALSE))," ")</f>
        <v xml:space="preserve"> </v>
      </c>
      <c r="H37" s="131" t="str">
        <f>IF(AND(1=1,$E$12=3),VALUE(VLOOKUP($D37,'Pricing Reference'!$A$2:$J$98,4,FALSE))," ")</f>
        <v xml:space="preserve"> </v>
      </c>
      <c r="I37" s="131"/>
      <c r="J37" s="139">
        <f>VALUE(VLOOKUP($D37,'Pricing Reference'!$A$2:$J$98,10,FALSE))</f>
        <v>35</v>
      </c>
      <c r="K37" s="114"/>
      <c r="L37" s="114"/>
      <c r="M37" s="114"/>
      <c r="N37" s="114"/>
      <c r="O37" s="114"/>
      <c r="P37" s="139">
        <f t="shared" si="2"/>
        <v>0</v>
      </c>
      <c r="Q37" s="115"/>
      <c r="R37" s="116"/>
      <c r="S37" s="331">
        <v>847587005925</v>
      </c>
      <c r="T37" s="334" t="str">
        <f t="shared" si="3"/>
        <v xml:space="preserve"> </v>
      </c>
      <c r="U37" s="333"/>
      <c r="V37" s="117">
        <f t="shared" si="10"/>
        <v>0</v>
      </c>
      <c r="W37" s="117">
        <f t="shared" si="11"/>
        <v>0</v>
      </c>
      <c r="X37" s="117">
        <f t="shared" si="12"/>
        <v>0</v>
      </c>
      <c r="Y37" s="117">
        <f t="shared" si="13"/>
        <v>0</v>
      </c>
      <c r="Z37" s="117">
        <f t="shared" si="14"/>
        <v>0</v>
      </c>
      <c r="AA37" s="118">
        <f t="shared" si="9"/>
        <v>0</v>
      </c>
      <c r="AB37" s="147"/>
    </row>
    <row r="38" spans="1:28" s="112" customFormat="1" ht="15.75" x14ac:dyDescent="0.25">
      <c r="A38" s="312">
        <v>107673</v>
      </c>
      <c r="B38" s="310" t="s">
        <v>215</v>
      </c>
      <c r="C38" s="309" t="s">
        <v>212</v>
      </c>
      <c r="D38" s="311" t="s">
        <v>147</v>
      </c>
      <c r="E38" s="115">
        <f t="shared" si="1"/>
        <v>17.5</v>
      </c>
      <c r="F38" s="131">
        <f>IF(AND(1=1,$E$12=1),VALUE(VLOOKUP($D38,'Pricing Reference'!$A$2:$J$98,2,FALSE))," ")</f>
        <v>17.5</v>
      </c>
      <c r="G38" s="131" t="str">
        <f>IF(AND(1=1,$E$12=2),VALUE(VLOOKUP($D38,'Pricing Reference'!$A$2:$J$98,3,FALSE))," ")</f>
        <v xml:space="preserve"> </v>
      </c>
      <c r="H38" s="131" t="str">
        <f>IF(AND(1=1,$E$12=3),VALUE(VLOOKUP($D38,'Pricing Reference'!$A$2:$J$98,4,FALSE))," ")</f>
        <v xml:space="preserve"> </v>
      </c>
      <c r="I38" s="131"/>
      <c r="J38" s="139">
        <f>VALUE(VLOOKUP($D38,'Pricing Reference'!$A$2:$J$98,10,FALSE))</f>
        <v>35</v>
      </c>
      <c r="K38" s="114"/>
      <c r="L38" s="114"/>
      <c r="M38" s="114"/>
      <c r="N38" s="114"/>
      <c r="O38" s="114"/>
      <c r="P38" s="139">
        <f t="shared" si="2"/>
        <v>0</v>
      </c>
      <c r="Q38" s="115"/>
      <c r="R38" s="116"/>
      <c r="S38" s="331">
        <v>847587005918</v>
      </c>
      <c r="T38" s="334" t="str">
        <f t="shared" si="3"/>
        <v xml:space="preserve"> </v>
      </c>
      <c r="U38" s="333"/>
      <c r="V38" s="117">
        <f t="shared" si="10"/>
        <v>0</v>
      </c>
      <c r="W38" s="117">
        <f t="shared" si="11"/>
        <v>0</v>
      </c>
      <c r="X38" s="117">
        <f t="shared" si="12"/>
        <v>0</v>
      </c>
      <c r="Y38" s="117">
        <f t="shared" si="13"/>
        <v>0</v>
      </c>
      <c r="Z38" s="117">
        <f t="shared" si="14"/>
        <v>0</v>
      </c>
      <c r="AA38" s="118">
        <f t="shared" si="9"/>
        <v>0</v>
      </c>
      <c r="AB38" s="147"/>
    </row>
    <row r="39" spans="1:28" s="112" customFormat="1" ht="15.75" x14ac:dyDescent="0.25">
      <c r="A39" s="309">
        <v>111670.302</v>
      </c>
      <c r="B39" s="310" t="s">
        <v>216</v>
      </c>
      <c r="C39" s="309" t="s">
        <v>152</v>
      </c>
      <c r="D39" s="311" t="s">
        <v>147</v>
      </c>
      <c r="E39" s="115">
        <f t="shared" si="1"/>
        <v>17.5</v>
      </c>
      <c r="F39" s="131">
        <f>IF(AND(1=1,$E$12=1),VALUE(VLOOKUP($D39,'Pricing Reference'!$A$2:$J$98,2,FALSE))," ")</f>
        <v>17.5</v>
      </c>
      <c r="G39" s="131" t="str">
        <f>IF(AND(1=1,$E$12=2),VALUE(VLOOKUP($D39,'Pricing Reference'!$A$2:$J$98,3,FALSE))," ")</f>
        <v xml:space="preserve"> </v>
      </c>
      <c r="H39" s="131" t="str">
        <f>IF(AND(1=1,$E$12=3),VALUE(VLOOKUP($D39,'Pricing Reference'!$A$2:$J$98,4,FALSE))," ")</f>
        <v xml:space="preserve"> </v>
      </c>
      <c r="I39" s="131"/>
      <c r="J39" s="139">
        <f>VALUE(VLOOKUP($D39,'Pricing Reference'!$A$2:$J$98,10,FALSE))</f>
        <v>35</v>
      </c>
      <c r="K39" s="114"/>
      <c r="L39" s="114"/>
      <c r="M39" s="114"/>
      <c r="N39" s="114"/>
      <c r="O39" s="114"/>
      <c r="P39" s="139">
        <f t="shared" si="2"/>
        <v>0</v>
      </c>
      <c r="Q39" s="115"/>
      <c r="R39" s="116"/>
      <c r="S39" s="331">
        <v>888907005096</v>
      </c>
      <c r="T39" s="334" t="str">
        <f t="shared" si="3"/>
        <v xml:space="preserve"> </v>
      </c>
      <c r="U39" s="333"/>
      <c r="V39" s="117">
        <f t="shared" si="10"/>
        <v>0</v>
      </c>
      <c r="W39" s="117">
        <f t="shared" si="11"/>
        <v>0</v>
      </c>
      <c r="X39" s="117">
        <f t="shared" si="12"/>
        <v>0</v>
      </c>
      <c r="Y39" s="117">
        <f t="shared" si="13"/>
        <v>0</v>
      </c>
      <c r="Z39" s="117">
        <f t="shared" si="14"/>
        <v>0</v>
      </c>
      <c r="AA39" s="118">
        <f t="shared" si="9"/>
        <v>0</v>
      </c>
      <c r="AB39" s="147"/>
    </row>
    <row r="40" spans="1:28" s="112" customFormat="1" ht="15.75" x14ac:dyDescent="0.25">
      <c r="A40" s="309">
        <v>111669.73699999999</v>
      </c>
      <c r="B40" s="310" t="s">
        <v>217</v>
      </c>
      <c r="C40" s="309" t="s">
        <v>152</v>
      </c>
      <c r="D40" s="311" t="s">
        <v>147</v>
      </c>
      <c r="E40" s="115">
        <f t="shared" si="1"/>
        <v>17.5</v>
      </c>
      <c r="F40" s="131">
        <f>IF(AND(1=1,$E$12=1),VALUE(VLOOKUP($D40,'Pricing Reference'!$A$2:$J$98,2,FALSE))," ")</f>
        <v>17.5</v>
      </c>
      <c r="G40" s="131" t="str">
        <f>IF(AND(1=1,$E$12=2),VALUE(VLOOKUP($D40,'Pricing Reference'!$A$2:$J$98,3,FALSE))," ")</f>
        <v xml:space="preserve"> </v>
      </c>
      <c r="H40" s="131" t="str">
        <f>IF(AND(1=1,$E$12=3),VALUE(VLOOKUP($D40,'Pricing Reference'!$A$2:$J$98,4,FALSE))," ")</f>
        <v xml:space="preserve"> </v>
      </c>
      <c r="I40" s="131"/>
      <c r="J40" s="139">
        <f>VALUE(VLOOKUP($D40,'Pricing Reference'!$A$2:$J$98,10,FALSE))</f>
        <v>35</v>
      </c>
      <c r="K40" s="114"/>
      <c r="L40" s="114"/>
      <c r="M40" s="114"/>
      <c r="N40" s="114"/>
      <c r="O40" s="114"/>
      <c r="P40" s="139">
        <f t="shared" si="2"/>
        <v>0</v>
      </c>
      <c r="Q40" s="115"/>
      <c r="R40" s="116"/>
      <c r="S40" s="331">
        <v>888907005102</v>
      </c>
      <c r="T40" s="334" t="str">
        <f t="shared" si="3"/>
        <v xml:space="preserve"> </v>
      </c>
      <c r="U40" s="333"/>
      <c r="V40" s="117">
        <f t="shared" si="10"/>
        <v>0</v>
      </c>
      <c r="W40" s="117">
        <f t="shared" si="11"/>
        <v>0</v>
      </c>
      <c r="X40" s="117">
        <f t="shared" si="12"/>
        <v>0</v>
      </c>
      <c r="Y40" s="117">
        <f t="shared" si="13"/>
        <v>0</v>
      </c>
      <c r="Z40" s="117">
        <f t="shared" si="14"/>
        <v>0</v>
      </c>
      <c r="AA40" s="118">
        <f t="shared" si="9"/>
        <v>0</v>
      </c>
      <c r="AB40" s="147"/>
    </row>
    <row r="41" spans="1:28" s="112" customFormat="1" ht="15.75" x14ac:dyDescent="0.25">
      <c r="A41" s="309">
        <v>108657</v>
      </c>
      <c r="B41" s="310" t="s">
        <v>218</v>
      </c>
      <c r="C41" s="309" t="s">
        <v>212</v>
      </c>
      <c r="D41" s="311" t="s">
        <v>219</v>
      </c>
      <c r="E41" s="115">
        <f t="shared" si="1"/>
        <v>22.5</v>
      </c>
      <c r="F41" s="131">
        <f>IF(AND(1=1,$E$12=1),VALUE(VLOOKUP($D41,'Pricing Reference'!$A$2:$J$98,2,FALSE))," ")</f>
        <v>22.5</v>
      </c>
      <c r="G41" s="131" t="str">
        <f>IF(AND(1=1,$E$12=2),VALUE(VLOOKUP($D41,'Pricing Reference'!$A$2:$J$98,3,FALSE))," ")</f>
        <v xml:space="preserve"> </v>
      </c>
      <c r="H41" s="131" t="str">
        <f>IF(AND(1=1,$E$12=3),VALUE(VLOOKUP($D41,'Pricing Reference'!$A$2:$J$98,4,FALSE))," ")</f>
        <v xml:space="preserve"> </v>
      </c>
      <c r="I41" s="131"/>
      <c r="J41" s="139">
        <f>VALUE(VLOOKUP($D41,'Pricing Reference'!$A$2:$J$98,10,FALSE))</f>
        <v>45</v>
      </c>
      <c r="K41" s="114"/>
      <c r="L41" s="114"/>
      <c r="M41" s="114"/>
      <c r="N41" s="114"/>
      <c r="O41" s="114"/>
      <c r="P41" s="139">
        <f t="shared" si="2"/>
        <v>0</v>
      </c>
      <c r="Q41" s="115"/>
      <c r="R41" s="116"/>
      <c r="S41" s="331">
        <v>847587008735</v>
      </c>
      <c r="T41" s="334" t="str">
        <f t="shared" si="3"/>
        <v xml:space="preserve"> </v>
      </c>
      <c r="U41" s="333"/>
      <c r="V41" s="117">
        <f t="shared" si="10"/>
        <v>0</v>
      </c>
      <c r="W41" s="117">
        <f t="shared" si="11"/>
        <v>0</v>
      </c>
      <c r="X41" s="117">
        <f t="shared" si="12"/>
        <v>0</v>
      </c>
      <c r="Y41" s="117">
        <f t="shared" si="13"/>
        <v>0</v>
      </c>
      <c r="Z41" s="117">
        <f t="shared" si="14"/>
        <v>0</v>
      </c>
      <c r="AA41" s="118">
        <f t="shared" si="9"/>
        <v>0</v>
      </c>
      <c r="AB41" s="147"/>
    </row>
    <row r="42" spans="1:28" s="112" customFormat="1" ht="15.75" x14ac:dyDescent="0.25">
      <c r="A42" s="309">
        <v>108656</v>
      </c>
      <c r="B42" s="310" t="s">
        <v>220</v>
      </c>
      <c r="C42" s="309" t="s">
        <v>212</v>
      </c>
      <c r="D42" s="311" t="s">
        <v>221</v>
      </c>
      <c r="E42" s="115">
        <f t="shared" si="1"/>
        <v>22.5</v>
      </c>
      <c r="F42" s="131">
        <f>IF(AND(1=1,$E$12=1),VALUE(VLOOKUP($D42,'Pricing Reference'!$A$2:$J$98,2,FALSE))," ")</f>
        <v>22.5</v>
      </c>
      <c r="G42" s="131" t="str">
        <f>IF(AND(1=1,$E$12=2),VALUE(VLOOKUP($D42,'Pricing Reference'!$A$2:$J$98,3,FALSE))," ")</f>
        <v xml:space="preserve"> </v>
      </c>
      <c r="H42" s="131" t="str">
        <f>IF(AND(1=1,$E$12=3),VALUE(VLOOKUP($D42,'Pricing Reference'!$A$2:$J$98,4,FALSE))," ")</f>
        <v xml:space="preserve"> </v>
      </c>
      <c r="I42" s="131"/>
      <c r="J42" s="139">
        <f>VALUE(VLOOKUP($D42,'Pricing Reference'!$A$2:$J$98,10,FALSE))</f>
        <v>45</v>
      </c>
      <c r="K42" s="114"/>
      <c r="L42" s="114"/>
      <c r="M42" s="114"/>
      <c r="N42" s="114"/>
      <c r="O42" s="114"/>
      <c r="P42" s="139">
        <f t="shared" si="2"/>
        <v>0</v>
      </c>
      <c r="Q42" s="115"/>
      <c r="R42" s="116"/>
      <c r="S42" s="331">
        <v>847587008728</v>
      </c>
      <c r="T42" s="334" t="str">
        <f t="shared" si="3"/>
        <v xml:space="preserve"> </v>
      </c>
      <c r="U42" s="333"/>
      <c r="V42" s="117">
        <f t="shared" si="10"/>
        <v>0</v>
      </c>
      <c r="W42" s="117">
        <f t="shared" si="11"/>
        <v>0</v>
      </c>
      <c r="X42" s="117">
        <f t="shared" si="12"/>
        <v>0</v>
      </c>
      <c r="Y42" s="117">
        <f t="shared" si="13"/>
        <v>0</v>
      </c>
      <c r="Z42" s="117">
        <f t="shared" si="14"/>
        <v>0</v>
      </c>
      <c r="AA42" s="118">
        <f t="shared" si="9"/>
        <v>0</v>
      </c>
      <c r="AB42" s="147"/>
    </row>
    <row r="43" spans="1:28" s="112" customFormat="1" ht="15.75" x14ac:dyDescent="0.25">
      <c r="A43" s="309">
        <v>108658</v>
      </c>
      <c r="B43" s="310" t="s">
        <v>222</v>
      </c>
      <c r="C43" s="309" t="s">
        <v>212</v>
      </c>
      <c r="D43" s="311" t="s">
        <v>149</v>
      </c>
      <c r="E43" s="115">
        <f t="shared" si="1"/>
        <v>19.5</v>
      </c>
      <c r="F43" s="131">
        <f>IF(AND(1=1,$E$12=1),VALUE(VLOOKUP($D43,'Pricing Reference'!$A$2:$J$98,2,FALSE))," ")</f>
        <v>19.5</v>
      </c>
      <c r="G43" s="131" t="str">
        <f>IF(AND(1=1,$E$12=2),VALUE(VLOOKUP($D43,'Pricing Reference'!$A$2:$J$98,3,FALSE))," ")</f>
        <v xml:space="preserve"> </v>
      </c>
      <c r="H43" s="131" t="str">
        <f>IF(AND(1=1,$E$12=3),VALUE(VLOOKUP($D43,'Pricing Reference'!$A$2:$J$98,4,FALSE))," ")</f>
        <v xml:space="preserve"> </v>
      </c>
      <c r="I43" s="131"/>
      <c r="J43" s="139">
        <f>VALUE(VLOOKUP($D43,'Pricing Reference'!$A$2:$J$98,10,FALSE))</f>
        <v>39</v>
      </c>
      <c r="K43" s="114"/>
      <c r="L43" s="114"/>
      <c r="M43" s="114"/>
      <c r="N43" s="114"/>
      <c r="O43" s="114"/>
      <c r="P43" s="139">
        <f t="shared" si="2"/>
        <v>0</v>
      </c>
      <c r="Q43" s="115"/>
      <c r="R43" s="116"/>
      <c r="S43" s="331">
        <v>847587008742</v>
      </c>
      <c r="T43" s="334" t="str">
        <f t="shared" si="3"/>
        <v xml:space="preserve"> </v>
      </c>
      <c r="U43" s="333"/>
      <c r="V43" s="117">
        <f t="shared" si="10"/>
        <v>0</v>
      </c>
      <c r="W43" s="117">
        <f t="shared" si="11"/>
        <v>0</v>
      </c>
      <c r="X43" s="117">
        <f t="shared" si="12"/>
        <v>0</v>
      </c>
      <c r="Y43" s="117">
        <f t="shared" si="13"/>
        <v>0</v>
      </c>
      <c r="Z43" s="117">
        <f t="shared" si="14"/>
        <v>0</v>
      </c>
      <c r="AA43" s="118">
        <f t="shared" si="9"/>
        <v>0</v>
      </c>
      <c r="AB43" s="147"/>
    </row>
    <row r="44" spans="1:28" s="112" customFormat="1" ht="15.75" x14ac:dyDescent="0.25">
      <c r="A44" s="309">
        <v>107670</v>
      </c>
      <c r="B44" s="310" t="s">
        <v>223</v>
      </c>
      <c r="C44" s="309" t="s">
        <v>212</v>
      </c>
      <c r="D44" s="311" t="s">
        <v>149</v>
      </c>
      <c r="E44" s="115">
        <f t="shared" si="1"/>
        <v>19.5</v>
      </c>
      <c r="F44" s="131">
        <f>IF(AND(1=1,$E$12=1),VALUE(VLOOKUP($D44,'Pricing Reference'!$A$2:$J$98,2,FALSE))," ")</f>
        <v>19.5</v>
      </c>
      <c r="G44" s="131" t="str">
        <f>IF(AND(1=1,$E$12=2),VALUE(VLOOKUP($D44,'Pricing Reference'!$A$2:$J$98,3,FALSE))," ")</f>
        <v xml:space="preserve"> </v>
      </c>
      <c r="H44" s="131" t="str">
        <f>IF(AND(1=1,$E$12=3),VALUE(VLOOKUP($D44,'Pricing Reference'!$A$2:$J$98,4,FALSE))," ")</f>
        <v xml:space="preserve"> </v>
      </c>
      <c r="I44" s="131"/>
      <c r="J44" s="139">
        <f>VALUE(VLOOKUP($D44,'Pricing Reference'!$A$2:$J$98,10,FALSE))</f>
        <v>39</v>
      </c>
      <c r="K44" s="114"/>
      <c r="L44" s="114"/>
      <c r="M44" s="114"/>
      <c r="N44" s="114"/>
      <c r="O44" s="114"/>
      <c r="P44" s="139">
        <f t="shared" si="2"/>
        <v>0</v>
      </c>
      <c r="Q44" s="115"/>
      <c r="R44" s="116"/>
      <c r="S44" s="331">
        <v>847587005888</v>
      </c>
      <c r="T44" s="334" t="str">
        <f t="shared" si="3"/>
        <v xml:space="preserve"> </v>
      </c>
      <c r="U44" s="333"/>
      <c r="V44" s="117">
        <f t="shared" si="10"/>
        <v>0</v>
      </c>
      <c r="W44" s="117">
        <f t="shared" si="11"/>
        <v>0</v>
      </c>
      <c r="X44" s="117">
        <f t="shared" si="12"/>
        <v>0</v>
      </c>
      <c r="Y44" s="117">
        <f t="shared" si="13"/>
        <v>0</v>
      </c>
      <c r="Z44" s="117">
        <f t="shared" si="14"/>
        <v>0</v>
      </c>
      <c r="AA44" s="118">
        <f t="shared" si="9"/>
        <v>0</v>
      </c>
      <c r="AB44" s="147"/>
    </row>
    <row r="45" spans="1:28" s="112" customFormat="1" ht="15.75" x14ac:dyDescent="0.25">
      <c r="A45" s="312">
        <v>107669</v>
      </c>
      <c r="B45" s="310" t="s">
        <v>224</v>
      </c>
      <c r="C45" s="309" t="s">
        <v>212</v>
      </c>
      <c r="D45" s="311" t="s">
        <v>149</v>
      </c>
      <c r="E45" s="115">
        <f t="shared" si="1"/>
        <v>19.5</v>
      </c>
      <c r="F45" s="131">
        <f>IF(AND(1=1,$E$12=1),VALUE(VLOOKUP($D45,'Pricing Reference'!$A$2:$J$98,2,FALSE))," ")</f>
        <v>19.5</v>
      </c>
      <c r="G45" s="131" t="str">
        <f>IF(AND(1=1,$E$12=2),VALUE(VLOOKUP($D45,'Pricing Reference'!$A$2:$J$98,3,FALSE))," ")</f>
        <v xml:space="preserve"> </v>
      </c>
      <c r="H45" s="131" t="str">
        <f>IF(AND(1=1,$E$12=3),VALUE(VLOOKUP($D45,'Pricing Reference'!$A$2:$J$98,4,FALSE))," ")</f>
        <v xml:space="preserve"> </v>
      </c>
      <c r="I45" s="131"/>
      <c r="J45" s="139">
        <f>VALUE(VLOOKUP($D45,'Pricing Reference'!$A$2:$J$98,10,FALSE))</f>
        <v>39</v>
      </c>
      <c r="K45" s="114"/>
      <c r="L45" s="114"/>
      <c r="M45" s="114"/>
      <c r="N45" s="114"/>
      <c r="O45" s="114"/>
      <c r="P45" s="139">
        <f t="shared" si="2"/>
        <v>0</v>
      </c>
      <c r="Q45" s="115"/>
      <c r="R45" s="116"/>
      <c r="S45" s="331">
        <v>847587005871</v>
      </c>
      <c r="T45" s="334" t="str">
        <f t="shared" si="3"/>
        <v xml:space="preserve"> </v>
      </c>
      <c r="U45" s="333"/>
      <c r="V45" s="117">
        <f t="shared" si="10"/>
        <v>0</v>
      </c>
      <c r="W45" s="117">
        <f t="shared" si="11"/>
        <v>0</v>
      </c>
      <c r="X45" s="117">
        <f t="shared" si="12"/>
        <v>0</v>
      </c>
      <c r="Y45" s="117">
        <f t="shared" si="13"/>
        <v>0</v>
      </c>
      <c r="Z45" s="117">
        <f t="shared" si="14"/>
        <v>0</v>
      </c>
      <c r="AA45" s="118">
        <f t="shared" si="9"/>
        <v>0</v>
      </c>
      <c r="AB45" s="147"/>
    </row>
    <row r="46" spans="1:28" s="112" customFormat="1" ht="15.75" x14ac:dyDescent="0.25">
      <c r="A46" s="312">
        <v>15302</v>
      </c>
      <c r="B46" s="310" t="s">
        <v>225</v>
      </c>
      <c r="C46" s="309" t="s">
        <v>212</v>
      </c>
      <c r="D46" s="311" t="s">
        <v>117</v>
      </c>
      <c r="E46" s="115">
        <f t="shared" si="1"/>
        <v>4</v>
      </c>
      <c r="F46" s="131">
        <f>IF(AND(1=1,$E$12=1),VALUE(VLOOKUP($D46,'Pricing Reference'!$A$2:$J$98,2,FALSE))," ")</f>
        <v>4</v>
      </c>
      <c r="G46" s="131" t="str">
        <f>IF(AND(1=1,$E$12=2),VALUE(VLOOKUP($D46,'Pricing Reference'!$A$2:$J$98,3,FALSE))," ")</f>
        <v xml:space="preserve"> </v>
      </c>
      <c r="H46" s="131" t="str">
        <f>IF(AND(1=1,$E$12=3),VALUE(VLOOKUP($D46,'Pricing Reference'!$A$2:$J$98,4,FALSE))," ")</f>
        <v xml:space="preserve"> </v>
      </c>
      <c r="I46" s="131"/>
      <c r="J46" s="139">
        <f>VALUE(VLOOKUP($D46,'Pricing Reference'!$A$2:$J$98,10,FALSE))</f>
        <v>8</v>
      </c>
      <c r="K46" s="114"/>
      <c r="L46" s="114"/>
      <c r="M46" s="114"/>
      <c r="N46" s="114"/>
      <c r="O46" s="114"/>
      <c r="P46" s="139">
        <f t="shared" si="2"/>
        <v>0</v>
      </c>
      <c r="Q46" s="115"/>
      <c r="R46" s="116"/>
      <c r="S46" s="331">
        <v>847587002771</v>
      </c>
      <c r="T46" s="334" t="str">
        <f t="shared" si="3"/>
        <v xml:space="preserve"> </v>
      </c>
      <c r="U46" s="333"/>
      <c r="V46" s="117">
        <f t="shared" si="10"/>
        <v>0</v>
      </c>
      <c r="W46" s="117">
        <f t="shared" si="11"/>
        <v>0</v>
      </c>
      <c r="X46" s="117">
        <f t="shared" si="12"/>
        <v>0</v>
      </c>
      <c r="Y46" s="117">
        <f t="shared" si="13"/>
        <v>0</v>
      </c>
      <c r="Z46" s="117">
        <f t="shared" si="14"/>
        <v>0</v>
      </c>
      <c r="AA46" s="118">
        <f t="shared" si="9"/>
        <v>0</v>
      </c>
      <c r="AB46" s="147"/>
    </row>
    <row r="47" spans="1:28" s="112" customFormat="1" ht="15.75" x14ac:dyDescent="0.25">
      <c r="A47" s="312">
        <v>15301</v>
      </c>
      <c r="B47" s="310" t="s">
        <v>226</v>
      </c>
      <c r="C47" s="309" t="s">
        <v>212</v>
      </c>
      <c r="D47" s="311" t="s">
        <v>117</v>
      </c>
      <c r="E47" s="115">
        <f t="shared" si="1"/>
        <v>4</v>
      </c>
      <c r="F47" s="131">
        <f>IF(AND(1=1,$E$12=1),VALUE(VLOOKUP($D47,'Pricing Reference'!$A$2:$J$98,2,FALSE))," ")</f>
        <v>4</v>
      </c>
      <c r="G47" s="131" t="str">
        <f>IF(AND(1=1,$E$12=2),VALUE(VLOOKUP($D47,'Pricing Reference'!$A$2:$J$98,3,FALSE))," ")</f>
        <v xml:space="preserve"> </v>
      </c>
      <c r="H47" s="131" t="str">
        <f>IF(AND(1=1,$E$12=3),VALUE(VLOOKUP($D47,'Pricing Reference'!$A$2:$J$98,4,FALSE))," ")</f>
        <v xml:space="preserve"> </v>
      </c>
      <c r="I47" s="131"/>
      <c r="J47" s="139">
        <f>VALUE(VLOOKUP($D47,'Pricing Reference'!$A$2:$J$98,10,FALSE))</f>
        <v>8</v>
      </c>
      <c r="K47" s="114"/>
      <c r="L47" s="114"/>
      <c r="M47" s="114"/>
      <c r="N47" s="114"/>
      <c r="O47" s="114"/>
      <c r="P47" s="139">
        <f t="shared" si="2"/>
        <v>0</v>
      </c>
      <c r="Q47" s="115"/>
      <c r="R47" s="116"/>
      <c r="S47" s="331">
        <v>847587002764</v>
      </c>
      <c r="T47" s="334" t="str">
        <f t="shared" si="3"/>
        <v xml:space="preserve"> </v>
      </c>
      <c r="U47" s="333"/>
      <c r="V47" s="117">
        <f t="shared" si="10"/>
        <v>0</v>
      </c>
      <c r="W47" s="117">
        <f t="shared" si="11"/>
        <v>0</v>
      </c>
      <c r="X47" s="117">
        <f t="shared" si="12"/>
        <v>0</v>
      </c>
      <c r="Y47" s="117">
        <f t="shared" si="13"/>
        <v>0</v>
      </c>
      <c r="Z47" s="117">
        <f t="shared" si="14"/>
        <v>0</v>
      </c>
      <c r="AA47" s="118">
        <f t="shared" si="9"/>
        <v>0</v>
      </c>
      <c r="AB47" s="147"/>
    </row>
    <row r="48" spans="1:28" s="112" customFormat="1" ht="15.75" x14ac:dyDescent="0.25">
      <c r="A48" s="312">
        <v>15300</v>
      </c>
      <c r="B48" s="310" t="s">
        <v>227</v>
      </c>
      <c r="C48" s="309" t="s">
        <v>212</v>
      </c>
      <c r="D48" s="311" t="s">
        <v>117</v>
      </c>
      <c r="E48" s="115">
        <f t="shared" si="1"/>
        <v>4</v>
      </c>
      <c r="F48" s="131">
        <f>IF(AND(1=1,$E$12=1),VALUE(VLOOKUP($D48,'Pricing Reference'!$A$2:$J$98,2,FALSE))," ")</f>
        <v>4</v>
      </c>
      <c r="G48" s="131" t="str">
        <f>IF(AND(1=1,$E$12=2),VALUE(VLOOKUP($D48,'Pricing Reference'!$A$2:$J$98,3,FALSE))," ")</f>
        <v xml:space="preserve"> </v>
      </c>
      <c r="H48" s="131" t="str">
        <f>IF(AND(1=1,$E$12=3),VALUE(VLOOKUP($D48,'Pricing Reference'!$A$2:$J$98,4,FALSE))," ")</f>
        <v xml:space="preserve"> </v>
      </c>
      <c r="I48" s="131"/>
      <c r="J48" s="139">
        <f>VALUE(VLOOKUP($D48,'Pricing Reference'!$A$2:$J$98,10,FALSE))</f>
        <v>8</v>
      </c>
      <c r="K48" s="114"/>
      <c r="L48" s="114"/>
      <c r="M48" s="114"/>
      <c r="N48" s="114"/>
      <c r="O48" s="114"/>
      <c r="P48" s="139">
        <f t="shared" si="2"/>
        <v>0</v>
      </c>
      <c r="Q48" s="115"/>
      <c r="R48" s="116"/>
      <c r="S48" s="331">
        <v>847587002757</v>
      </c>
      <c r="T48" s="334" t="str">
        <f t="shared" si="3"/>
        <v xml:space="preserve"> </v>
      </c>
      <c r="U48" s="333"/>
      <c r="V48" s="117">
        <f t="shared" si="10"/>
        <v>0</v>
      </c>
      <c r="W48" s="117">
        <f t="shared" si="11"/>
        <v>0</v>
      </c>
      <c r="X48" s="117">
        <f t="shared" si="12"/>
        <v>0</v>
      </c>
      <c r="Y48" s="117">
        <f t="shared" si="13"/>
        <v>0</v>
      </c>
      <c r="Z48" s="117">
        <f t="shared" si="14"/>
        <v>0</v>
      </c>
      <c r="AA48" s="118">
        <f t="shared" si="9"/>
        <v>0</v>
      </c>
      <c r="AB48" s="147"/>
    </row>
    <row r="49" spans="1:28" s="112" customFormat="1" ht="15.75" x14ac:dyDescent="0.25">
      <c r="A49" s="312">
        <v>15298</v>
      </c>
      <c r="B49" s="310" t="s">
        <v>228</v>
      </c>
      <c r="C49" s="309" t="s">
        <v>212</v>
      </c>
      <c r="D49" s="311" t="s">
        <v>117</v>
      </c>
      <c r="E49" s="115">
        <f t="shared" si="1"/>
        <v>4</v>
      </c>
      <c r="F49" s="131">
        <f>IF(AND(1=1,$E$12=1),VALUE(VLOOKUP($D49,'Pricing Reference'!$A$2:$J$98,2,FALSE))," ")</f>
        <v>4</v>
      </c>
      <c r="G49" s="131" t="str">
        <f>IF(AND(1=1,$E$12=2),VALUE(VLOOKUP($D49,'Pricing Reference'!$A$2:$J$98,3,FALSE))," ")</f>
        <v xml:space="preserve"> </v>
      </c>
      <c r="H49" s="131" t="str">
        <f>IF(AND(1=1,$E$12=3),VALUE(VLOOKUP($D49,'Pricing Reference'!$A$2:$J$98,4,FALSE))," ")</f>
        <v xml:space="preserve"> </v>
      </c>
      <c r="I49" s="131"/>
      <c r="J49" s="139">
        <f>VALUE(VLOOKUP($D49,'Pricing Reference'!$A$2:$J$98,10,FALSE))</f>
        <v>8</v>
      </c>
      <c r="K49" s="114"/>
      <c r="L49" s="114"/>
      <c r="M49" s="114"/>
      <c r="N49" s="114"/>
      <c r="O49" s="114"/>
      <c r="P49" s="139">
        <f t="shared" si="2"/>
        <v>0</v>
      </c>
      <c r="Q49" s="115"/>
      <c r="R49" s="116"/>
      <c r="S49" s="331">
        <v>847587002733</v>
      </c>
      <c r="T49" s="334" t="str">
        <f t="shared" si="3"/>
        <v xml:space="preserve"> </v>
      </c>
      <c r="U49" s="333"/>
      <c r="V49" s="117">
        <f t="shared" si="10"/>
        <v>0</v>
      </c>
      <c r="W49" s="117">
        <f t="shared" si="11"/>
        <v>0</v>
      </c>
      <c r="X49" s="117">
        <f t="shared" si="12"/>
        <v>0</v>
      </c>
      <c r="Y49" s="117">
        <f t="shared" si="13"/>
        <v>0</v>
      </c>
      <c r="Z49" s="117">
        <f t="shared" si="14"/>
        <v>0</v>
      </c>
      <c r="AA49" s="118">
        <f t="shared" si="9"/>
        <v>0</v>
      </c>
      <c r="AB49" s="147"/>
    </row>
    <row r="50" spans="1:28" s="112" customFormat="1" ht="15.75" x14ac:dyDescent="0.25">
      <c r="A50" s="309">
        <v>15299</v>
      </c>
      <c r="B50" s="310" t="s">
        <v>229</v>
      </c>
      <c r="C50" s="309" t="s">
        <v>212</v>
      </c>
      <c r="D50" s="311" t="s">
        <v>117</v>
      </c>
      <c r="E50" s="115">
        <f t="shared" si="1"/>
        <v>4</v>
      </c>
      <c r="F50" s="131">
        <f>IF(AND(1=1,$E$12=1),VALUE(VLOOKUP($D50,'Pricing Reference'!$A$2:$J$98,2,FALSE))," ")</f>
        <v>4</v>
      </c>
      <c r="G50" s="131" t="str">
        <f>IF(AND(1=1,$E$12=2),VALUE(VLOOKUP($D50,'Pricing Reference'!$A$2:$J$98,3,FALSE))," ")</f>
        <v xml:space="preserve"> </v>
      </c>
      <c r="H50" s="131" t="str">
        <f>IF(AND(1=1,$E$12=3),VALUE(VLOOKUP($D50,'Pricing Reference'!$A$2:$J$98,4,FALSE))," ")</f>
        <v xml:space="preserve"> </v>
      </c>
      <c r="I50" s="131"/>
      <c r="J50" s="139">
        <f>VALUE(VLOOKUP($D50,'Pricing Reference'!$A$2:$J$98,10,FALSE))</f>
        <v>8</v>
      </c>
      <c r="K50" s="114"/>
      <c r="L50" s="114"/>
      <c r="M50" s="114"/>
      <c r="N50" s="114"/>
      <c r="O50" s="114"/>
      <c r="P50" s="139">
        <f t="shared" si="2"/>
        <v>0</v>
      </c>
      <c r="Q50" s="115"/>
      <c r="R50" s="116"/>
      <c r="S50" s="331">
        <v>847587002740</v>
      </c>
      <c r="T50" s="334" t="str">
        <f t="shared" si="3"/>
        <v xml:space="preserve"> </v>
      </c>
      <c r="U50" s="333"/>
      <c r="V50" s="117">
        <f t="shared" si="10"/>
        <v>0</v>
      </c>
      <c r="W50" s="117">
        <f t="shared" si="11"/>
        <v>0</v>
      </c>
      <c r="X50" s="117">
        <f t="shared" si="12"/>
        <v>0</v>
      </c>
      <c r="Y50" s="117">
        <f t="shared" si="13"/>
        <v>0</v>
      </c>
      <c r="Z50" s="117">
        <f t="shared" si="14"/>
        <v>0</v>
      </c>
      <c r="AA50" s="118">
        <f t="shared" si="9"/>
        <v>0</v>
      </c>
      <c r="AB50" s="147"/>
    </row>
    <row r="51" spans="1:28" s="112" customFormat="1" ht="15.75" x14ac:dyDescent="0.25">
      <c r="A51" s="312">
        <v>15303</v>
      </c>
      <c r="B51" s="310" t="s">
        <v>230</v>
      </c>
      <c r="C51" s="309" t="s">
        <v>212</v>
      </c>
      <c r="D51" s="311" t="s">
        <v>117</v>
      </c>
      <c r="E51" s="115">
        <f t="shared" si="1"/>
        <v>4</v>
      </c>
      <c r="F51" s="131">
        <f>IF(AND(1=1,$E$12=1),VALUE(VLOOKUP($D51,'Pricing Reference'!$A$2:$J$98,2,FALSE))," ")</f>
        <v>4</v>
      </c>
      <c r="G51" s="131" t="str">
        <f>IF(AND(1=1,$E$12=2),VALUE(VLOOKUP($D51,'Pricing Reference'!$A$2:$J$98,3,FALSE))," ")</f>
        <v xml:space="preserve"> </v>
      </c>
      <c r="H51" s="131" t="str">
        <f>IF(AND(1=1,$E$12=3),VALUE(VLOOKUP($D51,'Pricing Reference'!$A$2:$J$98,4,FALSE))," ")</f>
        <v xml:space="preserve"> </v>
      </c>
      <c r="I51" s="131"/>
      <c r="J51" s="139">
        <f>VALUE(VLOOKUP($D51,'Pricing Reference'!$A$2:$J$98,10,FALSE))</f>
        <v>8</v>
      </c>
      <c r="K51" s="114"/>
      <c r="L51" s="114"/>
      <c r="M51" s="114"/>
      <c r="N51" s="114"/>
      <c r="O51" s="114"/>
      <c r="P51" s="139">
        <f t="shared" si="2"/>
        <v>0</v>
      </c>
      <c r="Q51" s="115"/>
      <c r="R51" s="116"/>
      <c r="S51" s="331">
        <v>847587002788</v>
      </c>
      <c r="T51" s="334" t="str">
        <f t="shared" si="3"/>
        <v xml:space="preserve"> </v>
      </c>
      <c r="U51" s="333"/>
      <c r="V51" s="117">
        <f t="shared" si="10"/>
        <v>0</v>
      </c>
      <c r="W51" s="117">
        <f t="shared" si="11"/>
        <v>0</v>
      </c>
      <c r="X51" s="117">
        <f t="shared" si="12"/>
        <v>0</v>
      </c>
      <c r="Y51" s="117">
        <f t="shared" si="13"/>
        <v>0</v>
      </c>
      <c r="Z51" s="117">
        <f t="shared" si="14"/>
        <v>0</v>
      </c>
      <c r="AA51" s="118">
        <f t="shared" si="9"/>
        <v>0</v>
      </c>
      <c r="AB51" s="147"/>
    </row>
    <row r="52" spans="1:28" s="112" customFormat="1" ht="15.75" x14ac:dyDescent="0.25">
      <c r="A52" s="312">
        <v>15361</v>
      </c>
      <c r="B52" s="310" t="s">
        <v>231</v>
      </c>
      <c r="C52" s="309" t="s">
        <v>212</v>
      </c>
      <c r="D52" s="311" t="s">
        <v>121</v>
      </c>
      <c r="E52" s="115">
        <f t="shared" si="1"/>
        <v>14.5</v>
      </c>
      <c r="F52" s="131">
        <f>IF(AND(1=1,$E$12=1),VALUE(VLOOKUP($D52,'Pricing Reference'!$A$2:$J$98,2,FALSE))," ")</f>
        <v>14.5</v>
      </c>
      <c r="G52" s="131" t="str">
        <f>IF(AND(1=1,$E$12=2),VALUE(VLOOKUP($D52,'Pricing Reference'!$A$2:$J$98,3,FALSE))," ")</f>
        <v xml:space="preserve"> </v>
      </c>
      <c r="H52" s="131" t="str">
        <f>IF(AND(1=1,$E$12=3),VALUE(VLOOKUP($D52,'Pricing Reference'!$A$2:$J$98,4,FALSE))," ")</f>
        <v xml:space="preserve"> </v>
      </c>
      <c r="I52" s="131"/>
      <c r="J52" s="139">
        <f>VALUE(VLOOKUP($D52,'Pricing Reference'!$A$2:$J$98,10,FALSE))</f>
        <v>29</v>
      </c>
      <c r="K52" s="114"/>
      <c r="L52" s="114"/>
      <c r="M52" s="114"/>
      <c r="N52" s="114"/>
      <c r="O52" s="114"/>
      <c r="P52" s="139">
        <f t="shared" si="2"/>
        <v>0</v>
      </c>
      <c r="Q52" s="115"/>
      <c r="R52" s="116"/>
      <c r="S52" s="331">
        <v>847587009718</v>
      </c>
      <c r="T52" s="334" t="str">
        <f t="shared" si="3"/>
        <v xml:space="preserve"> </v>
      </c>
      <c r="U52" s="333"/>
      <c r="V52" s="117">
        <f t="shared" si="10"/>
        <v>0</v>
      </c>
      <c r="W52" s="117">
        <f t="shared" si="11"/>
        <v>0</v>
      </c>
      <c r="X52" s="117">
        <f t="shared" si="12"/>
        <v>0</v>
      </c>
      <c r="Y52" s="117">
        <f t="shared" si="13"/>
        <v>0</v>
      </c>
      <c r="Z52" s="117">
        <f t="shared" si="14"/>
        <v>0</v>
      </c>
      <c r="AA52" s="118">
        <f t="shared" si="9"/>
        <v>0</v>
      </c>
      <c r="AB52" s="147"/>
    </row>
    <row r="53" spans="1:28" s="112" customFormat="1" ht="15.75" x14ac:dyDescent="0.25">
      <c r="A53" s="309">
        <v>15362</v>
      </c>
      <c r="B53" s="310" t="s">
        <v>232</v>
      </c>
      <c r="C53" s="309" t="s">
        <v>212</v>
      </c>
      <c r="D53" s="311" t="s">
        <v>121</v>
      </c>
      <c r="E53" s="115">
        <f t="shared" si="1"/>
        <v>14.5</v>
      </c>
      <c r="F53" s="131">
        <f>IF(AND(1=1,$E$12=1),VALUE(VLOOKUP($D53,'Pricing Reference'!$A$2:$J$98,2,FALSE))," ")</f>
        <v>14.5</v>
      </c>
      <c r="G53" s="131" t="str">
        <f>IF(AND(1=1,$E$12=2),VALUE(VLOOKUP($D53,'Pricing Reference'!$A$2:$J$98,3,FALSE))," ")</f>
        <v xml:space="preserve"> </v>
      </c>
      <c r="H53" s="131" t="str">
        <f>IF(AND(1=1,$E$12=3),VALUE(VLOOKUP($D53,'Pricing Reference'!$A$2:$J$98,4,FALSE))," ")</f>
        <v xml:space="preserve"> </v>
      </c>
      <c r="I53" s="131"/>
      <c r="J53" s="139">
        <f>VALUE(VLOOKUP($D53,'Pricing Reference'!$A$2:$J$98,10,FALSE))</f>
        <v>29</v>
      </c>
      <c r="K53" s="114"/>
      <c r="L53" s="114"/>
      <c r="M53" s="114"/>
      <c r="N53" s="114"/>
      <c r="O53" s="114"/>
      <c r="P53" s="139">
        <f t="shared" si="2"/>
        <v>0</v>
      </c>
      <c r="Q53" s="115"/>
      <c r="R53" s="116"/>
      <c r="S53" s="331">
        <v>847587009725</v>
      </c>
      <c r="T53" s="334" t="str">
        <f t="shared" si="3"/>
        <v xml:space="preserve"> </v>
      </c>
      <c r="U53" s="333"/>
      <c r="V53" s="117">
        <f t="shared" si="10"/>
        <v>0</v>
      </c>
      <c r="W53" s="117">
        <f t="shared" si="11"/>
        <v>0</v>
      </c>
      <c r="X53" s="117">
        <f t="shared" si="12"/>
        <v>0</v>
      </c>
      <c r="Y53" s="117">
        <f t="shared" si="13"/>
        <v>0</v>
      </c>
      <c r="Z53" s="117">
        <f t="shared" si="14"/>
        <v>0</v>
      </c>
      <c r="AA53" s="118">
        <f t="shared" si="9"/>
        <v>0</v>
      </c>
      <c r="AB53" s="147"/>
    </row>
    <row r="54" spans="1:28" s="112" customFormat="1" ht="15.75" x14ac:dyDescent="0.25">
      <c r="A54" s="309">
        <v>15363</v>
      </c>
      <c r="B54" s="310" t="s">
        <v>233</v>
      </c>
      <c r="C54" s="309" t="s">
        <v>212</v>
      </c>
      <c r="D54" s="311" t="s">
        <v>121</v>
      </c>
      <c r="E54" s="115">
        <f t="shared" si="1"/>
        <v>14.5</v>
      </c>
      <c r="F54" s="131">
        <f>IF(AND(1=1,$E$12=1),VALUE(VLOOKUP($D54,'Pricing Reference'!$A$2:$J$98,2,FALSE))," ")</f>
        <v>14.5</v>
      </c>
      <c r="G54" s="131" t="str">
        <f>IF(AND(1=1,$E$12=2),VALUE(VLOOKUP($D54,'Pricing Reference'!$A$2:$J$98,3,FALSE))," ")</f>
        <v xml:space="preserve"> </v>
      </c>
      <c r="H54" s="131" t="str">
        <f>IF(AND(1=1,$E$12=3),VALUE(VLOOKUP($D54,'Pricing Reference'!$A$2:$J$98,4,FALSE))," ")</f>
        <v xml:space="preserve"> </v>
      </c>
      <c r="I54" s="131"/>
      <c r="J54" s="139">
        <f>VALUE(VLOOKUP($D54,'Pricing Reference'!$A$2:$J$98,10,FALSE))</f>
        <v>29</v>
      </c>
      <c r="K54" s="114"/>
      <c r="L54" s="114"/>
      <c r="M54" s="114"/>
      <c r="N54" s="114"/>
      <c r="O54" s="114"/>
      <c r="P54" s="139">
        <f t="shared" si="2"/>
        <v>0</v>
      </c>
      <c r="Q54" s="115"/>
      <c r="R54" s="116"/>
      <c r="S54" s="331">
        <v>847587009732</v>
      </c>
      <c r="T54" s="334" t="str">
        <f t="shared" si="3"/>
        <v xml:space="preserve"> </v>
      </c>
      <c r="U54" s="333"/>
      <c r="V54" s="117">
        <f t="shared" si="10"/>
        <v>0</v>
      </c>
      <c r="W54" s="117">
        <f t="shared" si="11"/>
        <v>0</v>
      </c>
      <c r="X54" s="117">
        <f t="shared" si="12"/>
        <v>0</v>
      </c>
      <c r="Y54" s="117">
        <f t="shared" si="13"/>
        <v>0</v>
      </c>
      <c r="Z54" s="117">
        <f t="shared" si="14"/>
        <v>0</v>
      </c>
      <c r="AA54" s="118">
        <f t="shared" si="9"/>
        <v>0</v>
      </c>
      <c r="AB54" s="147"/>
    </row>
    <row r="55" spans="1:28" s="112" customFormat="1" ht="15.75" x14ac:dyDescent="0.25">
      <c r="A55" s="309">
        <v>15364</v>
      </c>
      <c r="B55" s="310" t="s">
        <v>234</v>
      </c>
      <c r="C55" s="309" t="s">
        <v>212</v>
      </c>
      <c r="D55" s="311" t="s">
        <v>121</v>
      </c>
      <c r="E55" s="115">
        <f t="shared" si="1"/>
        <v>14.5</v>
      </c>
      <c r="F55" s="131">
        <f>IF(AND(1=1,$E$12=1),VALUE(VLOOKUP($D55,'Pricing Reference'!$A$2:$J$98,2,FALSE))," ")</f>
        <v>14.5</v>
      </c>
      <c r="G55" s="131" t="str">
        <f>IF(AND(1=1,$E$12=2),VALUE(VLOOKUP($D55,'Pricing Reference'!$A$2:$J$98,3,FALSE))," ")</f>
        <v xml:space="preserve"> </v>
      </c>
      <c r="H55" s="131" t="str">
        <f>IF(AND(1=1,$E$12=3),VALUE(VLOOKUP($D55,'Pricing Reference'!$A$2:$J$98,4,FALSE))," ")</f>
        <v xml:space="preserve"> </v>
      </c>
      <c r="I55" s="131"/>
      <c r="J55" s="139">
        <f>VALUE(VLOOKUP($D55,'Pricing Reference'!$A$2:$J$98,10,FALSE))</f>
        <v>29</v>
      </c>
      <c r="K55" s="114"/>
      <c r="L55" s="114"/>
      <c r="M55" s="114"/>
      <c r="N55" s="114"/>
      <c r="O55" s="114"/>
      <c r="P55" s="139">
        <f t="shared" si="2"/>
        <v>0</v>
      </c>
      <c r="Q55" s="115"/>
      <c r="R55" s="116"/>
      <c r="S55" s="331">
        <v>847587009749</v>
      </c>
      <c r="T55" s="334" t="str">
        <f t="shared" si="3"/>
        <v xml:space="preserve"> </v>
      </c>
      <c r="U55" s="333"/>
      <c r="V55" s="117">
        <f t="shared" si="10"/>
        <v>0</v>
      </c>
      <c r="W55" s="117">
        <f t="shared" si="11"/>
        <v>0</v>
      </c>
      <c r="X55" s="117">
        <f t="shared" si="12"/>
        <v>0</v>
      </c>
      <c r="Y55" s="117">
        <f t="shared" si="13"/>
        <v>0</v>
      </c>
      <c r="Z55" s="117">
        <f t="shared" si="14"/>
        <v>0</v>
      </c>
      <c r="AA55" s="118">
        <f t="shared" si="9"/>
        <v>0</v>
      </c>
      <c r="AB55" s="147"/>
    </row>
    <row r="56" spans="1:28" s="112" customFormat="1" ht="15.75" x14ac:dyDescent="0.25">
      <c r="A56" s="312">
        <v>15365</v>
      </c>
      <c r="B56" s="310" t="s">
        <v>235</v>
      </c>
      <c r="C56" s="309" t="s">
        <v>212</v>
      </c>
      <c r="D56" s="311" t="s">
        <v>121</v>
      </c>
      <c r="E56" s="115">
        <f t="shared" si="1"/>
        <v>14.5</v>
      </c>
      <c r="F56" s="131">
        <f>IF(AND(1=1,$E$12=1),VALUE(VLOOKUP($D56,'Pricing Reference'!$A$2:$J$98,2,FALSE))," ")</f>
        <v>14.5</v>
      </c>
      <c r="G56" s="131" t="str">
        <f>IF(AND(1=1,$E$12=2),VALUE(VLOOKUP($D56,'Pricing Reference'!$A$2:$J$98,3,FALSE))," ")</f>
        <v xml:space="preserve"> </v>
      </c>
      <c r="H56" s="131" t="str">
        <f>IF(AND(1=1,$E$12=3),VALUE(VLOOKUP($D56,'Pricing Reference'!$A$2:$J$98,4,FALSE))," ")</f>
        <v xml:space="preserve"> </v>
      </c>
      <c r="I56" s="131"/>
      <c r="J56" s="139">
        <f>VALUE(VLOOKUP($D56,'Pricing Reference'!$A$2:$J$98,10,FALSE))</f>
        <v>29</v>
      </c>
      <c r="K56" s="114"/>
      <c r="L56" s="114"/>
      <c r="M56" s="114"/>
      <c r="N56" s="114"/>
      <c r="O56" s="114"/>
      <c r="P56" s="139">
        <f t="shared" si="2"/>
        <v>0</v>
      </c>
      <c r="Q56" s="115"/>
      <c r="R56" s="116"/>
      <c r="S56" s="331">
        <v>847587009756</v>
      </c>
      <c r="T56" s="334" t="str">
        <f t="shared" si="3"/>
        <v xml:space="preserve"> </v>
      </c>
      <c r="U56" s="333"/>
      <c r="V56" s="117">
        <f t="shared" si="10"/>
        <v>0</v>
      </c>
      <c r="W56" s="117">
        <f t="shared" si="11"/>
        <v>0</v>
      </c>
      <c r="X56" s="117">
        <f t="shared" si="12"/>
        <v>0</v>
      </c>
      <c r="Y56" s="117">
        <f t="shared" si="13"/>
        <v>0</v>
      </c>
      <c r="Z56" s="117">
        <f t="shared" si="14"/>
        <v>0</v>
      </c>
      <c r="AA56" s="118">
        <f t="shared" si="9"/>
        <v>0</v>
      </c>
      <c r="AB56" s="147"/>
    </row>
    <row r="57" spans="1:28" s="112" customFormat="1" ht="15.75" x14ac:dyDescent="0.25">
      <c r="A57" s="312">
        <v>15366</v>
      </c>
      <c r="B57" s="310" t="s">
        <v>236</v>
      </c>
      <c r="C57" s="309" t="s">
        <v>212</v>
      </c>
      <c r="D57" s="311" t="s">
        <v>121</v>
      </c>
      <c r="E57" s="115">
        <f t="shared" si="1"/>
        <v>14.5</v>
      </c>
      <c r="F57" s="131">
        <f>IF(AND(1=1,$E$12=1),VALUE(VLOOKUP($D57,'Pricing Reference'!$A$2:$J$98,2,FALSE))," ")</f>
        <v>14.5</v>
      </c>
      <c r="G57" s="131" t="str">
        <f>IF(AND(1=1,$E$12=2),VALUE(VLOOKUP($D57,'Pricing Reference'!$A$2:$J$98,3,FALSE))," ")</f>
        <v xml:space="preserve"> </v>
      </c>
      <c r="H57" s="131" t="str">
        <f>IF(AND(1=1,$E$12=3),VALUE(VLOOKUP($D57,'Pricing Reference'!$A$2:$J$98,4,FALSE))," ")</f>
        <v xml:space="preserve"> </v>
      </c>
      <c r="I57" s="131"/>
      <c r="J57" s="139">
        <f>VALUE(VLOOKUP($D57,'Pricing Reference'!$A$2:$J$98,10,FALSE))</f>
        <v>29</v>
      </c>
      <c r="K57" s="114"/>
      <c r="L57" s="114"/>
      <c r="M57" s="114"/>
      <c r="N57" s="114"/>
      <c r="O57" s="114"/>
      <c r="P57" s="139">
        <f t="shared" si="2"/>
        <v>0</v>
      </c>
      <c r="Q57" s="119"/>
      <c r="R57" s="116"/>
      <c r="S57" s="331">
        <v>847587009763</v>
      </c>
      <c r="T57" s="334" t="str">
        <f t="shared" si="3"/>
        <v xml:space="preserve"> </v>
      </c>
      <c r="U57" s="333"/>
      <c r="V57" s="117">
        <f t="shared" si="10"/>
        <v>0</v>
      </c>
      <c r="W57" s="117">
        <f t="shared" si="11"/>
        <v>0</v>
      </c>
      <c r="X57" s="117">
        <f t="shared" si="12"/>
        <v>0</v>
      </c>
      <c r="Y57" s="117">
        <f t="shared" si="13"/>
        <v>0</v>
      </c>
      <c r="Z57" s="117">
        <f t="shared" si="14"/>
        <v>0</v>
      </c>
      <c r="AA57" s="118">
        <f t="shared" si="9"/>
        <v>0</v>
      </c>
      <c r="AB57" s="147"/>
    </row>
    <row r="58" spans="1:28" s="112" customFormat="1" ht="15.75" x14ac:dyDescent="0.25">
      <c r="A58" s="309">
        <v>15367</v>
      </c>
      <c r="B58" s="310" t="s">
        <v>237</v>
      </c>
      <c r="C58" s="309" t="s">
        <v>212</v>
      </c>
      <c r="D58" s="311" t="s">
        <v>121</v>
      </c>
      <c r="E58" s="115">
        <f t="shared" si="1"/>
        <v>14.5</v>
      </c>
      <c r="F58" s="131">
        <f>IF(AND(1=1,$E$12=1),VALUE(VLOOKUP($D58,'Pricing Reference'!$A$2:$J$98,2,FALSE))," ")</f>
        <v>14.5</v>
      </c>
      <c r="G58" s="131" t="str">
        <f>IF(AND(1=1,$E$12=2),VALUE(VLOOKUP($D58,'Pricing Reference'!$A$2:$J$98,3,FALSE))," ")</f>
        <v xml:space="preserve"> </v>
      </c>
      <c r="H58" s="131" t="str">
        <f>IF(AND(1=1,$E$12=3),VALUE(VLOOKUP($D58,'Pricing Reference'!$A$2:$J$98,4,FALSE))," ")</f>
        <v xml:space="preserve"> </v>
      </c>
      <c r="I58" s="131"/>
      <c r="J58" s="139">
        <f>VALUE(VLOOKUP($D58,'Pricing Reference'!$A$2:$J$98,10,FALSE))</f>
        <v>29</v>
      </c>
      <c r="K58" s="114"/>
      <c r="L58" s="114"/>
      <c r="M58" s="114"/>
      <c r="N58" s="114"/>
      <c r="O58" s="114"/>
      <c r="P58" s="139">
        <f t="shared" si="2"/>
        <v>0</v>
      </c>
      <c r="Q58" s="115"/>
      <c r="R58" s="116"/>
      <c r="S58" s="331">
        <v>847587009770</v>
      </c>
      <c r="T58" s="334" t="str">
        <f t="shared" si="3"/>
        <v xml:space="preserve"> </v>
      </c>
      <c r="U58" s="333"/>
      <c r="V58" s="117">
        <f t="shared" si="10"/>
        <v>0</v>
      </c>
      <c r="W58" s="117">
        <f t="shared" si="11"/>
        <v>0</v>
      </c>
      <c r="X58" s="117">
        <f t="shared" si="12"/>
        <v>0</v>
      </c>
      <c r="Y58" s="117">
        <f t="shared" si="13"/>
        <v>0</v>
      </c>
      <c r="Z58" s="117">
        <f t="shared" si="14"/>
        <v>0</v>
      </c>
      <c r="AA58" s="118">
        <f t="shared" si="9"/>
        <v>0</v>
      </c>
      <c r="AB58" s="147"/>
    </row>
    <row r="59" spans="1:28" s="112" customFormat="1" ht="15.75" x14ac:dyDescent="0.25">
      <c r="A59" s="312">
        <v>15368</v>
      </c>
      <c r="B59" s="310" t="s">
        <v>238</v>
      </c>
      <c r="C59" s="309" t="s">
        <v>212</v>
      </c>
      <c r="D59" s="311" t="s">
        <v>121</v>
      </c>
      <c r="E59" s="115">
        <f t="shared" si="1"/>
        <v>14.5</v>
      </c>
      <c r="F59" s="131">
        <f>IF(AND(1=1,$E$12=1),VALUE(VLOOKUP($D59,'Pricing Reference'!$A$2:$J$98,2,FALSE))," ")</f>
        <v>14.5</v>
      </c>
      <c r="G59" s="131" t="str">
        <f>IF(AND(1=1,$E$12=2),VALUE(VLOOKUP($D59,'Pricing Reference'!$A$2:$J$98,3,FALSE))," ")</f>
        <v xml:space="preserve"> </v>
      </c>
      <c r="H59" s="131" t="str">
        <f>IF(AND(1=1,$E$12=3),VALUE(VLOOKUP($D59,'Pricing Reference'!$A$2:$J$98,4,FALSE))," ")</f>
        <v xml:space="preserve"> </v>
      </c>
      <c r="I59" s="131"/>
      <c r="J59" s="139">
        <f>VALUE(VLOOKUP($D59,'Pricing Reference'!$A$2:$J$98,10,FALSE))</f>
        <v>29</v>
      </c>
      <c r="K59" s="114"/>
      <c r="L59" s="114"/>
      <c r="M59" s="114"/>
      <c r="N59" s="114"/>
      <c r="O59" s="114"/>
      <c r="P59" s="139">
        <f t="shared" si="2"/>
        <v>0</v>
      </c>
      <c r="Q59" s="115"/>
      <c r="R59" s="116"/>
      <c r="S59" s="331">
        <v>847587009787</v>
      </c>
      <c r="T59" s="334" t="str">
        <f t="shared" si="3"/>
        <v xml:space="preserve"> </v>
      </c>
      <c r="U59" s="333"/>
      <c r="V59" s="117">
        <f t="shared" si="10"/>
        <v>0</v>
      </c>
      <c r="W59" s="117">
        <f t="shared" si="11"/>
        <v>0</v>
      </c>
      <c r="X59" s="117">
        <f t="shared" si="12"/>
        <v>0</v>
      </c>
      <c r="Y59" s="117">
        <f t="shared" si="13"/>
        <v>0</v>
      </c>
      <c r="Z59" s="117">
        <f t="shared" si="14"/>
        <v>0</v>
      </c>
      <c r="AA59" s="118">
        <f t="shared" si="9"/>
        <v>0</v>
      </c>
      <c r="AB59" s="147"/>
    </row>
    <row r="60" spans="1:28" s="112" customFormat="1" ht="15.75" x14ac:dyDescent="0.25">
      <c r="A60" s="312">
        <v>15353</v>
      </c>
      <c r="B60" s="310" t="s">
        <v>239</v>
      </c>
      <c r="C60" s="309" t="s">
        <v>212</v>
      </c>
      <c r="D60" s="311" t="s">
        <v>121</v>
      </c>
      <c r="E60" s="115">
        <f t="shared" si="1"/>
        <v>14.5</v>
      </c>
      <c r="F60" s="131">
        <f>IF(AND(1=1,$E$12=1),VALUE(VLOOKUP($D60,'Pricing Reference'!$A$2:$J$98,2,FALSE))," ")</f>
        <v>14.5</v>
      </c>
      <c r="G60" s="131" t="str">
        <f>IF(AND(1=1,$E$12=2),VALUE(VLOOKUP($D60,'Pricing Reference'!$A$2:$J$98,3,FALSE))," ")</f>
        <v xml:space="preserve"> </v>
      </c>
      <c r="H60" s="131" t="str">
        <f>IF(AND(1=1,$E$12=3),VALUE(VLOOKUP($D60,'Pricing Reference'!$A$2:$J$98,4,FALSE))," ")</f>
        <v xml:space="preserve"> </v>
      </c>
      <c r="I60" s="131"/>
      <c r="J60" s="139">
        <f>VALUE(VLOOKUP($D60,'Pricing Reference'!$A$2:$J$98,10,FALSE))</f>
        <v>29</v>
      </c>
      <c r="K60" s="114"/>
      <c r="L60" s="114"/>
      <c r="M60" s="114"/>
      <c r="N60" s="114"/>
      <c r="O60" s="114"/>
      <c r="P60" s="139">
        <f t="shared" si="2"/>
        <v>0</v>
      </c>
      <c r="Q60" s="115"/>
      <c r="R60" s="116"/>
      <c r="S60" s="331">
        <v>847587009633</v>
      </c>
      <c r="T60" s="334" t="str">
        <f t="shared" si="3"/>
        <v xml:space="preserve"> </v>
      </c>
      <c r="U60" s="333"/>
      <c r="V60" s="117">
        <f t="shared" si="10"/>
        <v>0</v>
      </c>
      <c r="W60" s="117">
        <f t="shared" si="11"/>
        <v>0</v>
      </c>
      <c r="X60" s="117">
        <f t="shared" si="12"/>
        <v>0</v>
      </c>
      <c r="Y60" s="117">
        <f t="shared" si="13"/>
        <v>0</v>
      </c>
      <c r="Z60" s="117">
        <f t="shared" si="14"/>
        <v>0</v>
      </c>
      <c r="AA60" s="118">
        <f t="shared" si="9"/>
        <v>0</v>
      </c>
      <c r="AB60" s="147"/>
    </row>
    <row r="61" spans="1:28" s="112" customFormat="1" ht="15.75" x14ac:dyDescent="0.25">
      <c r="A61" s="309">
        <v>15354</v>
      </c>
      <c r="B61" s="310" t="s">
        <v>240</v>
      </c>
      <c r="C61" s="309" t="s">
        <v>212</v>
      </c>
      <c r="D61" s="311" t="s">
        <v>121</v>
      </c>
      <c r="E61" s="115">
        <f t="shared" si="1"/>
        <v>14.5</v>
      </c>
      <c r="F61" s="131">
        <f>IF(AND(1=1,$E$12=1),VALUE(VLOOKUP($D61,'Pricing Reference'!$A$2:$J$98,2,FALSE))," ")</f>
        <v>14.5</v>
      </c>
      <c r="G61" s="131" t="str">
        <f>IF(AND(1=1,$E$12=2),VALUE(VLOOKUP($D61,'Pricing Reference'!$A$2:$J$98,3,FALSE))," ")</f>
        <v xml:space="preserve"> </v>
      </c>
      <c r="H61" s="131" t="str">
        <f>IF(AND(1=1,$E$12=3),VALUE(VLOOKUP($D61,'Pricing Reference'!$A$2:$J$98,4,FALSE))," ")</f>
        <v xml:space="preserve"> </v>
      </c>
      <c r="I61" s="131"/>
      <c r="J61" s="139">
        <f>VALUE(VLOOKUP($D61,'Pricing Reference'!$A$2:$J$98,10,FALSE))</f>
        <v>29</v>
      </c>
      <c r="K61" s="114"/>
      <c r="L61" s="114"/>
      <c r="M61" s="114"/>
      <c r="N61" s="114"/>
      <c r="O61" s="114"/>
      <c r="P61" s="139">
        <f t="shared" si="2"/>
        <v>0</v>
      </c>
      <c r="Q61" s="115"/>
      <c r="R61" s="116"/>
      <c r="S61" s="331">
        <v>847587009640</v>
      </c>
      <c r="T61" s="334" t="str">
        <f t="shared" si="3"/>
        <v xml:space="preserve"> </v>
      </c>
      <c r="U61" s="333"/>
      <c r="V61" s="117">
        <f t="shared" si="10"/>
        <v>0</v>
      </c>
      <c r="W61" s="117">
        <f t="shared" si="11"/>
        <v>0</v>
      </c>
      <c r="X61" s="117">
        <f t="shared" si="12"/>
        <v>0</v>
      </c>
      <c r="Y61" s="117">
        <f t="shared" si="13"/>
        <v>0</v>
      </c>
      <c r="Z61" s="117">
        <f t="shared" si="14"/>
        <v>0</v>
      </c>
      <c r="AA61" s="118">
        <f t="shared" si="9"/>
        <v>0</v>
      </c>
      <c r="AB61" s="147"/>
    </row>
    <row r="62" spans="1:28" s="112" customFormat="1" ht="15.75" x14ac:dyDescent="0.25">
      <c r="A62" s="309">
        <v>15355</v>
      </c>
      <c r="B62" s="310" t="s">
        <v>241</v>
      </c>
      <c r="C62" s="309" t="s">
        <v>212</v>
      </c>
      <c r="D62" s="311" t="s">
        <v>121</v>
      </c>
      <c r="E62" s="115">
        <f t="shared" si="1"/>
        <v>14.5</v>
      </c>
      <c r="F62" s="131">
        <f>IF(AND(1=1,$E$12=1),VALUE(VLOOKUP($D62,'Pricing Reference'!$A$2:$J$98,2,FALSE))," ")</f>
        <v>14.5</v>
      </c>
      <c r="G62" s="131" t="str">
        <f>IF(AND(1=1,$E$12=2),VALUE(VLOOKUP($D62,'Pricing Reference'!$A$2:$J$98,3,FALSE))," ")</f>
        <v xml:space="preserve"> </v>
      </c>
      <c r="H62" s="131" t="str">
        <f>IF(AND(1=1,$E$12=3),VALUE(VLOOKUP($D62,'Pricing Reference'!$A$2:$J$98,4,FALSE))," ")</f>
        <v xml:space="preserve"> </v>
      </c>
      <c r="I62" s="131"/>
      <c r="J62" s="139">
        <f>VALUE(VLOOKUP($D62,'Pricing Reference'!$A$2:$J$98,10,FALSE))</f>
        <v>29</v>
      </c>
      <c r="K62" s="114"/>
      <c r="L62" s="114"/>
      <c r="M62" s="114"/>
      <c r="N62" s="114"/>
      <c r="O62" s="114"/>
      <c r="P62" s="139">
        <f t="shared" si="2"/>
        <v>0</v>
      </c>
      <c r="Q62" s="115"/>
      <c r="R62" s="116"/>
      <c r="S62" s="331">
        <v>847587009657</v>
      </c>
      <c r="T62" s="334" t="str">
        <f t="shared" si="3"/>
        <v xml:space="preserve"> </v>
      </c>
      <c r="U62" s="333"/>
      <c r="V62" s="117">
        <f t="shared" si="10"/>
        <v>0</v>
      </c>
      <c r="W62" s="117">
        <f t="shared" si="11"/>
        <v>0</v>
      </c>
      <c r="X62" s="117">
        <f t="shared" si="12"/>
        <v>0</v>
      </c>
      <c r="Y62" s="117">
        <f t="shared" si="13"/>
        <v>0</v>
      </c>
      <c r="Z62" s="117">
        <f t="shared" si="14"/>
        <v>0</v>
      </c>
      <c r="AA62" s="118">
        <f t="shared" si="9"/>
        <v>0</v>
      </c>
      <c r="AB62" s="147"/>
    </row>
    <row r="63" spans="1:28" s="112" customFormat="1" ht="15.75" x14ac:dyDescent="0.25">
      <c r="A63" s="309">
        <v>15356</v>
      </c>
      <c r="B63" s="310" t="s">
        <v>242</v>
      </c>
      <c r="C63" s="309" t="s">
        <v>212</v>
      </c>
      <c r="D63" s="311" t="s">
        <v>121</v>
      </c>
      <c r="E63" s="115">
        <f t="shared" si="1"/>
        <v>14.5</v>
      </c>
      <c r="F63" s="131">
        <f>IF(AND(1=1,$E$12=1),VALUE(VLOOKUP($D63,'Pricing Reference'!$A$2:$J$98,2,FALSE))," ")</f>
        <v>14.5</v>
      </c>
      <c r="G63" s="131" t="str">
        <f>IF(AND(1=1,$E$12=2),VALUE(VLOOKUP($D63,'Pricing Reference'!$A$2:$J$98,3,FALSE))," ")</f>
        <v xml:space="preserve"> </v>
      </c>
      <c r="H63" s="131" t="str">
        <f>IF(AND(1=1,$E$12=3),VALUE(VLOOKUP($D63,'Pricing Reference'!$A$2:$J$98,4,FALSE))," ")</f>
        <v xml:space="preserve"> </v>
      </c>
      <c r="I63" s="131"/>
      <c r="J63" s="139">
        <f>VALUE(VLOOKUP($D63,'Pricing Reference'!$A$2:$J$98,10,FALSE))</f>
        <v>29</v>
      </c>
      <c r="K63" s="114"/>
      <c r="L63" s="114"/>
      <c r="M63" s="114"/>
      <c r="N63" s="114"/>
      <c r="O63" s="114"/>
      <c r="P63" s="139">
        <f t="shared" si="2"/>
        <v>0</v>
      </c>
      <c r="Q63" s="115"/>
      <c r="R63" s="116"/>
      <c r="S63" s="331">
        <v>847587009664</v>
      </c>
      <c r="T63" s="334" t="str">
        <f t="shared" si="3"/>
        <v xml:space="preserve"> </v>
      </c>
      <c r="U63" s="333"/>
      <c r="V63" s="117">
        <f t="shared" si="10"/>
        <v>0</v>
      </c>
      <c r="W63" s="117">
        <f t="shared" si="11"/>
        <v>0</v>
      </c>
      <c r="X63" s="117">
        <f t="shared" si="12"/>
        <v>0</v>
      </c>
      <c r="Y63" s="117">
        <f t="shared" si="13"/>
        <v>0</v>
      </c>
      <c r="Z63" s="117">
        <f t="shared" si="14"/>
        <v>0</v>
      </c>
      <c r="AA63" s="118">
        <f t="shared" si="9"/>
        <v>0</v>
      </c>
      <c r="AB63" s="147"/>
    </row>
    <row r="64" spans="1:28" s="112" customFormat="1" ht="15.75" x14ac:dyDescent="0.25">
      <c r="A64" s="312">
        <v>15357</v>
      </c>
      <c r="B64" s="310" t="s">
        <v>243</v>
      </c>
      <c r="C64" s="309" t="s">
        <v>212</v>
      </c>
      <c r="D64" s="311" t="s">
        <v>121</v>
      </c>
      <c r="E64" s="115">
        <f t="shared" si="1"/>
        <v>14.5</v>
      </c>
      <c r="F64" s="131">
        <f>IF(AND(1=1,$E$12=1),VALUE(VLOOKUP($D64,'Pricing Reference'!$A$2:$J$98,2,FALSE))," ")</f>
        <v>14.5</v>
      </c>
      <c r="G64" s="131" t="str">
        <f>IF(AND(1=1,$E$12=2),VALUE(VLOOKUP($D64,'Pricing Reference'!$A$2:$J$98,3,FALSE))," ")</f>
        <v xml:space="preserve"> </v>
      </c>
      <c r="H64" s="131" t="str">
        <f>IF(AND(1=1,$E$12=3),VALUE(VLOOKUP($D64,'Pricing Reference'!$A$2:$J$98,4,FALSE))," ")</f>
        <v xml:space="preserve"> </v>
      </c>
      <c r="I64" s="131"/>
      <c r="J64" s="139">
        <f>VALUE(VLOOKUP($D64,'Pricing Reference'!$A$2:$J$98,10,FALSE))</f>
        <v>29</v>
      </c>
      <c r="K64" s="114"/>
      <c r="L64" s="114"/>
      <c r="M64" s="114"/>
      <c r="N64" s="114"/>
      <c r="O64" s="114"/>
      <c r="P64" s="139">
        <f t="shared" si="2"/>
        <v>0</v>
      </c>
      <c r="Q64" s="115"/>
      <c r="R64" s="116"/>
      <c r="S64" s="331">
        <v>847587009671</v>
      </c>
      <c r="T64" s="334" t="str">
        <f t="shared" si="3"/>
        <v xml:space="preserve"> </v>
      </c>
      <c r="U64" s="333"/>
      <c r="V64" s="117">
        <f t="shared" si="10"/>
        <v>0</v>
      </c>
      <c r="W64" s="117">
        <f t="shared" si="11"/>
        <v>0</v>
      </c>
      <c r="X64" s="117">
        <f t="shared" si="12"/>
        <v>0</v>
      </c>
      <c r="Y64" s="117">
        <f t="shared" si="13"/>
        <v>0</v>
      </c>
      <c r="Z64" s="117">
        <f t="shared" si="14"/>
        <v>0</v>
      </c>
      <c r="AA64" s="118">
        <f t="shared" si="9"/>
        <v>0</v>
      </c>
      <c r="AB64" s="147"/>
    </row>
    <row r="65" spans="1:28" s="112" customFormat="1" ht="15.75" x14ac:dyDescent="0.25">
      <c r="A65" s="312">
        <v>15358</v>
      </c>
      <c r="B65" s="310" t="s">
        <v>244</v>
      </c>
      <c r="C65" s="309" t="s">
        <v>212</v>
      </c>
      <c r="D65" s="311" t="s">
        <v>121</v>
      </c>
      <c r="E65" s="115">
        <f t="shared" si="1"/>
        <v>14.5</v>
      </c>
      <c r="F65" s="131">
        <f>IF(AND(1=1,$E$12=1),VALUE(VLOOKUP($D65,'Pricing Reference'!$A$2:$J$98,2,FALSE))," ")</f>
        <v>14.5</v>
      </c>
      <c r="G65" s="131" t="str">
        <f>IF(AND(1=1,$E$12=2),VALUE(VLOOKUP($D65,'Pricing Reference'!$A$2:$J$98,3,FALSE))," ")</f>
        <v xml:space="preserve"> </v>
      </c>
      <c r="H65" s="131" t="str">
        <f>IF(AND(1=1,$E$12=3),VALUE(VLOOKUP($D65,'Pricing Reference'!$A$2:$J$98,4,FALSE))," ")</f>
        <v xml:space="preserve"> </v>
      </c>
      <c r="I65" s="131"/>
      <c r="J65" s="139">
        <f>VALUE(VLOOKUP($D65,'Pricing Reference'!$A$2:$J$98,10,FALSE))</f>
        <v>29</v>
      </c>
      <c r="K65" s="114"/>
      <c r="L65" s="114"/>
      <c r="M65" s="114"/>
      <c r="N65" s="114"/>
      <c r="O65" s="114"/>
      <c r="P65" s="139">
        <f t="shared" si="2"/>
        <v>0</v>
      </c>
      <c r="Q65" s="115"/>
      <c r="R65" s="116"/>
      <c r="S65" s="331">
        <v>847587009688</v>
      </c>
      <c r="T65" s="334" t="str">
        <f t="shared" si="3"/>
        <v xml:space="preserve"> </v>
      </c>
      <c r="U65" s="333"/>
      <c r="V65" s="117">
        <f t="shared" si="10"/>
        <v>0</v>
      </c>
      <c r="W65" s="117">
        <f t="shared" si="11"/>
        <v>0</v>
      </c>
      <c r="X65" s="117">
        <f t="shared" si="12"/>
        <v>0</v>
      </c>
      <c r="Y65" s="117">
        <f t="shared" si="13"/>
        <v>0</v>
      </c>
      <c r="Z65" s="117">
        <f t="shared" si="14"/>
        <v>0</v>
      </c>
      <c r="AA65" s="118">
        <f t="shared" si="9"/>
        <v>0</v>
      </c>
      <c r="AB65" s="147"/>
    </row>
    <row r="66" spans="1:28" s="112" customFormat="1" ht="15.75" x14ac:dyDescent="0.25">
      <c r="A66" s="313">
        <v>15359</v>
      </c>
      <c r="B66" s="315" t="s">
        <v>245</v>
      </c>
      <c r="C66" s="309" t="s">
        <v>212</v>
      </c>
      <c r="D66" s="311" t="s">
        <v>121</v>
      </c>
      <c r="E66" s="115">
        <f t="shared" si="1"/>
        <v>14.5</v>
      </c>
      <c r="F66" s="131">
        <f>IF(AND(1=1,$E$12=1),VALUE(VLOOKUP($D66,'Pricing Reference'!$A$2:$J$98,2,FALSE))," ")</f>
        <v>14.5</v>
      </c>
      <c r="G66" s="131" t="str">
        <f>IF(AND(1=1,$E$12=2),VALUE(VLOOKUP($D66,'Pricing Reference'!$A$2:$J$98,3,FALSE))," ")</f>
        <v xml:space="preserve"> </v>
      </c>
      <c r="H66" s="131" t="str">
        <f>IF(AND(1=1,$E$12=3),VALUE(VLOOKUP($D66,'Pricing Reference'!$A$2:$J$98,4,FALSE))," ")</f>
        <v xml:space="preserve"> </v>
      </c>
      <c r="I66" s="131"/>
      <c r="J66" s="139">
        <f>VALUE(VLOOKUP($D66,'Pricing Reference'!$A$2:$J$98,10,FALSE))</f>
        <v>29</v>
      </c>
      <c r="K66" s="114"/>
      <c r="L66" s="114"/>
      <c r="M66" s="114"/>
      <c r="N66" s="114"/>
      <c r="O66" s="114"/>
      <c r="P66" s="139">
        <f t="shared" si="2"/>
        <v>0</v>
      </c>
      <c r="Q66" s="115"/>
      <c r="R66" s="116"/>
      <c r="S66" s="331">
        <v>847587009695</v>
      </c>
      <c r="T66" s="334" t="str">
        <f t="shared" si="3"/>
        <v xml:space="preserve"> </v>
      </c>
      <c r="U66" s="333"/>
      <c r="V66" s="117">
        <f t="shared" si="10"/>
        <v>0</v>
      </c>
      <c r="W66" s="117">
        <f t="shared" si="11"/>
        <v>0</v>
      </c>
      <c r="X66" s="117">
        <f t="shared" si="12"/>
        <v>0</v>
      </c>
      <c r="Y66" s="117">
        <f t="shared" si="13"/>
        <v>0</v>
      </c>
      <c r="Z66" s="117">
        <f t="shared" si="14"/>
        <v>0</v>
      </c>
      <c r="AA66" s="118">
        <f t="shared" si="9"/>
        <v>0</v>
      </c>
      <c r="AB66" s="147"/>
    </row>
    <row r="67" spans="1:28" s="112" customFormat="1" ht="15.75" x14ac:dyDescent="0.25">
      <c r="A67" s="309">
        <v>15360</v>
      </c>
      <c r="B67" s="310" t="s">
        <v>246</v>
      </c>
      <c r="C67" s="309" t="s">
        <v>212</v>
      </c>
      <c r="D67" s="311" t="s">
        <v>121</v>
      </c>
      <c r="E67" s="115">
        <f t="shared" si="1"/>
        <v>14.5</v>
      </c>
      <c r="F67" s="131">
        <f>IF(AND(1=1,$E$12=1),VALUE(VLOOKUP($D67,'Pricing Reference'!$A$2:$J$98,2,FALSE))," ")</f>
        <v>14.5</v>
      </c>
      <c r="G67" s="131" t="str">
        <f>IF(AND(1=1,$E$12=2),VALUE(VLOOKUP($D67,'Pricing Reference'!$A$2:$J$98,3,FALSE))," ")</f>
        <v xml:space="preserve"> </v>
      </c>
      <c r="H67" s="131" t="str">
        <f>IF(AND(1=1,$E$12=3),VALUE(VLOOKUP($D67,'Pricing Reference'!$A$2:$J$98,4,FALSE))," ")</f>
        <v xml:space="preserve"> </v>
      </c>
      <c r="I67" s="131"/>
      <c r="J67" s="139">
        <f>VALUE(VLOOKUP($D67,'Pricing Reference'!$A$2:$J$98,10,FALSE))</f>
        <v>29</v>
      </c>
      <c r="K67" s="114"/>
      <c r="L67" s="114"/>
      <c r="M67" s="114"/>
      <c r="N67" s="114"/>
      <c r="O67" s="114"/>
      <c r="P67" s="139">
        <f t="shared" si="2"/>
        <v>0</v>
      </c>
      <c r="Q67" s="115"/>
      <c r="R67" s="116"/>
      <c r="S67" s="331">
        <v>847587009701</v>
      </c>
      <c r="T67" s="334" t="str">
        <f t="shared" si="3"/>
        <v xml:space="preserve"> </v>
      </c>
      <c r="U67" s="333"/>
      <c r="V67" s="117">
        <f t="shared" si="10"/>
        <v>0</v>
      </c>
      <c r="W67" s="117">
        <f t="shared" si="11"/>
        <v>0</v>
      </c>
      <c r="X67" s="117">
        <f t="shared" si="12"/>
        <v>0</v>
      </c>
      <c r="Y67" s="117">
        <f t="shared" si="13"/>
        <v>0</v>
      </c>
      <c r="Z67" s="117">
        <f t="shared" si="14"/>
        <v>0</v>
      </c>
      <c r="AA67" s="118">
        <f t="shared" si="9"/>
        <v>0</v>
      </c>
      <c r="AB67" s="147"/>
    </row>
    <row r="68" spans="1:28" s="112" customFormat="1" ht="15.75" x14ac:dyDescent="0.25">
      <c r="A68" s="309">
        <v>15318</v>
      </c>
      <c r="B68" s="310" t="s">
        <v>247</v>
      </c>
      <c r="C68" s="309" t="s">
        <v>212</v>
      </c>
      <c r="D68" s="311" t="s">
        <v>120</v>
      </c>
      <c r="E68" s="115">
        <f t="shared" si="1"/>
        <v>14.5</v>
      </c>
      <c r="F68" s="131">
        <f>IF(AND(1=1,$E$12=1),VALUE(VLOOKUP($D68,'Pricing Reference'!$A$2:$J$98,2,FALSE))," ")</f>
        <v>14.5</v>
      </c>
      <c r="G68" s="131" t="str">
        <f>IF(AND(1=1,$E$12=2),VALUE(VLOOKUP($D68,'Pricing Reference'!$A$2:$J$98,3,FALSE))," ")</f>
        <v xml:space="preserve"> </v>
      </c>
      <c r="H68" s="131" t="str">
        <f>IF(AND(1=1,$E$12=3),VALUE(VLOOKUP($D68,'Pricing Reference'!$A$2:$J$98,4,FALSE))," ")</f>
        <v xml:space="preserve"> </v>
      </c>
      <c r="I68" s="131"/>
      <c r="J68" s="139">
        <f>VALUE(VLOOKUP($D68,'Pricing Reference'!$A$2:$J$98,10,FALSE))</f>
        <v>29</v>
      </c>
      <c r="K68" s="114"/>
      <c r="L68" s="114"/>
      <c r="M68" s="114"/>
      <c r="N68" s="114"/>
      <c r="O68" s="114"/>
      <c r="P68" s="139">
        <f t="shared" si="2"/>
        <v>0</v>
      </c>
      <c r="Q68" s="115"/>
      <c r="R68" s="116"/>
      <c r="S68" s="331">
        <v>847587009336</v>
      </c>
      <c r="T68" s="334" t="str">
        <f t="shared" si="3"/>
        <v xml:space="preserve"> </v>
      </c>
      <c r="U68" s="333"/>
      <c r="V68" s="117">
        <f t="shared" si="10"/>
        <v>0</v>
      </c>
      <c r="W68" s="117">
        <f t="shared" si="11"/>
        <v>0</v>
      </c>
      <c r="X68" s="117">
        <f t="shared" si="12"/>
        <v>0</v>
      </c>
      <c r="Y68" s="117">
        <f t="shared" si="13"/>
        <v>0</v>
      </c>
      <c r="Z68" s="117">
        <f t="shared" si="14"/>
        <v>0</v>
      </c>
      <c r="AA68" s="118">
        <f t="shared" si="9"/>
        <v>0</v>
      </c>
      <c r="AB68" s="147"/>
    </row>
    <row r="69" spans="1:28" s="112" customFormat="1" ht="15.75" x14ac:dyDescent="0.25">
      <c r="A69" s="309">
        <v>15319</v>
      </c>
      <c r="B69" s="310" t="s">
        <v>248</v>
      </c>
      <c r="C69" s="309" t="s">
        <v>212</v>
      </c>
      <c r="D69" s="311" t="s">
        <v>120</v>
      </c>
      <c r="E69" s="115">
        <f t="shared" si="1"/>
        <v>14.5</v>
      </c>
      <c r="F69" s="131">
        <f>IF(AND(1=1,$E$12=1),VALUE(VLOOKUP($D69,'Pricing Reference'!$A$2:$J$98,2,FALSE))," ")</f>
        <v>14.5</v>
      </c>
      <c r="G69" s="131" t="str">
        <f>IF(AND(1=1,$E$12=2),VALUE(VLOOKUP($D69,'Pricing Reference'!$A$2:$J$98,3,FALSE))," ")</f>
        <v xml:space="preserve"> </v>
      </c>
      <c r="H69" s="131" t="str">
        <f>IF(AND(1=1,$E$12=3),VALUE(VLOOKUP($D69,'Pricing Reference'!$A$2:$J$98,4,FALSE))," ")</f>
        <v xml:space="preserve"> </v>
      </c>
      <c r="I69" s="131"/>
      <c r="J69" s="139">
        <f>VALUE(VLOOKUP($D69,'Pricing Reference'!$A$2:$J$98,10,FALSE))</f>
        <v>29</v>
      </c>
      <c r="K69" s="114"/>
      <c r="L69" s="114"/>
      <c r="M69" s="114"/>
      <c r="N69" s="114"/>
      <c r="O69" s="114"/>
      <c r="P69" s="139">
        <f t="shared" si="2"/>
        <v>0</v>
      </c>
      <c r="Q69" s="115"/>
      <c r="R69" s="116"/>
      <c r="S69" s="331">
        <v>847587009343</v>
      </c>
      <c r="T69" s="334" t="str">
        <f t="shared" si="3"/>
        <v xml:space="preserve"> </v>
      </c>
      <c r="U69" s="333"/>
      <c r="V69" s="117">
        <f t="shared" si="10"/>
        <v>0</v>
      </c>
      <c r="W69" s="117">
        <f t="shared" si="11"/>
        <v>0</v>
      </c>
      <c r="X69" s="117">
        <f t="shared" si="12"/>
        <v>0</v>
      </c>
      <c r="Y69" s="117">
        <f t="shared" si="13"/>
        <v>0</v>
      </c>
      <c r="Z69" s="117">
        <f t="shared" si="14"/>
        <v>0</v>
      </c>
      <c r="AA69" s="118">
        <f t="shared" si="9"/>
        <v>0</v>
      </c>
      <c r="AB69" s="147"/>
    </row>
    <row r="70" spans="1:28" s="112" customFormat="1" ht="15.75" x14ac:dyDescent="0.25">
      <c r="A70" s="309">
        <v>15320</v>
      </c>
      <c r="B70" s="310" t="s">
        <v>249</v>
      </c>
      <c r="C70" s="309" t="s">
        <v>212</v>
      </c>
      <c r="D70" s="311" t="s">
        <v>120</v>
      </c>
      <c r="E70" s="115">
        <f t="shared" si="1"/>
        <v>14.5</v>
      </c>
      <c r="F70" s="131">
        <f>IF(AND(1=1,$E$12=1),VALUE(VLOOKUP($D70,'Pricing Reference'!$A$2:$J$98,2,FALSE))," ")</f>
        <v>14.5</v>
      </c>
      <c r="G70" s="131" t="str">
        <f>IF(AND(1=1,$E$12=2),VALUE(VLOOKUP($D70,'Pricing Reference'!$A$2:$J$98,3,FALSE))," ")</f>
        <v xml:space="preserve"> </v>
      </c>
      <c r="H70" s="131" t="str">
        <f>IF(AND(1=1,$E$12=3),VALUE(VLOOKUP($D70,'Pricing Reference'!$A$2:$J$98,4,FALSE))," ")</f>
        <v xml:space="preserve"> </v>
      </c>
      <c r="I70" s="131"/>
      <c r="J70" s="139">
        <f>VALUE(VLOOKUP($D70,'Pricing Reference'!$A$2:$J$98,10,FALSE))</f>
        <v>29</v>
      </c>
      <c r="K70" s="114"/>
      <c r="L70" s="114"/>
      <c r="M70" s="114"/>
      <c r="N70" s="114"/>
      <c r="O70" s="114"/>
      <c r="P70" s="139">
        <f t="shared" si="2"/>
        <v>0</v>
      </c>
      <c r="Q70" s="115"/>
      <c r="R70" s="116"/>
      <c r="S70" s="331">
        <v>847587009350</v>
      </c>
      <c r="T70" s="334" t="str">
        <f t="shared" si="3"/>
        <v xml:space="preserve"> </v>
      </c>
      <c r="U70" s="333"/>
      <c r="V70" s="117">
        <f t="shared" si="10"/>
        <v>0</v>
      </c>
      <c r="W70" s="117">
        <f t="shared" si="11"/>
        <v>0</v>
      </c>
      <c r="X70" s="117">
        <f t="shared" si="12"/>
        <v>0</v>
      </c>
      <c r="Y70" s="117">
        <f t="shared" si="13"/>
        <v>0</v>
      </c>
      <c r="Z70" s="117">
        <f t="shared" si="14"/>
        <v>0</v>
      </c>
      <c r="AA70" s="118">
        <f t="shared" si="9"/>
        <v>0</v>
      </c>
      <c r="AB70" s="147"/>
    </row>
    <row r="71" spans="1:28" s="112" customFormat="1" ht="15.75" x14ac:dyDescent="0.25">
      <c r="A71" s="309">
        <v>15321</v>
      </c>
      <c r="B71" s="310" t="s">
        <v>250</v>
      </c>
      <c r="C71" s="309" t="s">
        <v>212</v>
      </c>
      <c r="D71" s="311" t="s">
        <v>120</v>
      </c>
      <c r="E71" s="115">
        <f t="shared" si="1"/>
        <v>14.5</v>
      </c>
      <c r="F71" s="131">
        <f>IF(AND(1=1,$E$12=1),VALUE(VLOOKUP($D71,'Pricing Reference'!$A$2:$J$98,2,FALSE))," ")</f>
        <v>14.5</v>
      </c>
      <c r="G71" s="131" t="str">
        <f>IF(AND(1=1,$E$12=2),VALUE(VLOOKUP($D71,'Pricing Reference'!$A$2:$J$98,3,FALSE))," ")</f>
        <v xml:space="preserve"> </v>
      </c>
      <c r="H71" s="131" t="str">
        <f>IF(AND(1=1,$E$12=3),VALUE(VLOOKUP($D71,'Pricing Reference'!$A$2:$J$98,4,FALSE))," ")</f>
        <v xml:space="preserve"> </v>
      </c>
      <c r="I71" s="131"/>
      <c r="J71" s="139">
        <f>VALUE(VLOOKUP($D71,'Pricing Reference'!$A$2:$J$98,10,FALSE))</f>
        <v>29</v>
      </c>
      <c r="K71" s="114"/>
      <c r="L71" s="114"/>
      <c r="M71" s="114"/>
      <c r="N71" s="114"/>
      <c r="O71" s="114"/>
      <c r="P71" s="139">
        <f t="shared" si="2"/>
        <v>0</v>
      </c>
      <c r="Q71" s="119"/>
      <c r="R71" s="116"/>
      <c r="S71" s="331">
        <v>847587009367</v>
      </c>
      <c r="T71" s="334" t="str">
        <f t="shared" si="3"/>
        <v xml:space="preserve"> </v>
      </c>
      <c r="U71" s="333"/>
      <c r="V71" s="117">
        <f t="shared" si="10"/>
        <v>0</v>
      </c>
      <c r="W71" s="117">
        <f t="shared" si="11"/>
        <v>0</v>
      </c>
      <c r="X71" s="117">
        <f t="shared" si="12"/>
        <v>0</v>
      </c>
      <c r="Y71" s="117">
        <f t="shared" si="13"/>
        <v>0</v>
      </c>
      <c r="Z71" s="117">
        <f t="shared" si="14"/>
        <v>0</v>
      </c>
      <c r="AA71" s="118">
        <f t="shared" si="9"/>
        <v>0</v>
      </c>
      <c r="AB71" s="147"/>
    </row>
    <row r="72" spans="1:28" s="112" customFormat="1" ht="15.75" x14ac:dyDescent="0.25">
      <c r="A72" s="309">
        <v>15322</v>
      </c>
      <c r="B72" s="310" t="s">
        <v>251</v>
      </c>
      <c r="C72" s="309" t="s">
        <v>212</v>
      </c>
      <c r="D72" s="311" t="s">
        <v>252</v>
      </c>
      <c r="E72" s="115">
        <f t="shared" si="1"/>
        <v>22.5</v>
      </c>
      <c r="F72" s="131">
        <f>IF(AND(1=1,$E$12=1),VALUE(VLOOKUP($D72,'Pricing Reference'!$A$2:$J$98,2,FALSE))," ")</f>
        <v>22.5</v>
      </c>
      <c r="G72" s="131" t="str">
        <f>IF(AND(1=1,$E$12=2),VALUE(VLOOKUP($D72,'Pricing Reference'!$A$2:$J$98,3,FALSE))," ")</f>
        <v xml:space="preserve"> </v>
      </c>
      <c r="H72" s="131" t="str">
        <f>IF(AND(1=1,$E$12=3),VALUE(VLOOKUP($D72,'Pricing Reference'!$A$2:$J$98,4,FALSE))," ")</f>
        <v xml:space="preserve"> </v>
      </c>
      <c r="I72" s="131"/>
      <c r="J72" s="139">
        <f>VALUE(VLOOKUP($D72,'Pricing Reference'!$A$2:$J$98,10,FALSE))</f>
        <v>45</v>
      </c>
      <c r="K72" s="114"/>
      <c r="L72" s="114"/>
      <c r="M72" s="114"/>
      <c r="N72" s="114"/>
      <c r="O72" s="114"/>
      <c r="P72" s="139">
        <f t="shared" si="2"/>
        <v>0</v>
      </c>
      <c r="Q72" s="119"/>
      <c r="R72" s="116"/>
      <c r="S72" s="331">
        <v>847587009800</v>
      </c>
      <c r="T72" s="334" t="str">
        <f t="shared" si="3"/>
        <v xml:space="preserve"> </v>
      </c>
      <c r="U72" s="333"/>
      <c r="V72" s="117">
        <f t="shared" si="10"/>
        <v>0</v>
      </c>
      <c r="W72" s="117">
        <f t="shared" si="11"/>
        <v>0</v>
      </c>
      <c r="X72" s="117">
        <f t="shared" si="12"/>
        <v>0</v>
      </c>
      <c r="Y72" s="117">
        <f t="shared" si="13"/>
        <v>0</v>
      </c>
      <c r="Z72" s="117">
        <f t="shared" si="14"/>
        <v>0</v>
      </c>
      <c r="AA72" s="118">
        <f t="shared" si="9"/>
        <v>0</v>
      </c>
      <c r="AB72" s="147"/>
    </row>
    <row r="73" spans="1:28" s="112" customFormat="1" ht="15.75" x14ac:dyDescent="0.25">
      <c r="A73" s="309">
        <v>15323</v>
      </c>
      <c r="B73" s="310" t="s">
        <v>253</v>
      </c>
      <c r="C73" s="309" t="s">
        <v>212</v>
      </c>
      <c r="D73" s="311" t="s">
        <v>252</v>
      </c>
      <c r="E73" s="115">
        <f t="shared" si="1"/>
        <v>22.5</v>
      </c>
      <c r="F73" s="131">
        <f>IF(AND(1=1,$E$12=1),VALUE(VLOOKUP($D73,'Pricing Reference'!$A$2:$J$98,2,FALSE))," ")</f>
        <v>22.5</v>
      </c>
      <c r="G73" s="131" t="str">
        <f>IF(AND(1=1,$E$12=2),VALUE(VLOOKUP($D73,'Pricing Reference'!$A$2:$J$98,3,FALSE))," ")</f>
        <v xml:space="preserve"> </v>
      </c>
      <c r="H73" s="131" t="str">
        <f>IF(AND(1=1,$E$12=3),VALUE(VLOOKUP($D73,'Pricing Reference'!$A$2:$J$98,4,FALSE))," ")</f>
        <v xml:space="preserve"> </v>
      </c>
      <c r="I73" s="131"/>
      <c r="J73" s="139">
        <f>VALUE(VLOOKUP($D73,'Pricing Reference'!$A$2:$J$98,10,FALSE))</f>
        <v>45</v>
      </c>
      <c r="K73" s="114"/>
      <c r="L73" s="114"/>
      <c r="M73" s="114"/>
      <c r="N73" s="114"/>
      <c r="O73" s="114"/>
      <c r="P73" s="139">
        <f t="shared" si="2"/>
        <v>0</v>
      </c>
      <c r="Q73" s="115"/>
      <c r="R73" s="116"/>
      <c r="S73" s="331">
        <v>847587009817</v>
      </c>
      <c r="T73" s="334" t="str">
        <f t="shared" si="3"/>
        <v xml:space="preserve"> </v>
      </c>
      <c r="U73" s="333"/>
      <c r="V73" s="117">
        <f t="shared" si="10"/>
        <v>0</v>
      </c>
      <c r="W73" s="117">
        <f t="shared" si="11"/>
        <v>0</v>
      </c>
      <c r="X73" s="117">
        <f t="shared" si="12"/>
        <v>0</v>
      </c>
      <c r="Y73" s="117">
        <f t="shared" si="13"/>
        <v>0</v>
      </c>
      <c r="Z73" s="117">
        <f t="shared" si="14"/>
        <v>0</v>
      </c>
      <c r="AA73" s="118">
        <f t="shared" si="9"/>
        <v>0</v>
      </c>
      <c r="AB73" s="147"/>
    </row>
    <row r="74" spans="1:28" s="112" customFormat="1" ht="15.75" x14ac:dyDescent="0.25">
      <c r="A74" s="312">
        <v>15324</v>
      </c>
      <c r="B74" s="310" t="s">
        <v>254</v>
      </c>
      <c r="C74" s="309" t="s">
        <v>212</v>
      </c>
      <c r="D74" s="311" t="s">
        <v>252</v>
      </c>
      <c r="E74" s="115">
        <f t="shared" si="1"/>
        <v>22.5</v>
      </c>
      <c r="F74" s="131">
        <f>IF(AND(1=1,$E$12=1),VALUE(VLOOKUP($D74,'Pricing Reference'!$A$2:$J$98,2,FALSE))," ")</f>
        <v>22.5</v>
      </c>
      <c r="G74" s="131" t="str">
        <f>IF(AND(1=1,$E$12=2),VALUE(VLOOKUP($D74,'Pricing Reference'!$A$2:$J$98,3,FALSE))," ")</f>
        <v xml:space="preserve"> </v>
      </c>
      <c r="H74" s="131" t="str">
        <f>IF(AND(1=1,$E$12=3),VALUE(VLOOKUP($D74,'Pricing Reference'!$A$2:$J$98,4,FALSE))," ")</f>
        <v xml:space="preserve"> </v>
      </c>
      <c r="I74" s="131"/>
      <c r="J74" s="139">
        <f>VALUE(VLOOKUP($D74,'Pricing Reference'!$A$2:$J$98,10,FALSE))</f>
        <v>45</v>
      </c>
      <c r="K74" s="114"/>
      <c r="L74" s="114"/>
      <c r="M74" s="114"/>
      <c r="N74" s="114"/>
      <c r="O74" s="114"/>
      <c r="P74" s="139">
        <f t="shared" si="2"/>
        <v>0</v>
      </c>
      <c r="Q74" s="119"/>
      <c r="R74" s="116"/>
      <c r="S74" s="331">
        <v>847587009824</v>
      </c>
      <c r="T74" s="334" t="str">
        <f t="shared" si="3"/>
        <v xml:space="preserve"> </v>
      </c>
      <c r="U74" s="333"/>
      <c r="V74" s="117">
        <f t="shared" si="10"/>
        <v>0</v>
      </c>
      <c r="W74" s="117">
        <f t="shared" si="11"/>
        <v>0</v>
      </c>
      <c r="X74" s="117">
        <f t="shared" si="12"/>
        <v>0</v>
      </c>
      <c r="Y74" s="117">
        <f t="shared" si="13"/>
        <v>0</v>
      </c>
      <c r="Z74" s="117">
        <f t="shared" si="14"/>
        <v>0</v>
      </c>
      <c r="AA74" s="118">
        <f t="shared" si="9"/>
        <v>0</v>
      </c>
      <c r="AB74" s="147"/>
    </row>
    <row r="75" spans="1:28" s="112" customFormat="1" ht="15.75" x14ac:dyDescent="0.25">
      <c r="A75" s="309">
        <v>15325</v>
      </c>
      <c r="B75" s="310" t="s">
        <v>255</v>
      </c>
      <c r="C75" s="309" t="s">
        <v>212</v>
      </c>
      <c r="D75" s="311" t="s">
        <v>252</v>
      </c>
      <c r="E75" s="115">
        <f t="shared" si="1"/>
        <v>22.5</v>
      </c>
      <c r="F75" s="131">
        <f>IF(AND(1=1,$E$12=1),VALUE(VLOOKUP($D75,'Pricing Reference'!$A$2:$J$98,2,FALSE))," ")</f>
        <v>22.5</v>
      </c>
      <c r="G75" s="131" t="str">
        <f>IF(AND(1=1,$E$12=2),VALUE(VLOOKUP($D75,'Pricing Reference'!$A$2:$J$98,3,FALSE))," ")</f>
        <v xml:space="preserve"> </v>
      </c>
      <c r="H75" s="131" t="str">
        <f>IF(AND(1=1,$E$12=3),VALUE(VLOOKUP($D75,'Pricing Reference'!$A$2:$J$98,4,FALSE))," ")</f>
        <v xml:space="preserve"> </v>
      </c>
      <c r="I75" s="131"/>
      <c r="J75" s="139">
        <f>VALUE(VLOOKUP($D75,'Pricing Reference'!$A$2:$J$98,10,FALSE))</f>
        <v>45</v>
      </c>
      <c r="K75" s="114"/>
      <c r="L75" s="114"/>
      <c r="M75" s="114"/>
      <c r="N75" s="114"/>
      <c r="O75" s="114"/>
      <c r="P75" s="139">
        <f t="shared" si="2"/>
        <v>0</v>
      </c>
      <c r="Q75" s="115"/>
      <c r="R75" s="116"/>
      <c r="S75" s="331">
        <v>847587009831</v>
      </c>
      <c r="T75" s="334" t="str">
        <f t="shared" si="3"/>
        <v xml:space="preserve"> </v>
      </c>
      <c r="U75" s="333"/>
      <c r="V75" s="117">
        <f t="shared" si="10"/>
        <v>0</v>
      </c>
      <c r="W75" s="117">
        <f t="shared" si="11"/>
        <v>0</v>
      </c>
      <c r="X75" s="117">
        <f t="shared" si="12"/>
        <v>0</v>
      </c>
      <c r="Y75" s="117">
        <f t="shared" si="13"/>
        <v>0</v>
      </c>
      <c r="Z75" s="117">
        <f t="shared" si="14"/>
        <v>0</v>
      </c>
      <c r="AA75" s="118">
        <f t="shared" si="9"/>
        <v>0</v>
      </c>
      <c r="AB75" s="147"/>
    </row>
    <row r="76" spans="1:28" s="112" customFormat="1" ht="15.75" x14ac:dyDescent="0.25">
      <c r="A76" s="309">
        <v>15304</v>
      </c>
      <c r="B76" s="310" t="s">
        <v>256</v>
      </c>
      <c r="C76" s="309" t="s">
        <v>212</v>
      </c>
      <c r="D76" s="311" t="s">
        <v>151</v>
      </c>
      <c r="E76" s="115">
        <f t="shared" si="1"/>
        <v>22.5</v>
      </c>
      <c r="F76" s="131">
        <f>IF(AND(1=1,$E$12=1),VALUE(VLOOKUP($D76,'Pricing Reference'!$A$2:$J$98,2,FALSE))," ")</f>
        <v>22.5</v>
      </c>
      <c r="G76" s="131" t="str">
        <f>IF(AND(1=1,$E$12=2),VALUE(VLOOKUP($D76,'Pricing Reference'!$A$2:$J$98,3,FALSE))," ")</f>
        <v xml:space="preserve"> </v>
      </c>
      <c r="H76" s="131" t="str">
        <f>IF(AND(1=1,$E$12=3),VALUE(VLOOKUP($D76,'Pricing Reference'!$A$2:$J$98,4,FALSE))," ")</f>
        <v xml:space="preserve"> </v>
      </c>
      <c r="I76" s="131"/>
      <c r="J76" s="139">
        <f>VALUE(VLOOKUP($D76,'Pricing Reference'!$A$2:$J$98,10,FALSE))</f>
        <v>45</v>
      </c>
      <c r="K76" s="114"/>
      <c r="L76" s="114"/>
      <c r="M76" s="114"/>
      <c r="N76" s="114"/>
      <c r="O76" s="114"/>
      <c r="P76" s="139">
        <f t="shared" si="2"/>
        <v>0</v>
      </c>
      <c r="Q76" s="115"/>
      <c r="R76" s="116"/>
      <c r="S76" s="331">
        <v>847587002795</v>
      </c>
      <c r="T76" s="334" t="str">
        <f t="shared" si="3"/>
        <v xml:space="preserve"> </v>
      </c>
      <c r="U76" s="333"/>
      <c r="V76" s="117">
        <f t="shared" si="10"/>
        <v>0</v>
      </c>
      <c r="W76" s="117">
        <f t="shared" si="11"/>
        <v>0</v>
      </c>
      <c r="X76" s="117">
        <f t="shared" si="12"/>
        <v>0</v>
      </c>
      <c r="Y76" s="117">
        <f t="shared" si="13"/>
        <v>0</v>
      </c>
      <c r="Z76" s="117">
        <f t="shared" si="14"/>
        <v>0</v>
      </c>
      <c r="AA76" s="118">
        <f t="shared" si="9"/>
        <v>0</v>
      </c>
      <c r="AB76" s="147"/>
    </row>
    <row r="77" spans="1:28" s="112" customFormat="1" ht="15.75" x14ac:dyDescent="0.25">
      <c r="A77" s="309">
        <v>15305</v>
      </c>
      <c r="B77" s="310" t="s">
        <v>257</v>
      </c>
      <c r="C77" s="309" t="s">
        <v>212</v>
      </c>
      <c r="D77" s="311" t="s">
        <v>151</v>
      </c>
      <c r="E77" s="115">
        <f t="shared" si="1"/>
        <v>22.5</v>
      </c>
      <c r="F77" s="131">
        <f>IF(AND(1=1,$E$12=1),VALUE(VLOOKUP($D77,'Pricing Reference'!$A$2:$J$98,2,FALSE))," ")</f>
        <v>22.5</v>
      </c>
      <c r="G77" s="131" t="str">
        <f>IF(AND(1=1,$E$12=2),VALUE(VLOOKUP($D77,'Pricing Reference'!$A$2:$J$98,3,FALSE))," ")</f>
        <v xml:space="preserve"> </v>
      </c>
      <c r="H77" s="131" t="str">
        <f>IF(AND(1=1,$E$12=3),VALUE(VLOOKUP($D77,'Pricing Reference'!$A$2:$J$98,4,FALSE))," ")</f>
        <v xml:space="preserve"> </v>
      </c>
      <c r="I77" s="131"/>
      <c r="J77" s="139">
        <f>VALUE(VLOOKUP($D77,'Pricing Reference'!$A$2:$J$98,10,FALSE))</f>
        <v>45</v>
      </c>
      <c r="K77" s="114"/>
      <c r="L77" s="114"/>
      <c r="M77" s="114"/>
      <c r="N77" s="114"/>
      <c r="O77" s="114"/>
      <c r="P77" s="139">
        <f t="shared" si="2"/>
        <v>0</v>
      </c>
      <c r="Q77" s="115"/>
      <c r="R77" s="116"/>
      <c r="S77" s="331">
        <v>847587002801</v>
      </c>
      <c r="T77" s="334" t="str">
        <f t="shared" si="3"/>
        <v xml:space="preserve"> </v>
      </c>
      <c r="U77" s="333"/>
      <c r="V77" s="117">
        <f t="shared" si="10"/>
        <v>0</v>
      </c>
      <c r="W77" s="117">
        <f t="shared" si="11"/>
        <v>0</v>
      </c>
      <c r="X77" s="117">
        <f t="shared" si="12"/>
        <v>0</v>
      </c>
      <c r="Y77" s="117">
        <f t="shared" si="13"/>
        <v>0</v>
      </c>
      <c r="Z77" s="117">
        <f t="shared" si="14"/>
        <v>0</v>
      </c>
      <c r="AA77" s="118">
        <f t="shared" si="9"/>
        <v>0</v>
      </c>
      <c r="AB77" s="147"/>
    </row>
    <row r="78" spans="1:28" s="112" customFormat="1" ht="15.75" x14ac:dyDescent="0.25">
      <c r="A78" s="309">
        <v>15306</v>
      </c>
      <c r="B78" s="310" t="s">
        <v>258</v>
      </c>
      <c r="C78" s="309" t="s">
        <v>212</v>
      </c>
      <c r="D78" s="311" t="s">
        <v>151</v>
      </c>
      <c r="E78" s="115">
        <f t="shared" si="1"/>
        <v>22.5</v>
      </c>
      <c r="F78" s="131">
        <f>IF(AND(1=1,$E$12=1),VALUE(VLOOKUP($D78,'Pricing Reference'!$A$2:$J$98,2,FALSE))," ")</f>
        <v>22.5</v>
      </c>
      <c r="G78" s="131" t="str">
        <f>IF(AND(1=1,$E$12=2),VALUE(VLOOKUP($D78,'Pricing Reference'!$A$2:$J$98,3,FALSE))," ")</f>
        <v xml:space="preserve"> </v>
      </c>
      <c r="H78" s="131" t="str">
        <f>IF(AND(1=1,$E$12=3),VALUE(VLOOKUP($D78,'Pricing Reference'!$A$2:$J$98,4,FALSE))," ")</f>
        <v xml:space="preserve"> </v>
      </c>
      <c r="I78" s="131"/>
      <c r="J78" s="139">
        <f>VALUE(VLOOKUP($D78,'Pricing Reference'!$A$2:$J$98,10,FALSE))</f>
        <v>45</v>
      </c>
      <c r="K78" s="114"/>
      <c r="L78" s="114"/>
      <c r="M78" s="114"/>
      <c r="N78" s="114"/>
      <c r="O78" s="114"/>
      <c r="P78" s="139">
        <f t="shared" ref="P78:P140" si="15">SUM(V78,W78,X78,Y78,Z78)</f>
        <v>0</v>
      </c>
      <c r="Q78" s="115"/>
      <c r="R78" s="116"/>
      <c r="S78" s="331">
        <v>847587002818</v>
      </c>
      <c r="T78" s="334" t="str">
        <f t="shared" ref="T78:T140" si="16">IF(AA78&gt;0.01,"X"," ")</f>
        <v xml:space="preserve"> </v>
      </c>
      <c r="U78" s="333"/>
      <c r="V78" s="117">
        <f t="shared" ref="V78:V140" si="17">K78*$E78</f>
        <v>0</v>
      </c>
      <c r="W78" s="117">
        <f t="shared" ref="W78:W140" si="18">L78*$E78</f>
        <v>0</v>
      </c>
      <c r="X78" s="117">
        <f t="shared" ref="X78:X140" si="19">M78*$E78</f>
        <v>0</v>
      </c>
      <c r="Y78" s="117">
        <f t="shared" ref="Y78:Y140" si="20">N78*$E78</f>
        <v>0</v>
      </c>
      <c r="Z78" s="117">
        <f t="shared" ref="Z78:Z140" si="21">O78*$E78</f>
        <v>0</v>
      </c>
      <c r="AA78" s="118">
        <f t="shared" ref="AA78:AA140" si="22">SUM(K78,L78,M78,N78,O78)</f>
        <v>0</v>
      </c>
      <c r="AB78" s="147"/>
    </row>
    <row r="79" spans="1:28" s="112" customFormat="1" ht="15.75" x14ac:dyDescent="0.25">
      <c r="A79" s="309">
        <v>15307</v>
      </c>
      <c r="B79" s="310" t="s">
        <v>259</v>
      </c>
      <c r="C79" s="309" t="s">
        <v>212</v>
      </c>
      <c r="D79" s="311" t="s">
        <v>151</v>
      </c>
      <c r="E79" s="115">
        <f t="shared" si="1"/>
        <v>22.5</v>
      </c>
      <c r="F79" s="131">
        <f>IF(AND(1=1,$E$12=1),VALUE(VLOOKUP($D79,'Pricing Reference'!$A$2:$J$98,2,FALSE))," ")</f>
        <v>22.5</v>
      </c>
      <c r="G79" s="131" t="str">
        <f>IF(AND(1=1,$E$12=2),VALUE(VLOOKUP($D79,'Pricing Reference'!$A$2:$J$98,3,FALSE))," ")</f>
        <v xml:space="preserve"> </v>
      </c>
      <c r="H79" s="131" t="str">
        <f>IF(AND(1=1,$E$12=3),VALUE(VLOOKUP($D79,'Pricing Reference'!$A$2:$J$98,4,FALSE))," ")</f>
        <v xml:space="preserve"> </v>
      </c>
      <c r="I79" s="131"/>
      <c r="J79" s="139">
        <f>VALUE(VLOOKUP($D79,'Pricing Reference'!$A$2:$J$98,10,FALSE))</f>
        <v>45</v>
      </c>
      <c r="K79" s="114"/>
      <c r="L79" s="114"/>
      <c r="M79" s="114"/>
      <c r="N79" s="114"/>
      <c r="O79" s="114"/>
      <c r="P79" s="139">
        <f t="shared" si="15"/>
        <v>0</v>
      </c>
      <c r="Q79" s="115"/>
      <c r="R79" s="116"/>
      <c r="S79" s="331">
        <v>847587002825</v>
      </c>
      <c r="T79" s="334" t="str">
        <f t="shared" si="16"/>
        <v xml:space="preserve"> </v>
      </c>
      <c r="U79" s="333"/>
      <c r="V79" s="117">
        <f t="shared" si="17"/>
        <v>0</v>
      </c>
      <c r="W79" s="117">
        <f t="shared" si="18"/>
        <v>0</v>
      </c>
      <c r="X79" s="117">
        <f t="shared" si="19"/>
        <v>0</v>
      </c>
      <c r="Y79" s="117">
        <f t="shared" si="20"/>
        <v>0</v>
      </c>
      <c r="Z79" s="117">
        <f t="shared" si="21"/>
        <v>0</v>
      </c>
      <c r="AA79" s="118">
        <f t="shared" si="22"/>
        <v>0</v>
      </c>
      <c r="AB79" s="147"/>
    </row>
    <row r="80" spans="1:28" s="112" customFormat="1" ht="15.75" x14ac:dyDescent="0.25">
      <c r="A80" s="309">
        <v>15326</v>
      </c>
      <c r="B80" s="310" t="s">
        <v>260</v>
      </c>
      <c r="C80" s="309" t="s">
        <v>212</v>
      </c>
      <c r="D80" s="311" t="s">
        <v>118</v>
      </c>
      <c r="E80" s="115">
        <f t="shared" si="1"/>
        <v>22.5</v>
      </c>
      <c r="F80" s="131">
        <f>IF(AND(1=1,$E$12=1),VALUE(VLOOKUP($D80,'Pricing Reference'!$A$2:$J$98,2,FALSE))," ")</f>
        <v>22.5</v>
      </c>
      <c r="G80" s="131" t="str">
        <f>IF(AND(1=1,$E$12=2),VALUE(VLOOKUP($D80,'Pricing Reference'!$A$2:$J$98,3,FALSE))," ")</f>
        <v xml:space="preserve"> </v>
      </c>
      <c r="H80" s="131" t="str">
        <f>IF(AND(1=1,$E$12=3),VALUE(VLOOKUP($D80,'Pricing Reference'!$A$2:$J$98,4,FALSE))," ")</f>
        <v xml:space="preserve"> </v>
      </c>
      <c r="I80" s="131"/>
      <c r="J80" s="139">
        <f>VALUE(VLOOKUP($D80,'Pricing Reference'!$A$2:$J$98,10,FALSE))</f>
        <v>45</v>
      </c>
      <c r="K80" s="114"/>
      <c r="L80" s="114"/>
      <c r="M80" s="114"/>
      <c r="N80" s="114"/>
      <c r="O80" s="114"/>
      <c r="P80" s="139">
        <f t="shared" si="15"/>
        <v>0</v>
      </c>
      <c r="Q80" s="115"/>
      <c r="R80" s="116"/>
      <c r="S80" s="331">
        <v>847587009848</v>
      </c>
      <c r="T80" s="334" t="str">
        <f t="shared" si="16"/>
        <v xml:space="preserve"> </v>
      </c>
      <c r="U80" s="333"/>
      <c r="V80" s="117">
        <f t="shared" si="17"/>
        <v>0</v>
      </c>
      <c r="W80" s="117">
        <f t="shared" si="18"/>
        <v>0</v>
      </c>
      <c r="X80" s="117">
        <f t="shared" si="19"/>
        <v>0</v>
      </c>
      <c r="Y80" s="117">
        <f t="shared" si="20"/>
        <v>0</v>
      </c>
      <c r="Z80" s="117">
        <f t="shared" si="21"/>
        <v>0</v>
      </c>
      <c r="AA80" s="118">
        <f t="shared" si="22"/>
        <v>0</v>
      </c>
      <c r="AB80" s="147"/>
    </row>
    <row r="81" spans="1:28" s="112" customFormat="1" ht="15.75" x14ac:dyDescent="0.25">
      <c r="A81" s="309">
        <v>15327</v>
      </c>
      <c r="B81" s="310" t="s">
        <v>261</v>
      </c>
      <c r="C81" s="309" t="s">
        <v>212</v>
      </c>
      <c r="D81" s="311" t="s">
        <v>118</v>
      </c>
      <c r="E81" s="115">
        <f t="shared" si="1"/>
        <v>22.5</v>
      </c>
      <c r="F81" s="131">
        <f>IF(AND(1=1,$E$12=1),VALUE(VLOOKUP($D81,'Pricing Reference'!$A$2:$J$98,2,FALSE))," ")</f>
        <v>22.5</v>
      </c>
      <c r="G81" s="131" t="str">
        <f>IF(AND(1=1,$E$12=2),VALUE(VLOOKUP($D81,'Pricing Reference'!$A$2:$J$98,3,FALSE))," ")</f>
        <v xml:space="preserve"> </v>
      </c>
      <c r="H81" s="131" t="str">
        <f>IF(AND(1=1,$E$12=3),VALUE(VLOOKUP($D81,'Pricing Reference'!$A$2:$J$98,4,FALSE))," ")</f>
        <v xml:space="preserve"> </v>
      </c>
      <c r="I81" s="131"/>
      <c r="J81" s="139">
        <f>VALUE(VLOOKUP($D81,'Pricing Reference'!$A$2:$J$98,10,FALSE))</f>
        <v>45</v>
      </c>
      <c r="K81" s="114"/>
      <c r="L81" s="114"/>
      <c r="M81" s="114"/>
      <c r="N81" s="114"/>
      <c r="O81" s="114"/>
      <c r="P81" s="139">
        <f t="shared" si="15"/>
        <v>0</v>
      </c>
      <c r="Q81" s="115"/>
      <c r="R81" s="116"/>
      <c r="S81" s="331">
        <v>847587009374</v>
      </c>
      <c r="T81" s="334" t="str">
        <f t="shared" si="16"/>
        <v xml:space="preserve"> </v>
      </c>
      <c r="U81" s="333"/>
      <c r="V81" s="117">
        <f t="shared" si="17"/>
        <v>0</v>
      </c>
      <c r="W81" s="117">
        <f t="shared" si="18"/>
        <v>0</v>
      </c>
      <c r="X81" s="117">
        <f t="shared" si="19"/>
        <v>0</v>
      </c>
      <c r="Y81" s="117">
        <f t="shared" si="20"/>
        <v>0</v>
      </c>
      <c r="Z81" s="117">
        <f t="shared" si="21"/>
        <v>0</v>
      </c>
      <c r="AA81" s="118">
        <f t="shared" si="22"/>
        <v>0</v>
      </c>
      <c r="AB81" s="147"/>
    </row>
    <row r="82" spans="1:28" s="112" customFormat="1" ht="15.75" x14ac:dyDescent="0.25">
      <c r="A82" s="312">
        <v>15328</v>
      </c>
      <c r="B82" s="310" t="s">
        <v>262</v>
      </c>
      <c r="C82" s="309" t="s">
        <v>212</v>
      </c>
      <c r="D82" s="311" t="s">
        <v>118</v>
      </c>
      <c r="E82" s="115">
        <f t="shared" ref="E82:E145" si="23">SUM(F82:I82)</f>
        <v>22.5</v>
      </c>
      <c r="F82" s="131">
        <f>IF(AND(1=1,$E$12=1),VALUE(VLOOKUP($D82,'Pricing Reference'!$A$2:$J$98,2,FALSE))," ")</f>
        <v>22.5</v>
      </c>
      <c r="G82" s="131" t="str">
        <f>IF(AND(1=1,$E$12=2),VALUE(VLOOKUP($D82,'Pricing Reference'!$A$2:$J$98,3,FALSE))," ")</f>
        <v xml:space="preserve"> </v>
      </c>
      <c r="H82" s="131" t="str">
        <f>IF(AND(1=1,$E$12=3),VALUE(VLOOKUP($D82,'Pricing Reference'!$A$2:$J$98,4,FALSE))," ")</f>
        <v xml:space="preserve"> </v>
      </c>
      <c r="I82" s="131"/>
      <c r="J82" s="139">
        <f>VALUE(VLOOKUP($D82,'Pricing Reference'!$A$2:$J$98,10,FALSE))</f>
        <v>45</v>
      </c>
      <c r="K82" s="114"/>
      <c r="L82" s="114"/>
      <c r="M82" s="114"/>
      <c r="N82" s="114"/>
      <c r="O82" s="114"/>
      <c r="P82" s="139">
        <f t="shared" si="15"/>
        <v>0</v>
      </c>
      <c r="Q82" s="115"/>
      <c r="R82" s="116"/>
      <c r="S82" s="331">
        <v>847587009381</v>
      </c>
      <c r="T82" s="334" t="str">
        <f t="shared" si="16"/>
        <v xml:space="preserve"> </v>
      </c>
      <c r="U82" s="333"/>
      <c r="V82" s="117">
        <f t="shared" si="17"/>
        <v>0</v>
      </c>
      <c r="W82" s="117">
        <f t="shared" si="18"/>
        <v>0</v>
      </c>
      <c r="X82" s="117">
        <f t="shared" si="19"/>
        <v>0</v>
      </c>
      <c r="Y82" s="117">
        <f t="shared" si="20"/>
        <v>0</v>
      </c>
      <c r="Z82" s="117">
        <f t="shared" si="21"/>
        <v>0</v>
      </c>
      <c r="AA82" s="118">
        <f t="shared" si="22"/>
        <v>0</v>
      </c>
      <c r="AB82" s="147"/>
    </row>
    <row r="83" spans="1:28" s="112" customFormat="1" ht="15.75" x14ac:dyDescent="0.25">
      <c r="A83" s="313">
        <v>15329</v>
      </c>
      <c r="B83" s="315" t="s">
        <v>263</v>
      </c>
      <c r="C83" s="309" t="s">
        <v>212</v>
      </c>
      <c r="D83" s="311" t="s">
        <v>118</v>
      </c>
      <c r="E83" s="115">
        <f t="shared" si="23"/>
        <v>22.5</v>
      </c>
      <c r="F83" s="131">
        <f>IF(AND(1=1,$E$12=1),VALUE(VLOOKUP($D83,'Pricing Reference'!$A$2:$J$98,2,FALSE))," ")</f>
        <v>22.5</v>
      </c>
      <c r="G83" s="131" t="str">
        <f>IF(AND(1=1,$E$12=2),VALUE(VLOOKUP($D83,'Pricing Reference'!$A$2:$J$98,3,FALSE))," ")</f>
        <v xml:space="preserve"> </v>
      </c>
      <c r="H83" s="131" t="str">
        <f>IF(AND(1=1,$E$12=3),VALUE(VLOOKUP($D83,'Pricing Reference'!$A$2:$J$98,4,FALSE))," ")</f>
        <v xml:space="preserve"> </v>
      </c>
      <c r="I83" s="131"/>
      <c r="J83" s="139">
        <f>VALUE(VLOOKUP($D83,'Pricing Reference'!$A$2:$J$98,10,FALSE))</f>
        <v>45</v>
      </c>
      <c r="K83" s="114"/>
      <c r="L83" s="114"/>
      <c r="M83" s="114"/>
      <c r="N83" s="114"/>
      <c r="O83" s="114"/>
      <c r="P83" s="139">
        <f t="shared" si="15"/>
        <v>0</v>
      </c>
      <c r="Q83" s="115"/>
      <c r="R83" s="116"/>
      <c r="S83" s="331">
        <v>847587009398</v>
      </c>
      <c r="T83" s="334" t="str">
        <f t="shared" si="16"/>
        <v xml:space="preserve"> </v>
      </c>
      <c r="U83" s="333"/>
      <c r="V83" s="117">
        <f t="shared" si="17"/>
        <v>0</v>
      </c>
      <c r="W83" s="117">
        <f t="shared" si="18"/>
        <v>0</v>
      </c>
      <c r="X83" s="117">
        <f t="shared" si="19"/>
        <v>0</v>
      </c>
      <c r="Y83" s="117">
        <f t="shared" si="20"/>
        <v>0</v>
      </c>
      <c r="Z83" s="117">
        <f t="shared" si="21"/>
        <v>0</v>
      </c>
      <c r="AA83" s="118">
        <f t="shared" si="22"/>
        <v>0</v>
      </c>
      <c r="AB83" s="147"/>
    </row>
    <row r="84" spans="1:28" s="112" customFormat="1" ht="15.75" x14ac:dyDescent="0.25">
      <c r="A84" s="309">
        <v>15311</v>
      </c>
      <c r="B84" s="315" t="s">
        <v>264</v>
      </c>
      <c r="C84" s="309" t="s">
        <v>212</v>
      </c>
      <c r="D84" s="311" t="s">
        <v>119</v>
      </c>
      <c r="E84" s="115">
        <f t="shared" si="23"/>
        <v>22.5</v>
      </c>
      <c r="F84" s="131">
        <f>IF(AND(1=1,$E$12=1),VALUE(VLOOKUP($D84,'Pricing Reference'!$A$2:$J$98,2,FALSE))," ")</f>
        <v>22.5</v>
      </c>
      <c r="G84" s="131" t="str">
        <f>IF(AND(1=1,$E$12=2),VALUE(VLOOKUP($D84,'Pricing Reference'!$A$2:$J$98,3,FALSE))," ")</f>
        <v xml:space="preserve"> </v>
      </c>
      <c r="H84" s="131" t="str">
        <f>IF(AND(1=1,$E$12=3),VALUE(VLOOKUP($D84,'Pricing Reference'!$A$2:$J$98,4,FALSE))," ")</f>
        <v xml:space="preserve"> </v>
      </c>
      <c r="I84" s="131"/>
      <c r="J84" s="139">
        <f>VALUE(VLOOKUP($D84,'Pricing Reference'!$A$2:$J$98,10,FALSE))</f>
        <v>45</v>
      </c>
      <c r="K84" s="114"/>
      <c r="L84" s="114"/>
      <c r="M84" s="114"/>
      <c r="N84" s="114"/>
      <c r="O84" s="114"/>
      <c r="P84" s="139">
        <f t="shared" si="15"/>
        <v>0</v>
      </c>
      <c r="Q84" s="115"/>
      <c r="R84" s="116"/>
      <c r="S84" s="331">
        <v>847587002863</v>
      </c>
      <c r="T84" s="334" t="str">
        <f t="shared" si="16"/>
        <v xml:space="preserve"> </v>
      </c>
      <c r="U84" s="333"/>
      <c r="V84" s="117">
        <f t="shared" si="17"/>
        <v>0</v>
      </c>
      <c r="W84" s="117">
        <f t="shared" si="18"/>
        <v>0</v>
      </c>
      <c r="X84" s="117">
        <f t="shared" si="19"/>
        <v>0</v>
      </c>
      <c r="Y84" s="117">
        <f t="shared" si="20"/>
        <v>0</v>
      </c>
      <c r="Z84" s="117">
        <f t="shared" si="21"/>
        <v>0</v>
      </c>
      <c r="AA84" s="118">
        <f t="shared" si="22"/>
        <v>0</v>
      </c>
      <c r="AB84" s="147"/>
    </row>
    <row r="85" spans="1:28" s="112" customFormat="1" ht="15.75" x14ac:dyDescent="0.25">
      <c r="A85" s="309">
        <v>15312</v>
      </c>
      <c r="B85" s="315" t="s">
        <v>265</v>
      </c>
      <c r="C85" s="309" t="s">
        <v>212</v>
      </c>
      <c r="D85" s="311" t="s">
        <v>119</v>
      </c>
      <c r="E85" s="115">
        <f t="shared" si="23"/>
        <v>22.5</v>
      </c>
      <c r="F85" s="131">
        <f>IF(AND(1=1,$E$12=1),VALUE(VLOOKUP($D85,'Pricing Reference'!$A$2:$J$98,2,FALSE))," ")</f>
        <v>22.5</v>
      </c>
      <c r="G85" s="131" t="str">
        <f>IF(AND(1=1,$E$12=2),VALUE(VLOOKUP($D85,'Pricing Reference'!$A$2:$J$98,3,FALSE))," ")</f>
        <v xml:space="preserve"> </v>
      </c>
      <c r="H85" s="131" t="str">
        <f>IF(AND(1=1,$E$12=3),VALUE(VLOOKUP($D85,'Pricing Reference'!$A$2:$J$98,4,FALSE))," ")</f>
        <v xml:space="preserve"> </v>
      </c>
      <c r="I85" s="131"/>
      <c r="J85" s="139">
        <f>VALUE(VLOOKUP($D85,'Pricing Reference'!$A$2:$J$98,10,FALSE))</f>
        <v>45</v>
      </c>
      <c r="K85" s="114"/>
      <c r="L85" s="114"/>
      <c r="M85" s="114"/>
      <c r="N85" s="114"/>
      <c r="O85" s="114"/>
      <c r="P85" s="139">
        <f t="shared" si="15"/>
        <v>0</v>
      </c>
      <c r="Q85" s="115"/>
      <c r="R85" s="116"/>
      <c r="S85" s="331">
        <v>847587002870</v>
      </c>
      <c r="T85" s="334" t="str">
        <f t="shared" si="16"/>
        <v xml:space="preserve"> </v>
      </c>
      <c r="U85" s="333"/>
      <c r="V85" s="117">
        <f t="shared" si="17"/>
        <v>0</v>
      </c>
      <c r="W85" s="117">
        <f t="shared" si="18"/>
        <v>0</v>
      </c>
      <c r="X85" s="117">
        <f t="shared" si="19"/>
        <v>0</v>
      </c>
      <c r="Y85" s="117">
        <f t="shared" si="20"/>
        <v>0</v>
      </c>
      <c r="Z85" s="117">
        <f t="shared" si="21"/>
        <v>0</v>
      </c>
      <c r="AA85" s="118">
        <f t="shared" si="22"/>
        <v>0</v>
      </c>
      <c r="AB85" s="147"/>
    </row>
    <row r="86" spans="1:28" s="112" customFormat="1" ht="15.75" x14ac:dyDescent="0.25">
      <c r="A86" s="309">
        <v>15313</v>
      </c>
      <c r="B86" s="315" t="s">
        <v>266</v>
      </c>
      <c r="C86" s="309" t="s">
        <v>212</v>
      </c>
      <c r="D86" s="311" t="s">
        <v>119</v>
      </c>
      <c r="E86" s="115">
        <f t="shared" si="23"/>
        <v>22.5</v>
      </c>
      <c r="F86" s="131">
        <f>IF(AND(1=1,$E$12=1),VALUE(VLOOKUP($D86,'Pricing Reference'!$A$2:$J$98,2,FALSE))," ")</f>
        <v>22.5</v>
      </c>
      <c r="G86" s="131" t="str">
        <f>IF(AND(1=1,$E$12=2),VALUE(VLOOKUP($D86,'Pricing Reference'!$A$2:$J$98,3,FALSE))," ")</f>
        <v xml:space="preserve"> </v>
      </c>
      <c r="H86" s="131" t="str">
        <f>IF(AND(1=1,$E$12=3),VALUE(VLOOKUP($D86,'Pricing Reference'!$A$2:$J$98,4,FALSE))," ")</f>
        <v xml:space="preserve"> </v>
      </c>
      <c r="I86" s="131"/>
      <c r="J86" s="139">
        <f>VALUE(VLOOKUP($D86,'Pricing Reference'!$A$2:$J$98,10,FALSE))</f>
        <v>45</v>
      </c>
      <c r="K86" s="114"/>
      <c r="L86" s="114"/>
      <c r="M86" s="114"/>
      <c r="N86" s="114"/>
      <c r="O86" s="114"/>
      <c r="P86" s="139">
        <f t="shared" si="15"/>
        <v>0</v>
      </c>
      <c r="Q86" s="115"/>
      <c r="R86" s="116"/>
      <c r="S86" s="331">
        <v>847587002887</v>
      </c>
      <c r="T86" s="334" t="str">
        <f t="shared" si="16"/>
        <v xml:space="preserve"> </v>
      </c>
      <c r="U86" s="333"/>
      <c r="V86" s="117">
        <f t="shared" si="17"/>
        <v>0</v>
      </c>
      <c r="W86" s="117">
        <f t="shared" si="18"/>
        <v>0</v>
      </c>
      <c r="X86" s="117">
        <f t="shared" si="19"/>
        <v>0</v>
      </c>
      <c r="Y86" s="117">
        <f t="shared" si="20"/>
        <v>0</v>
      </c>
      <c r="Z86" s="117">
        <f t="shared" si="21"/>
        <v>0</v>
      </c>
      <c r="AA86" s="118">
        <f t="shared" si="22"/>
        <v>0</v>
      </c>
      <c r="AB86" s="147"/>
    </row>
    <row r="87" spans="1:28" s="112" customFormat="1" ht="15.75" x14ac:dyDescent="0.25">
      <c r="A87" s="309">
        <v>15308</v>
      </c>
      <c r="B87" s="315" t="s">
        <v>267</v>
      </c>
      <c r="C87" s="309" t="s">
        <v>212</v>
      </c>
      <c r="D87" s="311" t="s">
        <v>119</v>
      </c>
      <c r="E87" s="115">
        <f t="shared" si="23"/>
        <v>22.5</v>
      </c>
      <c r="F87" s="131">
        <f>IF(AND(1=1,$E$12=1),VALUE(VLOOKUP($D87,'Pricing Reference'!$A$2:$J$98,2,FALSE))," ")</f>
        <v>22.5</v>
      </c>
      <c r="G87" s="131" t="str">
        <f>IF(AND(1=1,$E$12=2),VALUE(VLOOKUP($D87,'Pricing Reference'!$A$2:$J$98,3,FALSE))," ")</f>
        <v xml:space="preserve"> </v>
      </c>
      <c r="H87" s="131" t="str">
        <f>IF(AND(1=1,$E$12=3),VALUE(VLOOKUP($D87,'Pricing Reference'!$A$2:$J$98,4,FALSE))," ")</f>
        <v xml:space="preserve"> </v>
      </c>
      <c r="I87" s="131"/>
      <c r="J87" s="139">
        <f>VALUE(VLOOKUP($D87,'Pricing Reference'!$A$2:$J$98,10,FALSE))</f>
        <v>45</v>
      </c>
      <c r="K87" s="114"/>
      <c r="L87" s="114"/>
      <c r="M87" s="114"/>
      <c r="N87" s="114"/>
      <c r="O87" s="114"/>
      <c r="P87" s="139">
        <f t="shared" si="15"/>
        <v>0</v>
      </c>
      <c r="Q87" s="115"/>
      <c r="R87" s="116"/>
      <c r="S87" s="331">
        <v>847587002832</v>
      </c>
      <c r="T87" s="334" t="str">
        <f t="shared" si="16"/>
        <v xml:space="preserve"> </v>
      </c>
      <c r="U87" s="333"/>
      <c r="V87" s="117">
        <f t="shared" si="17"/>
        <v>0</v>
      </c>
      <c r="W87" s="117">
        <f t="shared" si="18"/>
        <v>0</v>
      </c>
      <c r="X87" s="117">
        <f t="shared" si="19"/>
        <v>0</v>
      </c>
      <c r="Y87" s="117">
        <f t="shared" si="20"/>
        <v>0</v>
      </c>
      <c r="Z87" s="117">
        <f t="shared" si="21"/>
        <v>0</v>
      </c>
      <c r="AA87" s="118">
        <f t="shared" si="22"/>
        <v>0</v>
      </c>
      <c r="AB87" s="147"/>
    </row>
    <row r="88" spans="1:28" s="112" customFormat="1" ht="15.75" x14ac:dyDescent="0.25">
      <c r="A88" s="309">
        <v>15309</v>
      </c>
      <c r="B88" s="315" t="s">
        <v>268</v>
      </c>
      <c r="C88" s="309" t="s">
        <v>212</v>
      </c>
      <c r="D88" s="311" t="s">
        <v>119</v>
      </c>
      <c r="E88" s="115">
        <f t="shared" si="23"/>
        <v>22.5</v>
      </c>
      <c r="F88" s="131">
        <f>IF(AND(1=1,$E$12=1),VALUE(VLOOKUP($D88,'Pricing Reference'!$A$2:$J$98,2,FALSE))," ")</f>
        <v>22.5</v>
      </c>
      <c r="G88" s="131" t="str">
        <f>IF(AND(1=1,$E$12=2),VALUE(VLOOKUP($D88,'Pricing Reference'!$A$2:$J$98,3,FALSE))," ")</f>
        <v xml:space="preserve"> </v>
      </c>
      <c r="H88" s="131" t="str">
        <f>IF(AND(1=1,$E$12=3),VALUE(VLOOKUP($D88,'Pricing Reference'!$A$2:$J$98,4,FALSE))," ")</f>
        <v xml:space="preserve"> </v>
      </c>
      <c r="I88" s="131"/>
      <c r="J88" s="139">
        <f>VALUE(VLOOKUP($D88,'Pricing Reference'!$A$2:$J$98,10,FALSE))</f>
        <v>45</v>
      </c>
      <c r="K88" s="114"/>
      <c r="L88" s="114"/>
      <c r="M88" s="114"/>
      <c r="N88" s="114"/>
      <c r="O88" s="114"/>
      <c r="P88" s="139">
        <f t="shared" si="15"/>
        <v>0</v>
      </c>
      <c r="Q88" s="115"/>
      <c r="R88" s="116"/>
      <c r="S88" s="331">
        <v>847587002849</v>
      </c>
      <c r="T88" s="334" t="str">
        <f t="shared" si="16"/>
        <v xml:space="preserve"> </v>
      </c>
      <c r="U88" s="333"/>
      <c r="V88" s="117">
        <f t="shared" si="17"/>
        <v>0</v>
      </c>
      <c r="W88" s="117">
        <f t="shared" si="18"/>
        <v>0</v>
      </c>
      <c r="X88" s="117">
        <f t="shared" si="19"/>
        <v>0</v>
      </c>
      <c r="Y88" s="117">
        <f t="shared" si="20"/>
        <v>0</v>
      </c>
      <c r="Z88" s="117">
        <f t="shared" si="21"/>
        <v>0</v>
      </c>
      <c r="AA88" s="118">
        <f t="shared" si="22"/>
        <v>0</v>
      </c>
      <c r="AB88" s="147"/>
    </row>
    <row r="89" spans="1:28" s="112" customFormat="1" ht="15.75" x14ac:dyDescent="0.25">
      <c r="A89" s="309">
        <v>15310</v>
      </c>
      <c r="B89" s="315" t="s">
        <v>269</v>
      </c>
      <c r="C89" s="309" t="s">
        <v>212</v>
      </c>
      <c r="D89" s="311" t="s">
        <v>119</v>
      </c>
      <c r="E89" s="115">
        <f t="shared" si="23"/>
        <v>22.5</v>
      </c>
      <c r="F89" s="131">
        <f>IF(AND(1=1,$E$12=1),VALUE(VLOOKUP($D89,'Pricing Reference'!$A$2:$J$98,2,FALSE))," ")</f>
        <v>22.5</v>
      </c>
      <c r="G89" s="131" t="str">
        <f>IF(AND(1=1,$E$12=2),VALUE(VLOOKUP($D89,'Pricing Reference'!$A$2:$J$98,3,FALSE))," ")</f>
        <v xml:space="preserve"> </v>
      </c>
      <c r="H89" s="131" t="str">
        <f>IF(AND(1=1,$E$12=3),VALUE(VLOOKUP($D89,'Pricing Reference'!$A$2:$J$98,4,FALSE))," ")</f>
        <v xml:space="preserve"> </v>
      </c>
      <c r="I89" s="131"/>
      <c r="J89" s="139">
        <f>VALUE(VLOOKUP($D89,'Pricing Reference'!$A$2:$J$98,10,FALSE))</f>
        <v>45</v>
      </c>
      <c r="K89" s="114"/>
      <c r="L89" s="114"/>
      <c r="M89" s="114"/>
      <c r="N89" s="114"/>
      <c r="O89" s="114"/>
      <c r="P89" s="139">
        <f t="shared" si="15"/>
        <v>0</v>
      </c>
      <c r="Q89" s="115"/>
      <c r="R89" s="116"/>
      <c r="S89" s="331">
        <v>847587002856</v>
      </c>
      <c r="T89" s="334" t="str">
        <f t="shared" si="16"/>
        <v xml:space="preserve"> </v>
      </c>
      <c r="U89" s="333"/>
      <c r="V89" s="117">
        <f t="shared" si="17"/>
        <v>0</v>
      </c>
      <c r="W89" s="117">
        <f t="shared" si="18"/>
        <v>0</v>
      </c>
      <c r="X89" s="117">
        <f t="shared" si="19"/>
        <v>0</v>
      </c>
      <c r="Y89" s="117">
        <f t="shared" si="20"/>
        <v>0</v>
      </c>
      <c r="Z89" s="117">
        <f t="shared" si="21"/>
        <v>0</v>
      </c>
      <c r="AA89" s="118">
        <f t="shared" si="22"/>
        <v>0</v>
      </c>
      <c r="AB89" s="147"/>
    </row>
    <row r="90" spans="1:28" s="112" customFormat="1" ht="15.75" x14ac:dyDescent="0.25">
      <c r="A90" s="309">
        <v>15330</v>
      </c>
      <c r="B90" s="315" t="s">
        <v>270</v>
      </c>
      <c r="C90" s="309" t="s">
        <v>212</v>
      </c>
      <c r="D90" s="311" t="s">
        <v>119</v>
      </c>
      <c r="E90" s="115">
        <f t="shared" si="23"/>
        <v>22.5</v>
      </c>
      <c r="F90" s="131">
        <f>IF(AND(1=1,$E$12=1),VALUE(VLOOKUP($D90,'Pricing Reference'!$A$2:$J$98,2,FALSE))," ")</f>
        <v>22.5</v>
      </c>
      <c r="G90" s="131" t="str">
        <f>IF(AND(1=1,$E$12=2),VALUE(VLOOKUP($D90,'Pricing Reference'!$A$2:$J$98,3,FALSE))," ")</f>
        <v xml:space="preserve"> </v>
      </c>
      <c r="H90" s="131" t="str">
        <f>IF(AND(1=1,$E$12=3),VALUE(VLOOKUP($D90,'Pricing Reference'!$A$2:$J$98,4,FALSE))," ")</f>
        <v xml:space="preserve"> </v>
      </c>
      <c r="I90" s="131"/>
      <c r="J90" s="139">
        <f>VALUE(VLOOKUP($D90,'Pricing Reference'!$A$2:$J$98,10,FALSE))</f>
        <v>45</v>
      </c>
      <c r="K90" s="114"/>
      <c r="L90" s="114"/>
      <c r="M90" s="114"/>
      <c r="N90" s="114"/>
      <c r="O90" s="114"/>
      <c r="P90" s="139">
        <f t="shared" si="15"/>
        <v>0</v>
      </c>
      <c r="Q90" s="115"/>
      <c r="R90" s="116"/>
      <c r="S90" s="331">
        <v>847587009404</v>
      </c>
      <c r="T90" s="334" t="str">
        <f t="shared" si="16"/>
        <v xml:space="preserve"> </v>
      </c>
      <c r="U90" s="333"/>
      <c r="V90" s="117">
        <f t="shared" si="17"/>
        <v>0</v>
      </c>
      <c r="W90" s="117">
        <f t="shared" si="18"/>
        <v>0</v>
      </c>
      <c r="X90" s="117">
        <f t="shared" si="19"/>
        <v>0</v>
      </c>
      <c r="Y90" s="117">
        <f t="shared" si="20"/>
        <v>0</v>
      </c>
      <c r="Z90" s="117">
        <f t="shared" si="21"/>
        <v>0</v>
      </c>
      <c r="AA90" s="118">
        <f t="shared" si="22"/>
        <v>0</v>
      </c>
      <c r="AB90" s="147"/>
    </row>
    <row r="91" spans="1:28" s="112" customFormat="1" ht="15.75" x14ac:dyDescent="0.25">
      <c r="A91" s="309">
        <v>15331</v>
      </c>
      <c r="B91" s="315" t="s">
        <v>271</v>
      </c>
      <c r="C91" s="309" t="s">
        <v>212</v>
      </c>
      <c r="D91" s="311" t="s">
        <v>119</v>
      </c>
      <c r="E91" s="115">
        <f t="shared" si="23"/>
        <v>22.5</v>
      </c>
      <c r="F91" s="131">
        <f>IF(AND(1=1,$E$12=1),VALUE(VLOOKUP($D91,'Pricing Reference'!$A$2:$J$98,2,FALSE))," ")</f>
        <v>22.5</v>
      </c>
      <c r="G91" s="131" t="str">
        <f>IF(AND(1=1,$E$12=2),VALUE(VLOOKUP($D91,'Pricing Reference'!$A$2:$J$98,3,FALSE))," ")</f>
        <v xml:space="preserve"> </v>
      </c>
      <c r="H91" s="131" t="str">
        <f>IF(AND(1=1,$E$12=3),VALUE(VLOOKUP($D91,'Pricing Reference'!$A$2:$J$98,4,FALSE))," ")</f>
        <v xml:space="preserve"> </v>
      </c>
      <c r="I91" s="131"/>
      <c r="J91" s="139">
        <f>VALUE(VLOOKUP($D91,'Pricing Reference'!$A$2:$J$98,10,FALSE))</f>
        <v>45</v>
      </c>
      <c r="K91" s="114"/>
      <c r="L91" s="114"/>
      <c r="M91" s="114"/>
      <c r="N91" s="114"/>
      <c r="O91" s="114"/>
      <c r="P91" s="139">
        <f t="shared" si="15"/>
        <v>0</v>
      </c>
      <c r="Q91" s="115"/>
      <c r="R91" s="116"/>
      <c r="S91" s="331">
        <v>847587009411</v>
      </c>
      <c r="T91" s="334" t="str">
        <f t="shared" si="16"/>
        <v xml:space="preserve"> </v>
      </c>
      <c r="U91" s="333"/>
      <c r="V91" s="117">
        <f t="shared" si="17"/>
        <v>0</v>
      </c>
      <c r="W91" s="117">
        <f t="shared" si="18"/>
        <v>0</v>
      </c>
      <c r="X91" s="117">
        <f t="shared" si="19"/>
        <v>0</v>
      </c>
      <c r="Y91" s="117">
        <f t="shared" si="20"/>
        <v>0</v>
      </c>
      <c r="Z91" s="117">
        <f t="shared" si="21"/>
        <v>0</v>
      </c>
      <c r="AA91" s="118">
        <f t="shared" si="22"/>
        <v>0</v>
      </c>
      <c r="AB91" s="147"/>
    </row>
    <row r="92" spans="1:28" s="112" customFormat="1" ht="15.75" x14ac:dyDescent="0.25">
      <c r="A92" s="312">
        <v>15332</v>
      </c>
      <c r="B92" s="315" t="s">
        <v>272</v>
      </c>
      <c r="C92" s="309" t="s">
        <v>212</v>
      </c>
      <c r="D92" s="311" t="s">
        <v>119</v>
      </c>
      <c r="E92" s="115">
        <f t="shared" si="23"/>
        <v>22.5</v>
      </c>
      <c r="F92" s="131">
        <f>IF(AND(1=1,$E$12=1),VALUE(VLOOKUP($D92,'Pricing Reference'!$A$2:$J$98,2,FALSE))," ")</f>
        <v>22.5</v>
      </c>
      <c r="G92" s="131" t="str">
        <f>IF(AND(1=1,$E$12=2),VALUE(VLOOKUP($D92,'Pricing Reference'!$A$2:$J$98,3,FALSE))," ")</f>
        <v xml:space="preserve"> </v>
      </c>
      <c r="H92" s="131" t="str">
        <f>IF(AND(1=1,$E$12=3),VALUE(VLOOKUP($D92,'Pricing Reference'!$A$2:$J$98,4,FALSE))," ")</f>
        <v xml:space="preserve"> </v>
      </c>
      <c r="I92" s="131"/>
      <c r="J92" s="139">
        <f>VALUE(VLOOKUP($D92,'Pricing Reference'!$A$2:$J$98,10,FALSE))</f>
        <v>45</v>
      </c>
      <c r="K92" s="114"/>
      <c r="L92" s="114"/>
      <c r="M92" s="114"/>
      <c r="N92" s="114"/>
      <c r="O92" s="114"/>
      <c r="P92" s="139">
        <f t="shared" si="15"/>
        <v>0</v>
      </c>
      <c r="Q92" s="115"/>
      <c r="R92" s="116"/>
      <c r="S92" s="331">
        <v>847587009428</v>
      </c>
      <c r="T92" s="334" t="str">
        <f t="shared" si="16"/>
        <v xml:space="preserve"> </v>
      </c>
      <c r="U92" s="333"/>
      <c r="V92" s="117">
        <f t="shared" si="17"/>
        <v>0</v>
      </c>
      <c r="W92" s="117">
        <f t="shared" si="18"/>
        <v>0</v>
      </c>
      <c r="X92" s="117">
        <f t="shared" si="19"/>
        <v>0</v>
      </c>
      <c r="Y92" s="117">
        <f t="shared" si="20"/>
        <v>0</v>
      </c>
      <c r="Z92" s="117">
        <f t="shared" si="21"/>
        <v>0</v>
      </c>
      <c r="AA92" s="118">
        <f t="shared" si="22"/>
        <v>0</v>
      </c>
      <c r="AB92" s="147"/>
    </row>
    <row r="93" spans="1:28" s="112" customFormat="1" ht="15.75" x14ac:dyDescent="0.25">
      <c r="A93" s="309">
        <v>15341</v>
      </c>
      <c r="B93" s="315" t="s">
        <v>273</v>
      </c>
      <c r="C93" s="309" t="s">
        <v>212</v>
      </c>
      <c r="D93" s="311" t="s">
        <v>122</v>
      </c>
      <c r="E93" s="115">
        <f t="shared" si="23"/>
        <v>18.5</v>
      </c>
      <c r="F93" s="131">
        <f>IF(AND(1=1,$E$12=1),VALUE(VLOOKUP($D93,'Pricing Reference'!$A$2:$J$98,2,FALSE))," ")</f>
        <v>18.5</v>
      </c>
      <c r="G93" s="131" t="str">
        <f>IF(AND(1=1,$E$12=2),VALUE(VLOOKUP($D93,'Pricing Reference'!$A$2:$J$98,3,FALSE))," ")</f>
        <v xml:space="preserve"> </v>
      </c>
      <c r="H93" s="131" t="str">
        <f>IF(AND(1=1,$E$12=3),VALUE(VLOOKUP($D93,'Pricing Reference'!$A$2:$J$98,4,FALSE))," ")</f>
        <v xml:space="preserve"> </v>
      </c>
      <c r="I93" s="131"/>
      <c r="J93" s="139">
        <f>VALUE(VLOOKUP($D93,'Pricing Reference'!$A$2:$J$98,10,FALSE))</f>
        <v>37</v>
      </c>
      <c r="K93" s="114"/>
      <c r="L93" s="114"/>
      <c r="M93" s="114"/>
      <c r="N93" s="114"/>
      <c r="O93" s="114"/>
      <c r="P93" s="139">
        <f t="shared" si="15"/>
        <v>0</v>
      </c>
      <c r="Q93" s="115"/>
      <c r="R93" s="116"/>
      <c r="S93" s="331">
        <v>847587009510</v>
      </c>
      <c r="T93" s="334" t="str">
        <f t="shared" si="16"/>
        <v xml:space="preserve"> </v>
      </c>
      <c r="U93" s="333"/>
      <c r="V93" s="117">
        <f t="shared" si="17"/>
        <v>0</v>
      </c>
      <c r="W93" s="117">
        <f t="shared" si="18"/>
        <v>0</v>
      </c>
      <c r="X93" s="117">
        <f t="shared" si="19"/>
        <v>0</v>
      </c>
      <c r="Y93" s="117">
        <f t="shared" si="20"/>
        <v>0</v>
      </c>
      <c r="Z93" s="117">
        <f t="shared" si="21"/>
        <v>0</v>
      </c>
      <c r="AA93" s="118">
        <f t="shared" si="22"/>
        <v>0</v>
      </c>
      <c r="AB93" s="147"/>
    </row>
    <row r="94" spans="1:28" s="112" customFormat="1" ht="15.75" x14ac:dyDescent="0.25">
      <c r="A94" s="309">
        <v>15342</v>
      </c>
      <c r="B94" s="315" t="s">
        <v>274</v>
      </c>
      <c r="C94" s="309" t="s">
        <v>212</v>
      </c>
      <c r="D94" s="311" t="s">
        <v>122</v>
      </c>
      <c r="E94" s="115">
        <f t="shared" si="23"/>
        <v>18.5</v>
      </c>
      <c r="F94" s="131">
        <f>IF(AND(1=1,$E$12=1),VALUE(VLOOKUP($D94,'Pricing Reference'!$A$2:$J$98,2,FALSE))," ")</f>
        <v>18.5</v>
      </c>
      <c r="G94" s="131" t="str">
        <f>IF(AND(1=1,$E$12=2),VALUE(VLOOKUP($D94,'Pricing Reference'!$A$2:$J$98,3,FALSE))," ")</f>
        <v xml:space="preserve"> </v>
      </c>
      <c r="H94" s="131" t="str">
        <f>IF(AND(1=1,$E$12=3),VALUE(VLOOKUP($D94,'Pricing Reference'!$A$2:$J$98,4,FALSE))," ")</f>
        <v xml:space="preserve"> </v>
      </c>
      <c r="I94" s="131"/>
      <c r="J94" s="139">
        <f>VALUE(VLOOKUP($D94,'Pricing Reference'!$A$2:$J$98,10,FALSE))</f>
        <v>37</v>
      </c>
      <c r="K94" s="114"/>
      <c r="L94" s="114"/>
      <c r="M94" s="114"/>
      <c r="N94" s="114"/>
      <c r="O94" s="114"/>
      <c r="P94" s="139">
        <f t="shared" si="15"/>
        <v>0</v>
      </c>
      <c r="Q94" s="115"/>
      <c r="R94" s="116"/>
      <c r="S94" s="331">
        <v>847587009527</v>
      </c>
      <c r="T94" s="334" t="str">
        <f t="shared" si="16"/>
        <v xml:space="preserve"> </v>
      </c>
      <c r="U94" s="333"/>
      <c r="V94" s="117">
        <f t="shared" si="17"/>
        <v>0</v>
      </c>
      <c r="W94" s="117">
        <f t="shared" si="18"/>
        <v>0</v>
      </c>
      <c r="X94" s="117">
        <f t="shared" si="19"/>
        <v>0</v>
      </c>
      <c r="Y94" s="117">
        <f t="shared" si="20"/>
        <v>0</v>
      </c>
      <c r="Z94" s="117">
        <f t="shared" si="21"/>
        <v>0</v>
      </c>
      <c r="AA94" s="118">
        <f t="shared" si="22"/>
        <v>0</v>
      </c>
      <c r="AB94" s="147"/>
    </row>
    <row r="95" spans="1:28" s="112" customFormat="1" ht="15.75" x14ac:dyDescent="0.25">
      <c r="A95" s="309">
        <v>15343</v>
      </c>
      <c r="B95" s="315" t="s">
        <v>275</v>
      </c>
      <c r="C95" s="309" t="s">
        <v>212</v>
      </c>
      <c r="D95" s="311" t="s">
        <v>122</v>
      </c>
      <c r="E95" s="115">
        <f t="shared" si="23"/>
        <v>18.5</v>
      </c>
      <c r="F95" s="131">
        <f>IF(AND(1=1,$E$12=1),VALUE(VLOOKUP($D95,'Pricing Reference'!$A$2:$J$98,2,FALSE))," ")</f>
        <v>18.5</v>
      </c>
      <c r="G95" s="131" t="str">
        <f>IF(AND(1=1,$E$12=2),VALUE(VLOOKUP($D95,'Pricing Reference'!$A$2:$J$98,3,FALSE))," ")</f>
        <v xml:space="preserve"> </v>
      </c>
      <c r="H95" s="131" t="str">
        <f>IF(AND(1=1,$E$12=3),VALUE(VLOOKUP($D95,'Pricing Reference'!$A$2:$J$98,4,FALSE))," ")</f>
        <v xml:space="preserve"> </v>
      </c>
      <c r="I95" s="131"/>
      <c r="J95" s="139">
        <f>VALUE(VLOOKUP($D95,'Pricing Reference'!$A$2:$J$98,10,FALSE))</f>
        <v>37</v>
      </c>
      <c r="K95" s="114"/>
      <c r="L95" s="114"/>
      <c r="M95" s="114"/>
      <c r="N95" s="114"/>
      <c r="O95" s="114"/>
      <c r="P95" s="139">
        <f t="shared" si="15"/>
        <v>0</v>
      </c>
      <c r="Q95" s="115"/>
      <c r="R95" s="116"/>
      <c r="S95" s="331">
        <v>847587009534</v>
      </c>
      <c r="T95" s="334" t="str">
        <f t="shared" si="16"/>
        <v xml:space="preserve"> </v>
      </c>
      <c r="U95" s="333"/>
      <c r="V95" s="117">
        <f t="shared" si="17"/>
        <v>0</v>
      </c>
      <c r="W95" s="117">
        <f t="shared" si="18"/>
        <v>0</v>
      </c>
      <c r="X95" s="117">
        <f t="shared" si="19"/>
        <v>0</v>
      </c>
      <c r="Y95" s="117">
        <f t="shared" si="20"/>
        <v>0</v>
      </c>
      <c r="Z95" s="117">
        <f t="shared" si="21"/>
        <v>0</v>
      </c>
      <c r="AA95" s="118">
        <f t="shared" si="22"/>
        <v>0</v>
      </c>
      <c r="AB95" s="147"/>
    </row>
    <row r="96" spans="1:28" s="112" customFormat="1" ht="15.75" x14ac:dyDescent="0.25">
      <c r="A96" s="309">
        <v>15344</v>
      </c>
      <c r="B96" s="315" t="s">
        <v>276</v>
      </c>
      <c r="C96" s="309" t="s">
        <v>212</v>
      </c>
      <c r="D96" s="311" t="s">
        <v>122</v>
      </c>
      <c r="E96" s="115">
        <f t="shared" si="23"/>
        <v>18.5</v>
      </c>
      <c r="F96" s="131">
        <f>IF(AND(1=1,$E$12=1),VALUE(VLOOKUP($D96,'Pricing Reference'!$A$2:$J$98,2,FALSE))," ")</f>
        <v>18.5</v>
      </c>
      <c r="G96" s="131" t="str">
        <f>IF(AND(1=1,$E$12=2),VALUE(VLOOKUP($D96,'Pricing Reference'!$A$2:$J$98,3,FALSE))," ")</f>
        <v xml:space="preserve"> </v>
      </c>
      <c r="H96" s="131" t="str">
        <f>IF(AND(1=1,$E$12=3),VALUE(VLOOKUP($D96,'Pricing Reference'!$A$2:$J$98,4,FALSE))," ")</f>
        <v xml:space="preserve"> </v>
      </c>
      <c r="I96" s="131"/>
      <c r="J96" s="139">
        <f>VALUE(VLOOKUP($D96,'Pricing Reference'!$A$2:$J$98,10,FALSE))</f>
        <v>37</v>
      </c>
      <c r="K96" s="114"/>
      <c r="L96" s="114"/>
      <c r="M96" s="114"/>
      <c r="N96" s="114"/>
      <c r="O96" s="114"/>
      <c r="P96" s="139">
        <f t="shared" si="15"/>
        <v>0</v>
      </c>
      <c r="Q96" s="115"/>
      <c r="R96" s="116"/>
      <c r="S96" s="331">
        <v>847587009541</v>
      </c>
      <c r="T96" s="334" t="str">
        <f t="shared" si="16"/>
        <v xml:space="preserve"> </v>
      </c>
      <c r="U96" s="333"/>
      <c r="V96" s="117">
        <f t="shared" si="17"/>
        <v>0</v>
      </c>
      <c r="W96" s="117">
        <f t="shared" si="18"/>
        <v>0</v>
      </c>
      <c r="X96" s="117">
        <f t="shared" si="19"/>
        <v>0</v>
      </c>
      <c r="Y96" s="117">
        <f t="shared" si="20"/>
        <v>0</v>
      </c>
      <c r="Z96" s="117">
        <f t="shared" si="21"/>
        <v>0</v>
      </c>
      <c r="AA96" s="118">
        <f t="shared" si="22"/>
        <v>0</v>
      </c>
      <c r="AB96" s="147"/>
    </row>
    <row r="97" spans="1:29" s="112" customFormat="1" ht="15.75" x14ac:dyDescent="0.25">
      <c r="A97" s="312">
        <v>15345</v>
      </c>
      <c r="B97" s="315" t="s">
        <v>277</v>
      </c>
      <c r="C97" s="309" t="s">
        <v>212</v>
      </c>
      <c r="D97" s="311" t="s">
        <v>122</v>
      </c>
      <c r="E97" s="115">
        <f t="shared" si="23"/>
        <v>18.5</v>
      </c>
      <c r="F97" s="131">
        <f>IF(AND(1=1,$E$12=1),VALUE(VLOOKUP($D97,'Pricing Reference'!$A$2:$J$98,2,FALSE))," ")</f>
        <v>18.5</v>
      </c>
      <c r="G97" s="131" t="str">
        <f>IF(AND(1=1,$E$12=2),VALUE(VLOOKUP($D97,'Pricing Reference'!$A$2:$J$98,3,FALSE))," ")</f>
        <v xml:space="preserve"> </v>
      </c>
      <c r="H97" s="131" t="str">
        <f>IF(AND(1=1,$E$12=3),VALUE(VLOOKUP($D97,'Pricing Reference'!$A$2:$J$98,4,FALSE))," ")</f>
        <v xml:space="preserve"> </v>
      </c>
      <c r="I97" s="131"/>
      <c r="J97" s="139">
        <f>VALUE(VLOOKUP($D97,'Pricing Reference'!$A$2:$J$98,10,FALSE))</f>
        <v>37</v>
      </c>
      <c r="K97" s="114"/>
      <c r="L97" s="114"/>
      <c r="M97" s="114"/>
      <c r="N97" s="114"/>
      <c r="O97" s="114"/>
      <c r="P97" s="139">
        <f t="shared" si="15"/>
        <v>0</v>
      </c>
      <c r="Q97" s="115"/>
      <c r="R97" s="116"/>
      <c r="S97" s="331">
        <v>847587009558</v>
      </c>
      <c r="T97" s="334" t="str">
        <f t="shared" si="16"/>
        <v xml:space="preserve"> </v>
      </c>
      <c r="U97" s="333"/>
      <c r="V97" s="117">
        <f t="shared" si="17"/>
        <v>0</v>
      </c>
      <c r="W97" s="117">
        <f t="shared" si="18"/>
        <v>0</v>
      </c>
      <c r="X97" s="117">
        <f t="shared" si="19"/>
        <v>0</v>
      </c>
      <c r="Y97" s="117">
        <f t="shared" si="20"/>
        <v>0</v>
      </c>
      <c r="Z97" s="117">
        <f t="shared" si="21"/>
        <v>0</v>
      </c>
      <c r="AA97" s="118">
        <f t="shared" si="22"/>
        <v>0</v>
      </c>
      <c r="AB97" s="147"/>
    </row>
    <row r="98" spans="1:29" s="16" customFormat="1" ht="15.75" x14ac:dyDescent="0.25">
      <c r="A98" s="309">
        <v>15346</v>
      </c>
      <c r="B98" s="315" t="s">
        <v>278</v>
      </c>
      <c r="C98" s="309" t="s">
        <v>212</v>
      </c>
      <c r="D98" s="311" t="s">
        <v>122</v>
      </c>
      <c r="E98" s="115">
        <f t="shared" si="23"/>
        <v>18.5</v>
      </c>
      <c r="F98" s="131">
        <f>IF(AND(1=1,$E$12=1),VALUE(VLOOKUP($D98,'Pricing Reference'!$A$2:$J$98,2,FALSE))," ")</f>
        <v>18.5</v>
      </c>
      <c r="G98" s="131" t="str">
        <f>IF(AND(1=1,$E$12=2),VALUE(VLOOKUP($D98,'Pricing Reference'!$A$2:$J$98,3,FALSE))," ")</f>
        <v xml:space="preserve"> </v>
      </c>
      <c r="H98" s="131" t="str">
        <f>IF(AND(1=1,$E$12=3),VALUE(VLOOKUP($D98,'Pricing Reference'!$A$2:$J$98,4,FALSE))," ")</f>
        <v xml:space="preserve"> </v>
      </c>
      <c r="I98" s="131"/>
      <c r="J98" s="139">
        <f>VALUE(VLOOKUP($D98,'Pricing Reference'!$A$2:$J$98,10,FALSE))</f>
        <v>37</v>
      </c>
      <c r="K98" s="114"/>
      <c r="L98" s="114"/>
      <c r="M98" s="114"/>
      <c r="N98" s="114"/>
      <c r="O98" s="114"/>
      <c r="P98" s="139">
        <f t="shared" si="15"/>
        <v>0</v>
      </c>
      <c r="Q98" s="335"/>
      <c r="R98" s="335"/>
      <c r="S98" s="331">
        <v>847587009565</v>
      </c>
      <c r="T98" s="334" t="str">
        <f t="shared" si="16"/>
        <v xml:space="preserve"> </v>
      </c>
      <c r="U98" s="316"/>
      <c r="V98" s="117">
        <f t="shared" si="17"/>
        <v>0</v>
      </c>
      <c r="W98" s="117">
        <f t="shared" si="18"/>
        <v>0</v>
      </c>
      <c r="X98" s="117">
        <f t="shared" si="19"/>
        <v>0</v>
      </c>
      <c r="Y98" s="117">
        <f t="shared" si="20"/>
        <v>0</v>
      </c>
      <c r="Z98" s="117">
        <f t="shared" si="21"/>
        <v>0</v>
      </c>
      <c r="AA98" s="118">
        <f t="shared" si="22"/>
        <v>0</v>
      </c>
      <c r="AB98" s="147"/>
      <c r="AC98" s="112"/>
    </row>
    <row r="99" spans="1:29" s="16" customFormat="1" ht="15.75" x14ac:dyDescent="0.25">
      <c r="A99" s="309">
        <v>15347</v>
      </c>
      <c r="B99" s="315" t="s">
        <v>279</v>
      </c>
      <c r="C99" s="309" t="s">
        <v>212</v>
      </c>
      <c r="D99" s="311" t="s">
        <v>122</v>
      </c>
      <c r="E99" s="115">
        <f t="shared" si="23"/>
        <v>18.5</v>
      </c>
      <c r="F99" s="131">
        <f>IF(AND(1=1,$E$12=1),VALUE(VLOOKUP($D99,'Pricing Reference'!$A$2:$J$98,2,FALSE))," ")</f>
        <v>18.5</v>
      </c>
      <c r="G99" s="131" t="str">
        <f>IF(AND(1=1,$E$12=2),VALUE(VLOOKUP($D99,'Pricing Reference'!$A$2:$J$98,3,FALSE))," ")</f>
        <v xml:space="preserve"> </v>
      </c>
      <c r="H99" s="131" t="str">
        <f>IF(AND(1=1,$E$12=3),VALUE(VLOOKUP($D99,'Pricing Reference'!$A$2:$J$98,4,FALSE))," ")</f>
        <v xml:space="preserve"> </v>
      </c>
      <c r="I99" s="131"/>
      <c r="J99" s="139">
        <f>VALUE(VLOOKUP($D99,'Pricing Reference'!$A$2:$J$98,10,FALSE))</f>
        <v>37</v>
      </c>
      <c r="K99" s="114"/>
      <c r="L99" s="114"/>
      <c r="M99" s="114"/>
      <c r="N99" s="114"/>
      <c r="O99" s="114"/>
      <c r="P99" s="139">
        <f t="shared" si="15"/>
        <v>0</v>
      </c>
      <c r="Q99" s="335"/>
      <c r="R99" s="335"/>
      <c r="S99" s="331">
        <v>847587009572</v>
      </c>
      <c r="T99" s="334" t="str">
        <f t="shared" si="16"/>
        <v xml:space="preserve"> </v>
      </c>
      <c r="U99" s="316"/>
      <c r="V99" s="117">
        <f t="shared" si="17"/>
        <v>0</v>
      </c>
      <c r="W99" s="117">
        <f t="shared" si="18"/>
        <v>0</v>
      </c>
      <c r="X99" s="117">
        <f t="shared" si="19"/>
        <v>0</v>
      </c>
      <c r="Y99" s="117">
        <f t="shared" si="20"/>
        <v>0</v>
      </c>
      <c r="Z99" s="117">
        <f t="shared" si="21"/>
        <v>0</v>
      </c>
      <c r="AA99" s="118">
        <f t="shared" si="22"/>
        <v>0</v>
      </c>
      <c r="AB99" s="147"/>
      <c r="AC99" s="112"/>
    </row>
    <row r="100" spans="1:29" s="16" customFormat="1" ht="15.75" x14ac:dyDescent="0.25">
      <c r="A100" s="309">
        <v>15348</v>
      </c>
      <c r="B100" s="315" t="s">
        <v>280</v>
      </c>
      <c r="C100" s="309" t="s">
        <v>212</v>
      </c>
      <c r="D100" s="311" t="s">
        <v>122</v>
      </c>
      <c r="E100" s="115">
        <f t="shared" si="23"/>
        <v>18.5</v>
      </c>
      <c r="F100" s="131">
        <f>IF(AND(1=1,$E$12=1),VALUE(VLOOKUP($D100,'Pricing Reference'!$A$2:$J$98,2,FALSE))," ")</f>
        <v>18.5</v>
      </c>
      <c r="G100" s="131" t="str">
        <f>IF(AND(1=1,$E$12=2),VALUE(VLOOKUP($D100,'Pricing Reference'!$A$2:$J$98,3,FALSE))," ")</f>
        <v xml:space="preserve"> </v>
      </c>
      <c r="H100" s="131" t="str">
        <f>IF(AND(1=1,$E$12=3),VALUE(VLOOKUP($D100,'Pricing Reference'!$A$2:$J$98,4,FALSE))," ")</f>
        <v xml:space="preserve"> </v>
      </c>
      <c r="I100" s="131"/>
      <c r="J100" s="139">
        <f>VALUE(VLOOKUP($D100,'Pricing Reference'!$A$2:$J$98,10,FALSE))</f>
        <v>37</v>
      </c>
      <c r="K100" s="114"/>
      <c r="L100" s="114"/>
      <c r="M100" s="114"/>
      <c r="N100" s="114"/>
      <c r="O100" s="114"/>
      <c r="P100" s="139">
        <f t="shared" si="15"/>
        <v>0</v>
      </c>
      <c r="Q100" s="335"/>
      <c r="R100" s="335"/>
      <c r="S100" s="331">
        <v>847587009589</v>
      </c>
      <c r="T100" s="334" t="str">
        <f t="shared" si="16"/>
        <v xml:space="preserve"> </v>
      </c>
      <c r="U100" s="316"/>
      <c r="V100" s="117">
        <f t="shared" si="17"/>
        <v>0</v>
      </c>
      <c r="W100" s="117">
        <f t="shared" si="18"/>
        <v>0</v>
      </c>
      <c r="X100" s="117">
        <f t="shared" si="19"/>
        <v>0</v>
      </c>
      <c r="Y100" s="117">
        <f t="shared" si="20"/>
        <v>0</v>
      </c>
      <c r="Z100" s="117">
        <f t="shared" si="21"/>
        <v>0</v>
      </c>
      <c r="AA100" s="118">
        <f t="shared" si="22"/>
        <v>0</v>
      </c>
      <c r="AB100" s="147"/>
      <c r="AC100" s="112"/>
    </row>
    <row r="101" spans="1:29" s="16" customFormat="1" ht="15.75" x14ac:dyDescent="0.25">
      <c r="A101" s="309">
        <v>15337</v>
      </c>
      <c r="B101" s="315" t="s">
        <v>281</v>
      </c>
      <c r="C101" s="309" t="s">
        <v>212</v>
      </c>
      <c r="D101" s="311" t="s">
        <v>282</v>
      </c>
      <c r="E101" s="115">
        <f t="shared" si="23"/>
        <v>18.5</v>
      </c>
      <c r="F101" s="131">
        <f>IF(AND(1=1,$E$12=1),VALUE(VLOOKUP($D101,'Pricing Reference'!$A$2:$J$98,2,FALSE))," ")</f>
        <v>18.5</v>
      </c>
      <c r="G101" s="131" t="str">
        <f>IF(AND(1=1,$E$12=2),VALUE(VLOOKUP($D101,'Pricing Reference'!$A$2:$J$98,3,FALSE))," ")</f>
        <v xml:space="preserve"> </v>
      </c>
      <c r="H101" s="131" t="str">
        <f>IF(AND(1=1,$E$12=3),VALUE(VLOOKUP($D101,'Pricing Reference'!$A$2:$J$98,4,FALSE))," ")</f>
        <v xml:space="preserve"> </v>
      </c>
      <c r="I101" s="131"/>
      <c r="J101" s="139">
        <f>VALUE(VLOOKUP($D101,'Pricing Reference'!$A$2:$J$98,10,FALSE))</f>
        <v>37</v>
      </c>
      <c r="K101" s="114"/>
      <c r="L101" s="114"/>
      <c r="M101" s="114"/>
      <c r="N101" s="114"/>
      <c r="O101" s="114"/>
      <c r="P101" s="139">
        <f t="shared" si="15"/>
        <v>0</v>
      </c>
      <c r="Q101" s="335"/>
      <c r="R101" s="335"/>
      <c r="S101" s="331">
        <v>847587009473</v>
      </c>
      <c r="T101" s="334" t="str">
        <f t="shared" si="16"/>
        <v xml:space="preserve"> </v>
      </c>
      <c r="U101" s="316"/>
      <c r="V101" s="117">
        <f t="shared" si="17"/>
        <v>0</v>
      </c>
      <c r="W101" s="117">
        <f t="shared" si="18"/>
        <v>0</v>
      </c>
      <c r="X101" s="117">
        <f t="shared" si="19"/>
        <v>0</v>
      </c>
      <c r="Y101" s="117">
        <f t="shared" si="20"/>
        <v>0</v>
      </c>
      <c r="Z101" s="117">
        <f t="shared" si="21"/>
        <v>0</v>
      </c>
      <c r="AA101" s="118">
        <f t="shared" si="22"/>
        <v>0</v>
      </c>
      <c r="AB101" s="147"/>
      <c r="AC101" s="112"/>
    </row>
    <row r="102" spans="1:29" s="112" customFormat="1" ht="15.75" x14ac:dyDescent="0.25">
      <c r="A102" s="309">
        <v>15338</v>
      </c>
      <c r="B102" s="315" t="s">
        <v>283</v>
      </c>
      <c r="C102" s="309" t="s">
        <v>212</v>
      </c>
      <c r="D102" s="311" t="s">
        <v>282</v>
      </c>
      <c r="E102" s="115">
        <f t="shared" si="23"/>
        <v>18.5</v>
      </c>
      <c r="F102" s="131">
        <f>IF(AND(1=1,$E$12=1),VALUE(VLOOKUP($D102,'Pricing Reference'!$A$2:$J$98,2,FALSE))," ")</f>
        <v>18.5</v>
      </c>
      <c r="G102" s="131" t="str">
        <f>IF(AND(1=1,$E$12=2),VALUE(VLOOKUP($D102,'Pricing Reference'!$A$2:$J$98,3,FALSE))," ")</f>
        <v xml:space="preserve"> </v>
      </c>
      <c r="H102" s="131" t="str">
        <f>IF(AND(1=1,$E$12=3),VALUE(VLOOKUP($D102,'Pricing Reference'!$A$2:$J$98,4,FALSE))," ")</f>
        <v xml:space="preserve"> </v>
      </c>
      <c r="I102" s="131"/>
      <c r="J102" s="139">
        <f>VALUE(VLOOKUP($D102,'Pricing Reference'!$A$2:$J$98,10,FALSE))</f>
        <v>37</v>
      </c>
      <c r="K102" s="114"/>
      <c r="L102" s="114"/>
      <c r="M102" s="114"/>
      <c r="N102" s="114"/>
      <c r="O102" s="114"/>
      <c r="P102" s="139">
        <f t="shared" si="15"/>
        <v>0</v>
      </c>
      <c r="Q102" s="115"/>
      <c r="R102" s="116"/>
      <c r="S102" s="331">
        <v>847587009480</v>
      </c>
      <c r="T102" s="334" t="str">
        <f t="shared" si="16"/>
        <v xml:space="preserve"> </v>
      </c>
      <c r="U102" s="333"/>
      <c r="V102" s="117">
        <f t="shared" si="17"/>
        <v>0</v>
      </c>
      <c r="W102" s="117">
        <f t="shared" si="18"/>
        <v>0</v>
      </c>
      <c r="X102" s="117">
        <f t="shared" si="19"/>
        <v>0</v>
      </c>
      <c r="Y102" s="117">
        <f t="shared" si="20"/>
        <v>0</v>
      </c>
      <c r="Z102" s="117">
        <f t="shared" si="21"/>
        <v>0</v>
      </c>
      <c r="AA102" s="118">
        <f t="shared" si="22"/>
        <v>0</v>
      </c>
      <c r="AB102" s="147"/>
    </row>
    <row r="103" spans="1:29" s="112" customFormat="1" ht="15.75" x14ac:dyDescent="0.25">
      <c r="A103" s="309">
        <v>15339</v>
      </c>
      <c r="B103" s="315" t="s">
        <v>284</v>
      </c>
      <c r="C103" s="309" t="s">
        <v>212</v>
      </c>
      <c r="D103" s="311" t="s">
        <v>282</v>
      </c>
      <c r="E103" s="115">
        <f t="shared" si="23"/>
        <v>18.5</v>
      </c>
      <c r="F103" s="131">
        <f>IF(AND(1=1,$E$12=1),VALUE(VLOOKUP($D103,'Pricing Reference'!$A$2:$J$98,2,FALSE))," ")</f>
        <v>18.5</v>
      </c>
      <c r="G103" s="131" t="str">
        <f>IF(AND(1=1,$E$12=2),VALUE(VLOOKUP($D103,'Pricing Reference'!$A$2:$J$98,3,FALSE))," ")</f>
        <v xml:space="preserve"> </v>
      </c>
      <c r="H103" s="131" t="str">
        <f>IF(AND(1=1,$E$12=3),VALUE(VLOOKUP($D103,'Pricing Reference'!$A$2:$J$98,4,FALSE))," ")</f>
        <v xml:space="preserve"> </v>
      </c>
      <c r="I103" s="131"/>
      <c r="J103" s="139">
        <f>VALUE(VLOOKUP($D103,'Pricing Reference'!$A$2:$J$98,10,FALSE))</f>
        <v>37</v>
      </c>
      <c r="K103" s="114"/>
      <c r="L103" s="114"/>
      <c r="M103" s="114"/>
      <c r="N103" s="114"/>
      <c r="O103" s="114"/>
      <c r="P103" s="139">
        <f t="shared" si="15"/>
        <v>0</v>
      </c>
      <c r="Q103" s="115"/>
      <c r="R103" s="116"/>
      <c r="S103" s="331">
        <v>847587009497</v>
      </c>
      <c r="T103" s="334" t="str">
        <f t="shared" si="16"/>
        <v xml:space="preserve"> </v>
      </c>
      <c r="U103" s="333"/>
      <c r="V103" s="117">
        <f t="shared" si="17"/>
        <v>0</v>
      </c>
      <c r="W103" s="117">
        <f t="shared" si="18"/>
        <v>0</v>
      </c>
      <c r="X103" s="117">
        <f t="shared" si="19"/>
        <v>0</v>
      </c>
      <c r="Y103" s="117">
        <f t="shared" si="20"/>
        <v>0</v>
      </c>
      <c r="Z103" s="117">
        <f t="shared" si="21"/>
        <v>0</v>
      </c>
      <c r="AA103" s="118">
        <f t="shared" si="22"/>
        <v>0</v>
      </c>
      <c r="AB103" s="147"/>
    </row>
    <row r="104" spans="1:29" s="112" customFormat="1" ht="15.75" x14ac:dyDescent="0.25">
      <c r="A104" s="309">
        <v>15340</v>
      </c>
      <c r="B104" s="315" t="s">
        <v>285</v>
      </c>
      <c r="C104" s="309" t="s">
        <v>212</v>
      </c>
      <c r="D104" s="311" t="s">
        <v>282</v>
      </c>
      <c r="E104" s="115">
        <f t="shared" si="23"/>
        <v>18.5</v>
      </c>
      <c r="F104" s="131">
        <f>IF(AND(1=1,$E$12=1),VALUE(VLOOKUP($D104,'Pricing Reference'!$A$2:$J$98,2,FALSE))," ")</f>
        <v>18.5</v>
      </c>
      <c r="G104" s="131" t="str">
        <f>IF(AND(1=1,$E$12=2),VALUE(VLOOKUP($D104,'Pricing Reference'!$A$2:$J$98,3,FALSE))," ")</f>
        <v xml:space="preserve"> </v>
      </c>
      <c r="H104" s="131" t="str">
        <f>IF(AND(1=1,$E$12=3),VALUE(VLOOKUP($D104,'Pricing Reference'!$A$2:$J$98,4,FALSE))," ")</f>
        <v xml:space="preserve"> </v>
      </c>
      <c r="I104" s="131"/>
      <c r="J104" s="139">
        <f>VALUE(VLOOKUP($D104,'Pricing Reference'!$A$2:$J$98,10,FALSE))</f>
        <v>37</v>
      </c>
      <c r="K104" s="114"/>
      <c r="L104" s="114"/>
      <c r="M104" s="114"/>
      <c r="N104" s="114"/>
      <c r="O104" s="114"/>
      <c r="P104" s="139">
        <f t="shared" si="15"/>
        <v>0</v>
      </c>
      <c r="Q104" s="115"/>
      <c r="R104" s="116"/>
      <c r="S104" s="331">
        <v>847587009503</v>
      </c>
      <c r="T104" s="334" t="str">
        <f t="shared" si="16"/>
        <v xml:space="preserve"> </v>
      </c>
      <c r="U104" s="333"/>
      <c r="V104" s="117">
        <f t="shared" si="17"/>
        <v>0</v>
      </c>
      <c r="W104" s="117">
        <f t="shared" si="18"/>
        <v>0</v>
      </c>
      <c r="X104" s="117">
        <f t="shared" si="19"/>
        <v>0</v>
      </c>
      <c r="Y104" s="117">
        <f t="shared" si="20"/>
        <v>0</v>
      </c>
      <c r="Z104" s="117">
        <f t="shared" si="21"/>
        <v>0</v>
      </c>
      <c r="AA104" s="118">
        <f t="shared" si="22"/>
        <v>0</v>
      </c>
      <c r="AB104" s="147"/>
    </row>
    <row r="105" spans="1:29" s="112" customFormat="1" ht="15.75" x14ac:dyDescent="0.25">
      <c r="A105" s="309">
        <v>15333</v>
      </c>
      <c r="B105" s="315" t="s">
        <v>286</v>
      </c>
      <c r="C105" s="309" t="s">
        <v>212</v>
      </c>
      <c r="D105" s="311" t="s">
        <v>282</v>
      </c>
      <c r="E105" s="115">
        <f t="shared" si="23"/>
        <v>18.5</v>
      </c>
      <c r="F105" s="131">
        <f>IF(AND(1=1,$E$12=1),VALUE(VLOOKUP($D105,'Pricing Reference'!$A$2:$J$98,2,FALSE))," ")</f>
        <v>18.5</v>
      </c>
      <c r="G105" s="131" t="str">
        <f>IF(AND(1=1,$E$12=2),VALUE(VLOOKUP($D105,'Pricing Reference'!$A$2:$J$98,3,FALSE))," ")</f>
        <v xml:space="preserve"> </v>
      </c>
      <c r="H105" s="131" t="str">
        <f>IF(AND(1=1,$E$12=3),VALUE(VLOOKUP($D105,'Pricing Reference'!$A$2:$J$98,4,FALSE))," ")</f>
        <v xml:space="preserve"> </v>
      </c>
      <c r="I105" s="131"/>
      <c r="J105" s="139">
        <f>VALUE(VLOOKUP($D105,'Pricing Reference'!$A$2:$J$98,10,FALSE))</f>
        <v>37</v>
      </c>
      <c r="K105" s="114"/>
      <c r="L105" s="114"/>
      <c r="M105" s="114"/>
      <c r="N105" s="114"/>
      <c r="O105" s="114"/>
      <c r="P105" s="139">
        <f t="shared" si="15"/>
        <v>0</v>
      </c>
      <c r="Q105" s="115"/>
      <c r="R105" s="116"/>
      <c r="S105" s="331">
        <v>847587009435</v>
      </c>
      <c r="T105" s="334" t="str">
        <f t="shared" si="16"/>
        <v xml:space="preserve"> </v>
      </c>
      <c r="U105" s="333"/>
      <c r="V105" s="117">
        <f t="shared" si="17"/>
        <v>0</v>
      </c>
      <c r="W105" s="117">
        <f t="shared" si="18"/>
        <v>0</v>
      </c>
      <c r="X105" s="117">
        <f t="shared" si="19"/>
        <v>0</v>
      </c>
      <c r="Y105" s="117">
        <f t="shared" si="20"/>
        <v>0</v>
      </c>
      <c r="Z105" s="117">
        <f t="shared" si="21"/>
        <v>0</v>
      </c>
      <c r="AA105" s="118">
        <f t="shared" si="22"/>
        <v>0</v>
      </c>
      <c r="AB105" s="147"/>
    </row>
    <row r="106" spans="1:29" s="112" customFormat="1" ht="15.75" x14ac:dyDescent="0.25">
      <c r="A106" s="309">
        <v>15334</v>
      </c>
      <c r="B106" s="315" t="s">
        <v>287</v>
      </c>
      <c r="C106" s="309" t="s">
        <v>212</v>
      </c>
      <c r="D106" s="311" t="s">
        <v>282</v>
      </c>
      <c r="E106" s="115">
        <f t="shared" si="23"/>
        <v>18.5</v>
      </c>
      <c r="F106" s="131">
        <f>IF(AND(1=1,$E$12=1),VALUE(VLOOKUP($D106,'Pricing Reference'!$A$2:$J$98,2,FALSE))," ")</f>
        <v>18.5</v>
      </c>
      <c r="G106" s="131" t="str">
        <f>IF(AND(1=1,$E$12=2),VALUE(VLOOKUP($D106,'Pricing Reference'!$A$2:$J$98,3,FALSE))," ")</f>
        <v xml:space="preserve"> </v>
      </c>
      <c r="H106" s="131" t="str">
        <f>IF(AND(1=1,$E$12=3),VALUE(VLOOKUP($D106,'Pricing Reference'!$A$2:$J$98,4,FALSE))," ")</f>
        <v xml:space="preserve"> </v>
      </c>
      <c r="I106" s="131"/>
      <c r="J106" s="139">
        <f>VALUE(VLOOKUP($D106,'Pricing Reference'!$A$2:$J$98,10,FALSE))</f>
        <v>37</v>
      </c>
      <c r="K106" s="114"/>
      <c r="L106" s="114"/>
      <c r="M106" s="114"/>
      <c r="N106" s="114"/>
      <c r="O106" s="114"/>
      <c r="P106" s="139">
        <f t="shared" si="15"/>
        <v>0</v>
      </c>
      <c r="Q106" s="115"/>
      <c r="R106" s="116"/>
      <c r="S106" s="331">
        <v>847587009442</v>
      </c>
      <c r="T106" s="334" t="str">
        <f t="shared" si="16"/>
        <v xml:space="preserve"> </v>
      </c>
      <c r="U106" s="333"/>
      <c r="V106" s="117">
        <f t="shared" si="17"/>
        <v>0</v>
      </c>
      <c r="W106" s="117">
        <f t="shared" si="18"/>
        <v>0</v>
      </c>
      <c r="X106" s="117">
        <f t="shared" si="19"/>
        <v>0</v>
      </c>
      <c r="Y106" s="117">
        <f t="shared" si="20"/>
        <v>0</v>
      </c>
      <c r="Z106" s="117">
        <f t="shared" si="21"/>
        <v>0</v>
      </c>
      <c r="AA106" s="118">
        <f t="shared" si="22"/>
        <v>0</v>
      </c>
      <c r="AB106" s="147"/>
    </row>
    <row r="107" spans="1:29" s="112" customFormat="1" ht="15.75" x14ac:dyDescent="0.25">
      <c r="A107" s="312">
        <v>15335</v>
      </c>
      <c r="B107" s="315" t="s">
        <v>288</v>
      </c>
      <c r="C107" s="309" t="s">
        <v>212</v>
      </c>
      <c r="D107" s="311" t="s">
        <v>282</v>
      </c>
      <c r="E107" s="115">
        <f t="shared" si="23"/>
        <v>18.5</v>
      </c>
      <c r="F107" s="131">
        <f>IF(AND(1=1,$E$12=1),VALUE(VLOOKUP($D107,'Pricing Reference'!$A$2:$J$98,2,FALSE))," ")</f>
        <v>18.5</v>
      </c>
      <c r="G107" s="131" t="str">
        <f>IF(AND(1=1,$E$12=2),VALUE(VLOOKUP($D107,'Pricing Reference'!$A$2:$J$98,3,FALSE))," ")</f>
        <v xml:space="preserve"> </v>
      </c>
      <c r="H107" s="131" t="str">
        <f>IF(AND(1=1,$E$12=3),VALUE(VLOOKUP($D107,'Pricing Reference'!$A$2:$J$98,4,FALSE))," ")</f>
        <v xml:space="preserve"> </v>
      </c>
      <c r="I107" s="131"/>
      <c r="J107" s="139">
        <f>VALUE(VLOOKUP($D107,'Pricing Reference'!$A$2:$J$98,10,FALSE))</f>
        <v>37</v>
      </c>
      <c r="K107" s="114"/>
      <c r="L107" s="114"/>
      <c r="M107" s="114"/>
      <c r="N107" s="114"/>
      <c r="O107" s="114"/>
      <c r="P107" s="139">
        <f t="shared" si="15"/>
        <v>0</v>
      </c>
      <c r="Q107" s="115"/>
      <c r="R107" s="116"/>
      <c r="S107" s="331">
        <v>847587009459</v>
      </c>
      <c r="T107" s="334" t="str">
        <f t="shared" si="16"/>
        <v xml:space="preserve"> </v>
      </c>
      <c r="U107" s="333"/>
      <c r="V107" s="117">
        <f t="shared" si="17"/>
        <v>0</v>
      </c>
      <c r="W107" s="117">
        <f t="shared" si="18"/>
        <v>0</v>
      </c>
      <c r="X107" s="117">
        <f t="shared" si="19"/>
        <v>0</v>
      </c>
      <c r="Y107" s="117">
        <f t="shared" si="20"/>
        <v>0</v>
      </c>
      <c r="Z107" s="117">
        <f t="shared" si="21"/>
        <v>0</v>
      </c>
      <c r="AA107" s="118">
        <f t="shared" si="22"/>
        <v>0</v>
      </c>
      <c r="AB107" s="147"/>
    </row>
    <row r="108" spans="1:29" s="112" customFormat="1" ht="15.75" x14ac:dyDescent="0.25">
      <c r="A108" s="312">
        <v>15336</v>
      </c>
      <c r="B108" s="315" t="s">
        <v>289</v>
      </c>
      <c r="C108" s="309" t="s">
        <v>212</v>
      </c>
      <c r="D108" s="311" t="s">
        <v>282</v>
      </c>
      <c r="E108" s="115">
        <f t="shared" si="23"/>
        <v>18.5</v>
      </c>
      <c r="F108" s="131">
        <f>IF(AND(1=1,$E$12=1),VALUE(VLOOKUP($D108,'Pricing Reference'!$A$2:$J$98,2,FALSE))," ")</f>
        <v>18.5</v>
      </c>
      <c r="G108" s="131" t="str">
        <f>IF(AND(1=1,$E$12=2),VALUE(VLOOKUP($D108,'Pricing Reference'!$A$2:$J$98,3,FALSE))," ")</f>
        <v xml:space="preserve"> </v>
      </c>
      <c r="H108" s="131" t="str">
        <f>IF(AND(1=1,$E$12=3),VALUE(VLOOKUP($D108,'Pricing Reference'!$A$2:$J$98,4,FALSE))," ")</f>
        <v xml:space="preserve"> </v>
      </c>
      <c r="I108" s="131"/>
      <c r="J108" s="139">
        <f>VALUE(VLOOKUP($D108,'Pricing Reference'!$A$2:$J$98,10,FALSE))</f>
        <v>37</v>
      </c>
      <c r="K108" s="114"/>
      <c r="L108" s="114"/>
      <c r="M108" s="114"/>
      <c r="N108" s="114"/>
      <c r="O108" s="114"/>
      <c r="P108" s="139">
        <f t="shared" si="15"/>
        <v>0</v>
      </c>
      <c r="Q108" s="115"/>
      <c r="R108" s="116"/>
      <c r="S108" s="331">
        <v>847587009466</v>
      </c>
      <c r="T108" s="334" t="str">
        <f t="shared" si="16"/>
        <v xml:space="preserve"> </v>
      </c>
      <c r="U108" s="333"/>
      <c r="V108" s="117">
        <f t="shared" si="17"/>
        <v>0</v>
      </c>
      <c r="W108" s="117">
        <f t="shared" si="18"/>
        <v>0</v>
      </c>
      <c r="X108" s="117">
        <f t="shared" si="19"/>
        <v>0</v>
      </c>
      <c r="Y108" s="117">
        <f t="shared" si="20"/>
        <v>0</v>
      </c>
      <c r="Z108" s="117">
        <f t="shared" si="21"/>
        <v>0</v>
      </c>
      <c r="AA108" s="118">
        <f t="shared" si="22"/>
        <v>0</v>
      </c>
      <c r="AB108" s="147"/>
    </row>
    <row r="109" spans="1:29" s="112" customFormat="1" ht="15.75" x14ac:dyDescent="0.25">
      <c r="A109" s="309">
        <v>108555</v>
      </c>
      <c r="B109" s="315" t="s">
        <v>290</v>
      </c>
      <c r="C109" s="309" t="s">
        <v>212</v>
      </c>
      <c r="D109" s="311" t="s">
        <v>291</v>
      </c>
      <c r="E109" s="115">
        <f t="shared" si="23"/>
        <v>12.5</v>
      </c>
      <c r="F109" s="131">
        <f>IF(AND(1=1,$E$12=1),VALUE(VLOOKUP($D109,'Pricing Reference'!$A$2:$J$98,2,FALSE))," ")</f>
        <v>12.5</v>
      </c>
      <c r="G109" s="131" t="str">
        <f>IF(AND(1=1,$E$12=2),VALUE(VLOOKUP($D109,'Pricing Reference'!$A$2:$J$98,3,FALSE))," ")</f>
        <v xml:space="preserve"> </v>
      </c>
      <c r="H109" s="131" t="str">
        <f>IF(AND(1=1,$E$12=3),VALUE(VLOOKUP($D109,'Pricing Reference'!$A$2:$J$98,4,FALSE))," ")</f>
        <v xml:space="preserve"> </v>
      </c>
      <c r="I109" s="131"/>
      <c r="J109" s="139">
        <f>VALUE(VLOOKUP($D109,'Pricing Reference'!$A$2:$J$98,10,FALSE))</f>
        <v>25</v>
      </c>
      <c r="K109" s="114"/>
      <c r="L109" s="114"/>
      <c r="M109" s="114"/>
      <c r="N109" s="114"/>
      <c r="O109" s="114"/>
      <c r="P109" s="139">
        <f t="shared" si="15"/>
        <v>0</v>
      </c>
      <c r="Q109" s="115"/>
      <c r="R109" s="116"/>
      <c r="S109" s="331">
        <v>847587008964</v>
      </c>
      <c r="T109" s="334" t="str">
        <f t="shared" si="16"/>
        <v xml:space="preserve"> </v>
      </c>
      <c r="U109" s="333"/>
      <c r="V109" s="117">
        <f t="shared" si="17"/>
        <v>0</v>
      </c>
      <c r="W109" s="117">
        <f t="shared" si="18"/>
        <v>0</v>
      </c>
      <c r="X109" s="117">
        <f t="shared" si="19"/>
        <v>0</v>
      </c>
      <c r="Y109" s="117">
        <f t="shared" si="20"/>
        <v>0</v>
      </c>
      <c r="Z109" s="117">
        <f t="shared" si="21"/>
        <v>0</v>
      </c>
      <c r="AA109" s="118">
        <f t="shared" si="22"/>
        <v>0</v>
      </c>
      <c r="AB109" s="147"/>
    </row>
    <row r="110" spans="1:29" s="112" customFormat="1" ht="15.75" x14ac:dyDescent="0.25">
      <c r="A110" s="309">
        <v>108678</v>
      </c>
      <c r="B110" s="315" t="s">
        <v>292</v>
      </c>
      <c r="C110" s="309" t="s">
        <v>212</v>
      </c>
      <c r="D110" s="311" t="s">
        <v>291</v>
      </c>
      <c r="E110" s="115">
        <f t="shared" si="23"/>
        <v>12.5</v>
      </c>
      <c r="F110" s="131">
        <f>IF(AND(1=1,$E$12=1),VALUE(VLOOKUP($D110,'Pricing Reference'!$A$2:$J$98,2,FALSE))," ")</f>
        <v>12.5</v>
      </c>
      <c r="G110" s="131" t="str">
        <f>IF(AND(1=1,$E$12=2),VALUE(VLOOKUP($D110,'Pricing Reference'!$A$2:$J$98,3,FALSE))," ")</f>
        <v xml:space="preserve"> </v>
      </c>
      <c r="H110" s="131" t="str">
        <f>IF(AND(1=1,$E$12=3),VALUE(VLOOKUP($D110,'Pricing Reference'!$A$2:$J$98,4,FALSE))," ")</f>
        <v xml:space="preserve"> </v>
      </c>
      <c r="I110" s="131"/>
      <c r="J110" s="139">
        <f>VALUE(VLOOKUP($D110,'Pricing Reference'!$A$2:$J$98,10,FALSE))</f>
        <v>25</v>
      </c>
      <c r="K110" s="114"/>
      <c r="L110" s="114"/>
      <c r="M110" s="114"/>
      <c r="N110" s="114"/>
      <c r="O110" s="114"/>
      <c r="P110" s="139">
        <f t="shared" si="15"/>
        <v>0</v>
      </c>
      <c r="Q110" s="115"/>
      <c r="R110" s="116"/>
      <c r="S110" s="331">
        <v>847587008971</v>
      </c>
      <c r="T110" s="334" t="str">
        <f t="shared" si="16"/>
        <v xml:space="preserve"> </v>
      </c>
      <c r="U110" s="333"/>
      <c r="V110" s="117">
        <f t="shared" si="17"/>
        <v>0</v>
      </c>
      <c r="W110" s="117">
        <f t="shared" si="18"/>
        <v>0</v>
      </c>
      <c r="X110" s="117">
        <f t="shared" si="19"/>
        <v>0</v>
      </c>
      <c r="Y110" s="117">
        <f t="shared" si="20"/>
        <v>0</v>
      </c>
      <c r="Z110" s="117">
        <f t="shared" si="21"/>
        <v>0</v>
      </c>
      <c r="AA110" s="118">
        <f t="shared" si="22"/>
        <v>0</v>
      </c>
      <c r="AB110" s="147"/>
    </row>
    <row r="111" spans="1:29" s="112" customFormat="1" ht="15.75" x14ac:dyDescent="0.25">
      <c r="A111" s="309">
        <v>100137</v>
      </c>
      <c r="B111" s="315" t="s">
        <v>293</v>
      </c>
      <c r="C111" s="309" t="s">
        <v>212</v>
      </c>
      <c r="D111" s="311" t="s">
        <v>291</v>
      </c>
      <c r="E111" s="115">
        <f t="shared" si="23"/>
        <v>12.5</v>
      </c>
      <c r="F111" s="131">
        <f>IF(AND(1=1,$E$12=1),VALUE(VLOOKUP($D111,'Pricing Reference'!$A$2:$J$98,2,FALSE))," ")</f>
        <v>12.5</v>
      </c>
      <c r="G111" s="131" t="str">
        <f>IF(AND(1=1,$E$12=2),VALUE(VLOOKUP($D111,'Pricing Reference'!$A$2:$J$98,3,FALSE))," ")</f>
        <v xml:space="preserve"> </v>
      </c>
      <c r="H111" s="131" t="str">
        <f>IF(AND(1=1,$E$12=3),VALUE(VLOOKUP($D111,'Pricing Reference'!$A$2:$J$98,4,FALSE))," ")</f>
        <v xml:space="preserve"> </v>
      </c>
      <c r="I111" s="131"/>
      <c r="J111" s="139">
        <f>VALUE(VLOOKUP($D111,'Pricing Reference'!$A$2:$J$98,10,FALSE))</f>
        <v>25</v>
      </c>
      <c r="K111" s="114"/>
      <c r="L111" s="114"/>
      <c r="M111" s="114"/>
      <c r="N111" s="114"/>
      <c r="O111" s="114"/>
      <c r="P111" s="139">
        <f t="shared" si="15"/>
        <v>0</v>
      </c>
      <c r="Q111" s="115"/>
      <c r="R111" s="116"/>
      <c r="S111" s="331">
        <v>877958004035</v>
      </c>
      <c r="T111" s="334" t="str">
        <f t="shared" si="16"/>
        <v xml:space="preserve"> </v>
      </c>
      <c r="U111" s="333"/>
      <c r="V111" s="117">
        <f t="shared" si="17"/>
        <v>0</v>
      </c>
      <c r="W111" s="117">
        <f t="shared" si="18"/>
        <v>0</v>
      </c>
      <c r="X111" s="117">
        <f t="shared" si="19"/>
        <v>0</v>
      </c>
      <c r="Y111" s="117">
        <f t="shared" si="20"/>
        <v>0</v>
      </c>
      <c r="Z111" s="117">
        <f t="shared" si="21"/>
        <v>0</v>
      </c>
      <c r="AA111" s="118">
        <f t="shared" si="22"/>
        <v>0</v>
      </c>
      <c r="AB111" s="147"/>
    </row>
    <row r="112" spans="1:29" s="112" customFormat="1" ht="15.75" x14ac:dyDescent="0.25">
      <c r="A112" s="309">
        <v>100505</v>
      </c>
      <c r="B112" s="315" t="s">
        <v>294</v>
      </c>
      <c r="C112" s="309" t="s">
        <v>212</v>
      </c>
      <c r="D112" s="311" t="s">
        <v>291</v>
      </c>
      <c r="E112" s="115">
        <f t="shared" si="23"/>
        <v>12.5</v>
      </c>
      <c r="F112" s="131">
        <f>IF(AND(1=1,$E$12=1),VALUE(VLOOKUP($D112,'Pricing Reference'!$A$2:$J$98,2,FALSE))," ")</f>
        <v>12.5</v>
      </c>
      <c r="G112" s="131" t="str">
        <f>IF(AND(1=1,$E$12=2),VALUE(VLOOKUP($D112,'Pricing Reference'!$A$2:$J$98,3,FALSE))," ")</f>
        <v xml:space="preserve"> </v>
      </c>
      <c r="H112" s="131" t="str">
        <f>IF(AND(1=1,$E$12=3),VALUE(VLOOKUP($D112,'Pricing Reference'!$A$2:$J$98,4,FALSE))," ")</f>
        <v xml:space="preserve"> </v>
      </c>
      <c r="I112" s="131"/>
      <c r="J112" s="139">
        <f>VALUE(VLOOKUP($D112,'Pricing Reference'!$A$2:$J$98,10,FALSE))</f>
        <v>25</v>
      </c>
      <c r="K112" s="114"/>
      <c r="L112" s="114"/>
      <c r="M112" s="114"/>
      <c r="N112" s="114"/>
      <c r="O112" s="114"/>
      <c r="P112" s="139">
        <f t="shared" si="15"/>
        <v>0</v>
      </c>
      <c r="Q112" s="115"/>
      <c r="R112" s="116"/>
      <c r="S112" s="331">
        <v>877958005964</v>
      </c>
      <c r="T112" s="334" t="str">
        <f t="shared" si="16"/>
        <v xml:space="preserve"> </v>
      </c>
      <c r="U112" s="333"/>
      <c r="V112" s="117">
        <f t="shared" si="17"/>
        <v>0</v>
      </c>
      <c r="W112" s="117">
        <f t="shared" si="18"/>
        <v>0</v>
      </c>
      <c r="X112" s="117">
        <f t="shared" si="19"/>
        <v>0</v>
      </c>
      <c r="Y112" s="117">
        <f t="shared" si="20"/>
        <v>0</v>
      </c>
      <c r="Z112" s="117">
        <f t="shared" si="21"/>
        <v>0</v>
      </c>
      <c r="AA112" s="118">
        <f t="shared" si="22"/>
        <v>0</v>
      </c>
      <c r="AB112" s="147"/>
    </row>
    <row r="113" spans="1:29" s="112" customFormat="1" ht="15.75" x14ac:dyDescent="0.25">
      <c r="A113" s="309">
        <v>100139</v>
      </c>
      <c r="B113" s="315" t="s">
        <v>295</v>
      </c>
      <c r="C113" s="309" t="s">
        <v>212</v>
      </c>
      <c r="D113" s="311" t="s">
        <v>291</v>
      </c>
      <c r="E113" s="115">
        <f t="shared" si="23"/>
        <v>12.5</v>
      </c>
      <c r="F113" s="131">
        <f>IF(AND(1=1,$E$12=1),VALUE(VLOOKUP($D113,'Pricing Reference'!$A$2:$J$98,2,FALSE))," ")</f>
        <v>12.5</v>
      </c>
      <c r="G113" s="131" t="str">
        <f>IF(AND(1=1,$E$12=2),VALUE(VLOOKUP($D113,'Pricing Reference'!$A$2:$J$98,3,FALSE))," ")</f>
        <v xml:space="preserve"> </v>
      </c>
      <c r="H113" s="131" t="str">
        <f>IF(AND(1=1,$E$12=3),VALUE(VLOOKUP($D113,'Pricing Reference'!$A$2:$J$98,4,FALSE))," ")</f>
        <v xml:space="preserve"> </v>
      </c>
      <c r="I113" s="131"/>
      <c r="J113" s="139">
        <f>VALUE(VLOOKUP($D113,'Pricing Reference'!$A$2:$J$98,10,FALSE))</f>
        <v>25</v>
      </c>
      <c r="K113" s="114"/>
      <c r="L113" s="114"/>
      <c r="M113" s="114"/>
      <c r="N113" s="114"/>
      <c r="O113" s="114"/>
      <c r="P113" s="139">
        <f t="shared" si="15"/>
        <v>0</v>
      </c>
      <c r="Q113" s="115"/>
      <c r="R113" s="116"/>
      <c r="S113" s="331">
        <v>877958005988</v>
      </c>
      <c r="T113" s="334" t="str">
        <f t="shared" si="16"/>
        <v xml:space="preserve"> </v>
      </c>
      <c r="U113" s="333"/>
      <c r="V113" s="117">
        <f t="shared" si="17"/>
        <v>0</v>
      </c>
      <c r="W113" s="117">
        <f t="shared" si="18"/>
        <v>0</v>
      </c>
      <c r="X113" s="117">
        <f t="shared" si="19"/>
        <v>0</v>
      </c>
      <c r="Y113" s="117">
        <f t="shared" si="20"/>
        <v>0</v>
      </c>
      <c r="Z113" s="117">
        <f t="shared" si="21"/>
        <v>0</v>
      </c>
      <c r="AA113" s="118">
        <f t="shared" si="22"/>
        <v>0</v>
      </c>
      <c r="AB113" s="147"/>
    </row>
    <row r="114" spans="1:29" s="112" customFormat="1" ht="15.75" x14ac:dyDescent="0.25">
      <c r="A114" s="309">
        <v>100549</v>
      </c>
      <c r="B114" s="315" t="s">
        <v>296</v>
      </c>
      <c r="C114" s="309" t="s">
        <v>212</v>
      </c>
      <c r="D114" s="311" t="s">
        <v>291</v>
      </c>
      <c r="E114" s="115">
        <f t="shared" si="23"/>
        <v>12.5</v>
      </c>
      <c r="F114" s="131">
        <f>IF(AND(1=1,$E$12=1),VALUE(VLOOKUP($D114,'Pricing Reference'!$A$2:$J$98,2,FALSE))," ")</f>
        <v>12.5</v>
      </c>
      <c r="G114" s="131" t="str">
        <f>IF(AND(1=1,$E$12=2),VALUE(VLOOKUP($D114,'Pricing Reference'!$A$2:$J$98,3,FALSE))," ")</f>
        <v xml:space="preserve"> </v>
      </c>
      <c r="H114" s="131" t="str">
        <f>IF(AND(1=1,$E$12=3),VALUE(VLOOKUP($D114,'Pricing Reference'!$A$2:$J$98,4,FALSE))," ")</f>
        <v xml:space="preserve"> </v>
      </c>
      <c r="I114" s="131"/>
      <c r="J114" s="139">
        <f>VALUE(VLOOKUP($D114,'Pricing Reference'!$A$2:$J$98,10,FALSE))</f>
        <v>25</v>
      </c>
      <c r="K114" s="114"/>
      <c r="L114" s="114"/>
      <c r="M114" s="114"/>
      <c r="N114" s="114"/>
      <c r="O114" s="114"/>
      <c r="P114" s="139">
        <f t="shared" si="15"/>
        <v>0</v>
      </c>
      <c r="Q114" s="115"/>
      <c r="R114" s="116"/>
      <c r="S114" s="331">
        <v>877958008637</v>
      </c>
      <c r="T114" s="334" t="str">
        <f t="shared" si="16"/>
        <v xml:space="preserve"> </v>
      </c>
      <c r="U114" s="333"/>
      <c r="V114" s="117">
        <f t="shared" si="17"/>
        <v>0</v>
      </c>
      <c r="W114" s="117">
        <f t="shared" si="18"/>
        <v>0</v>
      </c>
      <c r="X114" s="117">
        <f t="shared" si="19"/>
        <v>0</v>
      </c>
      <c r="Y114" s="117">
        <f t="shared" si="20"/>
        <v>0</v>
      </c>
      <c r="Z114" s="117">
        <f t="shared" si="21"/>
        <v>0</v>
      </c>
      <c r="AA114" s="118">
        <f t="shared" si="22"/>
        <v>0</v>
      </c>
      <c r="AB114" s="147"/>
    </row>
    <row r="115" spans="1:29" s="112" customFormat="1" ht="15.75" x14ac:dyDescent="0.25">
      <c r="A115" s="309">
        <v>111624.55499999999</v>
      </c>
      <c r="B115" s="315" t="s">
        <v>297</v>
      </c>
      <c r="C115" s="309" t="s">
        <v>152</v>
      </c>
      <c r="D115" s="311" t="s">
        <v>298</v>
      </c>
      <c r="E115" s="115">
        <f t="shared" si="23"/>
        <v>12.5</v>
      </c>
      <c r="F115" s="131">
        <f>IF(AND(1=1,$E$12=1),VALUE(VLOOKUP($D115,'Pricing Reference'!$A$2:$J$98,2,FALSE))," ")</f>
        <v>12.5</v>
      </c>
      <c r="G115" s="131" t="str">
        <f>IF(AND(1=1,$E$12=2),VALUE(VLOOKUP($D115,'Pricing Reference'!$A$2:$J$98,3,FALSE))," ")</f>
        <v xml:space="preserve"> </v>
      </c>
      <c r="H115" s="131" t="str">
        <f>IF(AND(1=1,$E$12=3),VALUE(VLOOKUP($D115,'Pricing Reference'!$A$2:$J$98,4,FALSE))," ")</f>
        <v xml:space="preserve"> </v>
      </c>
      <c r="I115" s="131"/>
      <c r="J115" s="139">
        <f>VALUE(VLOOKUP($D115,'Pricing Reference'!$A$2:$J$98,10,FALSE))</f>
        <v>25</v>
      </c>
      <c r="K115" s="114"/>
      <c r="L115" s="114"/>
      <c r="M115" s="114"/>
      <c r="N115" s="114"/>
      <c r="O115" s="114"/>
      <c r="P115" s="139">
        <f t="shared" si="15"/>
        <v>0</v>
      </c>
      <c r="Q115" s="115"/>
      <c r="R115" s="116"/>
      <c r="S115" s="331">
        <v>888907004938</v>
      </c>
      <c r="T115" s="334" t="str">
        <f t="shared" si="16"/>
        <v xml:space="preserve"> </v>
      </c>
      <c r="U115" s="333"/>
      <c r="V115" s="117">
        <f t="shared" si="17"/>
        <v>0</v>
      </c>
      <c r="W115" s="117">
        <f t="shared" si="18"/>
        <v>0</v>
      </c>
      <c r="X115" s="117">
        <f t="shared" si="19"/>
        <v>0</v>
      </c>
      <c r="Y115" s="117">
        <f t="shared" si="20"/>
        <v>0</v>
      </c>
      <c r="Z115" s="117">
        <f t="shared" si="21"/>
        <v>0</v>
      </c>
      <c r="AA115" s="118">
        <f t="shared" si="22"/>
        <v>0</v>
      </c>
      <c r="AB115" s="147"/>
    </row>
    <row r="116" spans="1:29" s="16" customFormat="1" ht="15.75" x14ac:dyDescent="0.25">
      <c r="A116" s="309">
        <v>111664.70699999999</v>
      </c>
      <c r="B116" s="315" t="s">
        <v>299</v>
      </c>
      <c r="C116" s="309" t="s">
        <v>152</v>
      </c>
      <c r="D116" s="311" t="s">
        <v>298</v>
      </c>
      <c r="E116" s="115">
        <f t="shared" si="23"/>
        <v>12.5</v>
      </c>
      <c r="F116" s="131">
        <f>IF(AND(1=1,$E$12=1),VALUE(VLOOKUP($D116,'Pricing Reference'!$A$2:$J$98,2,FALSE))," ")</f>
        <v>12.5</v>
      </c>
      <c r="G116" s="131" t="str">
        <f>IF(AND(1=1,$E$12=2),VALUE(VLOOKUP($D116,'Pricing Reference'!$A$2:$J$98,3,FALSE))," ")</f>
        <v xml:space="preserve"> </v>
      </c>
      <c r="H116" s="131" t="str">
        <f>IF(AND(1=1,$E$12=3),VALUE(VLOOKUP($D116,'Pricing Reference'!$A$2:$J$98,4,FALSE))," ")</f>
        <v xml:space="preserve"> </v>
      </c>
      <c r="I116" s="131"/>
      <c r="J116" s="139">
        <f>VALUE(VLOOKUP($D116,'Pricing Reference'!$A$2:$J$98,10,FALSE))</f>
        <v>25</v>
      </c>
      <c r="K116" s="114"/>
      <c r="L116" s="114"/>
      <c r="M116" s="114"/>
      <c r="N116" s="114"/>
      <c r="O116" s="114"/>
      <c r="P116" s="139">
        <f t="shared" si="15"/>
        <v>0</v>
      </c>
      <c r="Q116" s="115"/>
      <c r="R116" s="116"/>
      <c r="S116" s="331">
        <v>888907004945</v>
      </c>
      <c r="T116" s="334" t="str">
        <f t="shared" si="16"/>
        <v xml:space="preserve"> </v>
      </c>
      <c r="U116" s="316"/>
      <c r="V116" s="117">
        <f t="shared" si="17"/>
        <v>0</v>
      </c>
      <c r="W116" s="117">
        <f t="shared" si="18"/>
        <v>0</v>
      </c>
      <c r="X116" s="117">
        <f t="shared" si="19"/>
        <v>0</v>
      </c>
      <c r="Y116" s="117">
        <f t="shared" si="20"/>
        <v>0</v>
      </c>
      <c r="Z116" s="117">
        <f t="shared" si="21"/>
        <v>0</v>
      </c>
      <c r="AA116" s="118">
        <f t="shared" si="22"/>
        <v>0</v>
      </c>
      <c r="AB116" s="147"/>
      <c r="AC116" s="112"/>
    </row>
    <row r="117" spans="1:29" s="16" customFormat="1" ht="15.75" x14ac:dyDescent="0.25">
      <c r="A117" s="312">
        <v>108673</v>
      </c>
      <c r="B117" s="315" t="s">
        <v>300</v>
      </c>
      <c r="C117" s="309" t="s">
        <v>212</v>
      </c>
      <c r="D117" s="311" t="s">
        <v>298</v>
      </c>
      <c r="E117" s="115">
        <f t="shared" si="23"/>
        <v>12.5</v>
      </c>
      <c r="F117" s="131">
        <f>IF(AND(1=1,$E$12=1),VALUE(VLOOKUP($D117,'Pricing Reference'!$A$2:$J$98,2,FALSE))," ")</f>
        <v>12.5</v>
      </c>
      <c r="G117" s="131" t="str">
        <f>IF(AND(1=1,$E$12=2),VALUE(VLOOKUP($D117,'Pricing Reference'!$A$2:$J$98,3,FALSE))," ")</f>
        <v xml:space="preserve"> </v>
      </c>
      <c r="H117" s="131" t="str">
        <f>IF(AND(1=1,$E$12=3),VALUE(VLOOKUP($D117,'Pricing Reference'!$A$2:$J$98,4,FALSE))," ")</f>
        <v xml:space="preserve"> </v>
      </c>
      <c r="I117" s="131"/>
      <c r="J117" s="139">
        <f>VALUE(VLOOKUP($D117,'Pricing Reference'!$A$2:$J$98,10,FALSE))</f>
        <v>25</v>
      </c>
      <c r="K117" s="114"/>
      <c r="L117" s="114"/>
      <c r="M117" s="114"/>
      <c r="N117" s="114"/>
      <c r="O117" s="114"/>
      <c r="P117" s="139">
        <f t="shared" si="15"/>
        <v>0</v>
      </c>
      <c r="Q117" s="115"/>
      <c r="R117" s="116"/>
      <c r="S117" s="331">
        <v>847587008902</v>
      </c>
      <c r="T117" s="334" t="str">
        <f t="shared" si="16"/>
        <v xml:space="preserve"> </v>
      </c>
      <c r="U117" s="316"/>
      <c r="V117" s="117">
        <f t="shared" si="17"/>
        <v>0</v>
      </c>
      <c r="W117" s="117">
        <f t="shared" si="18"/>
        <v>0</v>
      </c>
      <c r="X117" s="117">
        <f t="shared" si="19"/>
        <v>0</v>
      </c>
      <c r="Y117" s="117">
        <f t="shared" si="20"/>
        <v>0</v>
      </c>
      <c r="Z117" s="117">
        <f t="shared" si="21"/>
        <v>0</v>
      </c>
      <c r="AA117" s="118">
        <f t="shared" si="22"/>
        <v>0</v>
      </c>
      <c r="AB117" s="147"/>
      <c r="AC117" s="112"/>
    </row>
    <row r="118" spans="1:29" s="112" customFormat="1" ht="15.75" x14ac:dyDescent="0.25">
      <c r="A118" s="309">
        <v>107694</v>
      </c>
      <c r="B118" s="315" t="s">
        <v>301</v>
      </c>
      <c r="C118" s="309" t="s">
        <v>212</v>
      </c>
      <c r="D118" s="311" t="s">
        <v>298</v>
      </c>
      <c r="E118" s="115">
        <f t="shared" si="23"/>
        <v>12.5</v>
      </c>
      <c r="F118" s="131">
        <f>IF(AND(1=1,$E$12=1),VALUE(VLOOKUP($D118,'Pricing Reference'!$A$2:$J$98,2,FALSE))," ")</f>
        <v>12.5</v>
      </c>
      <c r="G118" s="131" t="str">
        <f>IF(AND(1=1,$E$12=2),VALUE(VLOOKUP($D118,'Pricing Reference'!$A$2:$J$98,3,FALSE))," ")</f>
        <v xml:space="preserve"> </v>
      </c>
      <c r="H118" s="131" t="str">
        <f>IF(AND(1=1,$E$12=3),VALUE(VLOOKUP($D118,'Pricing Reference'!$A$2:$J$98,4,FALSE))," ")</f>
        <v xml:space="preserve"> </v>
      </c>
      <c r="I118" s="131"/>
      <c r="J118" s="139">
        <f>VALUE(VLOOKUP($D118,'Pricing Reference'!$A$2:$J$98,10,FALSE))</f>
        <v>25</v>
      </c>
      <c r="K118" s="114"/>
      <c r="L118" s="114"/>
      <c r="M118" s="114"/>
      <c r="N118" s="114"/>
      <c r="O118" s="114"/>
      <c r="P118" s="139">
        <f t="shared" si="15"/>
        <v>0</v>
      </c>
      <c r="Q118" s="115"/>
      <c r="R118" s="116"/>
      <c r="S118" s="331">
        <v>847587006120</v>
      </c>
      <c r="T118" s="334" t="str">
        <f t="shared" si="16"/>
        <v xml:space="preserve"> </v>
      </c>
      <c r="U118" s="333"/>
      <c r="V118" s="117">
        <f t="shared" si="17"/>
        <v>0</v>
      </c>
      <c r="W118" s="117">
        <f t="shared" si="18"/>
        <v>0</v>
      </c>
      <c r="X118" s="117">
        <f t="shared" si="19"/>
        <v>0</v>
      </c>
      <c r="Y118" s="117">
        <f t="shared" si="20"/>
        <v>0</v>
      </c>
      <c r="Z118" s="117">
        <f t="shared" si="21"/>
        <v>0</v>
      </c>
      <c r="AA118" s="118">
        <f t="shared" si="22"/>
        <v>0</v>
      </c>
      <c r="AB118" s="147"/>
    </row>
    <row r="119" spans="1:29" s="112" customFormat="1" ht="15.75" x14ac:dyDescent="0.25">
      <c r="A119" s="309">
        <v>107693</v>
      </c>
      <c r="B119" s="315" t="s">
        <v>302</v>
      </c>
      <c r="C119" s="309" t="s">
        <v>212</v>
      </c>
      <c r="D119" s="311" t="s">
        <v>298</v>
      </c>
      <c r="E119" s="115">
        <f t="shared" si="23"/>
        <v>12.5</v>
      </c>
      <c r="F119" s="131">
        <f>IF(AND(1=1,$E$12=1),VALUE(VLOOKUP($D119,'Pricing Reference'!$A$2:$J$98,2,FALSE))," ")</f>
        <v>12.5</v>
      </c>
      <c r="G119" s="131" t="str">
        <f>IF(AND(1=1,$E$12=2),VALUE(VLOOKUP($D119,'Pricing Reference'!$A$2:$J$98,3,FALSE))," ")</f>
        <v xml:space="preserve"> </v>
      </c>
      <c r="H119" s="131" t="str">
        <f>IF(AND(1=1,$E$12=3),VALUE(VLOOKUP($D119,'Pricing Reference'!$A$2:$J$98,4,FALSE))," ")</f>
        <v xml:space="preserve"> </v>
      </c>
      <c r="I119" s="131"/>
      <c r="J119" s="139">
        <f>VALUE(VLOOKUP($D119,'Pricing Reference'!$A$2:$J$98,10,FALSE))</f>
        <v>25</v>
      </c>
      <c r="K119" s="114"/>
      <c r="L119" s="114"/>
      <c r="M119" s="114"/>
      <c r="N119" s="114"/>
      <c r="O119" s="114"/>
      <c r="P119" s="139">
        <f t="shared" si="15"/>
        <v>0</v>
      </c>
      <c r="Q119" s="115"/>
      <c r="R119" s="116"/>
      <c r="S119" s="331">
        <v>847587006113</v>
      </c>
      <c r="T119" s="334" t="str">
        <f t="shared" si="16"/>
        <v xml:space="preserve"> </v>
      </c>
      <c r="U119" s="333"/>
      <c r="V119" s="117">
        <f t="shared" si="17"/>
        <v>0</v>
      </c>
      <c r="W119" s="117">
        <f t="shared" si="18"/>
        <v>0</v>
      </c>
      <c r="X119" s="117">
        <f t="shared" si="19"/>
        <v>0</v>
      </c>
      <c r="Y119" s="117">
        <f t="shared" si="20"/>
        <v>0</v>
      </c>
      <c r="Z119" s="117">
        <f t="shared" si="21"/>
        <v>0</v>
      </c>
      <c r="AA119" s="118">
        <f t="shared" si="22"/>
        <v>0</v>
      </c>
      <c r="AB119" s="147"/>
    </row>
    <row r="120" spans="1:29" s="16" customFormat="1" ht="15.75" x14ac:dyDescent="0.25">
      <c r="A120" s="309">
        <v>107696</v>
      </c>
      <c r="B120" s="315" t="s">
        <v>303</v>
      </c>
      <c r="C120" s="309" t="s">
        <v>212</v>
      </c>
      <c r="D120" s="311" t="s">
        <v>298</v>
      </c>
      <c r="E120" s="115">
        <f t="shared" si="23"/>
        <v>12.5</v>
      </c>
      <c r="F120" s="131">
        <f>IF(AND(1=1,$E$12=1),VALUE(VLOOKUP($D120,'Pricing Reference'!$A$2:$J$98,2,FALSE))," ")</f>
        <v>12.5</v>
      </c>
      <c r="G120" s="131" t="str">
        <f>IF(AND(1=1,$E$12=2),VALUE(VLOOKUP($D120,'Pricing Reference'!$A$2:$J$98,3,FALSE))," ")</f>
        <v xml:space="preserve"> </v>
      </c>
      <c r="H120" s="131" t="str">
        <f>IF(AND(1=1,$E$12=3),VALUE(VLOOKUP($D120,'Pricing Reference'!$A$2:$J$98,4,FALSE))," ")</f>
        <v xml:space="preserve"> </v>
      </c>
      <c r="I120" s="131"/>
      <c r="J120" s="139">
        <f>VALUE(VLOOKUP($D120,'Pricing Reference'!$A$2:$J$98,10,FALSE))</f>
        <v>25</v>
      </c>
      <c r="K120" s="114"/>
      <c r="L120" s="114"/>
      <c r="M120" s="114"/>
      <c r="N120" s="114"/>
      <c r="O120" s="114"/>
      <c r="P120" s="139">
        <f t="shared" si="15"/>
        <v>0</v>
      </c>
      <c r="Q120" s="335"/>
      <c r="R120" s="335"/>
      <c r="S120" s="331">
        <v>847587006144</v>
      </c>
      <c r="T120" s="334" t="str">
        <f t="shared" si="16"/>
        <v xml:space="preserve"> </v>
      </c>
      <c r="U120" s="316"/>
      <c r="V120" s="117">
        <f t="shared" si="17"/>
        <v>0</v>
      </c>
      <c r="W120" s="117">
        <f t="shared" si="18"/>
        <v>0</v>
      </c>
      <c r="X120" s="117">
        <f t="shared" si="19"/>
        <v>0</v>
      </c>
      <c r="Y120" s="117">
        <f t="shared" si="20"/>
        <v>0</v>
      </c>
      <c r="Z120" s="117">
        <f t="shared" si="21"/>
        <v>0</v>
      </c>
      <c r="AA120" s="118">
        <f t="shared" si="22"/>
        <v>0</v>
      </c>
      <c r="AB120" s="147"/>
      <c r="AC120" s="112"/>
    </row>
    <row r="121" spans="1:29" s="16" customFormat="1" ht="15.75" x14ac:dyDescent="0.25">
      <c r="A121" s="313">
        <v>107698</v>
      </c>
      <c r="B121" s="315" t="s">
        <v>304</v>
      </c>
      <c r="C121" s="309" t="s">
        <v>212</v>
      </c>
      <c r="D121" s="311" t="s">
        <v>298</v>
      </c>
      <c r="E121" s="115">
        <f t="shared" si="23"/>
        <v>12.5</v>
      </c>
      <c r="F121" s="131">
        <f>IF(AND(1=1,$E$12=1),VALUE(VLOOKUP($D121,'Pricing Reference'!$A$2:$J$98,2,FALSE))," ")</f>
        <v>12.5</v>
      </c>
      <c r="G121" s="131" t="str">
        <f>IF(AND(1=1,$E$12=2),VALUE(VLOOKUP($D121,'Pricing Reference'!$A$2:$J$98,3,FALSE))," ")</f>
        <v xml:space="preserve"> </v>
      </c>
      <c r="H121" s="131" t="str">
        <f>IF(AND(1=1,$E$12=3),VALUE(VLOOKUP($D121,'Pricing Reference'!$A$2:$J$98,4,FALSE))," ")</f>
        <v xml:space="preserve"> </v>
      </c>
      <c r="I121" s="131"/>
      <c r="J121" s="139">
        <f>VALUE(VLOOKUP($D121,'Pricing Reference'!$A$2:$J$98,10,FALSE))</f>
        <v>25</v>
      </c>
      <c r="K121" s="114"/>
      <c r="L121" s="114"/>
      <c r="M121" s="114"/>
      <c r="N121" s="114"/>
      <c r="O121" s="114"/>
      <c r="P121" s="139">
        <f t="shared" si="15"/>
        <v>0</v>
      </c>
      <c r="Q121" s="335"/>
      <c r="R121" s="335"/>
      <c r="S121" s="331">
        <v>847587006168</v>
      </c>
      <c r="T121" s="334" t="str">
        <f t="shared" si="16"/>
        <v xml:space="preserve"> </v>
      </c>
      <c r="U121" s="316"/>
      <c r="V121" s="117">
        <f t="shared" si="17"/>
        <v>0</v>
      </c>
      <c r="W121" s="117">
        <f t="shared" si="18"/>
        <v>0</v>
      </c>
      <c r="X121" s="117">
        <f t="shared" si="19"/>
        <v>0</v>
      </c>
      <c r="Y121" s="117">
        <f t="shared" si="20"/>
        <v>0</v>
      </c>
      <c r="Z121" s="117">
        <f t="shared" si="21"/>
        <v>0</v>
      </c>
      <c r="AA121" s="118">
        <f t="shared" si="22"/>
        <v>0</v>
      </c>
      <c r="AB121" s="147"/>
      <c r="AC121" s="112"/>
    </row>
    <row r="122" spans="1:29" s="16" customFormat="1" ht="15.75" x14ac:dyDescent="0.25">
      <c r="A122" s="313">
        <v>107695</v>
      </c>
      <c r="B122" s="315" t="s">
        <v>305</v>
      </c>
      <c r="C122" s="309" t="s">
        <v>212</v>
      </c>
      <c r="D122" s="311" t="s">
        <v>298</v>
      </c>
      <c r="E122" s="115">
        <f t="shared" si="23"/>
        <v>12.5</v>
      </c>
      <c r="F122" s="131">
        <f>IF(AND(1=1,$E$12=1),VALUE(VLOOKUP($D122,'Pricing Reference'!$A$2:$J$98,2,FALSE))," ")</f>
        <v>12.5</v>
      </c>
      <c r="G122" s="131" t="str">
        <f>IF(AND(1=1,$E$12=2),VALUE(VLOOKUP($D122,'Pricing Reference'!$A$2:$J$98,3,FALSE))," ")</f>
        <v xml:space="preserve"> </v>
      </c>
      <c r="H122" s="131" t="str">
        <f>IF(AND(1=1,$E$12=3),VALUE(VLOOKUP($D122,'Pricing Reference'!$A$2:$J$98,4,FALSE))," ")</f>
        <v xml:space="preserve"> </v>
      </c>
      <c r="I122" s="131"/>
      <c r="J122" s="139">
        <f>VALUE(VLOOKUP($D122,'Pricing Reference'!$A$2:$J$98,10,FALSE))</f>
        <v>25</v>
      </c>
      <c r="K122" s="114"/>
      <c r="L122" s="114"/>
      <c r="M122" s="114"/>
      <c r="N122" s="114"/>
      <c r="O122" s="114"/>
      <c r="P122" s="139">
        <f t="shared" si="15"/>
        <v>0</v>
      </c>
      <c r="Q122" s="335"/>
      <c r="R122" s="335"/>
      <c r="S122" s="331">
        <v>847587006137</v>
      </c>
      <c r="T122" s="334" t="str">
        <f t="shared" si="16"/>
        <v xml:space="preserve"> </v>
      </c>
      <c r="U122" s="316"/>
      <c r="V122" s="117">
        <f t="shared" si="17"/>
        <v>0</v>
      </c>
      <c r="W122" s="117">
        <f t="shared" si="18"/>
        <v>0</v>
      </c>
      <c r="X122" s="117">
        <f t="shared" si="19"/>
        <v>0</v>
      </c>
      <c r="Y122" s="117">
        <f t="shared" si="20"/>
        <v>0</v>
      </c>
      <c r="Z122" s="117">
        <f t="shared" si="21"/>
        <v>0</v>
      </c>
      <c r="AA122" s="118">
        <f t="shared" si="22"/>
        <v>0</v>
      </c>
      <c r="AB122" s="147"/>
      <c r="AC122" s="112"/>
    </row>
    <row r="123" spans="1:29" s="112" customFormat="1" ht="15.75" x14ac:dyDescent="0.25">
      <c r="A123" s="309">
        <v>111613.787</v>
      </c>
      <c r="B123" s="315" t="s">
        <v>306</v>
      </c>
      <c r="C123" s="309" t="s">
        <v>152</v>
      </c>
      <c r="D123" s="311" t="s">
        <v>291</v>
      </c>
      <c r="E123" s="115">
        <f t="shared" si="23"/>
        <v>12.5</v>
      </c>
      <c r="F123" s="131">
        <f>IF(AND(1=1,$E$12=1),VALUE(VLOOKUP($D123,'Pricing Reference'!$A$2:$J$98,2,FALSE))," ")</f>
        <v>12.5</v>
      </c>
      <c r="G123" s="131" t="str">
        <f>IF(AND(1=1,$E$12=2),VALUE(VLOOKUP($D123,'Pricing Reference'!$A$2:$J$98,3,FALSE))," ")</f>
        <v xml:space="preserve"> </v>
      </c>
      <c r="H123" s="131" t="str">
        <f>IF(AND(1=1,$E$12=3),VALUE(VLOOKUP($D123,'Pricing Reference'!$A$2:$J$98,4,FALSE))," ")</f>
        <v xml:space="preserve"> </v>
      </c>
      <c r="I123" s="131"/>
      <c r="J123" s="139">
        <f>VALUE(VLOOKUP($D123,'Pricing Reference'!$A$2:$J$98,10,FALSE))</f>
        <v>25</v>
      </c>
      <c r="K123" s="114"/>
      <c r="L123" s="114"/>
      <c r="M123" s="114"/>
      <c r="N123" s="114"/>
      <c r="O123" s="114"/>
      <c r="P123" s="139">
        <f t="shared" si="15"/>
        <v>0</v>
      </c>
      <c r="Q123" s="335"/>
      <c r="R123" s="335"/>
      <c r="S123" s="331">
        <v>888907004976</v>
      </c>
      <c r="T123" s="334" t="str">
        <f t="shared" si="16"/>
        <v xml:space="preserve"> </v>
      </c>
      <c r="U123" s="333"/>
      <c r="V123" s="117">
        <f t="shared" si="17"/>
        <v>0</v>
      </c>
      <c r="W123" s="117">
        <f t="shared" si="18"/>
        <v>0</v>
      </c>
      <c r="X123" s="117">
        <f t="shared" si="19"/>
        <v>0</v>
      </c>
      <c r="Y123" s="117">
        <f t="shared" si="20"/>
        <v>0</v>
      </c>
      <c r="Z123" s="117">
        <f t="shared" si="21"/>
        <v>0</v>
      </c>
      <c r="AA123" s="118">
        <f t="shared" si="22"/>
        <v>0</v>
      </c>
      <c r="AB123" s="147"/>
    </row>
    <row r="124" spans="1:29" s="112" customFormat="1" ht="15.75" x14ac:dyDescent="0.25">
      <c r="A124" s="309">
        <v>111643.55499999999</v>
      </c>
      <c r="B124" s="315" t="s">
        <v>307</v>
      </c>
      <c r="C124" s="309" t="s">
        <v>152</v>
      </c>
      <c r="D124" s="311" t="s">
        <v>291</v>
      </c>
      <c r="E124" s="115">
        <f t="shared" si="23"/>
        <v>12.5</v>
      </c>
      <c r="F124" s="131">
        <f>IF(AND(1=1,$E$12=1),VALUE(VLOOKUP($D124,'Pricing Reference'!$A$2:$J$98,2,FALSE))," ")</f>
        <v>12.5</v>
      </c>
      <c r="G124" s="131" t="str">
        <f>IF(AND(1=1,$E$12=2),VALUE(VLOOKUP($D124,'Pricing Reference'!$A$2:$J$98,3,FALSE))," ")</f>
        <v xml:space="preserve"> </v>
      </c>
      <c r="H124" s="131" t="str">
        <f>IF(AND(1=1,$E$12=3),VALUE(VLOOKUP($D124,'Pricing Reference'!$A$2:$J$98,4,FALSE))," ")</f>
        <v xml:space="preserve"> </v>
      </c>
      <c r="I124" s="131"/>
      <c r="J124" s="139">
        <f>VALUE(VLOOKUP($D124,'Pricing Reference'!$A$2:$J$98,10,FALSE))</f>
        <v>25</v>
      </c>
      <c r="K124" s="114"/>
      <c r="L124" s="114"/>
      <c r="M124" s="114"/>
      <c r="N124" s="114"/>
      <c r="O124" s="114"/>
      <c r="P124" s="139">
        <f t="shared" si="15"/>
        <v>0</v>
      </c>
      <c r="Q124" s="335"/>
      <c r="R124" s="335"/>
      <c r="S124" s="331">
        <v>888907004983</v>
      </c>
      <c r="T124" s="334" t="str">
        <f t="shared" si="16"/>
        <v xml:space="preserve"> </v>
      </c>
      <c r="U124" s="333"/>
      <c r="V124" s="117">
        <f t="shared" si="17"/>
        <v>0</v>
      </c>
      <c r="W124" s="117">
        <f t="shared" si="18"/>
        <v>0</v>
      </c>
      <c r="X124" s="117">
        <f t="shared" si="19"/>
        <v>0</v>
      </c>
      <c r="Y124" s="117">
        <f t="shared" si="20"/>
        <v>0</v>
      </c>
      <c r="Z124" s="117">
        <f t="shared" si="21"/>
        <v>0</v>
      </c>
      <c r="AA124" s="118">
        <f t="shared" si="22"/>
        <v>0</v>
      </c>
      <c r="AB124" s="147"/>
    </row>
    <row r="125" spans="1:29" s="112" customFormat="1" ht="15.75" x14ac:dyDescent="0.25">
      <c r="A125" s="309">
        <v>111642.70699999999</v>
      </c>
      <c r="B125" s="315" t="s">
        <v>308</v>
      </c>
      <c r="C125" s="309" t="s">
        <v>152</v>
      </c>
      <c r="D125" s="311" t="s">
        <v>291</v>
      </c>
      <c r="E125" s="115">
        <f t="shared" si="23"/>
        <v>12.5</v>
      </c>
      <c r="F125" s="131">
        <f>IF(AND(1=1,$E$12=1),VALUE(VLOOKUP($D125,'Pricing Reference'!$A$2:$J$98,2,FALSE))," ")</f>
        <v>12.5</v>
      </c>
      <c r="G125" s="131" t="str">
        <f>IF(AND(1=1,$E$12=2),VALUE(VLOOKUP($D125,'Pricing Reference'!$A$2:$J$98,3,FALSE))," ")</f>
        <v xml:space="preserve"> </v>
      </c>
      <c r="H125" s="131" t="str">
        <f>IF(AND(1=1,$E$12=3),VALUE(VLOOKUP($D125,'Pricing Reference'!$A$2:$J$98,4,FALSE))," ")</f>
        <v xml:space="preserve"> </v>
      </c>
      <c r="I125" s="131"/>
      <c r="J125" s="139">
        <f>VALUE(VLOOKUP($D125,'Pricing Reference'!$A$2:$J$98,10,FALSE))</f>
        <v>25</v>
      </c>
      <c r="K125" s="114"/>
      <c r="L125" s="114"/>
      <c r="M125" s="114"/>
      <c r="N125" s="114"/>
      <c r="O125" s="114"/>
      <c r="P125" s="139">
        <f t="shared" si="15"/>
        <v>0</v>
      </c>
      <c r="Q125" s="115"/>
      <c r="R125" s="116"/>
      <c r="S125" s="331">
        <v>888907004990</v>
      </c>
      <c r="T125" s="334" t="str">
        <f t="shared" si="16"/>
        <v xml:space="preserve"> </v>
      </c>
      <c r="U125" s="333"/>
      <c r="V125" s="117">
        <f t="shared" si="17"/>
        <v>0</v>
      </c>
      <c r="W125" s="117">
        <f t="shared" si="18"/>
        <v>0</v>
      </c>
      <c r="X125" s="117">
        <f t="shared" si="19"/>
        <v>0</v>
      </c>
      <c r="Y125" s="117">
        <f t="shared" si="20"/>
        <v>0</v>
      </c>
      <c r="Z125" s="117">
        <f t="shared" si="21"/>
        <v>0</v>
      </c>
      <c r="AA125" s="118">
        <f t="shared" si="22"/>
        <v>0</v>
      </c>
      <c r="AB125" s="147"/>
    </row>
    <row r="126" spans="1:29" s="112" customFormat="1" ht="15.75" x14ac:dyDescent="0.25">
      <c r="A126" s="309">
        <v>108700</v>
      </c>
      <c r="B126" s="315" t="s">
        <v>309</v>
      </c>
      <c r="C126" s="309" t="s">
        <v>212</v>
      </c>
      <c r="D126" s="311" t="s">
        <v>310</v>
      </c>
      <c r="E126" s="115">
        <f t="shared" si="23"/>
        <v>12.5</v>
      </c>
      <c r="F126" s="131">
        <f>IF(AND(1=1,$E$12=1),VALUE(VLOOKUP($D126,'Pricing Reference'!$A$2:$J$98,2,FALSE))," ")</f>
        <v>12.5</v>
      </c>
      <c r="G126" s="131" t="str">
        <f>IF(AND(1=1,$E$12=2),VALUE(VLOOKUP($D126,'Pricing Reference'!$A$2:$J$98,3,FALSE))," ")</f>
        <v xml:space="preserve"> </v>
      </c>
      <c r="H126" s="131" t="str">
        <f>IF(AND(1=1,$E$12=3),VALUE(VLOOKUP($D126,'Pricing Reference'!$A$2:$J$98,4,FALSE))," ")</f>
        <v xml:space="preserve"> </v>
      </c>
      <c r="I126" s="131"/>
      <c r="J126" s="139">
        <f>VALUE(VLOOKUP($D126,'Pricing Reference'!$A$2:$J$98,10,FALSE))</f>
        <v>25</v>
      </c>
      <c r="K126" s="114"/>
      <c r="L126" s="114"/>
      <c r="M126" s="114"/>
      <c r="N126" s="114"/>
      <c r="O126" s="114"/>
      <c r="P126" s="139">
        <f t="shared" si="15"/>
        <v>0</v>
      </c>
      <c r="Q126" s="115"/>
      <c r="R126" s="116"/>
      <c r="S126" s="331">
        <v>847587009213</v>
      </c>
      <c r="T126" s="334" t="str">
        <f t="shared" si="16"/>
        <v xml:space="preserve"> </v>
      </c>
      <c r="U126" s="333"/>
      <c r="V126" s="117">
        <f t="shared" si="17"/>
        <v>0</v>
      </c>
      <c r="W126" s="117">
        <f t="shared" si="18"/>
        <v>0</v>
      </c>
      <c r="X126" s="117">
        <f t="shared" si="19"/>
        <v>0</v>
      </c>
      <c r="Y126" s="117">
        <f t="shared" si="20"/>
        <v>0</v>
      </c>
      <c r="Z126" s="117">
        <f t="shared" si="21"/>
        <v>0</v>
      </c>
      <c r="AA126" s="118">
        <f t="shared" si="22"/>
        <v>0</v>
      </c>
      <c r="AB126" s="147"/>
    </row>
    <row r="127" spans="1:29" s="112" customFormat="1" ht="15.75" x14ac:dyDescent="0.25">
      <c r="A127" s="309">
        <v>111656.55499999999</v>
      </c>
      <c r="B127" s="315" t="s">
        <v>311</v>
      </c>
      <c r="C127" s="309" t="s">
        <v>152</v>
      </c>
      <c r="D127" s="311" t="s">
        <v>310</v>
      </c>
      <c r="E127" s="115">
        <f t="shared" si="23"/>
        <v>12.5</v>
      </c>
      <c r="F127" s="131">
        <f>IF(AND(1=1,$E$12=1),VALUE(VLOOKUP($D127,'Pricing Reference'!$A$2:$J$98,2,FALSE))," ")</f>
        <v>12.5</v>
      </c>
      <c r="G127" s="131" t="str">
        <f>IF(AND(1=1,$E$12=2),VALUE(VLOOKUP($D127,'Pricing Reference'!$A$2:$J$98,3,FALSE))," ")</f>
        <v xml:space="preserve"> </v>
      </c>
      <c r="H127" s="131" t="str">
        <f>IF(AND(1=1,$E$12=3),VALUE(VLOOKUP($D127,'Pricing Reference'!$A$2:$J$98,4,FALSE))," ")</f>
        <v xml:space="preserve"> </v>
      </c>
      <c r="I127" s="131"/>
      <c r="J127" s="139">
        <f>VALUE(VLOOKUP($D127,'Pricing Reference'!$A$2:$J$98,10,FALSE))</f>
        <v>25</v>
      </c>
      <c r="K127" s="114"/>
      <c r="L127" s="114"/>
      <c r="M127" s="114"/>
      <c r="N127" s="114"/>
      <c r="O127" s="114"/>
      <c r="P127" s="139">
        <f t="shared" si="15"/>
        <v>0</v>
      </c>
      <c r="Q127" s="115"/>
      <c r="R127" s="116"/>
      <c r="S127" s="331">
        <v>888907004792</v>
      </c>
      <c r="T127" s="334" t="str">
        <f t="shared" si="16"/>
        <v xml:space="preserve"> </v>
      </c>
      <c r="U127" s="333"/>
      <c r="V127" s="117">
        <f t="shared" si="17"/>
        <v>0</v>
      </c>
      <c r="W127" s="117">
        <f t="shared" si="18"/>
        <v>0</v>
      </c>
      <c r="X127" s="117">
        <f t="shared" si="19"/>
        <v>0</v>
      </c>
      <c r="Y127" s="117">
        <f t="shared" si="20"/>
        <v>0</v>
      </c>
      <c r="Z127" s="117">
        <f t="shared" si="21"/>
        <v>0</v>
      </c>
      <c r="AA127" s="118">
        <f t="shared" si="22"/>
        <v>0</v>
      </c>
      <c r="AB127" s="147"/>
    </row>
    <row r="128" spans="1:29" s="112" customFormat="1" ht="15.75" x14ac:dyDescent="0.25">
      <c r="A128" s="309">
        <v>111655.55499999999</v>
      </c>
      <c r="B128" s="315" t="s">
        <v>312</v>
      </c>
      <c r="C128" s="309" t="s">
        <v>152</v>
      </c>
      <c r="D128" s="311" t="s">
        <v>310</v>
      </c>
      <c r="E128" s="115">
        <f t="shared" si="23"/>
        <v>12.5</v>
      </c>
      <c r="F128" s="131">
        <f>IF(AND(1=1,$E$12=1),VALUE(VLOOKUP($D128,'Pricing Reference'!$A$2:$J$98,2,FALSE))," ")</f>
        <v>12.5</v>
      </c>
      <c r="G128" s="131" t="str">
        <f>IF(AND(1=1,$E$12=2),VALUE(VLOOKUP($D128,'Pricing Reference'!$A$2:$J$98,3,FALSE))," ")</f>
        <v xml:space="preserve"> </v>
      </c>
      <c r="H128" s="131" t="str">
        <f>IF(AND(1=1,$E$12=3),VALUE(VLOOKUP($D128,'Pricing Reference'!$A$2:$J$98,4,FALSE))," ")</f>
        <v xml:space="preserve"> </v>
      </c>
      <c r="I128" s="131"/>
      <c r="J128" s="139">
        <f>VALUE(VLOOKUP($D128,'Pricing Reference'!$A$2:$J$98,10,FALSE))</f>
        <v>25</v>
      </c>
      <c r="K128" s="114"/>
      <c r="L128" s="114"/>
      <c r="M128" s="114"/>
      <c r="N128" s="114"/>
      <c r="O128" s="114"/>
      <c r="P128" s="139">
        <f t="shared" si="15"/>
        <v>0</v>
      </c>
      <c r="Q128" s="115"/>
      <c r="R128" s="116"/>
      <c r="S128" s="331">
        <v>888907004808</v>
      </c>
      <c r="T128" s="334" t="str">
        <f t="shared" si="16"/>
        <v xml:space="preserve"> </v>
      </c>
      <c r="U128" s="333"/>
      <c r="V128" s="117">
        <f t="shared" si="17"/>
        <v>0</v>
      </c>
      <c r="W128" s="117">
        <f t="shared" si="18"/>
        <v>0</v>
      </c>
      <c r="X128" s="117">
        <f t="shared" si="19"/>
        <v>0</v>
      </c>
      <c r="Y128" s="117">
        <f t="shared" si="20"/>
        <v>0</v>
      </c>
      <c r="Z128" s="117">
        <f t="shared" si="21"/>
        <v>0</v>
      </c>
      <c r="AA128" s="118">
        <f t="shared" si="22"/>
        <v>0</v>
      </c>
      <c r="AB128" s="147"/>
    </row>
    <row r="129" spans="1:28" s="112" customFormat="1" ht="15.75" x14ac:dyDescent="0.25">
      <c r="A129" s="309">
        <v>111654.93700000001</v>
      </c>
      <c r="B129" s="315" t="s">
        <v>313</v>
      </c>
      <c r="C129" s="309" t="s">
        <v>152</v>
      </c>
      <c r="D129" s="311" t="s">
        <v>310</v>
      </c>
      <c r="E129" s="115">
        <f t="shared" si="23"/>
        <v>12.5</v>
      </c>
      <c r="F129" s="131">
        <f>IF(AND(1=1,$E$12=1),VALUE(VLOOKUP($D129,'Pricing Reference'!$A$2:$J$98,2,FALSE))," ")</f>
        <v>12.5</v>
      </c>
      <c r="G129" s="131" t="str">
        <f>IF(AND(1=1,$E$12=2),VALUE(VLOOKUP($D129,'Pricing Reference'!$A$2:$J$98,3,FALSE))," ")</f>
        <v xml:space="preserve"> </v>
      </c>
      <c r="H129" s="131" t="str">
        <f>IF(AND(1=1,$E$12=3),VALUE(VLOOKUP($D129,'Pricing Reference'!$A$2:$J$98,4,FALSE))," ")</f>
        <v xml:space="preserve"> </v>
      </c>
      <c r="I129" s="131"/>
      <c r="J129" s="139">
        <f>VALUE(VLOOKUP($D129,'Pricing Reference'!$A$2:$J$98,10,FALSE))</f>
        <v>25</v>
      </c>
      <c r="K129" s="114"/>
      <c r="L129" s="114"/>
      <c r="M129" s="114"/>
      <c r="N129" s="114"/>
      <c r="O129" s="114"/>
      <c r="P129" s="139">
        <f t="shared" si="15"/>
        <v>0</v>
      </c>
      <c r="Q129" s="115"/>
      <c r="R129" s="116"/>
      <c r="S129" s="331">
        <v>888907004815</v>
      </c>
      <c r="T129" s="334" t="str">
        <f t="shared" si="16"/>
        <v xml:space="preserve"> </v>
      </c>
      <c r="U129" s="333"/>
      <c r="V129" s="117">
        <f t="shared" si="17"/>
        <v>0</v>
      </c>
      <c r="W129" s="117">
        <f t="shared" si="18"/>
        <v>0</v>
      </c>
      <c r="X129" s="117">
        <f t="shared" si="19"/>
        <v>0</v>
      </c>
      <c r="Y129" s="117">
        <f t="shared" si="20"/>
        <v>0</v>
      </c>
      <c r="Z129" s="117">
        <f t="shared" si="21"/>
        <v>0</v>
      </c>
      <c r="AA129" s="118">
        <f t="shared" si="22"/>
        <v>0</v>
      </c>
      <c r="AB129" s="147"/>
    </row>
    <row r="130" spans="1:28" s="112" customFormat="1" ht="15.75" x14ac:dyDescent="0.25">
      <c r="A130" s="309">
        <v>100482</v>
      </c>
      <c r="B130" s="315" t="s">
        <v>314</v>
      </c>
      <c r="C130" s="309" t="s">
        <v>212</v>
      </c>
      <c r="D130" s="311" t="s">
        <v>315</v>
      </c>
      <c r="E130" s="115">
        <f t="shared" si="23"/>
        <v>12.5</v>
      </c>
      <c r="F130" s="131">
        <f>IF(AND(1=1,$E$12=1),VALUE(VLOOKUP($D130,'Pricing Reference'!$A$2:$J$98,2,FALSE))," ")</f>
        <v>12.5</v>
      </c>
      <c r="G130" s="131" t="str">
        <f>IF(AND(1=1,$E$12=2),VALUE(VLOOKUP($D130,'Pricing Reference'!$A$2:$J$98,3,FALSE))," ")</f>
        <v xml:space="preserve"> </v>
      </c>
      <c r="H130" s="131" t="str">
        <f>IF(AND(1=1,$E$12=3),VALUE(VLOOKUP($D130,'Pricing Reference'!$A$2:$J$98,4,FALSE))," ")</f>
        <v xml:space="preserve"> </v>
      </c>
      <c r="I130" s="131"/>
      <c r="J130" s="139">
        <f>VALUE(VLOOKUP($D130,'Pricing Reference'!$A$2:$J$98,10,FALSE))</f>
        <v>25</v>
      </c>
      <c r="K130" s="114"/>
      <c r="L130" s="114"/>
      <c r="M130" s="114"/>
      <c r="N130" s="114"/>
      <c r="O130" s="114"/>
      <c r="P130" s="139">
        <f t="shared" si="15"/>
        <v>0</v>
      </c>
      <c r="Q130" s="115"/>
      <c r="R130" s="116"/>
      <c r="S130" s="331">
        <v>877958002888</v>
      </c>
      <c r="T130" s="334" t="str">
        <f t="shared" si="16"/>
        <v xml:space="preserve"> </v>
      </c>
      <c r="U130" s="333"/>
      <c r="V130" s="117">
        <f t="shared" si="17"/>
        <v>0</v>
      </c>
      <c r="W130" s="117">
        <f t="shared" si="18"/>
        <v>0</v>
      </c>
      <c r="X130" s="117">
        <f t="shared" si="19"/>
        <v>0</v>
      </c>
      <c r="Y130" s="117">
        <f t="shared" si="20"/>
        <v>0</v>
      </c>
      <c r="Z130" s="117">
        <f t="shared" si="21"/>
        <v>0</v>
      </c>
      <c r="AA130" s="118">
        <f t="shared" si="22"/>
        <v>0</v>
      </c>
      <c r="AB130" s="147"/>
    </row>
    <row r="131" spans="1:28" s="112" customFormat="1" ht="15.75" x14ac:dyDescent="0.25">
      <c r="A131" s="309">
        <v>100483</v>
      </c>
      <c r="B131" s="315" t="s">
        <v>316</v>
      </c>
      <c r="C131" s="309" t="s">
        <v>212</v>
      </c>
      <c r="D131" s="311" t="s">
        <v>315</v>
      </c>
      <c r="E131" s="115">
        <f t="shared" si="23"/>
        <v>12.5</v>
      </c>
      <c r="F131" s="131">
        <f>IF(AND(1=1,$E$12=1),VALUE(VLOOKUP($D131,'Pricing Reference'!$A$2:$J$98,2,FALSE))," ")</f>
        <v>12.5</v>
      </c>
      <c r="G131" s="131" t="str">
        <f>IF(AND(1=1,$E$12=2),VALUE(VLOOKUP($D131,'Pricing Reference'!$A$2:$J$98,3,FALSE))," ")</f>
        <v xml:space="preserve"> </v>
      </c>
      <c r="H131" s="131" t="str">
        <f>IF(AND(1=1,$E$12=3),VALUE(VLOOKUP($D131,'Pricing Reference'!$A$2:$J$98,4,FALSE))," ")</f>
        <v xml:space="preserve"> </v>
      </c>
      <c r="I131" s="131"/>
      <c r="J131" s="139">
        <f>VALUE(VLOOKUP($D131,'Pricing Reference'!$A$2:$J$98,10,FALSE))</f>
        <v>25</v>
      </c>
      <c r="K131" s="114"/>
      <c r="L131" s="114"/>
      <c r="M131" s="114"/>
      <c r="N131" s="114"/>
      <c r="O131" s="114"/>
      <c r="P131" s="139">
        <f t="shared" si="15"/>
        <v>0</v>
      </c>
      <c r="Q131" s="115"/>
      <c r="R131" s="116"/>
      <c r="S131" s="331">
        <v>877958002901</v>
      </c>
      <c r="T131" s="334" t="str">
        <f t="shared" si="16"/>
        <v xml:space="preserve"> </v>
      </c>
      <c r="U131" s="333"/>
      <c r="V131" s="117">
        <f t="shared" si="17"/>
        <v>0</v>
      </c>
      <c r="W131" s="117">
        <f t="shared" si="18"/>
        <v>0</v>
      </c>
      <c r="X131" s="117">
        <f t="shared" si="19"/>
        <v>0</v>
      </c>
      <c r="Y131" s="117">
        <f t="shared" si="20"/>
        <v>0</v>
      </c>
      <c r="Z131" s="117">
        <f t="shared" si="21"/>
        <v>0</v>
      </c>
      <c r="AA131" s="118">
        <f t="shared" si="22"/>
        <v>0</v>
      </c>
      <c r="AB131" s="147"/>
    </row>
    <row r="132" spans="1:28" s="112" customFormat="1" ht="15.75" x14ac:dyDescent="0.25">
      <c r="A132" s="309">
        <v>100481</v>
      </c>
      <c r="B132" s="315" t="s">
        <v>317</v>
      </c>
      <c r="C132" s="309" t="s">
        <v>212</v>
      </c>
      <c r="D132" s="311" t="s">
        <v>315</v>
      </c>
      <c r="E132" s="115">
        <f t="shared" si="23"/>
        <v>12.5</v>
      </c>
      <c r="F132" s="131">
        <f>IF(AND(1=1,$E$12=1),VALUE(VLOOKUP($D132,'Pricing Reference'!$A$2:$J$98,2,FALSE))," ")</f>
        <v>12.5</v>
      </c>
      <c r="G132" s="131" t="str">
        <f>IF(AND(1=1,$E$12=2),VALUE(VLOOKUP($D132,'Pricing Reference'!$A$2:$J$98,3,FALSE))," ")</f>
        <v xml:space="preserve"> </v>
      </c>
      <c r="H132" s="131" t="str">
        <f>IF(AND(1=1,$E$12=3),VALUE(VLOOKUP($D132,'Pricing Reference'!$A$2:$J$98,4,FALSE))," ")</f>
        <v xml:space="preserve"> </v>
      </c>
      <c r="I132" s="131"/>
      <c r="J132" s="139">
        <f>VALUE(VLOOKUP($D132,'Pricing Reference'!$A$2:$J$98,10,FALSE))</f>
        <v>25</v>
      </c>
      <c r="K132" s="114"/>
      <c r="L132" s="114"/>
      <c r="M132" s="114"/>
      <c r="N132" s="114"/>
      <c r="O132" s="114"/>
      <c r="P132" s="139">
        <f t="shared" si="15"/>
        <v>0</v>
      </c>
      <c r="Q132" s="115"/>
      <c r="R132" s="116"/>
      <c r="S132" s="331">
        <v>877958004264</v>
      </c>
      <c r="T132" s="334" t="str">
        <f t="shared" si="16"/>
        <v xml:space="preserve"> </v>
      </c>
      <c r="U132" s="333"/>
      <c r="V132" s="117">
        <f t="shared" si="17"/>
        <v>0</v>
      </c>
      <c r="W132" s="117">
        <f t="shared" si="18"/>
        <v>0</v>
      </c>
      <c r="X132" s="117">
        <f t="shared" si="19"/>
        <v>0</v>
      </c>
      <c r="Y132" s="117">
        <f t="shared" si="20"/>
        <v>0</v>
      </c>
      <c r="Z132" s="117">
        <f t="shared" si="21"/>
        <v>0</v>
      </c>
      <c r="AA132" s="118">
        <f t="shared" si="22"/>
        <v>0</v>
      </c>
      <c r="AB132" s="147"/>
    </row>
    <row r="133" spans="1:28" s="112" customFormat="1" ht="15.75" x14ac:dyDescent="0.25">
      <c r="A133" s="309">
        <v>107700</v>
      </c>
      <c r="B133" s="315" t="s">
        <v>318</v>
      </c>
      <c r="C133" s="309" t="s">
        <v>212</v>
      </c>
      <c r="D133" s="311" t="s">
        <v>319</v>
      </c>
      <c r="E133" s="115">
        <f t="shared" si="23"/>
        <v>12.5</v>
      </c>
      <c r="F133" s="131">
        <f>IF(AND(1=1,$E$12=1),VALUE(VLOOKUP($D133,'Pricing Reference'!$A$2:$J$98,2,FALSE))," ")</f>
        <v>12.5</v>
      </c>
      <c r="G133" s="131" t="str">
        <f>IF(AND(1=1,$E$12=2),VALUE(VLOOKUP($D133,'Pricing Reference'!$A$2:$J$98,3,FALSE))," ")</f>
        <v xml:space="preserve"> </v>
      </c>
      <c r="H133" s="131" t="str">
        <f>IF(AND(1=1,$E$12=3),VALUE(VLOOKUP($D133,'Pricing Reference'!$A$2:$J$98,4,FALSE))," ")</f>
        <v xml:space="preserve"> </v>
      </c>
      <c r="I133" s="131"/>
      <c r="J133" s="139">
        <f>VALUE(VLOOKUP($D133,'Pricing Reference'!$A$2:$J$98,10,FALSE))</f>
        <v>25</v>
      </c>
      <c r="K133" s="114"/>
      <c r="L133" s="114"/>
      <c r="M133" s="114"/>
      <c r="N133" s="114"/>
      <c r="O133" s="114"/>
      <c r="P133" s="139">
        <f t="shared" si="15"/>
        <v>0</v>
      </c>
      <c r="Q133" s="115"/>
      <c r="R133" s="116"/>
      <c r="S133" s="331">
        <v>847587006182</v>
      </c>
      <c r="T133" s="334" t="str">
        <f t="shared" si="16"/>
        <v xml:space="preserve"> </v>
      </c>
      <c r="U133" s="333"/>
      <c r="V133" s="117">
        <f t="shared" si="17"/>
        <v>0</v>
      </c>
      <c r="W133" s="117">
        <f t="shared" si="18"/>
        <v>0</v>
      </c>
      <c r="X133" s="117">
        <f t="shared" si="19"/>
        <v>0</v>
      </c>
      <c r="Y133" s="117">
        <f t="shared" si="20"/>
        <v>0</v>
      </c>
      <c r="Z133" s="117">
        <f t="shared" si="21"/>
        <v>0</v>
      </c>
      <c r="AA133" s="118">
        <f t="shared" si="22"/>
        <v>0</v>
      </c>
      <c r="AB133" s="147"/>
    </row>
    <row r="134" spans="1:28" s="112" customFormat="1" ht="15.75" x14ac:dyDescent="0.25">
      <c r="A134" s="309">
        <v>107701</v>
      </c>
      <c r="B134" s="315" t="s">
        <v>320</v>
      </c>
      <c r="C134" s="309" t="s">
        <v>212</v>
      </c>
      <c r="D134" s="311" t="s">
        <v>319</v>
      </c>
      <c r="E134" s="115">
        <f t="shared" si="23"/>
        <v>12.5</v>
      </c>
      <c r="F134" s="131">
        <f>IF(AND(1=1,$E$12=1),VALUE(VLOOKUP($D134,'Pricing Reference'!$A$2:$J$98,2,FALSE))," ")</f>
        <v>12.5</v>
      </c>
      <c r="G134" s="131" t="str">
        <f>IF(AND(1=1,$E$12=2),VALUE(VLOOKUP($D134,'Pricing Reference'!$A$2:$J$98,3,FALSE))," ")</f>
        <v xml:space="preserve"> </v>
      </c>
      <c r="H134" s="131" t="str">
        <f>IF(AND(1=1,$E$12=3),VALUE(VLOOKUP($D134,'Pricing Reference'!$A$2:$J$98,4,FALSE))," ")</f>
        <v xml:space="preserve"> </v>
      </c>
      <c r="I134" s="131"/>
      <c r="J134" s="139">
        <f>VALUE(VLOOKUP($D134,'Pricing Reference'!$A$2:$J$98,10,FALSE))</f>
        <v>25</v>
      </c>
      <c r="K134" s="114"/>
      <c r="L134" s="114"/>
      <c r="M134" s="114"/>
      <c r="N134" s="114"/>
      <c r="O134" s="114"/>
      <c r="P134" s="139">
        <f t="shared" si="15"/>
        <v>0</v>
      </c>
      <c r="Q134" s="115"/>
      <c r="R134" s="116"/>
      <c r="S134" s="331">
        <v>847587006199</v>
      </c>
      <c r="T134" s="334" t="str">
        <f t="shared" si="16"/>
        <v xml:space="preserve"> </v>
      </c>
      <c r="U134" s="333"/>
      <c r="V134" s="117">
        <f t="shared" si="17"/>
        <v>0</v>
      </c>
      <c r="W134" s="117">
        <f t="shared" si="18"/>
        <v>0</v>
      </c>
      <c r="X134" s="117">
        <f t="shared" si="19"/>
        <v>0</v>
      </c>
      <c r="Y134" s="117">
        <f t="shared" si="20"/>
        <v>0</v>
      </c>
      <c r="Z134" s="117">
        <f t="shared" si="21"/>
        <v>0</v>
      </c>
      <c r="AA134" s="118">
        <f t="shared" si="22"/>
        <v>0</v>
      </c>
      <c r="AB134" s="147"/>
    </row>
    <row r="135" spans="1:28" s="112" customFormat="1" ht="15.75" x14ac:dyDescent="0.25">
      <c r="A135" s="313">
        <v>107702</v>
      </c>
      <c r="B135" s="311" t="s">
        <v>321</v>
      </c>
      <c r="C135" s="309" t="s">
        <v>212</v>
      </c>
      <c r="D135" s="311" t="s">
        <v>319</v>
      </c>
      <c r="E135" s="115">
        <f t="shared" si="23"/>
        <v>12.5</v>
      </c>
      <c r="F135" s="131">
        <f>IF(AND(1=1,$E$12=1),VALUE(VLOOKUP($D135,'Pricing Reference'!$A$2:$J$98,2,FALSE))," ")</f>
        <v>12.5</v>
      </c>
      <c r="G135" s="131" t="str">
        <f>IF(AND(1=1,$E$12=2),VALUE(VLOOKUP($D135,'Pricing Reference'!$A$2:$J$98,3,FALSE))," ")</f>
        <v xml:space="preserve"> </v>
      </c>
      <c r="H135" s="131" t="str">
        <f>IF(AND(1=1,$E$12=3),VALUE(VLOOKUP($D135,'Pricing Reference'!$A$2:$J$98,4,FALSE))," ")</f>
        <v xml:space="preserve"> </v>
      </c>
      <c r="I135" s="131"/>
      <c r="J135" s="139">
        <f>VALUE(VLOOKUP($D135,'Pricing Reference'!$A$2:$J$98,10,FALSE))</f>
        <v>25</v>
      </c>
      <c r="K135" s="114"/>
      <c r="L135" s="114"/>
      <c r="M135" s="114"/>
      <c r="N135" s="114"/>
      <c r="O135" s="114"/>
      <c r="P135" s="139">
        <f t="shared" si="15"/>
        <v>0</v>
      </c>
      <c r="Q135" s="115"/>
      <c r="R135" s="116"/>
      <c r="S135" s="331">
        <v>847587006205</v>
      </c>
      <c r="T135" s="334" t="str">
        <f t="shared" si="16"/>
        <v xml:space="preserve"> </v>
      </c>
      <c r="U135" s="333"/>
      <c r="V135" s="117">
        <f t="shared" si="17"/>
        <v>0</v>
      </c>
      <c r="W135" s="117">
        <f t="shared" si="18"/>
        <v>0</v>
      </c>
      <c r="X135" s="117">
        <f t="shared" si="19"/>
        <v>0</v>
      </c>
      <c r="Y135" s="117">
        <f t="shared" si="20"/>
        <v>0</v>
      </c>
      <c r="Z135" s="117">
        <f t="shared" si="21"/>
        <v>0</v>
      </c>
      <c r="AA135" s="118">
        <f t="shared" si="22"/>
        <v>0</v>
      </c>
      <c r="AB135" s="147"/>
    </row>
    <row r="136" spans="1:28" s="112" customFormat="1" ht="15.75" x14ac:dyDescent="0.25">
      <c r="A136" s="313">
        <v>107703</v>
      </c>
      <c r="B136" s="311" t="s">
        <v>322</v>
      </c>
      <c r="C136" s="309" t="s">
        <v>212</v>
      </c>
      <c r="D136" s="311" t="s">
        <v>319</v>
      </c>
      <c r="E136" s="115">
        <f t="shared" si="23"/>
        <v>12.5</v>
      </c>
      <c r="F136" s="131">
        <f>IF(AND(1=1,$E$12=1),VALUE(VLOOKUP($D136,'Pricing Reference'!$A$2:$J$98,2,FALSE))," ")</f>
        <v>12.5</v>
      </c>
      <c r="G136" s="131" t="str">
        <f>IF(AND(1=1,$E$12=2),VALUE(VLOOKUP($D136,'Pricing Reference'!$A$2:$J$98,3,FALSE))," ")</f>
        <v xml:space="preserve"> </v>
      </c>
      <c r="H136" s="131" t="str">
        <f>IF(AND(1=1,$E$12=3),VALUE(VLOOKUP($D136,'Pricing Reference'!$A$2:$J$98,4,FALSE))," ")</f>
        <v xml:space="preserve"> </v>
      </c>
      <c r="I136" s="131"/>
      <c r="J136" s="139">
        <f>VALUE(VLOOKUP($D136,'Pricing Reference'!$A$2:$J$98,10,FALSE))</f>
        <v>25</v>
      </c>
      <c r="K136" s="114"/>
      <c r="L136" s="114"/>
      <c r="M136" s="114"/>
      <c r="N136" s="114"/>
      <c r="O136" s="114"/>
      <c r="P136" s="139">
        <f t="shared" si="15"/>
        <v>0</v>
      </c>
      <c r="Q136" s="115"/>
      <c r="R136" s="116"/>
      <c r="S136" s="331">
        <v>847587006212</v>
      </c>
      <c r="T136" s="334" t="str">
        <f t="shared" si="16"/>
        <v xml:space="preserve"> </v>
      </c>
      <c r="U136" s="333"/>
      <c r="V136" s="117">
        <f t="shared" si="17"/>
        <v>0</v>
      </c>
      <c r="W136" s="117">
        <f t="shared" si="18"/>
        <v>0</v>
      </c>
      <c r="X136" s="117">
        <f t="shared" si="19"/>
        <v>0</v>
      </c>
      <c r="Y136" s="117">
        <f t="shared" si="20"/>
        <v>0</v>
      </c>
      <c r="Z136" s="117">
        <f t="shared" si="21"/>
        <v>0</v>
      </c>
      <c r="AA136" s="118">
        <f t="shared" si="22"/>
        <v>0</v>
      </c>
      <c r="AB136" s="147"/>
    </row>
    <row r="137" spans="1:28" s="112" customFormat="1" ht="15.75" x14ac:dyDescent="0.25">
      <c r="A137" s="313">
        <v>108674</v>
      </c>
      <c r="B137" s="311" t="s">
        <v>323</v>
      </c>
      <c r="C137" s="309" t="s">
        <v>212</v>
      </c>
      <c r="D137" s="311" t="s">
        <v>319</v>
      </c>
      <c r="E137" s="115">
        <f t="shared" si="23"/>
        <v>12.5</v>
      </c>
      <c r="F137" s="131">
        <f>IF(AND(1=1,$E$12=1),VALUE(VLOOKUP($D137,'Pricing Reference'!$A$2:$J$98,2,FALSE))," ")</f>
        <v>12.5</v>
      </c>
      <c r="G137" s="131" t="str">
        <f>IF(AND(1=1,$E$12=2),VALUE(VLOOKUP($D137,'Pricing Reference'!$A$2:$J$98,3,FALSE))," ")</f>
        <v xml:space="preserve"> </v>
      </c>
      <c r="H137" s="131" t="str">
        <f>IF(AND(1=1,$E$12=3),VALUE(VLOOKUP($D137,'Pricing Reference'!$A$2:$J$98,4,FALSE))," ")</f>
        <v xml:space="preserve"> </v>
      </c>
      <c r="I137" s="131"/>
      <c r="J137" s="139">
        <f>VALUE(VLOOKUP($D137,'Pricing Reference'!$A$2:$J$98,10,FALSE))</f>
        <v>25</v>
      </c>
      <c r="K137" s="114"/>
      <c r="L137" s="114"/>
      <c r="M137" s="114"/>
      <c r="N137" s="114"/>
      <c r="O137" s="114"/>
      <c r="P137" s="139">
        <f t="shared" si="15"/>
        <v>0</v>
      </c>
      <c r="Q137" s="115"/>
      <c r="R137" s="116"/>
      <c r="S137" s="331">
        <v>847587008919</v>
      </c>
      <c r="T137" s="334" t="str">
        <f t="shared" si="16"/>
        <v xml:space="preserve"> </v>
      </c>
      <c r="U137" s="333"/>
      <c r="V137" s="117">
        <f t="shared" si="17"/>
        <v>0</v>
      </c>
      <c r="W137" s="117">
        <f t="shared" si="18"/>
        <v>0</v>
      </c>
      <c r="X137" s="117">
        <f t="shared" si="19"/>
        <v>0</v>
      </c>
      <c r="Y137" s="117">
        <f t="shared" si="20"/>
        <v>0</v>
      </c>
      <c r="Z137" s="117">
        <f t="shared" si="21"/>
        <v>0</v>
      </c>
      <c r="AA137" s="118">
        <f t="shared" si="22"/>
        <v>0</v>
      </c>
      <c r="AB137" s="147"/>
    </row>
    <row r="138" spans="1:28" s="112" customFormat="1" ht="15.75" x14ac:dyDescent="0.25">
      <c r="A138" s="313">
        <v>108675</v>
      </c>
      <c r="B138" s="315" t="s">
        <v>324</v>
      </c>
      <c r="C138" s="309" t="s">
        <v>212</v>
      </c>
      <c r="D138" s="311" t="s">
        <v>319</v>
      </c>
      <c r="E138" s="115">
        <f t="shared" si="23"/>
        <v>12.5</v>
      </c>
      <c r="F138" s="131">
        <f>IF(AND(1=1,$E$12=1),VALUE(VLOOKUP($D138,'Pricing Reference'!$A$2:$J$98,2,FALSE))," ")</f>
        <v>12.5</v>
      </c>
      <c r="G138" s="131" t="str">
        <f>IF(AND(1=1,$E$12=2),VALUE(VLOOKUP($D138,'Pricing Reference'!$A$2:$J$98,3,FALSE))," ")</f>
        <v xml:space="preserve"> </v>
      </c>
      <c r="H138" s="131" t="str">
        <f>IF(AND(1=1,$E$12=3),VALUE(VLOOKUP($D138,'Pricing Reference'!$A$2:$J$98,4,FALSE))," ")</f>
        <v xml:space="preserve"> </v>
      </c>
      <c r="I138" s="131"/>
      <c r="J138" s="139">
        <f>VALUE(VLOOKUP($D138,'Pricing Reference'!$A$2:$J$98,10,FALSE))</f>
        <v>25</v>
      </c>
      <c r="K138" s="114"/>
      <c r="L138" s="114"/>
      <c r="M138" s="114"/>
      <c r="N138" s="114"/>
      <c r="O138" s="114"/>
      <c r="P138" s="139">
        <f t="shared" si="15"/>
        <v>0</v>
      </c>
      <c r="Q138" s="115"/>
      <c r="R138" s="116"/>
      <c r="S138" s="331">
        <v>847587008926</v>
      </c>
      <c r="T138" s="334" t="str">
        <f t="shared" si="16"/>
        <v xml:space="preserve"> </v>
      </c>
      <c r="U138" s="333"/>
      <c r="V138" s="117">
        <f t="shared" si="17"/>
        <v>0</v>
      </c>
      <c r="W138" s="117">
        <f t="shared" si="18"/>
        <v>0</v>
      </c>
      <c r="X138" s="117">
        <f t="shared" si="19"/>
        <v>0</v>
      </c>
      <c r="Y138" s="117">
        <f t="shared" si="20"/>
        <v>0</v>
      </c>
      <c r="Z138" s="117">
        <f t="shared" si="21"/>
        <v>0</v>
      </c>
      <c r="AA138" s="118">
        <f t="shared" si="22"/>
        <v>0</v>
      </c>
      <c r="AB138" s="147"/>
    </row>
    <row r="139" spans="1:28" s="112" customFormat="1" ht="15.75" x14ac:dyDescent="0.25">
      <c r="A139" s="313">
        <v>100208</v>
      </c>
      <c r="B139" s="315" t="s">
        <v>325</v>
      </c>
      <c r="C139" s="309" t="s">
        <v>212</v>
      </c>
      <c r="D139" s="311" t="s">
        <v>319</v>
      </c>
      <c r="E139" s="115">
        <f t="shared" si="23"/>
        <v>12.5</v>
      </c>
      <c r="F139" s="131">
        <f>IF(AND(1=1,$E$12=1),VALUE(VLOOKUP($D139,'Pricing Reference'!$A$2:$J$98,2,FALSE))," ")</f>
        <v>12.5</v>
      </c>
      <c r="G139" s="131" t="str">
        <f>IF(AND(1=1,$E$12=2),VALUE(VLOOKUP($D139,'Pricing Reference'!$A$2:$J$98,3,FALSE))," ")</f>
        <v xml:space="preserve"> </v>
      </c>
      <c r="H139" s="131" t="str">
        <f>IF(AND(1=1,$E$12=3),VALUE(VLOOKUP($D139,'Pricing Reference'!$A$2:$J$98,4,FALSE))," ")</f>
        <v xml:space="preserve"> </v>
      </c>
      <c r="I139" s="131"/>
      <c r="J139" s="139">
        <f>VALUE(VLOOKUP($D139,'Pricing Reference'!$A$2:$J$98,10,FALSE))</f>
        <v>25</v>
      </c>
      <c r="K139" s="114"/>
      <c r="L139" s="114"/>
      <c r="M139" s="114"/>
      <c r="N139" s="114"/>
      <c r="O139" s="114"/>
      <c r="P139" s="139">
        <f t="shared" si="15"/>
        <v>0</v>
      </c>
      <c r="Q139" s="115"/>
      <c r="R139" s="116"/>
      <c r="S139" s="331">
        <v>847587003051</v>
      </c>
      <c r="T139" s="334" t="str">
        <f t="shared" si="16"/>
        <v xml:space="preserve"> </v>
      </c>
      <c r="U139" s="333"/>
      <c r="V139" s="117">
        <f t="shared" si="17"/>
        <v>0</v>
      </c>
      <c r="W139" s="117">
        <f t="shared" si="18"/>
        <v>0</v>
      </c>
      <c r="X139" s="117">
        <f t="shared" si="19"/>
        <v>0</v>
      </c>
      <c r="Y139" s="117">
        <f t="shared" si="20"/>
        <v>0</v>
      </c>
      <c r="Z139" s="117">
        <f t="shared" si="21"/>
        <v>0</v>
      </c>
      <c r="AA139" s="118">
        <f t="shared" si="22"/>
        <v>0</v>
      </c>
      <c r="AB139" s="147"/>
    </row>
    <row r="140" spans="1:28" s="112" customFormat="1" ht="15.75" x14ac:dyDescent="0.25">
      <c r="A140" s="309">
        <v>111641.999</v>
      </c>
      <c r="B140" s="315" t="s">
        <v>326</v>
      </c>
      <c r="C140" s="309" t="s">
        <v>152</v>
      </c>
      <c r="D140" s="311" t="s">
        <v>319</v>
      </c>
      <c r="E140" s="115">
        <f t="shared" si="23"/>
        <v>12.5</v>
      </c>
      <c r="F140" s="131">
        <f>IF(AND(1=1,$E$12=1),VALUE(VLOOKUP($D140,'Pricing Reference'!$A$2:$J$98,2,FALSE))," ")</f>
        <v>12.5</v>
      </c>
      <c r="G140" s="131" t="str">
        <f>IF(AND(1=1,$E$12=2),VALUE(VLOOKUP($D140,'Pricing Reference'!$A$2:$J$98,3,FALSE))," ")</f>
        <v xml:space="preserve"> </v>
      </c>
      <c r="H140" s="131" t="str">
        <f>IF(AND(1=1,$E$12=3),VALUE(VLOOKUP($D140,'Pricing Reference'!$A$2:$J$98,4,FALSE))," ")</f>
        <v xml:space="preserve"> </v>
      </c>
      <c r="I140" s="131"/>
      <c r="J140" s="139">
        <f>VALUE(VLOOKUP($D140,'Pricing Reference'!$A$2:$J$98,10,FALSE))</f>
        <v>25</v>
      </c>
      <c r="K140" s="114"/>
      <c r="L140" s="114"/>
      <c r="M140" s="114"/>
      <c r="N140" s="114"/>
      <c r="O140" s="114"/>
      <c r="P140" s="139">
        <f t="shared" si="15"/>
        <v>0</v>
      </c>
      <c r="Q140" s="115"/>
      <c r="R140" s="116"/>
      <c r="S140" s="331">
        <v>888907005003</v>
      </c>
      <c r="T140" s="334" t="str">
        <f t="shared" si="16"/>
        <v xml:space="preserve"> </v>
      </c>
      <c r="U140" s="333"/>
      <c r="V140" s="117">
        <f t="shared" si="17"/>
        <v>0</v>
      </c>
      <c r="W140" s="117">
        <f t="shared" si="18"/>
        <v>0</v>
      </c>
      <c r="X140" s="117">
        <f t="shared" si="19"/>
        <v>0</v>
      </c>
      <c r="Y140" s="117">
        <f t="shared" si="20"/>
        <v>0</v>
      </c>
      <c r="Z140" s="117">
        <f t="shared" si="21"/>
        <v>0</v>
      </c>
      <c r="AA140" s="118">
        <f t="shared" si="22"/>
        <v>0</v>
      </c>
      <c r="AB140" s="147"/>
    </row>
    <row r="141" spans="1:28" s="112" customFormat="1" ht="15.75" x14ac:dyDescent="0.25">
      <c r="A141" s="309">
        <v>100486</v>
      </c>
      <c r="B141" s="315" t="s">
        <v>327</v>
      </c>
      <c r="C141" s="309" t="s">
        <v>212</v>
      </c>
      <c r="D141" s="311" t="s">
        <v>319</v>
      </c>
      <c r="E141" s="115">
        <f t="shared" si="23"/>
        <v>12.5</v>
      </c>
      <c r="F141" s="131">
        <f>IF(AND(1=1,$E$12=1),VALUE(VLOOKUP($D141,'Pricing Reference'!$A$2:$J$98,2,FALSE))," ")</f>
        <v>12.5</v>
      </c>
      <c r="G141" s="131" t="str">
        <f>IF(AND(1=1,$E$12=2),VALUE(VLOOKUP($D141,'Pricing Reference'!$A$2:$J$98,3,FALSE))," ")</f>
        <v xml:space="preserve"> </v>
      </c>
      <c r="H141" s="131" t="str">
        <f>IF(AND(1=1,$E$12=3),VALUE(VLOOKUP($D141,'Pricing Reference'!$A$2:$J$98,4,FALSE))," ")</f>
        <v xml:space="preserve"> </v>
      </c>
      <c r="I141" s="131"/>
      <c r="J141" s="139">
        <f>VALUE(VLOOKUP($D141,'Pricing Reference'!$A$2:$J$98,10,FALSE))</f>
        <v>25</v>
      </c>
      <c r="K141" s="114"/>
      <c r="L141" s="114"/>
      <c r="M141" s="114"/>
      <c r="N141" s="114"/>
      <c r="O141" s="114"/>
      <c r="P141" s="139">
        <f t="shared" ref="P141:P203" si="24">SUM(V141,W141,X141,Y141,Z141)</f>
        <v>0</v>
      </c>
      <c r="Q141" s="115"/>
      <c r="R141" s="116"/>
      <c r="S141" s="331">
        <v>847587000692</v>
      </c>
      <c r="T141" s="334" t="str">
        <f t="shared" ref="T141:T203" si="25">IF(AA141&gt;0.01,"X"," ")</f>
        <v xml:space="preserve"> </v>
      </c>
      <c r="U141" s="333"/>
      <c r="V141" s="117">
        <f t="shared" ref="V141:V203" si="26">K141*$E141</f>
        <v>0</v>
      </c>
      <c r="W141" s="117">
        <f t="shared" ref="W141:W203" si="27">L141*$E141</f>
        <v>0</v>
      </c>
      <c r="X141" s="117">
        <f t="shared" ref="X141:X203" si="28">M141*$E141</f>
        <v>0</v>
      </c>
      <c r="Y141" s="117">
        <f t="shared" ref="Y141:Y203" si="29">N141*$E141</f>
        <v>0</v>
      </c>
      <c r="Z141" s="117">
        <f t="shared" ref="Z141:Z203" si="30">O141*$E141</f>
        <v>0</v>
      </c>
      <c r="AA141" s="118">
        <f t="shared" ref="AA141:AA203" si="31">SUM(K141,L141,M141,N141,O141)</f>
        <v>0</v>
      </c>
      <c r="AB141" s="147"/>
    </row>
    <row r="142" spans="1:28" s="112" customFormat="1" ht="15.75" x14ac:dyDescent="0.25">
      <c r="A142" s="309">
        <v>100485</v>
      </c>
      <c r="B142" s="315" t="s">
        <v>328</v>
      </c>
      <c r="C142" s="309" t="s">
        <v>212</v>
      </c>
      <c r="D142" s="311" t="s">
        <v>319</v>
      </c>
      <c r="E142" s="115">
        <f t="shared" si="23"/>
        <v>12.5</v>
      </c>
      <c r="F142" s="131">
        <f>IF(AND(1=1,$E$12=1),VALUE(VLOOKUP($D142,'Pricing Reference'!$A$2:$J$98,2,FALSE))," ")</f>
        <v>12.5</v>
      </c>
      <c r="G142" s="131" t="str">
        <f>IF(AND(1=1,$E$12=2),VALUE(VLOOKUP($D142,'Pricing Reference'!$A$2:$J$98,3,FALSE))," ")</f>
        <v xml:space="preserve"> </v>
      </c>
      <c r="H142" s="131" t="str">
        <f>IF(AND(1=1,$E$12=3),VALUE(VLOOKUP($D142,'Pricing Reference'!$A$2:$J$98,4,FALSE))," ")</f>
        <v xml:space="preserve"> </v>
      </c>
      <c r="I142" s="131"/>
      <c r="J142" s="139">
        <f>VALUE(VLOOKUP($D142,'Pricing Reference'!$A$2:$J$98,10,FALSE))</f>
        <v>25</v>
      </c>
      <c r="K142" s="114"/>
      <c r="L142" s="114"/>
      <c r="M142" s="114"/>
      <c r="N142" s="114"/>
      <c r="O142" s="114"/>
      <c r="P142" s="139">
        <f t="shared" si="24"/>
        <v>0</v>
      </c>
      <c r="Q142" s="115"/>
      <c r="R142" s="116"/>
      <c r="S142" s="331">
        <v>847587000685</v>
      </c>
      <c r="T142" s="334" t="str">
        <f t="shared" si="25"/>
        <v xml:space="preserve"> </v>
      </c>
      <c r="U142" s="333"/>
      <c r="V142" s="117">
        <f t="shared" si="26"/>
        <v>0</v>
      </c>
      <c r="W142" s="117">
        <f t="shared" si="27"/>
        <v>0</v>
      </c>
      <c r="X142" s="117">
        <f t="shared" si="28"/>
        <v>0</v>
      </c>
      <c r="Y142" s="117">
        <f t="shared" si="29"/>
        <v>0</v>
      </c>
      <c r="Z142" s="117">
        <f t="shared" si="30"/>
        <v>0</v>
      </c>
      <c r="AA142" s="118">
        <f t="shared" si="31"/>
        <v>0</v>
      </c>
      <c r="AB142" s="147"/>
    </row>
    <row r="143" spans="1:28" s="112" customFormat="1" ht="15.75" x14ac:dyDescent="0.25">
      <c r="A143" s="309">
        <v>100487</v>
      </c>
      <c r="B143" s="315" t="s">
        <v>329</v>
      </c>
      <c r="C143" s="309" t="s">
        <v>212</v>
      </c>
      <c r="D143" s="311" t="s">
        <v>319</v>
      </c>
      <c r="E143" s="115">
        <f t="shared" si="23"/>
        <v>12.5</v>
      </c>
      <c r="F143" s="131">
        <f>IF(AND(1=1,$E$12=1),VALUE(VLOOKUP($D143,'Pricing Reference'!$A$2:$J$98,2,FALSE))," ")</f>
        <v>12.5</v>
      </c>
      <c r="G143" s="131" t="str">
        <f>IF(AND(1=1,$E$12=2),VALUE(VLOOKUP($D143,'Pricing Reference'!$A$2:$J$98,3,FALSE))," ")</f>
        <v xml:space="preserve"> </v>
      </c>
      <c r="H143" s="131" t="str">
        <f>IF(AND(1=1,$E$12=3),VALUE(VLOOKUP($D143,'Pricing Reference'!$A$2:$J$98,4,FALSE))," ")</f>
        <v xml:space="preserve"> </v>
      </c>
      <c r="I143" s="131"/>
      <c r="J143" s="139">
        <f>VALUE(VLOOKUP($D143,'Pricing Reference'!$A$2:$J$98,10,FALSE))</f>
        <v>25</v>
      </c>
      <c r="K143" s="114"/>
      <c r="L143" s="114"/>
      <c r="M143" s="114"/>
      <c r="N143" s="114"/>
      <c r="O143" s="114"/>
      <c r="P143" s="139">
        <f t="shared" si="24"/>
        <v>0</v>
      </c>
      <c r="Q143" s="115"/>
      <c r="R143" s="116"/>
      <c r="S143" s="331">
        <v>847587000715</v>
      </c>
      <c r="T143" s="334" t="str">
        <f t="shared" si="25"/>
        <v xml:space="preserve"> </v>
      </c>
      <c r="U143" s="333"/>
      <c r="V143" s="117">
        <f t="shared" si="26"/>
        <v>0</v>
      </c>
      <c r="W143" s="117">
        <f t="shared" si="27"/>
        <v>0</v>
      </c>
      <c r="X143" s="117">
        <f t="shared" si="28"/>
        <v>0</v>
      </c>
      <c r="Y143" s="117">
        <f t="shared" si="29"/>
        <v>0</v>
      </c>
      <c r="Z143" s="117">
        <f t="shared" si="30"/>
        <v>0</v>
      </c>
      <c r="AA143" s="118">
        <f t="shared" si="31"/>
        <v>0</v>
      </c>
      <c r="AB143" s="147"/>
    </row>
    <row r="144" spans="1:28" s="112" customFormat="1" ht="15.75" x14ac:dyDescent="0.25">
      <c r="A144" s="309">
        <v>100488</v>
      </c>
      <c r="B144" s="315" t="s">
        <v>330</v>
      </c>
      <c r="C144" s="309" t="s">
        <v>212</v>
      </c>
      <c r="D144" s="311" t="s">
        <v>319</v>
      </c>
      <c r="E144" s="115">
        <f t="shared" si="23"/>
        <v>12.5</v>
      </c>
      <c r="F144" s="131">
        <f>IF(AND(1=1,$E$12=1),VALUE(VLOOKUP($D144,'Pricing Reference'!$A$2:$J$98,2,FALSE))," ")</f>
        <v>12.5</v>
      </c>
      <c r="G144" s="131" t="str">
        <f>IF(AND(1=1,$E$12=2),VALUE(VLOOKUP($D144,'Pricing Reference'!$A$2:$J$98,3,FALSE))," ")</f>
        <v xml:space="preserve"> </v>
      </c>
      <c r="H144" s="131" t="str">
        <f>IF(AND(1=1,$E$12=3),VALUE(VLOOKUP($D144,'Pricing Reference'!$A$2:$J$98,4,FALSE))," ")</f>
        <v xml:space="preserve"> </v>
      </c>
      <c r="I144" s="131"/>
      <c r="J144" s="139">
        <f>VALUE(VLOOKUP($D144,'Pricing Reference'!$A$2:$J$98,10,FALSE))</f>
        <v>25</v>
      </c>
      <c r="K144" s="114"/>
      <c r="L144" s="114"/>
      <c r="M144" s="114"/>
      <c r="N144" s="114"/>
      <c r="O144" s="114"/>
      <c r="P144" s="139">
        <f t="shared" si="24"/>
        <v>0</v>
      </c>
      <c r="Q144" s="115"/>
      <c r="R144" s="116"/>
      <c r="S144" s="331">
        <v>847587000722</v>
      </c>
      <c r="T144" s="334" t="str">
        <f t="shared" si="25"/>
        <v xml:space="preserve"> </v>
      </c>
      <c r="U144" s="333"/>
      <c r="V144" s="117">
        <f t="shared" si="26"/>
        <v>0</v>
      </c>
      <c r="W144" s="117">
        <f t="shared" si="27"/>
        <v>0</v>
      </c>
      <c r="X144" s="117">
        <f t="shared" si="28"/>
        <v>0</v>
      </c>
      <c r="Y144" s="117">
        <f t="shared" si="29"/>
        <v>0</v>
      </c>
      <c r="Z144" s="117">
        <f t="shared" si="30"/>
        <v>0</v>
      </c>
      <c r="AA144" s="118">
        <f t="shared" si="31"/>
        <v>0</v>
      </c>
      <c r="AB144" s="147"/>
    </row>
    <row r="145" spans="1:28" s="112" customFormat="1" ht="15.75" x14ac:dyDescent="0.25">
      <c r="A145" s="313">
        <v>100489</v>
      </c>
      <c r="B145" s="311" t="s">
        <v>331</v>
      </c>
      <c r="C145" s="309" t="s">
        <v>212</v>
      </c>
      <c r="D145" s="311" t="s">
        <v>319</v>
      </c>
      <c r="E145" s="115">
        <f t="shared" si="23"/>
        <v>12.5</v>
      </c>
      <c r="F145" s="131">
        <f>IF(AND(1=1,$E$12=1),VALUE(VLOOKUP($D145,'Pricing Reference'!$A$2:$J$98,2,FALSE))," ")</f>
        <v>12.5</v>
      </c>
      <c r="G145" s="131" t="str">
        <f>IF(AND(1=1,$E$12=2),VALUE(VLOOKUP($D145,'Pricing Reference'!$A$2:$J$98,3,FALSE))," ")</f>
        <v xml:space="preserve"> </v>
      </c>
      <c r="H145" s="131" t="str">
        <f>IF(AND(1=1,$E$12=3),VALUE(VLOOKUP($D145,'Pricing Reference'!$A$2:$J$98,4,FALSE))," ")</f>
        <v xml:space="preserve"> </v>
      </c>
      <c r="I145" s="131"/>
      <c r="J145" s="139">
        <f>VALUE(VLOOKUP($D145,'Pricing Reference'!$A$2:$J$98,10,FALSE))</f>
        <v>25</v>
      </c>
      <c r="K145" s="114"/>
      <c r="L145" s="114"/>
      <c r="M145" s="114"/>
      <c r="N145" s="114"/>
      <c r="O145" s="114"/>
      <c r="P145" s="139">
        <f t="shared" si="24"/>
        <v>0</v>
      </c>
      <c r="Q145" s="115"/>
      <c r="R145" s="116"/>
      <c r="S145" s="331">
        <v>847587000739</v>
      </c>
      <c r="T145" s="334" t="str">
        <f t="shared" si="25"/>
        <v xml:space="preserve"> </v>
      </c>
      <c r="U145" s="333"/>
      <c r="V145" s="117">
        <f t="shared" si="26"/>
        <v>0</v>
      </c>
      <c r="W145" s="117">
        <f t="shared" si="27"/>
        <v>0</v>
      </c>
      <c r="X145" s="117">
        <f t="shared" si="28"/>
        <v>0</v>
      </c>
      <c r="Y145" s="117">
        <f t="shared" si="29"/>
        <v>0</v>
      </c>
      <c r="Z145" s="117">
        <f t="shared" si="30"/>
        <v>0</v>
      </c>
      <c r="AA145" s="118">
        <f t="shared" si="31"/>
        <v>0</v>
      </c>
      <c r="AB145" s="147"/>
    </row>
    <row r="146" spans="1:28" s="112" customFormat="1" ht="15.75" x14ac:dyDescent="0.25">
      <c r="A146" s="309">
        <v>107699</v>
      </c>
      <c r="B146" s="315" t="s">
        <v>332</v>
      </c>
      <c r="C146" s="309" t="s">
        <v>212</v>
      </c>
      <c r="D146" s="311" t="s">
        <v>319</v>
      </c>
      <c r="E146" s="115">
        <f t="shared" ref="E146:E209" si="32">SUM(F146:I146)</f>
        <v>12.5</v>
      </c>
      <c r="F146" s="131">
        <f>IF(AND(1=1,$E$12=1),VALUE(VLOOKUP($D146,'Pricing Reference'!$A$2:$J$98,2,FALSE))," ")</f>
        <v>12.5</v>
      </c>
      <c r="G146" s="131" t="str">
        <f>IF(AND(1=1,$E$12=2),VALUE(VLOOKUP($D146,'Pricing Reference'!$A$2:$J$98,3,FALSE))," ")</f>
        <v xml:space="preserve"> </v>
      </c>
      <c r="H146" s="131" t="str">
        <f>IF(AND(1=1,$E$12=3),VALUE(VLOOKUP($D146,'Pricing Reference'!$A$2:$J$98,4,FALSE))," ")</f>
        <v xml:space="preserve"> </v>
      </c>
      <c r="I146" s="131"/>
      <c r="J146" s="139">
        <f>VALUE(VLOOKUP($D146,'Pricing Reference'!$A$2:$J$98,10,FALSE))</f>
        <v>25</v>
      </c>
      <c r="K146" s="114"/>
      <c r="L146" s="114"/>
      <c r="M146" s="114"/>
      <c r="N146" s="114"/>
      <c r="O146" s="114"/>
      <c r="P146" s="139">
        <f t="shared" si="24"/>
        <v>0</v>
      </c>
      <c r="Q146" s="115"/>
      <c r="R146" s="116"/>
      <c r="S146" s="331">
        <v>847587006175</v>
      </c>
      <c r="T146" s="334" t="str">
        <f t="shared" si="25"/>
        <v xml:space="preserve"> </v>
      </c>
      <c r="U146" s="333"/>
      <c r="V146" s="117">
        <f t="shared" si="26"/>
        <v>0</v>
      </c>
      <c r="W146" s="117">
        <f t="shared" si="27"/>
        <v>0</v>
      </c>
      <c r="X146" s="117">
        <f t="shared" si="28"/>
        <v>0</v>
      </c>
      <c r="Y146" s="117">
        <f t="shared" si="29"/>
        <v>0</v>
      </c>
      <c r="Z146" s="117">
        <f t="shared" si="30"/>
        <v>0</v>
      </c>
      <c r="AA146" s="118">
        <f t="shared" si="31"/>
        <v>0</v>
      </c>
      <c r="AB146" s="147"/>
    </row>
    <row r="147" spans="1:28" s="112" customFormat="1" ht="15.75" x14ac:dyDescent="0.25">
      <c r="A147" s="309">
        <v>111626.70699999999</v>
      </c>
      <c r="B147" s="315" t="s">
        <v>333</v>
      </c>
      <c r="C147" s="309" t="s">
        <v>152</v>
      </c>
      <c r="D147" s="311" t="s">
        <v>291</v>
      </c>
      <c r="E147" s="115">
        <f t="shared" si="32"/>
        <v>12.5</v>
      </c>
      <c r="F147" s="131">
        <f>IF(AND(1=1,$E$12=1),VALUE(VLOOKUP($D147,'Pricing Reference'!$A$2:$J$98,2,FALSE))," ")</f>
        <v>12.5</v>
      </c>
      <c r="G147" s="131" t="str">
        <f>IF(AND(1=1,$E$12=2),VALUE(VLOOKUP($D147,'Pricing Reference'!$A$2:$J$98,3,FALSE))," ")</f>
        <v xml:space="preserve"> </v>
      </c>
      <c r="H147" s="131" t="str">
        <f>IF(AND(1=1,$E$12=3),VALUE(VLOOKUP($D147,'Pricing Reference'!$A$2:$J$98,4,FALSE))," ")</f>
        <v xml:space="preserve"> </v>
      </c>
      <c r="I147" s="131"/>
      <c r="J147" s="139">
        <f>VALUE(VLOOKUP($D147,'Pricing Reference'!$A$2:$J$98,10,FALSE))</f>
        <v>25</v>
      </c>
      <c r="K147" s="114"/>
      <c r="L147" s="114"/>
      <c r="M147" s="114"/>
      <c r="N147" s="114"/>
      <c r="O147" s="114"/>
      <c r="P147" s="139">
        <f t="shared" si="24"/>
        <v>0</v>
      </c>
      <c r="Q147" s="115"/>
      <c r="R147" s="116"/>
      <c r="S147" s="331">
        <v>888907004921</v>
      </c>
      <c r="T147" s="334" t="str">
        <f t="shared" si="25"/>
        <v xml:space="preserve"> </v>
      </c>
      <c r="U147" s="333"/>
      <c r="V147" s="117">
        <f t="shared" si="26"/>
        <v>0</v>
      </c>
      <c r="W147" s="117">
        <f t="shared" si="27"/>
        <v>0</v>
      </c>
      <c r="X147" s="117">
        <f t="shared" si="28"/>
        <v>0</v>
      </c>
      <c r="Y147" s="117">
        <f t="shared" si="29"/>
        <v>0</v>
      </c>
      <c r="Z147" s="117">
        <f t="shared" si="30"/>
        <v>0</v>
      </c>
      <c r="AA147" s="118">
        <f t="shared" si="31"/>
        <v>0</v>
      </c>
      <c r="AB147" s="147"/>
    </row>
    <row r="148" spans="1:28" s="112" customFormat="1" ht="15.75" x14ac:dyDescent="0.25">
      <c r="A148" s="309">
        <v>111665.93700000001</v>
      </c>
      <c r="B148" s="315" t="s">
        <v>334</v>
      </c>
      <c r="C148" s="309" t="s">
        <v>152</v>
      </c>
      <c r="D148" s="311" t="s">
        <v>291</v>
      </c>
      <c r="E148" s="115">
        <f t="shared" si="32"/>
        <v>12.5</v>
      </c>
      <c r="F148" s="131">
        <f>IF(AND(1=1,$E$12=1),VALUE(VLOOKUP($D148,'Pricing Reference'!$A$2:$J$98,2,FALSE))," ")</f>
        <v>12.5</v>
      </c>
      <c r="G148" s="131" t="str">
        <f>IF(AND(1=1,$E$12=2),VALUE(VLOOKUP($D148,'Pricing Reference'!$A$2:$J$98,3,FALSE))," ")</f>
        <v xml:space="preserve"> </v>
      </c>
      <c r="H148" s="131" t="str">
        <f>IF(AND(1=1,$E$12=3),VALUE(VLOOKUP($D148,'Pricing Reference'!$A$2:$J$98,4,FALSE))," ")</f>
        <v xml:space="preserve"> </v>
      </c>
      <c r="I148" s="131"/>
      <c r="J148" s="139">
        <f>VALUE(VLOOKUP($D148,'Pricing Reference'!$A$2:$J$98,10,FALSE))</f>
        <v>25</v>
      </c>
      <c r="K148" s="114"/>
      <c r="L148" s="114"/>
      <c r="M148" s="114"/>
      <c r="N148" s="114"/>
      <c r="O148" s="114"/>
      <c r="P148" s="139">
        <f t="shared" si="24"/>
        <v>0</v>
      </c>
      <c r="Q148" s="115"/>
      <c r="R148" s="116"/>
      <c r="S148" s="331">
        <v>888907004952</v>
      </c>
      <c r="T148" s="334" t="str">
        <f t="shared" si="25"/>
        <v xml:space="preserve"> </v>
      </c>
      <c r="U148" s="333"/>
      <c r="V148" s="117">
        <f t="shared" si="26"/>
        <v>0</v>
      </c>
      <c r="W148" s="117">
        <f t="shared" si="27"/>
        <v>0</v>
      </c>
      <c r="X148" s="117">
        <f t="shared" si="28"/>
        <v>0</v>
      </c>
      <c r="Y148" s="117">
        <f t="shared" si="29"/>
        <v>0</v>
      </c>
      <c r="Z148" s="117">
        <f t="shared" si="30"/>
        <v>0</v>
      </c>
      <c r="AA148" s="118">
        <f t="shared" si="31"/>
        <v>0</v>
      </c>
      <c r="AB148" s="147"/>
    </row>
    <row r="149" spans="1:28" s="112" customFormat="1" ht="15.75" x14ac:dyDescent="0.25">
      <c r="A149" s="309">
        <v>111647.73699999999</v>
      </c>
      <c r="B149" s="315" t="s">
        <v>335</v>
      </c>
      <c r="C149" s="309" t="s">
        <v>152</v>
      </c>
      <c r="D149" s="311" t="s">
        <v>291</v>
      </c>
      <c r="E149" s="115">
        <f t="shared" si="32"/>
        <v>12.5</v>
      </c>
      <c r="F149" s="131">
        <f>IF(AND(1=1,$E$12=1),VALUE(VLOOKUP($D149,'Pricing Reference'!$A$2:$J$98,2,FALSE))," ")</f>
        <v>12.5</v>
      </c>
      <c r="G149" s="131" t="str">
        <f>IF(AND(1=1,$E$12=2),VALUE(VLOOKUP($D149,'Pricing Reference'!$A$2:$J$98,3,FALSE))," ")</f>
        <v xml:space="preserve"> </v>
      </c>
      <c r="H149" s="131" t="str">
        <f>IF(AND(1=1,$E$12=3),VALUE(VLOOKUP($D149,'Pricing Reference'!$A$2:$J$98,4,FALSE))," ")</f>
        <v xml:space="preserve"> </v>
      </c>
      <c r="I149" s="131"/>
      <c r="J149" s="139">
        <f>VALUE(VLOOKUP($D149,'Pricing Reference'!$A$2:$J$98,10,FALSE))</f>
        <v>25</v>
      </c>
      <c r="K149" s="114"/>
      <c r="L149" s="114"/>
      <c r="M149" s="114"/>
      <c r="N149" s="114"/>
      <c r="O149" s="114"/>
      <c r="P149" s="139">
        <f t="shared" si="24"/>
        <v>0</v>
      </c>
      <c r="Q149" s="115"/>
      <c r="R149" s="116"/>
      <c r="S149" s="331">
        <v>888907004914</v>
      </c>
      <c r="T149" s="334" t="str">
        <f t="shared" si="25"/>
        <v xml:space="preserve"> </v>
      </c>
      <c r="U149" s="333"/>
      <c r="V149" s="117">
        <f t="shared" si="26"/>
        <v>0</v>
      </c>
      <c r="W149" s="117">
        <f t="shared" si="27"/>
        <v>0</v>
      </c>
      <c r="X149" s="117">
        <f t="shared" si="28"/>
        <v>0</v>
      </c>
      <c r="Y149" s="117">
        <f t="shared" si="29"/>
        <v>0</v>
      </c>
      <c r="Z149" s="117">
        <f t="shared" si="30"/>
        <v>0</v>
      </c>
      <c r="AA149" s="118">
        <f t="shared" si="31"/>
        <v>0</v>
      </c>
      <c r="AB149" s="147"/>
    </row>
    <row r="150" spans="1:28" s="112" customFormat="1" ht="15.75" x14ac:dyDescent="0.25">
      <c r="A150" s="309">
        <v>111644.901</v>
      </c>
      <c r="B150" s="315" t="s">
        <v>336</v>
      </c>
      <c r="C150" s="309" t="s">
        <v>152</v>
      </c>
      <c r="D150" s="311" t="s">
        <v>291</v>
      </c>
      <c r="E150" s="115">
        <f t="shared" si="32"/>
        <v>12.5</v>
      </c>
      <c r="F150" s="131">
        <f>IF(AND(1=1,$E$12=1),VALUE(VLOOKUP($D150,'Pricing Reference'!$A$2:$J$98,2,FALSE))," ")</f>
        <v>12.5</v>
      </c>
      <c r="G150" s="131" t="str">
        <f>IF(AND(1=1,$E$12=2),VALUE(VLOOKUP($D150,'Pricing Reference'!$A$2:$J$98,3,FALSE))," ")</f>
        <v xml:space="preserve"> </v>
      </c>
      <c r="H150" s="131" t="str">
        <f>IF(AND(1=1,$E$12=3),VALUE(VLOOKUP($D150,'Pricing Reference'!$A$2:$J$98,4,FALSE))," ")</f>
        <v xml:space="preserve"> </v>
      </c>
      <c r="I150" s="131"/>
      <c r="J150" s="139">
        <f>VALUE(VLOOKUP($D150,'Pricing Reference'!$A$2:$J$98,10,FALSE))</f>
        <v>25</v>
      </c>
      <c r="K150" s="114"/>
      <c r="L150" s="114"/>
      <c r="M150" s="114"/>
      <c r="N150" s="114"/>
      <c r="O150" s="114"/>
      <c r="P150" s="139">
        <f t="shared" si="24"/>
        <v>0</v>
      </c>
      <c r="Q150" s="115"/>
      <c r="R150" s="116"/>
      <c r="S150" s="331">
        <v>888907004969</v>
      </c>
      <c r="T150" s="334" t="str">
        <f t="shared" si="25"/>
        <v xml:space="preserve"> </v>
      </c>
      <c r="U150" s="333"/>
      <c r="V150" s="117">
        <f t="shared" si="26"/>
        <v>0</v>
      </c>
      <c r="W150" s="117">
        <f t="shared" si="27"/>
        <v>0</v>
      </c>
      <c r="X150" s="117">
        <f t="shared" si="28"/>
        <v>0</v>
      </c>
      <c r="Y150" s="117">
        <f t="shared" si="29"/>
        <v>0</v>
      </c>
      <c r="Z150" s="117">
        <f t="shared" si="30"/>
        <v>0</v>
      </c>
      <c r="AA150" s="118">
        <f t="shared" si="31"/>
        <v>0</v>
      </c>
      <c r="AB150" s="147"/>
    </row>
    <row r="151" spans="1:28" s="112" customFormat="1" ht="15.75" x14ac:dyDescent="0.25">
      <c r="A151" s="309">
        <v>100539</v>
      </c>
      <c r="B151" s="315" t="s">
        <v>337</v>
      </c>
      <c r="C151" s="309" t="s">
        <v>212</v>
      </c>
      <c r="D151" s="311" t="s">
        <v>291</v>
      </c>
      <c r="E151" s="115">
        <f t="shared" si="32"/>
        <v>12.5</v>
      </c>
      <c r="F151" s="131">
        <f>IF(AND(1=1,$E$12=1),VALUE(VLOOKUP($D151,'Pricing Reference'!$A$2:$J$98,2,FALSE))," ")</f>
        <v>12.5</v>
      </c>
      <c r="G151" s="131" t="str">
        <f>IF(AND(1=1,$E$12=2),VALUE(VLOOKUP($D151,'Pricing Reference'!$A$2:$J$98,3,FALSE))," ")</f>
        <v xml:space="preserve"> </v>
      </c>
      <c r="H151" s="131" t="str">
        <f>IF(AND(1=1,$E$12=3),VALUE(VLOOKUP($D151,'Pricing Reference'!$A$2:$J$98,4,FALSE))," ")</f>
        <v xml:space="preserve"> </v>
      </c>
      <c r="I151" s="131"/>
      <c r="J151" s="139">
        <f>VALUE(VLOOKUP($D151,'Pricing Reference'!$A$2:$J$98,10,FALSE))</f>
        <v>25</v>
      </c>
      <c r="K151" s="114"/>
      <c r="L151" s="114"/>
      <c r="M151" s="114"/>
      <c r="N151" s="114"/>
      <c r="O151" s="114"/>
      <c r="P151" s="139">
        <f t="shared" si="24"/>
        <v>0</v>
      </c>
      <c r="Q151" s="115"/>
      <c r="R151" s="116"/>
      <c r="S151" s="331">
        <v>877958004295</v>
      </c>
      <c r="T151" s="334" t="str">
        <f t="shared" si="25"/>
        <v xml:space="preserve"> </v>
      </c>
      <c r="U151" s="333"/>
      <c r="V151" s="117">
        <f t="shared" si="26"/>
        <v>0</v>
      </c>
      <c r="W151" s="117">
        <f t="shared" si="27"/>
        <v>0</v>
      </c>
      <c r="X151" s="117">
        <f t="shared" si="28"/>
        <v>0</v>
      </c>
      <c r="Y151" s="117">
        <f t="shared" si="29"/>
        <v>0</v>
      </c>
      <c r="Z151" s="117">
        <f t="shared" si="30"/>
        <v>0</v>
      </c>
      <c r="AA151" s="118">
        <f t="shared" si="31"/>
        <v>0</v>
      </c>
      <c r="AB151" s="147"/>
    </row>
    <row r="152" spans="1:28" s="112" customFormat="1" ht="15.75" x14ac:dyDescent="0.25">
      <c r="A152" s="309">
        <v>100241</v>
      </c>
      <c r="B152" s="315" t="s">
        <v>338</v>
      </c>
      <c r="C152" s="309" t="s">
        <v>212</v>
      </c>
      <c r="D152" s="311" t="s">
        <v>291</v>
      </c>
      <c r="E152" s="115">
        <f t="shared" si="32"/>
        <v>12.5</v>
      </c>
      <c r="F152" s="131">
        <f>IF(AND(1=1,$E$12=1),VALUE(VLOOKUP($D152,'Pricing Reference'!$A$2:$J$98,2,FALSE))," ")</f>
        <v>12.5</v>
      </c>
      <c r="G152" s="131" t="str">
        <f>IF(AND(1=1,$E$12=2),VALUE(VLOOKUP($D152,'Pricing Reference'!$A$2:$J$98,3,FALSE))," ")</f>
        <v xml:space="preserve"> </v>
      </c>
      <c r="H152" s="131" t="str">
        <f>IF(AND(1=1,$E$12=3),VALUE(VLOOKUP($D152,'Pricing Reference'!$A$2:$J$98,4,FALSE))," ")</f>
        <v xml:space="preserve"> </v>
      </c>
      <c r="I152" s="131"/>
      <c r="J152" s="139">
        <f>VALUE(VLOOKUP($D152,'Pricing Reference'!$A$2:$J$98,10,FALSE))</f>
        <v>25</v>
      </c>
      <c r="K152" s="114"/>
      <c r="L152" s="114"/>
      <c r="M152" s="114"/>
      <c r="N152" s="114"/>
      <c r="O152" s="114"/>
      <c r="P152" s="139">
        <f t="shared" si="24"/>
        <v>0</v>
      </c>
      <c r="Q152" s="115"/>
      <c r="R152" s="116"/>
      <c r="S152" s="331">
        <v>847587002962</v>
      </c>
      <c r="T152" s="334" t="str">
        <f t="shared" si="25"/>
        <v xml:space="preserve"> </v>
      </c>
      <c r="U152" s="333"/>
      <c r="V152" s="117">
        <f t="shared" si="26"/>
        <v>0</v>
      </c>
      <c r="W152" s="117">
        <f t="shared" si="27"/>
        <v>0</v>
      </c>
      <c r="X152" s="117">
        <f t="shared" si="28"/>
        <v>0</v>
      </c>
      <c r="Y152" s="117">
        <f t="shared" si="29"/>
        <v>0</v>
      </c>
      <c r="Z152" s="117">
        <f t="shared" si="30"/>
        <v>0</v>
      </c>
      <c r="AA152" s="118">
        <f t="shared" si="31"/>
        <v>0</v>
      </c>
      <c r="AB152" s="147"/>
    </row>
    <row r="153" spans="1:28" s="112" customFormat="1" ht="15.75" x14ac:dyDescent="0.25">
      <c r="A153" s="309">
        <v>100167</v>
      </c>
      <c r="B153" s="315" t="s">
        <v>339</v>
      </c>
      <c r="C153" s="309" t="s">
        <v>212</v>
      </c>
      <c r="D153" s="311" t="s">
        <v>291</v>
      </c>
      <c r="E153" s="115">
        <f t="shared" si="32"/>
        <v>12.5</v>
      </c>
      <c r="F153" s="131">
        <f>IF(AND(1=1,$E$12=1),VALUE(VLOOKUP($D153,'Pricing Reference'!$A$2:$J$98,2,FALSE))," ")</f>
        <v>12.5</v>
      </c>
      <c r="G153" s="131" t="str">
        <f>IF(AND(1=1,$E$12=2),VALUE(VLOOKUP($D153,'Pricing Reference'!$A$2:$J$98,3,FALSE))," ")</f>
        <v xml:space="preserve"> </v>
      </c>
      <c r="H153" s="131" t="str">
        <f>IF(AND(1=1,$E$12=3),VALUE(VLOOKUP($D153,'Pricing Reference'!$A$2:$J$98,4,FALSE))," ")</f>
        <v xml:space="preserve"> </v>
      </c>
      <c r="I153" s="131"/>
      <c r="J153" s="139">
        <f>VALUE(VLOOKUP($D153,'Pricing Reference'!$A$2:$J$98,10,FALSE))</f>
        <v>25</v>
      </c>
      <c r="K153" s="114"/>
      <c r="L153" s="114"/>
      <c r="M153" s="114"/>
      <c r="N153" s="114"/>
      <c r="O153" s="114"/>
      <c r="P153" s="139">
        <f t="shared" si="24"/>
        <v>0</v>
      </c>
      <c r="Q153" s="115"/>
      <c r="R153" s="116"/>
      <c r="S153" s="331">
        <v>877958002833</v>
      </c>
      <c r="T153" s="334" t="str">
        <f t="shared" si="25"/>
        <v xml:space="preserve"> </v>
      </c>
      <c r="U153" s="333"/>
      <c r="V153" s="117">
        <f t="shared" si="26"/>
        <v>0</v>
      </c>
      <c r="W153" s="117">
        <f t="shared" si="27"/>
        <v>0</v>
      </c>
      <c r="X153" s="117">
        <f t="shared" si="28"/>
        <v>0</v>
      </c>
      <c r="Y153" s="117">
        <f t="shared" si="29"/>
        <v>0</v>
      </c>
      <c r="Z153" s="117">
        <f t="shared" si="30"/>
        <v>0</v>
      </c>
      <c r="AA153" s="118">
        <f t="shared" si="31"/>
        <v>0</v>
      </c>
      <c r="AB153" s="147"/>
    </row>
    <row r="154" spans="1:28" s="112" customFormat="1" ht="15.75" x14ac:dyDescent="0.25">
      <c r="A154" s="309">
        <v>100530</v>
      </c>
      <c r="B154" s="315" t="s">
        <v>340</v>
      </c>
      <c r="C154" s="309" t="s">
        <v>212</v>
      </c>
      <c r="D154" s="311" t="s">
        <v>291</v>
      </c>
      <c r="E154" s="115">
        <f t="shared" si="32"/>
        <v>12.5</v>
      </c>
      <c r="F154" s="131">
        <f>IF(AND(1=1,$E$12=1),VALUE(VLOOKUP($D154,'Pricing Reference'!$A$2:$J$98,2,FALSE))," ")</f>
        <v>12.5</v>
      </c>
      <c r="G154" s="131" t="str">
        <f>IF(AND(1=1,$E$12=2),VALUE(VLOOKUP($D154,'Pricing Reference'!$A$2:$J$98,3,FALSE))," ")</f>
        <v xml:space="preserve"> </v>
      </c>
      <c r="H154" s="131" t="str">
        <f>IF(AND(1=1,$E$12=3),VALUE(VLOOKUP($D154,'Pricing Reference'!$A$2:$J$98,4,FALSE))," ")</f>
        <v xml:space="preserve"> </v>
      </c>
      <c r="I154" s="131"/>
      <c r="J154" s="139">
        <f>VALUE(VLOOKUP($D154,'Pricing Reference'!$A$2:$J$98,10,FALSE))</f>
        <v>25</v>
      </c>
      <c r="K154" s="114"/>
      <c r="L154" s="114"/>
      <c r="M154" s="114"/>
      <c r="N154" s="114"/>
      <c r="O154" s="114"/>
      <c r="P154" s="139">
        <f t="shared" si="24"/>
        <v>0</v>
      </c>
      <c r="Q154" s="115"/>
      <c r="R154" s="116"/>
      <c r="S154" s="331">
        <v>877958004400</v>
      </c>
      <c r="T154" s="334" t="str">
        <f t="shared" si="25"/>
        <v xml:space="preserve"> </v>
      </c>
      <c r="U154" s="333"/>
      <c r="V154" s="117">
        <f t="shared" si="26"/>
        <v>0</v>
      </c>
      <c r="W154" s="117">
        <f t="shared" si="27"/>
        <v>0</v>
      </c>
      <c r="X154" s="117">
        <f t="shared" si="28"/>
        <v>0</v>
      </c>
      <c r="Y154" s="117">
        <f t="shared" si="29"/>
        <v>0</v>
      </c>
      <c r="Z154" s="117">
        <f t="shared" si="30"/>
        <v>0</v>
      </c>
      <c r="AA154" s="118">
        <f t="shared" si="31"/>
        <v>0</v>
      </c>
      <c r="AB154" s="147"/>
    </row>
    <row r="155" spans="1:28" s="112" customFormat="1" ht="15.75" x14ac:dyDescent="0.25">
      <c r="A155" s="313">
        <v>100207</v>
      </c>
      <c r="B155" s="311" t="s">
        <v>341</v>
      </c>
      <c r="C155" s="309" t="s">
        <v>212</v>
      </c>
      <c r="D155" s="311" t="s">
        <v>291</v>
      </c>
      <c r="E155" s="115">
        <f t="shared" si="32"/>
        <v>12.5</v>
      </c>
      <c r="F155" s="131">
        <f>IF(AND(1=1,$E$12=1),VALUE(VLOOKUP($D155,'Pricing Reference'!$A$2:$J$98,2,FALSE))," ")</f>
        <v>12.5</v>
      </c>
      <c r="G155" s="131" t="str">
        <f>IF(AND(1=1,$E$12=2),VALUE(VLOOKUP($D155,'Pricing Reference'!$A$2:$J$98,3,FALSE))," ")</f>
        <v xml:space="preserve"> </v>
      </c>
      <c r="H155" s="131" t="str">
        <f>IF(AND(1=1,$E$12=3),VALUE(VLOOKUP($D155,'Pricing Reference'!$A$2:$J$98,4,FALSE))," ")</f>
        <v xml:space="preserve"> </v>
      </c>
      <c r="I155" s="131"/>
      <c r="J155" s="139">
        <f>VALUE(VLOOKUP($D155,'Pricing Reference'!$A$2:$J$98,10,FALSE))</f>
        <v>25</v>
      </c>
      <c r="K155" s="114"/>
      <c r="L155" s="120"/>
      <c r="M155" s="114"/>
      <c r="N155" s="114"/>
      <c r="O155" s="114"/>
      <c r="P155" s="139">
        <f t="shared" si="24"/>
        <v>0</v>
      </c>
      <c r="Q155" s="115"/>
      <c r="R155" s="116"/>
      <c r="S155" s="331">
        <v>847587002993</v>
      </c>
      <c r="T155" s="336" t="str">
        <f t="shared" si="25"/>
        <v xml:space="preserve"> </v>
      </c>
      <c r="U155" s="333"/>
      <c r="V155" s="117">
        <f t="shared" si="26"/>
        <v>0</v>
      </c>
      <c r="W155" s="117">
        <f t="shared" si="27"/>
        <v>0</v>
      </c>
      <c r="X155" s="117">
        <f t="shared" si="28"/>
        <v>0</v>
      </c>
      <c r="Y155" s="117">
        <f t="shared" si="29"/>
        <v>0</v>
      </c>
      <c r="Z155" s="117">
        <f t="shared" si="30"/>
        <v>0</v>
      </c>
      <c r="AA155" s="118">
        <f t="shared" si="31"/>
        <v>0</v>
      </c>
      <c r="AB155" s="147"/>
    </row>
    <row r="156" spans="1:28" s="112" customFormat="1" ht="15.75" x14ac:dyDescent="0.25">
      <c r="A156" s="313">
        <v>100536</v>
      </c>
      <c r="B156" s="311" t="s">
        <v>342</v>
      </c>
      <c r="C156" s="309" t="s">
        <v>212</v>
      </c>
      <c r="D156" s="311" t="s">
        <v>291</v>
      </c>
      <c r="E156" s="115">
        <f t="shared" si="32"/>
        <v>12.5</v>
      </c>
      <c r="F156" s="131">
        <f>IF(AND(1=1,$E$12=1),VALUE(VLOOKUP($D156,'Pricing Reference'!$A$2:$J$98,2,FALSE))," ")</f>
        <v>12.5</v>
      </c>
      <c r="G156" s="131" t="str">
        <f>IF(AND(1=1,$E$12=2),VALUE(VLOOKUP($D156,'Pricing Reference'!$A$2:$J$98,3,FALSE))," ")</f>
        <v xml:space="preserve"> </v>
      </c>
      <c r="H156" s="131" t="str">
        <f>IF(AND(1=1,$E$12=3),VALUE(VLOOKUP($D156,'Pricing Reference'!$A$2:$J$98,4,FALSE))," ")</f>
        <v xml:space="preserve"> </v>
      </c>
      <c r="I156" s="131"/>
      <c r="J156" s="139">
        <f>VALUE(VLOOKUP($D156,'Pricing Reference'!$A$2:$J$98,10,FALSE))</f>
        <v>25</v>
      </c>
      <c r="K156" s="114"/>
      <c r="L156" s="114"/>
      <c r="M156" s="114"/>
      <c r="N156" s="114"/>
      <c r="O156" s="114"/>
      <c r="P156" s="139">
        <f t="shared" si="24"/>
        <v>0</v>
      </c>
      <c r="Q156" s="115"/>
      <c r="R156" s="116"/>
      <c r="S156" s="331">
        <v>847587000791</v>
      </c>
      <c r="T156" s="334" t="str">
        <f t="shared" si="25"/>
        <v xml:space="preserve"> </v>
      </c>
      <c r="U156" s="333"/>
      <c r="V156" s="117">
        <f t="shared" si="26"/>
        <v>0</v>
      </c>
      <c r="W156" s="117">
        <f t="shared" si="27"/>
        <v>0</v>
      </c>
      <c r="X156" s="117">
        <f t="shared" si="28"/>
        <v>0</v>
      </c>
      <c r="Y156" s="117">
        <f t="shared" si="29"/>
        <v>0</v>
      </c>
      <c r="Z156" s="117">
        <f t="shared" si="30"/>
        <v>0</v>
      </c>
      <c r="AA156" s="118">
        <f t="shared" si="31"/>
        <v>0</v>
      </c>
      <c r="AB156" s="147"/>
    </row>
    <row r="157" spans="1:28" s="112" customFormat="1" ht="15.75" x14ac:dyDescent="0.25">
      <c r="A157" s="309">
        <v>100166</v>
      </c>
      <c r="B157" s="315" t="s">
        <v>343</v>
      </c>
      <c r="C157" s="309" t="s">
        <v>212</v>
      </c>
      <c r="D157" s="311" t="s">
        <v>291</v>
      </c>
      <c r="E157" s="115">
        <f t="shared" si="32"/>
        <v>12.5</v>
      </c>
      <c r="F157" s="131">
        <f>IF(AND(1=1,$E$12=1),VALUE(VLOOKUP($D157,'Pricing Reference'!$A$2:$J$98,2,FALSE))," ")</f>
        <v>12.5</v>
      </c>
      <c r="G157" s="131" t="str">
        <f>IF(AND(1=1,$E$12=2),VALUE(VLOOKUP($D157,'Pricing Reference'!$A$2:$J$98,3,FALSE))," ")</f>
        <v xml:space="preserve"> </v>
      </c>
      <c r="H157" s="131" t="str">
        <f>IF(AND(1=1,$E$12=3),VALUE(VLOOKUP($D157,'Pricing Reference'!$A$2:$J$98,4,FALSE))," ")</f>
        <v xml:space="preserve"> </v>
      </c>
      <c r="I157" s="131"/>
      <c r="J157" s="139">
        <f>VALUE(VLOOKUP($D157,'Pricing Reference'!$A$2:$J$98,10,FALSE))</f>
        <v>25</v>
      </c>
      <c r="K157" s="114"/>
      <c r="L157" s="114"/>
      <c r="M157" s="114"/>
      <c r="N157" s="114"/>
      <c r="O157" s="114"/>
      <c r="P157" s="139">
        <f t="shared" si="24"/>
        <v>0</v>
      </c>
      <c r="Q157" s="115"/>
      <c r="R157" s="116"/>
      <c r="S157" s="331">
        <v>877958003816</v>
      </c>
      <c r="T157" s="334" t="str">
        <f t="shared" si="25"/>
        <v xml:space="preserve"> </v>
      </c>
      <c r="U157" s="333"/>
      <c r="V157" s="117">
        <f t="shared" si="26"/>
        <v>0</v>
      </c>
      <c r="W157" s="117">
        <f t="shared" si="27"/>
        <v>0</v>
      </c>
      <c r="X157" s="117">
        <f t="shared" si="28"/>
        <v>0</v>
      </c>
      <c r="Y157" s="117">
        <f t="shared" si="29"/>
        <v>0</v>
      </c>
      <c r="Z157" s="117">
        <f t="shared" si="30"/>
        <v>0</v>
      </c>
      <c r="AA157" s="118">
        <f t="shared" si="31"/>
        <v>0</v>
      </c>
      <c r="AB157" s="147"/>
    </row>
    <row r="158" spans="1:28" s="112" customFormat="1" ht="15.75" x14ac:dyDescent="0.25">
      <c r="A158" s="309">
        <v>100541</v>
      </c>
      <c r="B158" s="315" t="s">
        <v>344</v>
      </c>
      <c r="C158" s="309" t="s">
        <v>212</v>
      </c>
      <c r="D158" s="311" t="s">
        <v>291</v>
      </c>
      <c r="E158" s="115">
        <f t="shared" si="32"/>
        <v>12.5</v>
      </c>
      <c r="F158" s="131">
        <f>IF(AND(1=1,$E$12=1),VALUE(VLOOKUP($D158,'Pricing Reference'!$A$2:$J$98,2,FALSE))," ")</f>
        <v>12.5</v>
      </c>
      <c r="G158" s="131" t="str">
        <f>IF(AND(1=1,$E$12=2),VALUE(VLOOKUP($D158,'Pricing Reference'!$A$2:$J$98,3,FALSE))," ")</f>
        <v xml:space="preserve"> </v>
      </c>
      <c r="H158" s="131" t="str">
        <f>IF(AND(1=1,$E$12=3),VALUE(VLOOKUP($D158,'Pricing Reference'!$A$2:$J$98,4,FALSE))," ")</f>
        <v xml:space="preserve"> </v>
      </c>
      <c r="I158" s="131"/>
      <c r="J158" s="139">
        <f>VALUE(VLOOKUP($D158,'Pricing Reference'!$A$2:$J$98,10,FALSE))</f>
        <v>25</v>
      </c>
      <c r="K158" s="114"/>
      <c r="L158" s="114"/>
      <c r="M158" s="114"/>
      <c r="N158" s="114"/>
      <c r="O158" s="114"/>
      <c r="P158" s="139">
        <f t="shared" si="24"/>
        <v>0</v>
      </c>
      <c r="Q158" s="115"/>
      <c r="R158" s="116"/>
      <c r="S158" s="331">
        <v>877958002826</v>
      </c>
      <c r="T158" s="334" t="str">
        <f t="shared" si="25"/>
        <v xml:space="preserve"> </v>
      </c>
      <c r="U158" s="333"/>
      <c r="V158" s="117">
        <f t="shared" si="26"/>
        <v>0</v>
      </c>
      <c r="W158" s="117">
        <f t="shared" si="27"/>
        <v>0</v>
      </c>
      <c r="X158" s="117">
        <f t="shared" si="28"/>
        <v>0</v>
      </c>
      <c r="Y158" s="117">
        <f t="shared" si="29"/>
        <v>0</v>
      </c>
      <c r="Z158" s="117">
        <f t="shared" si="30"/>
        <v>0</v>
      </c>
      <c r="AA158" s="118">
        <f t="shared" si="31"/>
        <v>0</v>
      </c>
      <c r="AB158" s="147"/>
    </row>
    <row r="159" spans="1:28" s="112" customFormat="1" ht="15.75" x14ac:dyDescent="0.25">
      <c r="A159" s="309">
        <v>108686</v>
      </c>
      <c r="B159" s="315" t="s">
        <v>345</v>
      </c>
      <c r="C159" s="309" t="s">
        <v>212</v>
      </c>
      <c r="D159" s="311" t="s">
        <v>291</v>
      </c>
      <c r="E159" s="115">
        <f t="shared" si="32"/>
        <v>12.5</v>
      </c>
      <c r="F159" s="131">
        <f>IF(AND(1=1,$E$12=1),VALUE(VLOOKUP($D159,'Pricing Reference'!$A$2:$J$98,2,FALSE))," ")</f>
        <v>12.5</v>
      </c>
      <c r="G159" s="131" t="str">
        <f>IF(AND(1=1,$E$12=2),VALUE(VLOOKUP($D159,'Pricing Reference'!$A$2:$J$98,3,FALSE))," ")</f>
        <v xml:space="preserve"> </v>
      </c>
      <c r="H159" s="131" t="str">
        <f>IF(AND(1=1,$E$12=3),VALUE(VLOOKUP($D159,'Pricing Reference'!$A$2:$J$98,4,FALSE))," ")</f>
        <v xml:space="preserve"> </v>
      </c>
      <c r="I159" s="131"/>
      <c r="J159" s="139">
        <f>VALUE(VLOOKUP($D159,'Pricing Reference'!$A$2:$J$98,10,FALSE))</f>
        <v>25</v>
      </c>
      <c r="K159" s="114"/>
      <c r="L159" s="114"/>
      <c r="M159" s="114"/>
      <c r="N159" s="114"/>
      <c r="O159" s="114"/>
      <c r="P159" s="139">
        <f t="shared" si="24"/>
        <v>0</v>
      </c>
      <c r="Q159" s="115"/>
      <c r="R159" s="116"/>
      <c r="S159" s="331">
        <v>847587009053</v>
      </c>
      <c r="T159" s="334" t="str">
        <f t="shared" si="25"/>
        <v xml:space="preserve"> </v>
      </c>
      <c r="U159" s="333"/>
      <c r="V159" s="117">
        <f t="shared" si="26"/>
        <v>0</v>
      </c>
      <c r="W159" s="117">
        <f t="shared" si="27"/>
        <v>0</v>
      </c>
      <c r="X159" s="117">
        <f t="shared" si="28"/>
        <v>0</v>
      </c>
      <c r="Y159" s="117">
        <f t="shared" si="29"/>
        <v>0</v>
      </c>
      <c r="Z159" s="117">
        <f t="shared" si="30"/>
        <v>0</v>
      </c>
      <c r="AA159" s="118">
        <f t="shared" si="31"/>
        <v>0</v>
      </c>
      <c r="AB159" s="147"/>
    </row>
    <row r="160" spans="1:28" s="112" customFormat="1" ht="15.75" x14ac:dyDescent="0.25">
      <c r="A160" s="309">
        <v>100533</v>
      </c>
      <c r="B160" s="315" t="s">
        <v>346</v>
      </c>
      <c r="C160" s="309" t="s">
        <v>212</v>
      </c>
      <c r="D160" s="311" t="s">
        <v>291</v>
      </c>
      <c r="E160" s="115">
        <f t="shared" si="32"/>
        <v>12.5</v>
      </c>
      <c r="F160" s="131">
        <f>IF(AND(1=1,$E$12=1),VALUE(VLOOKUP($D160,'Pricing Reference'!$A$2:$J$98,2,FALSE))," ")</f>
        <v>12.5</v>
      </c>
      <c r="G160" s="131" t="str">
        <f>IF(AND(1=1,$E$12=2),VALUE(VLOOKUP($D160,'Pricing Reference'!$A$2:$J$98,3,FALSE))," ")</f>
        <v xml:space="preserve"> </v>
      </c>
      <c r="H160" s="131" t="str">
        <f>IF(AND(1=1,$E$12=3),VALUE(VLOOKUP($D160,'Pricing Reference'!$A$2:$J$98,4,FALSE))," ")</f>
        <v xml:space="preserve"> </v>
      </c>
      <c r="I160" s="131"/>
      <c r="J160" s="139">
        <f>VALUE(VLOOKUP($D160,'Pricing Reference'!$A$2:$J$98,10,FALSE))</f>
        <v>25</v>
      </c>
      <c r="K160" s="114"/>
      <c r="L160" s="114"/>
      <c r="M160" s="114"/>
      <c r="N160" s="114"/>
      <c r="O160" s="114"/>
      <c r="P160" s="139">
        <f t="shared" si="24"/>
        <v>0</v>
      </c>
      <c r="Q160" s="115"/>
      <c r="R160" s="116"/>
      <c r="S160" s="331">
        <v>877958003830</v>
      </c>
      <c r="T160" s="334" t="str">
        <f t="shared" si="25"/>
        <v xml:space="preserve"> </v>
      </c>
      <c r="U160" s="333"/>
      <c r="V160" s="117">
        <f t="shared" si="26"/>
        <v>0</v>
      </c>
      <c r="W160" s="117">
        <f t="shared" si="27"/>
        <v>0</v>
      </c>
      <c r="X160" s="117">
        <f t="shared" si="28"/>
        <v>0</v>
      </c>
      <c r="Y160" s="117">
        <f t="shared" si="29"/>
        <v>0</v>
      </c>
      <c r="Z160" s="117">
        <f t="shared" si="30"/>
        <v>0</v>
      </c>
      <c r="AA160" s="118">
        <f t="shared" si="31"/>
        <v>0</v>
      </c>
      <c r="AB160" s="147"/>
    </row>
    <row r="161" spans="1:29" s="112" customFormat="1" ht="15.75" x14ac:dyDescent="0.25">
      <c r="A161" s="309">
        <v>100531</v>
      </c>
      <c r="B161" s="315" t="s">
        <v>347</v>
      </c>
      <c r="C161" s="309" t="s">
        <v>212</v>
      </c>
      <c r="D161" s="311" t="s">
        <v>291</v>
      </c>
      <c r="E161" s="115">
        <f t="shared" si="32"/>
        <v>12.5</v>
      </c>
      <c r="F161" s="131">
        <f>IF(AND(1=1,$E$12=1),VALUE(VLOOKUP($D161,'Pricing Reference'!$A$2:$J$98,2,FALSE))," ")</f>
        <v>12.5</v>
      </c>
      <c r="G161" s="131" t="str">
        <f>IF(AND(1=1,$E$12=2),VALUE(VLOOKUP($D161,'Pricing Reference'!$A$2:$J$98,3,FALSE))," ")</f>
        <v xml:space="preserve"> </v>
      </c>
      <c r="H161" s="131" t="str">
        <f>IF(AND(1=1,$E$12=3),VALUE(VLOOKUP($D161,'Pricing Reference'!$A$2:$J$98,4,FALSE))," ")</f>
        <v xml:space="preserve"> </v>
      </c>
      <c r="I161" s="131"/>
      <c r="J161" s="139">
        <f>VALUE(VLOOKUP($D161,'Pricing Reference'!$A$2:$J$98,10,FALSE))</f>
        <v>25</v>
      </c>
      <c r="K161" s="114"/>
      <c r="L161" s="114"/>
      <c r="M161" s="114"/>
      <c r="N161" s="114"/>
      <c r="O161" s="114"/>
      <c r="P161" s="139">
        <f t="shared" si="24"/>
        <v>0</v>
      </c>
      <c r="Q161" s="115"/>
      <c r="R161" s="116"/>
      <c r="S161" s="331">
        <v>877958006190</v>
      </c>
      <c r="T161" s="334" t="str">
        <f t="shared" si="25"/>
        <v xml:space="preserve"> </v>
      </c>
      <c r="U161" s="333"/>
      <c r="V161" s="117">
        <f t="shared" si="26"/>
        <v>0</v>
      </c>
      <c r="W161" s="117">
        <f t="shared" si="27"/>
        <v>0</v>
      </c>
      <c r="X161" s="117">
        <f t="shared" si="28"/>
        <v>0</v>
      </c>
      <c r="Y161" s="117">
        <f t="shared" si="29"/>
        <v>0</v>
      </c>
      <c r="Z161" s="117">
        <f t="shared" si="30"/>
        <v>0</v>
      </c>
      <c r="AA161" s="118">
        <f t="shared" si="31"/>
        <v>0</v>
      </c>
      <c r="AB161" s="147"/>
    </row>
    <row r="162" spans="1:29" s="112" customFormat="1" ht="15.75" x14ac:dyDescent="0.25">
      <c r="A162" s="309">
        <v>107719</v>
      </c>
      <c r="B162" s="315" t="s">
        <v>348</v>
      </c>
      <c r="C162" s="309" t="s">
        <v>212</v>
      </c>
      <c r="D162" s="311" t="s">
        <v>291</v>
      </c>
      <c r="E162" s="115">
        <f t="shared" si="32"/>
        <v>12.5</v>
      </c>
      <c r="F162" s="131">
        <f>IF(AND(1=1,$E$12=1),VALUE(VLOOKUP($D162,'Pricing Reference'!$A$2:$J$98,2,FALSE))," ")</f>
        <v>12.5</v>
      </c>
      <c r="G162" s="131" t="str">
        <f>IF(AND(1=1,$E$12=2),VALUE(VLOOKUP($D162,'Pricing Reference'!$A$2:$J$98,3,FALSE))," ")</f>
        <v xml:space="preserve"> </v>
      </c>
      <c r="H162" s="131" t="str">
        <f>IF(AND(1=1,$E$12=3),VALUE(VLOOKUP($D162,'Pricing Reference'!$A$2:$J$98,4,FALSE))," ")</f>
        <v xml:space="preserve"> </v>
      </c>
      <c r="I162" s="131"/>
      <c r="J162" s="139">
        <f>VALUE(VLOOKUP($D162,'Pricing Reference'!$A$2:$J$98,10,FALSE))</f>
        <v>25</v>
      </c>
      <c r="K162" s="114"/>
      <c r="L162" s="114"/>
      <c r="M162" s="114"/>
      <c r="N162" s="114"/>
      <c r="O162" s="114"/>
      <c r="P162" s="139">
        <f t="shared" si="24"/>
        <v>0</v>
      </c>
      <c r="Q162" s="115"/>
      <c r="R162" s="116"/>
      <c r="S162" s="331">
        <v>847587006373</v>
      </c>
      <c r="T162" s="334" t="str">
        <f t="shared" si="25"/>
        <v xml:space="preserve"> </v>
      </c>
      <c r="U162" s="333"/>
      <c r="V162" s="117">
        <f t="shared" si="26"/>
        <v>0</v>
      </c>
      <c r="W162" s="117">
        <f t="shared" si="27"/>
        <v>0</v>
      </c>
      <c r="X162" s="117">
        <f t="shared" si="28"/>
        <v>0</v>
      </c>
      <c r="Y162" s="117">
        <f t="shared" si="29"/>
        <v>0</v>
      </c>
      <c r="Z162" s="117">
        <f t="shared" si="30"/>
        <v>0</v>
      </c>
      <c r="AA162" s="118">
        <f t="shared" si="31"/>
        <v>0</v>
      </c>
      <c r="AB162" s="147"/>
    </row>
    <row r="163" spans="1:29" s="112" customFormat="1" ht="15.75" x14ac:dyDescent="0.25">
      <c r="A163" s="309">
        <v>100529</v>
      </c>
      <c r="B163" s="315" t="s">
        <v>349</v>
      </c>
      <c r="C163" s="309" t="s">
        <v>212</v>
      </c>
      <c r="D163" s="311" t="s">
        <v>291</v>
      </c>
      <c r="E163" s="115">
        <f t="shared" si="32"/>
        <v>12.5</v>
      </c>
      <c r="F163" s="131">
        <f>IF(AND(1=1,$E$12=1),VALUE(VLOOKUP($D163,'Pricing Reference'!$A$2:$J$98,2,FALSE))," ")</f>
        <v>12.5</v>
      </c>
      <c r="G163" s="131" t="str">
        <f>IF(AND(1=1,$E$12=2),VALUE(VLOOKUP($D163,'Pricing Reference'!$A$2:$J$98,3,FALSE))," ")</f>
        <v xml:space="preserve"> </v>
      </c>
      <c r="H163" s="131" t="str">
        <f>IF(AND(1=1,$E$12=3),VALUE(VLOOKUP($D163,'Pricing Reference'!$A$2:$J$98,4,FALSE))," ")</f>
        <v xml:space="preserve"> </v>
      </c>
      <c r="I163" s="131"/>
      <c r="J163" s="139">
        <f>VALUE(VLOOKUP($D163,'Pricing Reference'!$A$2:$J$98,10,FALSE))</f>
        <v>25</v>
      </c>
      <c r="K163" s="114"/>
      <c r="L163" s="114"/>
      <c r="M163" s="114"/>
      <c r="N163" s="114"/>
      <c r="O163" s="114"/>
      <c r="P163" s="139">
        <f t="shared" si="24"/>
        <v>0</v>
      </c>
      <c r="Q163" s="115"/>
      <c r="R163" s="116"/>
      <c r="S163" s="331">
        <v>877958004394</v>
      </c>
      <c r="T163" s="334" t="str">
        <f t="shared" si="25"/>
        <v xml:space="preserve"> </v>
      </c>
      <c r="U163" s="333"/>
      <c r="V163" s="117">
        <f t="shared" si="26"/>
        <v>0</v>
      </c>
      <c r="W163" s="117">
        <f t="shared" si="27"/>
        <v>0</v>
      </c>
      <c r="X163" s="117">
        <f t="shared" si="28"/>
        <v>0</v>
      </c>
      <c r="Y163" s="117">
        <f t="shared" si="29"/>
        <v>0</v>
      </c>
      <c r="Z163" s="117">
        <f t="shared" si="30"/>
        <v>0</v>
      </c>
      <c r="AA163" s="118">
        <f t="shared" si="31"/>
        <v>0</v>
      </c>
      <c r="AB163" s="147"/>
    </row>
    <row r="164" spans="1:29" s="112" customFormat="1" ht="15.75" x14ac:dyDescent="0.25">
      <c r="A164" s="309">
        <v>100534</v>
      </c>
      <c r="B164" s="315" t="s">
        <v>350</v>
      </c>
      <c r="C164" s="309" t="s">
        <v>212</v>
      </c>
      <c r="D164" s="311" t="s">
        <v>291</v>
      </c>
      <c r="E164" s="115">
        <f t="shared" si="32"/>
        <v>12.5</v>
      </c>
      <c r="F164" s="131">
        <f>IF(AND(1=1,$E$12=1),VALUE(VLOOKUP($D164,'Pricing Reference'!$A$2:$J$98,2,FALSE))," ")</f>
        <v>12.5</v>
      </c>
      <c r="G164" s="131" t="str">
        <f>IF(AND(1=1,$E$12=2),VALUE(VLOOKUP($D164,'Pricing Reference'!$A$2:$J$98,3,FALSE))," ")</f>
        <v xml:space="preserve"> </v>
      </c>
      <c r="H164" s="131" t="str">
        <f>IF(AND(1=1,$E$12=3),VALUE(VLOOKUP($D164,'Pricing Reference'!$A$2:$J$98,4,FALSE))," ")</f>
        <v xml:space="preserve"> </v>
      </c>
      <c r="I164" s="131"/>
      <c r="J164" s="139">
        <f>VALUE(VLOOKUP($D164,'Pricing Reference'!$A$2:$J$98,10,FALSE))</f>
        <v>25</v>
      </c>
      <c r="K164" s="114"/>
      <c r="L164" s="114"/>
      <c r="M164" s="114"/>
      <c r="N164" s="114"/>
      <c r="O164" s="114"/>
      <c r="P164" s="139">
        <f t="shared" si="24"/>
        <v>0</v>
      </c>
      <c r="Q164" s="115"/>
      <c r="R164" s="116"/>
      <c r="S164" s="331">
        <v>877958004233</v>
      </c>
      <c r="T164" s="334" t="str">
        <f t="shared" si="25"/>
        <v xml:space="preserve"> </v>
      </c>
      <c r="U164" s="333"/>
      <c r="V164" s="117">
        <f t="shared" si="26"/>
        <v>0</v>
      </c>
      <c r="W164" s="117">
        <f t="shared" si="27"/>
        <v>0</v>
      </c>
      <c r="X164" s="117">
        <f t="shared" si="28"/>
        <v>0</v>
      </c>
      <c r="Y164" s="117">
        <f t="shared" si="29"/>
        <v>0</v>
      </c>
      <c r="Z164" s="117">
        <f t="shared" si="30"/>
        <v>0</v>
      </c>
      <c r="AA164" s="118">
        <f t="shared" si="31"/>
        <v>0</v>
      </c>
      <c r="AB164" s="147"/>
    </row>
    <row r="165" spans="1:29" s="112" customFormat="1" ht="15.75" x14ac:dyDescent="0.25">
      <c r="A165" s="309">
        <v>100528</v>
      </c>
      <c r="B165" s="315" t="s">
        <v>351</v>
      </c>
      <c r="C165" s="309" t="s">
        <v>212</v>
      </c>
      <c r="D165" s="311" t="s">
        <v>291</v>
      </c>
      <c r="E165" s="115">
        <f t="shared" si="32"/>
        <v>12.5</v>
      </c>
      <c r="F165" s="131">
        <f>IF(AND(1=1,$E$12=1),VALUE(VLOOKUP($D165,'Pricing Reference'!$A$2:$J$98,2,FALSE))," ")</f>
        <v>12.5</v>
      </c>
      <c r="G165" s="131" t="str">
        <f>IF(AND(1=1,$E$12=2),VALUE(VLOOKUP($D165,'Pricing Reference'!$A$2:$J$98,3,FALSE))," ")</f>
        <v xml:space="preserve"> </v>
      </c>
      <c r="H165" s="131" t="str">
        <f>IF(AND(1=1,$E$12=3),VALUE(VLOOKUP($D165,'Pricing Reference'!$A$2:$J$98,4,FALSE))," ")</f>
        <v xml:space="preserve"> </v>
      </c>
      <c r="I165" s="131"/>
      <c r="J165" s="139">
        <f>VALUE(VLOOKUP($D165,'Pricing Reference'!$A$2:$J$98,10,FALSE))</f>
        <v>25</v>
      </c>
      <c r="K165" s="114"/>
      <c r="L165" s="114"/>
      <c r="M165" s="114"/>
      <c r="N165" s="114"/>
      <c r="O165" s="114"/>
      <c r="P165" s="139">
        <f t="shared" si="24"/>
        <v>0</v>
      </c>
      <c r="Q165" s="115"/>
      <c r="R165" s="116"/>
      <c r="S165" s="331">
        <v>877958003847</v>
      </c>
      <c r="T165" s="334" t="str">
        <f t="shared" si="25"/>
        <v xml:space="preserve"> </v>
      </c>
      <c r="U165" s="333"/>
      <c r="V165" s="117">
        <f t="shared" si="26"/>
        <v>0</v>
      </c>
      <c r="W165" s="117">
        <f t="shared" si="27"/>
        <v>0</v>
      </c>
      <c r="X165" s="117">
        <f t="shared" si="28"/>
        <v>0</v>
      </c>
      <c r="Y165" s="117">
        <f t="shared" si="29"/>
        <v>0</v>
      </c>
      <c r="Z165" s="117">
        <f t="shared" si="30"/>
        <v>0</v>
      </c>
      <c r="AA165" s="118">
        <f t="shared" si="31"/>
        <v>0</v>
      </c>
      <c r="AB165" s="147"/>
    </row>
    <row r="166" spans="1:29" s="112" customFormat="1" ht="15.75" x14ac:dyDescent="0.25">
      <c r="A166" s="309">
        <v>100382</v>
      </c>
      <c r="B166" s="315" t="s">
        <v>352</v>
      </c>
      <c r="C166" s="309" t="s">
        <v>212</v>
      </c>
      <c r="D166" s="311" t="s">
        <v>291</v>
      </c>
      <c r="E166" s="115">
        <f t="shared" si="32"/>
        <v>12.5</v>
      </c>
      <c r="F166" s="131">
        <f>IF(AND(1=1,$E$12=1),VALUE(VLOOKUP($D166,'Pricing Reference'!$A$2:$J$98,2,FALSE))," ")</f>
        <v>12.5</v>
      </c>
      <c r="G166" s="131" t="str">
        <f>IF(AND(1=1,$E$12=2),VALUE(VLOOKUP($D166,'Pricing Reference'!$A$2:$J$98,3,FALSE))," ")</f>
        <v xml:space="preserve"> </v>
      </c>
      <c r="H166" s="131" t="str">
        <f>IF(AND(1=1,$E$12=3),VALUE(VLOOKUP($D166,'Pricing Reference'!$A$2:$J$98,4,FALSE))," ")</f>
        <v xml:space="preserve"> </v>
      </c>
      <c r="I166" s="131"/>
      <c r="J166" s="139">
        <f>VALUE(VLOOKUP($D166,'Pricing Reference'!$A$2:$J$98,10,FALSE))</f>
        <v>25</v>
      </c>
      <c r="K166" s="114"/>
      <c r="L166" s="114"/>
      <c r="M166" s="114"/>
      <c r="N166" s="114"/>
      <c r="O166" s="114"/>
      <c r="P166" s="139">
        <f t="shared" si="24"/>
        <v>0</v>
      </c>
      <c r="Q166" s="115"/>
      <c r="R166" s="116"/>
      <c r="S166" s="331">
        <v>877958006183</v>
      </c>
      <c r="T166" s="334" t="str">
        <f t="shared" si="25"/>
        <v xml:space="preserve"> </v>
      </c>
      <c r="U166" s="333"/>
      <c r="V166" s="117">
        <f t="shared" si="26"/>
        <v>0</v>
      </c>
      <c r="W166" s="117">
        <f t="shared" si="27"/>
        <v>0</v>
      </c>
      <c r="X166" s="117">
        <f t="shared" si="28"/>
        <v>0</v>
      </c>
      <c r="Y166" s="117">
        <f t="shared" si="29"/>
        <v>0</v>
      </c>
      <c r="Z166" s="117">
        <f t="shared" si="30"/>
        <v>0</v>
      </c>
      <c r="AA166" s="118">
        <f t="shared" si="31"/>
        <v>0</v>
      </c>
      <c r="AB166" s="147"/>
    </row>
    <row r="167" spans="1:29" s="112" customFormat="1" ht="15.75" x14ac:dyDescent="0.25">
      <c r="A167" s="309">
        <v>108681</v>
      </c>
      <c r="B167" s="315" t="s">
        <v>353</v>
      </c>
      <c r="C167" s="309" t="s">
        <v>212</v>
      </c>
      <c r="D167" s="311" t="s">
        <v>291</v>
      </c>
      <c r="E167" s="115">
        <f t="shared" si="32"/>
        <v>12.5</v>
      </c>
      <c r="F167" s="131">
        <f>IF(AND(1=1,$E$12=1),VALUE(VLOOKUP($D167,'Pricing Reference'!$A$2:$J$98,2,FALSE))," ")</f>
        <v>12.5</v>
      </c>
      <c r="G167" s="131" t="str">
        <f>IF(AND(1=1,$E$12=2),VALUE(VLOOKUP($D167,'Pricing Reference'!$A$2:$J$98,3,FALSE))," ")</f>
        <v xml:space="preserve"> </v>
      </c>
      <c r="H167" s="131" t="str">
        <f>IF(AND(1=1,$E$12=3),VALUE(VLOOKUP($D167,'Pricing Reference'!$A$2:$J$98,4,FALSE))," ")</f>
        <v xml:space="preserve"> </v>
      </c>
      <c r="I167" s="131"/>
      <c r="J167" s="139">
        <f>VALUE(VLOOKUP($D167,'Pricing Reference'!$A$2:$J$98,10,FALSE))</f>
        <v>25</v>
      </c>
      <c r="K167" s="114"/>
      <c r="L167" s="114"/>
      <c r="M167" s="114"/>
      <c r="N167" s="114"/>
      <c r="O167" s="114"/>
      <c r="P167" s="139">
        <f t="shared" si="24"/>
        <v>0</v>
      </c>
      <c r="Q167" s="115"/>
      <c r="R167" s="116"/>
      <c r="S167" s="331">
        <v>847587009008</v>
      </c>
      <c r="T167" s="334" t="str">
        <f t="shared" si="25"/>
        <v xml:space="preserve"> </v>
      </c>
      <c r="U167" s="333"/>
      <c r="V167" s="117">
        <f t="shared" si="26"/>
        <v>0</v>
      </c>
      <c r="W167" s="117">
        <f t="shared" si="27"/>
        <v>0</v>
      </c>
      <c r="X167" s="117">
        <f t="shared" si="28"/>
        <v>0</v>
      </c>
      <c r="Y167" s="117">
        <f t="shared" si="29"/>
        <v>0</v>
      </c>
      <c r="Z167" s="117">
        <f t="shared" si="30"/>
        <v>0</v>
      </c>
      <c r="AA167" s="118">
        <f t="shared" si="31"/>
        <v>0</v>
      </c>
      <c r="AB167" s="147"/>
    </row>
    <row r="168" spans="1:29" s="112" customFormat="1" ht="15.75" x14ac:dyDescent="0.25">
      <c r="A168" s="309">
        <v>108680</v>
      </c>
      <c r="B168" s="315" t="s">
        <v>354</v>
      </c>
      <c r="C168" s="309" t="s">
        <v>212</v>
      </c>
      <c r="D168" s="311" t="s">
        <v>291</v>
      </c>
      <c r="E168" s="115">
        <f t="shared" si="32"/>
        <v>12.5</v>
      </c>
      <c r="F168" s="131">
        <f>IF(AND(1=1,$E$12=1),VALUE(VLOOKUP($D168,'Pricing Reference'!$A$2:$J$98,2,FALSE))," ")</f>
        <v>12.5</v>
      </c>
      <c r="G168" s="131" t="str">
        <f>IF(AND(1=1,$E$12=2),VALUE(VLOOKUP($D168,'Pricing Reference'!$A$2:$J$98,3,FALSE))," ")</f>
        <v xml:space="preserve"> </v>
      </c>
      <c r="H168" s="131" t="str">
        <f>IF(AND(1=1,$E$12=3),VALUE(VLOOKUP($D168,'Pricing Reference'!$A$2:$J$98,4,FALSE))," ")</f>
        <v xml:space="preserve"> </v>
      </c>
      <c r="I168" s="131"/>
      <c r="J168" s="139">
        <f>VALUE(VLOOKUP($D168,'Pricing Reference'!$A$2:$J$98,10,FALSE))</f>
        <v>25</v>
      </c>
      <c r="K168" s="114"/>
      <c r="L168" s="114"/>
      <c r="M168" s="114"/>
      <c r="N168" s="114"/>
      <c r="O168" s="114"/>
      <c r="P168" s="139">
        <f t="shared" si="24"/>
        <v>0</v>
      </c>
      <c r="Q168" s="115"/>
      <c r="R168" s="116"/>
      <c r="S168" s="331">
        <v>847587008995</v>
      </c>
      <c r="T168" s="334" t="str">
        <f t="shared" si="25"/>
        <v xml:space="preserve"> </v>
      </c>
      <c r="U168" s="333"/>
      <c r="V168" s="117">
        <f t="shared" si="26"/>
        <v>0</v>
      </c>
      <c r="W168" s="117">
        <f t="shared" si="27"/>
        <v>0</v>
      </c>
      <c r="X168" s="117">
        <f t="shared" si="28"/>
        <v>0</v>
      </c>
      <c r="Y168" s="117">
        <f t="shared" si="29"/>
        <v>0</v>
      </c>
      <c r="Z168" s="117">
        <f t="shared" si="30"/>
        <v>0</v>
      </c>
      <c r="AA168" s="118">
        <f t="shared" si="31"/>
        <v>0</v>
      </c>
      <c r="AB168" s="147"/>
    </row>
    <row r="169" spans="1:29" s="112" customFormat="1" ht="15.75" x14ac:dyDescent="0.25">
      <c r="A169" s="309">
        <v>111376</v>
      </c>
      <c r="B169" s="315" t="s">
        <v>355</v>
      </c>
      <c r="C169" s="309" t="s">
        <v>212</v>
      </c>
      <c r="D169" s="311" t="s">
        <v>356</v>
      </c>
      <c r="E169" s="115">
        <f t="shared" si="32"/>
        <v>12.5</v>
      </c>
      <c r="F169" s="131">
        <f>IF(AND(1=1,$E$12=1),VALUE(VLOOKUP($D169,'Pricing Reference'!$A$2:$J$98,2,FALSE))," ")</f>
        <v>12.5</v>
      </c>
      <c r="G169" s="131" t="str">
        <f>IF(AND(1=1,$E$12=2),VALUE(VLOOKUP($D169,'Pricing Reference'!$A$2:$J$98,3,FALSE))," ")</f>
        <v xml:space="preserve"> </v>
      </c>
      <c r="H169" s="131" t="str">
        <f>IF(AND(1=1,$E$12=3),VALUE(VLOOKUP($D169,'Pricing Reference'!$A$2:$J$98,4,FALSE))," ")</f>
        <v xml:space="preserve"> </v>
      </c>
      <c r="I169" s="131"/>
      <c r="J169" s="139">
        <f>VALUE(VLOOKUP($D169,'Pricing Reference'!$A$2:$J$98,10,FALSE))</f>
        <v>25</v>
      </c>
      <c r="K169" s="114"/>
      <c r="L169" s="114"/>
      <c r="M169" s="114"/>
      <c r="N169" s="114"/>
      <c r="O169" s="114"/>
      <c r="P169" s="139">
        <f t="shared" si="24"/>
        <v>0</v>
      </c>
      <c r="Q169" s="115"/>
      <c r="R169" s="116"/>
      <c r="S169" s="331">
        <v>888907001913</v>
      </c>
      <c r="T169" s="334" t="str">
        <f t="shared" si="25"/>
        <v xml:space="preserve"> </v>
      </c>
      <c r="U169" s="333"/>
      <c r="V169" s="117">
        <f t="shared" si="26"/>
        <v>0</v>
      </c>
      <c r="W169" s="117">
        <f t="shared" si="27"/>
        <v>0</v>
      </c>
      <c r="X169" s="117">
        <f t="shared" si="28"/>
        <v>0</v>
      </c>
      <c r="Y169" s="117">
        <f t="shared" si="29"/>
        <v>0</v>
      </c>
      <c r="Z169" s="117">
        <f t="shared" si="30"/>
        <v>0</v>
      </c>
      <c r="AA169" s="118">
        <f t="shared" si="31"/>
        <v>0</v>
      </c>
      <c r="AB169" s="147"/>
    </row>
    <row r="170" spans="1:29" s="112" customFormat="1" ht="15.75" x14ac:dyDescent="0.25">
      <c r="A170" s="309">
        <v>100546</v>
      </c>
      <c r="B170" s="315" t="s">
        <v>357</v>
      </c>
      <c r="C170" s="309" t="s">
        <v>212</v>
      </c>
      <c r="D170" s="311" t="s">
        <v>356</v>
      </c>
      <c r="E170" s="115">
        <f t="shared" si="32"/>
        <v>12.5</v>
      </c>
      <c r="F170" s="131">
        <f>IF(AND(1=1,$E$12=1),VALUE(VLOOKUP($D170,'Pricing Reference'!$A$2:$J$98,2,FALSE))," ")</f>
        <v>12.5</v>
      </c>
      <c r="G170" s="131" t="str">
        <f>IF(AND(1=1,$E$12=2),VALUE(VLOOKUP($D170,'Pricing Reference'!$A$2:$J$98,3,FALSE))," ")</f>
        <v xml:space="preserve"> </v>
      </c>
      <c r="H170" s="131" t="str">
        <f>IF(AND(1=1,$E$12=3),VALUE(VLOOKUP($D170,'Pricing Reference'!$A$2:$J$98,4,FALSE))," ")</f>
        <v xml:space="preserve"> </v>
      </c>
      <c r="I170" s="131"/>
      <c r="J170" s="139">
        <f>VALUE(VLOOKUP($D170,'Pricing Reference'!$A$2:$J$98,10,FALSE))</f>
        <v>25</v>
      </c>
      <c r="K170" s="114"/>
      <c r="L170" s="114"/>
      <c r="M170" s="114"/>
      <c r="N170" s="114"/>
      <c r="O170" s="114"/>
      <c r="P170" s="139">
        <f t="shared" si="24"/>
        <v>0</v>
      </c>
      <c r="Q170" s="115"/>
      <c r="R170" s="116"/>
      <c r="S170" s="331">
        <v>877958008668</v>
      </c>
      <c r="T170" s="334" t="str">
        <f t="shared" si="25"/>
        <v xml:space="preserve"> </v>
      </c>
      <c r="U170" s="333"/>
      <c r="V170" s="117">
        <f t="shared" si="26"/>
        <v>0</v>
      </c>
      <c r="W170" s="117">
        <f t="shared" si="27"/>
        <v>0</v>
      </c>
      <c r="X170" s="117">
        <f t="shared" si="28"/>
        <v>0</v>
      </c>
      <c r="Y170" s="117">
        <f t="shared" si="29"/>
        <v>0</v>
      </c>
      <c r="Z170" s="117">
        <f t="shared" si="30"/>
        <v>0</v>
      </c>
      <c r="AA170" s="118">
        <f t="shared" si="31"/>
        <v>0</v>
      </c>
      <c r="AB170" s="147"/>
    </row>
    <row r="171" spans="1:29" s="112" customFormat="1" ht="15.75" x14ac:dyDescent="0.25">
      <c r="A171" s="309">
        <v>101838</v>
      </c>
      <c r="B171" s="315" t="s">
        <v>358</v>
      </c>
      <c r="C171" s="309" t="s">
        <v>212</v>
      </c>
      <c r="D171" s="311" t="s">
        <v>356</v>
      </c>
      <c r="E171" s="115">
        <f t="shared" si="32"/>
        <v>12.5</v>
      </c>
      <c r="F171" s="131">
        <f>IF(AND(1=1,$E$12=1),VALUE(VLOOKUP($D171,'Pricing Reference'!$A$2:$J$98,2,FALSE))," ")</f>
        <v>12.5</v>
      </c>
      <c r="G171" s="131" t="str">
        <f>IF(AND(1=1,$E$12=2),VALUE(VLOOKUP($D171,'Pricing Reference'!$A$2:$J$98,3,FALSE))," ")</f>
        <v xml:space="preserve"> </v>
      </c>
      <c r="H171" s="131" t="str">
        <f>IF(AND(1=1,$E$12=3),VALUE(VLOOKUP($D171,'Pricing Reference'!$A$2:$J$98,4,FALSE))," ")</f>
        <v xml:space="preserve"> </v>
      </c>
      <c r="I171" s="131"/>
      <c r="J171" s="139">
        <f>VALUE(VLOOKUP($D171,'Pricing Reference'!$A$2:$J$98,10,FALSE))</f>
        <v>25</v>
      </c>
      <c r="K171" s="114"/>
      <c r="L171" s="114"/>
      <c r="M171" s="114"/>
      <c r="N171" s="114"/>
      <c r="O171" s="114"/>
      <c r="P171" s="139">
        <f t="shared" si="24"/>
        <v>0</v>
      </c>
      <c r="Q171" s="115"/>
      <c r="R171" s="116"/>
      <c r="S171" s="331">
        <v>847587003693</v>
      </c>
      <c r="T171" s="334" t="str">
        <f t="shared" si="25"/>
        <v xml:space="preserve"> </v>
      </c>
      <c r="U171" s="333"/>
      <c r="V171" s="117">
        <f t="shared" si="26"/>
        <v>0</v>
      </c>
      <c r="W171" s="117">
        <f t="shared" si="27"/>
        <v>0</v>
      </c>
      <c r="X171" s="117">
        <f t="shared" si="28"/>
        <v>0</v>
      </c>
      <c r="Y171" s="117">
        <f t="shared" si="29"/>
        <v>0</v>
      </c>
      <c r="Z171" s="117">
        <f t="shared" si="30"/>
        <v>0</v>
      </c>
      <c r="AA171" s="118">
        <f t="shared" si="31"/>
        <v>0</v>
      </c>
      <c r="AB171" s="147"/>
    </row>
    <row r="172" spans="1:29" s="16" customFormat="1" ht="15.75" x14ac:dyDescent="0.25">
      <c r="A172" s="309">
        <v>100545</v>
      </c>
      <c r="B172" s="315" t="s">
        <v>359</v>
      </c>
      <c r="C172" s="309" t="s">
        <v>212</v>
      </c>
      <c r="D172" s="311" t="s">
        <v>356</v>
      </c>
      <c r="E172" s="115">
        <f t="shared" si="32"/>
        <v>12.5</v>
      </c>
      <c r="F172" s="131">
        <f>IF(AND(1=1,$E$12=1),VALUE(VLOOKUP($D172,'Pricing Reference'!$A$2:$J$98,2,FALSE))," ")</f>
        <v>12.5</v>
      </c>
      <c r="G172" s="131" t="str">
        <f>IF(AND(1=1,$E$12=2),VALUE(VLOOKUP($D172,'Pricing Reference'!$A$2:$J$98,3,FALSE))," ")</f>
        <v xml:space="preserve"> </v>
      </c>
      <c r="H172" s="131" t="str">
        <f>IF(AND(1=1,$E$12=3),VALUE(VLOOKUP($D172,'Pricing Reference'!$A$2:$J$98,4,FALSE))," ")</f>
        <v xml:space="preserve"> </v>
      </c>
      <c r="I172" s="131"/>
      <c r="J172" s="139">
        <f>VALUE(VLOOKUP($D172,'Pricing Reference'!$A$2:$J$98,10,FALSE))</f>
        <v>25</v>
      </c>
      <c r="K172" s="114"/>
      <c r="L172" s="114"/>
      <c r="M172" s="114"/>
      <c r="N172" s="114"/>
      <c r="O172" s="114"/>
      <c r="P172" s="139">
        <f t="shared" si="24"/>
        <v>0</v>
      </c>
      <c r="Q172" s="115"/>
      <c r="R172" s="116"/>
      <c r="S172" s="331">
        <v>877958008651</v>
      </c>
      <c r="T172" s="334" t="str">
        <f t="shared" si="25"/>
        <v xml:space="preserve"> </v>
      </c>
      <c r="U172" s="316"/>
      <c r="V172" s="117">
        <f t="shared" si="26"/>
        <v>0</v>
      </c>
      <c r="W172" s="117">
        <f t="shared" si="27"/>
        <v>0</v>
      </c>
      <c r="X172" s="117">
        <f t="shared" si="28"/>
        <v>0</v>
      </c>
      <c r="Y172" s="117">
        <f t="shared" si="29"/>
        <v>0</v>
      </c>
      <c r="Z172" s="117">
        <f t="shared" si="30"/>
        <v>0</v>
      </c>
      <c r="AA172" s="118">
        <f t="shared" si="31"/>
        <v>0</v>
      </c>
      <c r="AB172" s="147"/>
      <c r="AC172" s="112"/>
    </row>
    <row r="173" spans="1:29" s="16" customFormat="1" ht="15.75" x14ac:dyDescent="0.25">
      <c r="A173" s="309">
        <v>107734</v>
      </c>
      <c r="B173" s="315" t="s">
        <v>360</v>
      </c>
      <c r="C173" s="309" t="s">
        <v>212</v>
      </c>
      <c r="D173" s="311" t="s">
        <v>356</v>
      </c>
      <c r="E173" s="115">
        <f t="shared" si="32"/>
        <v>12.5</v>
      </c>
      <c r="F173" s="131">
        <f>IF(AND(1=1,$E$12=1),VALUE(VLOOKUP($D173,'Pricing Reference'!$A$2:$J$98,2,FALSE))," ")</f>
        <v>12.5</v>
      </c>
      <c r="G173" s="131" t="str">
        <f>IF(AND(1=1,$E$12=2),VALUE(VLOOKUP($D173,'Pricing Reference'!$A$2:$J$98,3,FALSE))," ")</f>
        <v xml:space="preserve"> </v>
      </c>
      <c r="H173" s="131" t="str">
        <f>IF(AND(1=1,$E$12=3),VALUE(VLOOKUP($D173,'Pricing Reference'!$A$2:$J$98,4,FALSE))," ")</f>
        <v xml:space="preserve"> </v>
      </c>
      <c r="I173" s="131"/>
      <c r="J173" s="139">
        <f>VALUE(VLOOKUP($D173,'Pricing Reference'!$A$2:$J$98,10,FALSE))</f>
        <v>25</v>
      </c>
      <c r="K173" s="114"/>
      <c r="L173" s="114"/>
      <c r="M173" s="114"/>
      <c r="N173" s="114"/>
      <c r="O173" s="114"/>
      <c r="P173" s="139">
        <f t="shared" si="24"/>
        <v>0</v>
      </c>
      <c r="Q173" s="115"/>
      <c r="R173" s="116"/>
      <c r="S173" s="331">
        <v>847587006533</v>
      </c>
      <c r="T173" s="334" t="str">
        <f t="shared" si="25"/>
        <v xml:space="preserve"> </v>
      </c>
      <c r="U173" s="316"/>
      <c r="V173" s="117">
        <f t="shared" si="26"/>
        <v>0</v>
      </c>
      <c r="W173" s="117">
        <f t="shared" si="27"/>
        <v>0</v>
      </c>
      <c r="X173" s="117">
        <f t="shared" si="28"/>
        <v>0</v>
      </c>
      <c r="Y173" s="117">
        <f t="shared" si="29"/>
        <v>0</v>
      </c>
      <c r="Z173" s="117">
        <f t="shared" si="30"/>
        <v>0</v>
      </c>
      <c r="AA173" s="118">
        <f t="shared" si="31"/>
        <v>0</v>
      </c>
      <c r="AB173" s="147"/>
      <c r="AC173" s="112"/>
    </row>
    <row r="174" spans="1:29" s="16" customFormat="1" ht="15.75" x14ac:dyDescent="0.25">
      <c r="A174" s="309">
        <v>100544</v>
      </c>
      <c r="B174" s="315" t="s">
        <v>361</v>
      </c>
      <c r="C174" s="309" t="s">
        <v>212</v>
      </c>
      <c r="D174" s="311" t="s">
        <v>356</v>
      </c>
      <c r="E174" s="115">
        <f t="shared" si="32"/>
        <v>12.5</v>
      </c>
      <c r="F174" s="131">
        <f>IF(AND(1=1,$E$12=1),VALUE(VLOOKUP($D174,'Pricing Reference'!$A$2:$J$98,2,FALSE))," ")</f>
        <v>12.5</v>
      </c>
      <c r="G174" s="131" t="str">
        <f>IF(AND(1=1,$E$12=2),VALUE(VLOOKUP($D174,'Pricing Reference'!$A$2:$J$98,3,FALSE))," ")</f>
        <v xml:space="preserve"> </v>
      </c>
      <c r="H174" s="131" t="str">
        <f>IF(AND(1=1,$E$12=3),VALUE(VLOOKUP($D174,'Pricing Reference'!$A$2:$J$98,4,FALSE))," ")</f>
        <v xml:space="preserve"> </v>
      </c>
      <c r="I174" s="131"/>
      <c r="J174" s="139">
        <f>VALUE(VLOOKUP($D174,'Pricing Reference'!$A$2:$J$98,10,FALSE))</f>
        <v>25</v>
      </c>
      <c r="K174" s="114"/>
      <c r="L174" s="114"/>
      <c r="M174" s="114"/>
      <c r="N174" s="114"/>
      <c r="O174" s="114"/>
      <c r="P174" s="139">
        <f t="shared" si="24"/>
        <v>0</v>
      </c>
      <c r="Q174" s="115"/>
      <c r="R174" s="116"/>
      <c r="S174" s="331">
        <v>847587001767</v>
      </c>
      <c r="T174" s="334" t="str">
        <f t="shared" si="25"/>
        <v xml:space="preserve"> </v>
      </c>
      <c r="U174" s="316"/>
      <c r="V174" s="117">
        <f t="shared" si="26"/>
        <v>0</v>
      </c>
      <c r="W174" s="117">
        <f t="shared" si="27"/>
        <v>0</v>
      </c>
      <c r="X174" s="117">
        <f t="shared" si="28"/>
        <v>0</v>
      </c>
      <c r="Y174" s="117">
        <f t="shared" si="29"/>
        <v>0</v>
      </c>
      <c r="Z174" s="117">
        <f t="shared" si="30"/>
        <v>0</v>
      </c>
      <c r="AA174" s="118">
        <f t="shared" si="31"/>
        <v>0</v>
      </c>
      <c r="AB174" s="147"/>
      <c r="AC174" s="112"/>
    </row>
    <row r="175" spans="1:29" s="16" customFormat="1" ht="15.75" x14ac:dyDescent="0.25">
      <c r="A175" s="309">
        <v>111375</v>
      </c>
      <c r="B175" s="315" t="s">
        <v>362</v>
      </c>
      <c r="C175" s="309" t="s">
        <v>212</v>
      </c>
      <c r="D175" s="311" t="s">
        <v>363</v>
      </c>
      <c r="E175" s="115">
        <f t="shared" si="32"/>
        <v>12.5</v>
      </c>
      <c r="F175" s="131">
        <f>IF(AND(1=1,$E$12=1),VALUE(VLOOKUP($D175,'Pricing Reference'!$A$2:$J$98,2,FALSE))," ")</f>
        <v>12.5</v>
      </c>
      <c r="G175" s="131" t="str">
        <f>IF(AND(1=1,$E$12=2),VALUE(VLOOKUP($D175,'Pricing Reference'!$A$2:$J$98,3,FALSE))," ")</f>
        <v xml:space="preserve"> </v>
      </c>
      <c r="H175" s="131" t="str">
        <f>IF(AND(1=1,$E$12=3),VALUE(VLOOKUP($D175,'Pricing Reference'!$A$2:$J$98,4,FALSE))," ")</f>
        <v xml:space="preserve"> </v>
      </c>
      <c r="I175" s="131"/>
      <c r="J175" s="139">
        <f>VALUE(VLOOKUP($D175,'Pricing Reference'!$A$2:$J$98,10,FALSE))</f>
        <v>25</v>
      </c>
      <c r="K175" s="114"/>
      <c r="L175" s="114"/>
      <c r="M175" s="114"/>
      <c r="N175" s="114"/>
      <c r="O175" s="114"/>
      <c r="P175" s="139">
        <f t="shared" si="24"/>
        <v>0</v>
      </c>
      <c r="Q175" s="115"/>
      <c r="R175" s="116"/>
      <c r="S175" s="331">
        <v>888907001906</v>
      </c>
      <c r="T175" s="334" t="str">
        <f t="shared" si="25"/>
        <v xml:space="preserve"> </v>
      </c>
      <c r="U175" s="316"/>
      <c r="V175" s="117">
        <f t="shared" si="26"/>
        <v>0</v>
      </c>
      <c r="W175" s="117">
        <f t="shared" si="27"/>
        <v>0</v>
      </c>
      <c r="X175" s="117">
        <f t="shared" si="28"/>
        <v>0</v>
      </c>
      <c r="Y175" s="117">
        <f t="shared" si="29"/>
        <v>0</v>
      </c>
      <c r="Z175" s="117">
        <f t="shared" si="30"/>
        <v>0</v>
      </c>
      <c r="AA175" s="118">
        <f t="shared" si="31"/>
        <v>0</v>
      </c>
      <c r="AB175" s="147"/>
      <c r="AC175" s="112"/>
    </row>
    <row r="176" spans="1:29" s="16" customFormat="1" ht="15.75" x14ac:dyDescent="0.25">
      <c r="A176" s="309">
        <v>107717</v>
      </c>
      <c r="B176" s="315" t="s">
        <v>364</v>
      </c>
      <c r="C176" s="309" t="s">
        <v>212</v>
      </c>
      <c r="D176" s="311" t="s">
        <v>363</v>
      </c>
      <c r="E176" s="115">
        <f t="shared" si="32"/>
        <v>12.5</v>
      </c>
      <c r="F176" s="131">
        <f>IF(AND(1=1,$E$12=1),VALUE(VLOOKUP($D176,'Pricing Reference'!$A$2:$J$98,2,FALSE))," ")</f>
        <v>12.5</v>
      </c>
      <c r="G176" s="131" t="str">
        <f>IF(AND(1=1,$E$12=2),VALUE(VLOOKUP($D176,'Pricing Reference'!$A$2:$J$98,3,FALSE))," ")</f>
        <v xml:space="preserve"> </v>
      </c>
      <c r="H176" s="131" t="str">
        <f>IF(AND(1=1,$E$12=3),VALUE(VLOOKUP($D176,'Pricing Reference'!$A$2:$J$98,4,FALSE))," ")</f>
        <v xml:space="preserve"> </v>
      </c>
      <c r="I176" s="131"/>
      <c r="J176" s="139">
        <f>VALUE(VLOOKUP($D176,'Pricing Reference'!$A$2:$J$98,10,FALSE))</f>
        <v>25</v>
      </c>
      <c r="K176" s="114"/>
      <c r="L176" s="114"/>
      <c r="M176" s="114"/>
      <c r="N176" s="114"/>
      <c r="O176" s="114"/>
      <c r="P176" s="139">
        <f t="shared" si="24"/>
        <v>0</v>
      </c>
      <c r="Q176" s="115"/>
      <c r="R176" s="116"/>
      <c r="S176" s="331">
        <v>847587006359</v>
      </c>
      <c r="T176" s="334" t="str">
        <f t="shared" si="25"/>
        <v xml:space="preserve"> </v>
      </c>
      <c r="U176" s="316"/>
      <c r="V176" s="117">
        <f t="shared" si="26"/>
        <v>0</v>
      </c>
      <c r="W176" s="117">
        <f t="shared" si="27"/>
        <v>0</v>
      </c>
      <c r="X176" s="117">
        <f t="shared" si="28"/>
        <v>0</v>
      </c>
      <c r="Y176" s="117">
        <f t="shared" si="29"/>
        <v>0</v>
      </c>
      <c r="Z176" s="117">
        <f t="shared" si="30"/>
        <v>0</v>
      </c>
      <c r="AA176" s="118">
        <f t="shared" si="31"/>
        <v>0</v>
      </c>
      <c r="AB176" s="147"/>
      <c r="AC176" s="112"/>
    </row>
    <row r="177" spans="1:29" s="16" customFormat="1" ht="15.75" x14ac:dyDescent="0.25">
      <c r="A177" s="309">
        <v>107718</v>
      </c>
      <c r="B177" s="315" t="s">
        <v>365</v>
      </c>
      <c r="C177" s="309" t="s">
        <v>212</v>
      </c>
      <c r="D177" s="311" t="s">
        <v>363</v>
      </c>
      <c r="E177" s="115">
        <f t="shared" si="32"/>
        <v>12.5</v>
      </c>
      <c r="F177" s="131">
        <f>IF(AND(1=1,$E$12=1),VALUE(VLOOKUP($D177,'Pricing Reference'!$A$2:$J$98,2,FALSE))," ")</f>
        <v>12.5</v>
      </c>
      <c r="G177" s="131" t="str">
        <f>IF(AND(1=1,$E$12=2),VALUE(VLOOKUP($D177,'Pricing Reference'!$A$2:$J$98,3,FALSE))," ")</f>
        <v xml:space="preserve"> </v>
      </c>
      <c r="H177" s="131" t="str">
        <f>IF(AND(1=1,$E$12=3),VALUE(VLOOKUP($D177,'Pricing Reference'!$A$2:$J$98,4,FALSE))," ")</f>
        <v xml:space="preserve"> </v>
      </c>
      <c r="I177" s="131"/>
      <c r="J177" s="139">
        <f>VALUE(VLOOKUP($D177,'Pricing Reference'!$A$2:$J$98,10,FALSE))</f>
        <v>25</v>
      </c>
      <c r="K177" s="114"/>
      <c r="L177" s="114"/>
      <c r="M177" s="114"/>
      <c r="N177" s="114"/>
      <c r="O177" s="114"/>
      <c r="P177" s="139">
        <f t="shared" si="24"/>
        <v>0</v>
      </c>
      <c r="Q177" s="335"/>
      <c r="R177" s="335"/>
      <c r="S177" s="331">
        <v>847587006366</v>
      </c>
      <c r="T177" s="334" t="str">
        <f t="shared" si="25"/>
        <v xml:space="preserve"> </v>
      </c>
      <c r="U177" s="316"/>
      <c r="V177" s="117">
        <f t="shared" si="26"/>
        <v>0</v>
      </c>
      <c r="W177" s="117">
        <f t="shared" si="27"/>
        <v>0</v>
      </c>
      <c r="X177" s="117">
        <f t="shared" si="28"/>
        <v>0</v>
      </c>
      <c r="Y177" s="117">
        <f t="shared" si="29"/>
        <v>0</v>
      </c>
      <c r="Z177" s="117">
        <f t="shared" si="30"/>
        <v>0</v>
      </c>
      <c r="AA177" s="118">
        <f t="shared" si="31"/>
        <v>0</v>
      </c>
      <c r="AB177" s="147"/>
      <c r="AC177" s="112"/>
    </row>
    <row r="178" spans="1:29" s="112" customFormat="1" ht="15.75" x14ac:dyDescent="0.25">
      <c r="A178" s="309">
        <v>108676</v>
      </c>
      <c r="B178" s="315" t="s">
        <v>366</v>
      </c>
      <c r="C178" s="309" t="s">
        <v>212</v>
      </c>
      <c r="D178" s="311" t="s">
        <v>363</v>
      </c>
      <c r="E178" s="115">
        <f t="shared" si="32"/>
        <v>12.5</v>
      </c>
      <c r="F178" s="131">
        <f>IF(AND(1=1,$E$12=1),VALUE(VLOOKUP($D178,'Pricing Reference'!$A$2:$J$98,2,FALSE))," ")</f>
        <v>12.5</v>
      </c>
      <c r="G178" s="131" t="str">
        <f>IF(AND(1=1,$E$12=2),VALUE(VLOOKUP($D178,'Pricing Reference'!$A$2:$J$98,3,FALSE))," ")</f>
        <v xml:space="preserve"> </v>
      </c>
      <c r="H178" s="131" t="str">
        <f>IF(AND(1=1,$E$12=3),VALUE(VLOOKUP($D178,'Pricing Reference'!$A$2:$J$98,4,FALSE))," ")</f>
        <v xml:space="preserve"> </v>
      </c>
      <c r="I178" s="131"/>
      <c r="J178" s="139">
        <f>VALUE(VLOOKUP($D178,'Pricing Reference'!$A$2:$J$98,10,FALSE))</f>
        <v>25</v>
      </c>
      <c r="K178" s="114"/>
      <c r="L178" s="114"/>
      <c r="M178" s="114"/>
      <c r="N178" s="114"/>
      <c r="O178" s="114"/>
      <c r="P178" s="139">
        <f t="shared" si="24"/>
        <v>0</v>
      </c>
      <c r="Q178" s="115"/>
      <c r="R178" s="116"/>
      <c r="S178" s="331">
        <v>847587008933</v>
      </c>
      <c r="T178" s="334" t="str">
        <f t="shared" si="25"/>
        <v xml:space="preserve"> </v>
      </c>
      <c r="U178" s="333"/>
      <c r="V178" s="117">
        <f t="shared" si="26"/>
        <v>0</v>
      </c>
      <c r="W178" s="117">
        <f t="shared" si="27"/>
        <v>0</v>
      </c>
      <c r="X178" s="117">
        <f t="shared" si="28"/>
        <v>0</v>
      </c>
      <c r="Y178" s="117">
        <f t="shared" si="29"/>
        <v>0</v>
      </c>
      <c r="Z178" s="117">
        <f t="shared" si="30"/>
        <v>0</v>
      </c>
      <c r="AA178" s="118">
        <f t="shared" si="31"/>
        <v>0</v>
      </c>
      <c r="AB178" s="147"/>
    </row>
    <row r="179" spans="1:29" s="112" customFormat="1" ht="15.75" x14ac:dyDescent="0.25">
      <c r="A179" s="309">
        <v>108677</v>
      </c>
      <c r="B179" s="315" t="s">
        <v>367</v>
      </c>
      <c r="C179" s="309" t="s">
        <v>212</v>
      </c>
      <c r="D179" s="311" t="s">
        <v>368</v>
      </c>
      <c r="E179" s="115">
        <f t="shared" si="32"/>
        <v>12.5</v>
      </c>
      <c r="F179" s="131">
        <f>IF(AND(1=1,$E$12=1),VALUE(VLOOKUP($D179,'Pricing Reference'!$A$2:$J$98,2,FALSE))," ")</f>
        <v>12.5</v>
      </c>
      <c r="G179" s="131" t="str">
        <f>IF(AND(1=1,$E$12=2),VALUE(VLOOKUP($D179,'Pricing Reference'!$A$2:$J$98,3,FALSE))," ")</f>
        <v xml:space="preserve"> </v>
      </c>
      <c r="H179" s="131" t="str">
        <f>IF(AND(1=1,$E$12=3),VALUE(VLOOKUP($D179,'Pricing Reference'!$A$2:$J$98,4,FALSE))," ")</f>
        <v xml:space="preserve"> </v>
      </c>
      <c r="I179" s="131"/>
      <c r="J179" s="139">
        <f>VALUE(VLOOKUP($D179,'Pricing Reference'!$A$2:$J$98,10,FALSE))</f>
        <v>25</v>
      </c>
      <c r="K179" s="114"/>
      <c r="L179" s="114"/>
      <c r="M179" s="114"/>
      <c r="N179" s="114"/>
      <c r="O179" s="114"/>
      <c r="P179" s="139">
        <f t="shared" si="24"/>
        <v>0</v>
      </c>
      <c r="Q179" s="115"/>
      <c r="R179" s="116"/>
      <c r="S179" s="331">
        <v>847587008940</v>
      </c>
      <c r="T179" s="334" t="str">
        <f t="shared" si="25"/>
        <v xml:space="preserve"> </v>
      </c>
      <c r="U179" s="333"/>
      <c r="V179" s="117">
        <f t="shared" si="26"/>
        <v>0</v>
      </c>
      <c r="W179" s="117">
        <f t="shared" si="27"/>
        <v>0</v>
      </c>
      <c r="X179" s="117">
        <f t="shared" si="28"/>
        <v>0</v>
      </c>
      <c r="Y179" s="117">
        <f t="shared" si="29"/>
        <v>0</v>
      </c>
      <c r="Z179" s="117">
        <f t="shared" si="30"/>
        <v>0</v>
      </c>
      <c r="AA179" s="118">
        <f t="shared" si="31"/>
        <v>0</v>
      </c>
      <c r="AB179" s="147"/>
    </row>
    <row r="180" spans="1:29" s="112" customFormat="1" ht="15.75" x14ac:dyDescent="0.25">
      <c r="A180" s="309">
        <v>107743</v>
      </c>
      <c r="B180" s="315" t="s">
        <v>369</v>
      </c>
      <c r="C180" s="309" t="s">
        <v>212</v>
      </c>
      <c r="D180" s="311" t="s">
        <v>370</v>
      </c>
      <c r="E180" s="115">
        <f t="shared" si="32"/>
        <v>12.5</v>
      </c>
      <c r="F180" s="131">
        <f>IF(AND(1=1,$E$12=1),VALUE(VLOOKUP($D180,'Pricing Reference'!$A$2:$J$98,2,FALSE))," ")</f>
        <v>12.5</v>
      </c>
      <c r="G180" s="131" t="str">
        <f>IF(AND(1=1,$E$12=2),VALUE(VLOOKUP($D180,'Pricing Reference'!$A$2:$J$98,3,FALSE))," ")</f>
        <v xml:space="preserve"> </v>
      </c>
      <c r="H180" s="131" t="str">
        <f>IF(AND(1=1,$E$12=3),VALUE(VLOOKUP($D180,'Pricing Reference'!$A$2:$J$98,4,FALSE))," ")</f>
        <v xml:space="preserve"> </v>
      </c>
      <c r="I180" s="131"/>
      <c r="J180" s="139">
        <f>VALUE(VLOOKUP($D180,'Pricing Reference'!$A$2:$J$98,10,FALSE))</f>
        <v>25</v>
      </c>
      <c r="K180" s="114"/>
      <c r="L180" s="114"/>
      <c r="M180" s="114"/>
      <c r="N180" s="114"/>
      <c r="O180" s="114"/>
      <c r="P180" s="139">
        <f t="shared" si="24"/>
        <v>0</v>
      </c>
      <c r="Q180" s="115"/>
      <c r="R180" s="116"/>
      <c r="S180" s="331">
        <v>847587006625</v>
      </c>
      <c r="T180" s="334" t="str">
        <f t="shared" si="25"/>
        <v xml:space="preserve"> </v>
      </c>
      <c r="U180" s="333"/>
      <c r="V180" s="117">
        <f t="shared" si="26"/>
        <v>0</v>
      </c>
      <c r="W180" s="117">
        <f t="shared" si="27"/>
        <v>0</v>
      </c>
      <c r="X180" s="117">
        <f t="shared" si="28"/>
        <v>0</v>
      </c>
      <c r="Y180" s="117">
        <f t="shared" si="29"/>
        <v>0</v>
      </c>
      <c r="Z180" s="117">
        <f t="shared" si="30"/>
        <v>0</v>
      </c>
      <c r="AA180" s="118">
        <f t="shared" si="31"/>
        <v>0</v>
      </c>
      <c r="AB180" s="147"/>
    </row>
    <row r="181" spans="1:29" s="16" customFormat="1" ht="15.75" x14ac:dyDescent="0.25">
      <c r="A181" s="309">
        <v>107740</v>
      </c>
      <c r="B181" s="315" t="s">
        <v>371</v>
      </c>
      <c r="C181" s="309" t="s">
        <v>212</v>
      </c>
      <c r="D181" s="311" t="s">
        <v>370</v>
      </c>
      <c r="E181" s="115">
        <f t="shared" si="32"/>
        <v>12.5</v>
      </c>
      <c r="F181" s="131">
        <f>IF(AND(1=1,$E$12=1),VALUE(VLOOKUP($D181,'Pricing Reference'!$A$2:$J$98,2,FALSE))," ")</f>
        <v>12.5</v>
      </c>
      <c r="G181" s="131" t="str">
        <f>IF(AND(1=1,$E$12=2),VALUE(VLOOKUP($D181,'Pricing Reference'!$A$2:$J$98,3,FALSE))," ")</f>
        <v xml:space="preserve"> </v>
      </c>
      <c r="H181" s="131" t="str">
        <f>IF(AND(1=1,$E$12=3),VALUE(VLOOKUP($D181,'Pricing Reference'!$A$2:$J$98,4,FALSE))," ")</f>
        <v xml:space="preserve"> </v>
      </c>
      <c r="I181" s="131"/>
      <c r="J181" s="139">
        <f>VALUE(VLOOKUP($D181,'Pricing Reference'!$A$2:$J$98,10,FALSE))</f>
        <v>25</v>
      </c>
      <c r="K181" s="114"/>
      <c r="L181" s="114"/>
      <c r="M181" s="114"/>
      <c r="N181" s="114"/>
      <c r="O181" s="114"/>
      <c r="P181" s="139">
        <f t="shared" si="24"/>
        <v>0</v>
      </c>
      <c r="Q181" s="115"/>
      <c r="R181" s="116"/>
      <c r="S181" s="331">
        <v>847587006595</v>
      </c>
      <c r="T181" s="334" t="str">
        <f t="shared" si="25"/>
        <v xml:space="preserve"> </v>
      </c>
      <c r="U181" s="316"/>
      <c r="V181" s="117">
        <f t="shared" si="26"/>
        <v>0</v>
      </c>
      <c r="W181" s="117">
        <f t="shared" si="27"/>
        <v>0</v>
      </c>
      <c r="X181" s="117">
        <f t="shared" si="28"/>
        <v>0</v>
      </c>
      <c r="Y181" s="117">
        <f t="shared" si="29"/>
        <v>0</v>
      </c>
      <c r="Z181" s="117">
        <f t="shared" si="30"/>
        <v>0</v>
      </c>
      <c r="AA181" s="118">
        <f t="shared" si="31"/>
        <v>0</v>
      </c>
      <c r="AB181" s="147"/>
      <c r="AC181" s="112"/>
    </row>
    <row r="182" spans="1:29" s="112" customFormat="1" ht="15.75" x14ac:dyDescent="0.25">
      <c r="A182" s="309">
        <v>100526</v>
      </c>
      <c r="B182" s="315" t="s">
        <v>372</v>
      </c>
      <c r="C182" s="309" t="s">
        <v>212</v>
      </c>
      <c r="D182" s="311" t="s">
        <v>291</v>
      </c>
      <c r="E182" s="115">
        <f t="shared" si="32"/>
        <v>12.5</v>
      </c>
      <c r="F182" s="131">
        <f>IF(AND(1=1,$E$12=1),VALUE(VLOOKUP($D182,'Pricing Reference'!$A$2:$J$98,2,FALSE))," ")</f>
        <v>12.5</v>
      </c>
      <c r="G182" s="131" t="str">
        <f>IF(AND(1=1,$E$12=2),VALUE(VLOOKUP($D182,'Pricing Reference'!$A$2:$J$98,3,FALSE))," ")</f>
        <v xml:space="preserve"> </v>
      </c>
      <c r="H182" s="131" t="str">
        <f>IF(AND(1=1,$E$12=3),VALUE(VLOOKUP($D182,'Pricing Reference'!$A$2:$J$98,4,FALSE))," ")</f>
        <v xml:space="preserve"> </v>
      </c>
      <c r="I182" s="131"/>
      <c r="J182" s="139">
        <f>VALUE(VLOOKUP($D182,'Pricing Reference'!$A$2:$J$98,10,FALSE))</f>
        <v>25</v>
      </c>
      <c r="K182" s="114"/>
      <c r="L182" s="114"/>
      <c r="M182" s="114"/>
      <c r="N182" s="114"/>
      <c r="O182" s="114"/>
      <c r="P182" s="139">
        <f t="shared" si="24"/>
        <v>0</v>
      </c>
      <c r="Q182" s="115"/>
      <c r="R182" s="116"/>
      <c r="S182" s="331">
        <v>877958007890</v>
      </c>
      <c r="T182" s="334" t="str">
        <f t="shared" si="25"/>
        <v xml:space="preserve"> </v>
      </c>
      <c r="U182" s="333"/>
      <c r="V182" s="117">
        <f t="shared" si="26"/>
        <v>0</v>
      </c>
      <c r="W182" s="117">
        <f t="shared" si="27"/>
        <v>0</v>
      </c>
      <c r="X182" s="117">
        <f t="shared" si="28"/>
        <v>0</v>
      </c>
      <c r="Y182" s="117">
        <f t="shared" si="29"/>
        <v>0</v>
      </c>
      <c r="Z182" s="117">
        <f t="shared" si="30"/>
        <v>0</v>
      </c>
      <c r="AA182" s="118">
        <f t="shared" si="31"/>
        <v>0</v>
      </c>
      <c r="AB182" s="147"/>
    </row>
    <row r="183" spans="1:29" s="112" customFormat="1" ht="15.75" x14ac:dyDescent="0.25">
      <c r="A183" s="309">
        <v>100511</v>
      </c>
      <c r="B183" s="315" t="s">
        <v>373</v>
      </c>
      <c r="C183" s="309" t="s">
        <v>212</v>
      </c>
      <c r="D183" s="311" t="s">
        <v>291</v>
      </c>
      <c r="E183" s="115">
        <f t="shared" si="32"/>
        <v>12.5</v>
      </c>
      <c r="F183" s="131">
        <f>IF(AND(1=1,$E$12=1),VALUE(VLOOKUP($D183,'Pricing Reference'!$A$2:$J$98,2,FALSE))," ")</f>
        <v>12.5</v>
      </c>
      <c r="G183" s="131" t="str">
        <f>IF(AND(1=1,$E$12=2),VALUE(VLOOKUP($D183,'Pricing Reference'!$A$2:$J$98,3,FALSE))," ")</f>
        <v xml:space="preserve"> </v>
      </c>
      <c r="H183" s="131" t="str">
        <f>IF(AND(1=1,$E$12=3),VALUE(VLOOKUP($D183,'Pricing Reference'!$A$2:$J$98,4,FALSE))," ")</f>
        <v xml:space="preserve"> </v>
      </c>
      <c r="I183" s="131"/>
      <c r="J183" s="139">
        <f>VALUE(VLOOKUP($D183,'Pricing Reference'!$A$2:$J$98,10,FALSE))</f>
        <v>25</v>
      </c>
      <c r="K183" s="114"/>
      <c r="L183" s="114"/>
      <c r="M183" s="114"/>
      <c r="N183" s="114"/>
      <c r="O183" s="114"/>
      <c r="P183" s="139">
        <f t="shared" si="24"/>
        <v>0</v>
      </c>
      <c r="Q183" s="115"/>
      <c r="R183" s="116"/>
      <c r="S183" s="331">
        <v>877958008125</v>
      </c>
      <c r="T183" s="334" t="str">
        <f t="shared" si="25"/>
        <v xml:space="preserve"> </v>
      </c>
      <c r="U183" s="333"/>
      <c r="V183" s="117">
        <f t="shared" si="26"/>
        <v>0</v>
      </c>
      <c r="W183" s="117">
        <f t="shared" si="27"/>
        <v>0</v>
      </c>
      <c r="X183" s="117">
        <f t="shared" si="28"/>
        <v>0</v>
      </c>
      <c r="Y183" s="117">
        <f t="shared" si="29"/>
        <v>0</v>
      </c>
      <c r="Z183" s="117">
        <f t="shared" si="30"/>
        <v>0</v>
      </c>
      <c r="AA183" s="118">
        <f t="shared" si="31"/>
        <v>0</v>
      </c>
      <c r="AB183" s="147"/>
    </row>
    <row r="184" spans="1:29" s="112" customFormat="1" ht="15.75" x14ac:dyDescent="0.25">
      <c r="A184" s="313">
        <v>100141</v>
      </c>
      <c r="B184" s="311" t="s">
        <v>374</v>
      </c>
      <c r="C184" s="309" t="s">
        <v>212</v>
      </c>
      <c r="D184" s="311" t="s">
        <v>291</v>
      </c>
      <c r="E184" s="115">
        <f t="shared" si="32"/>
        <v>12.5</v>
      </c>
      <c r="F184" s="131">
        <f>IF(AND(1=1,$E$12=1),VALUE(VLOOKUP($D184,'Pricing Reference'!$A$2:$J$98,2,FALSE))," ")</f>
        <v>12.5</v>
      </c>
      <c r="G184" s="131" t="str">
        <f>IF(AND(1=1,$E$12=2),VALUE(VLOOKUP($D184,'Pricing Reference'!$A$2:$J$98,3,FALSE))," ")</f>
        <v xml:space="preserve"> </v>
      </c>
      <c r="H184" s="131" t="str">
        <f>IF(AND(1=1,$E$12=3),VALUE(VLOOKUP($D184,'Pricing Reference'!$A$2:$J$98,4,FALSE))," ")</f>
        <v xml:space="preserve"> </v>
      </c>
      <c r="I184" s="131"/>
      <c r="J184" s="139">
        <f>VALUE(VLOOKUP($D184,'Pricing Reference'!$A$2:$J$98,10,FALSE))</f>
        <v>25</v>
      </c>
      <c r="K184" s="114"/>
      <c r="L184" s="114"/>
      <c r="M184" s="114"/>
      <c r="N184" s="114"/>
      <c r="O184" s="114"/>
      <c r="P184" s="139">
        <f t="shared" si="24"/>
        <v>0</v>
      </c>
      <c r="Q184" s="115"/>
      <c r="R184" s="116"/>
      <c r="S184" s="331">
        <v>877958005940</v>
      </c>
      <c r="T184" s="334" t="str">
        <f t="shared" si="25"/>
        <v xml:space="preserve"> </v>
      </c>
      <c r="U184" s="333"/>
      <c r="V184" s="117">
        <f t="shared" si="26"/>
        <v>0</v>
      </c>
      <c r="W184" s="117">
        <f t="shared" si="27"/>
        <v>0</v>
      </c>
      <c r="X184" s="117">
        <f t="shared" si="28"/>
        <v>0</v>
      </c>
      <c r="Y184" s="117">
        <f t="shared" si="29"/>
        <v>0</v>
      </c>
      <c r="Z184" s="117">
        <f t="shared" si="30"/>
        <v>0</v>
      </c>
      <c r="AA184" s="118">
        <f t="shared" si="31"/>
        <v>0</v>
      </c>
      <c r="AB184" s="147"/>
    </row>
    <row r="185" spans="1:29" s="112" customFormat="1" ht="15.75" x14ac:dyDescent="0.25">
      <c r="A185" s="309">
        <v>100509</v>
      </c>
      <c r="B185" s="315" t="s">
        <v>375</v>
      </c>
      <c r="C185" s="309" t="s">
        <v>212</v>
      </c>
      <c r="D185" s="311" t="s">
        <v>291</v>
      </c>
      <c r="E185" s="115">
        <f t="shared" si="32"/>
        <v>12.5</v>
      </c>
      <c r="F185" s="131">
        <f>IF(AND(1=1,$E$12=1),VALUE(VLOOKUP($D185,'Pricing Reference'!$A$2:$J$98,2,FALSE))," ")</f>
        <v>12.5</v>
      </c>
      <c r="G185" s="131" t="str">
        <f>IF(AND(1=1,$E$12=2),VALUE(VLOOKUP($D185,'Pricing Reference'!$A$2:$J$98,3,FALSE))," ")</f>
        <v xml:space="preserve"> </v>
      </c>
      <c r="H185" s="131" t="str">
        <f>IF(AND(1=1,$E$12=3),VALUE(VLOOKUP($D185,'Pricing Reference'!$A$2:$J$98,4,FALSE))," ")</f>
        <v xml:space="preserve"> </v>
      </c>
      <c r="I185" s="131"/>
      <c r="J185" s="139">
        <f>VALUE(VLOOKUP($D185,'Pricing Reference'!$A$2:$J$98,10,FALSE))</f>
        <v>25</v>
      </c>
      <c r="K185" s="114"/>
      <c r="L185" s="114"/>
      <c r="M185" s="114"/>
      <c r="N185" s="114"/>
      <c r="O185" s="114"/>
      <c r="P185" s="139">
        <f t="shared" si="24"/>
        <v>0</v>
      </c>
      <c r="Q185" s="115"/>
      <c r="R185" s="116"/>
      <c r="S185" s="331">
        <v>877958007913</v>
      </c>
      <c r="T185" s="334" t="str">
        <f t="shared" si="25"/>
        <v xml:space="preserve"> </v>
      </c>
      <c r="U185" s="333"/>
      <c r="V185" s="117">
        <f t="shared" si="26"/>
        <v>0</v>
      </c>
      <c r="W185" s="117">
        <f t="shared" si="27"/>
        <v>0</v>
      </c>
      <c r="X185" s="117">
        <f t="shared" si="28"/>
        <v>0</v>
      </c>
      <c r="Y185" s="117">
        <f t="shared" si="29"/>
        <v>0</v>
      </c>
      <c r="Z185" s="117">
        <f t="shared" si="30"/>
        <v>0</v>
      </c>
      <c r="AA185" s="118">
        <f t="shared" si="31"/>
        <v>0</v>
      </c>
      <c r="AB185" s="147"/>
    </row>
    <row r="186" spans="1:29" s="112" customFormat="1" ht="15.75" x14ac:dyDescent="0.25">
      <c r="A186" s="309">
        <v>100860</v>
      </c>
      <c r="B186" s="315" t="s">
        <v>376</v>
      </c>
      <c r="C186" s="309" t="s">
        <v>212</v>
      </c>
      <c r="D186" s="311" t="s">
        <v>291</v>
      </c>
      <c r="E186" s="115">
        <f t="shared" si="32"/>
        <v>12.5</v>
      </c>
      <c r="F186" s="131">
        <f>IF(AND(1=1,$E$12=1),VALUE(VLOOKUP($D186,'Pricing Reference'!$A$2:$J$98,2,FALSE))," ")</f>
        <v>12.5</v>
      </c>
      <c r="G186" s="131" t="str">
        <f>IF(AND(1=1,$E$12=2),VALUE(VLOOKUP($D186,'Pricing Reference'!$A$2:$J$98,3,FALSE))," ")</f>
        <v xml:space="preserve"> </v>
      </c>
      <c r="H186" s="131" t="str">
        <f>IF(AND(1=1,$E$12=3),VALUE(VLOOKUP($D186,'Pricing Reference'!$A$2:$J$98,4,FALSE))," ")</f>
        <v xml:space="preserve"> </v>
      </c>
      <c r="I186" s="131"/>
      <c r="J186" s="139">
        <f>VALUE(VLOOKUP($D186,'Pricing Reference'!$A$2:$J$98,10,FALSE))</f>
        <v>25</v>
      </c>
      <c r="K186" s="114"/>
      <c r="L186" s="114"/>
      <c r="M186" s="114"/>
      <c r="N186" s="114"/>
      <c r="O186" s="114"/>
      <c r="P186" s="139">
        <f t="shared" si="24"/>
        <v>0</v>
      </c>
      <c r="Q186" s="115"/>
      <c r="R186" s="116"/>
      <c r="S186" s="331">
        <v>877958005810</v>
      </c>
      <c r="T186" s="334" t="str">
        <f t="shared" si="25"/>
        <v xml:space="preserve"> </v>
      </c>
      <c r="U186" s="333"/>
      <c r="V186" s="117">
        <f t="shared" si="26"/>
        <v>0</v>
      </c>
      <c r="W186" s="117">
        <f t="shared" si="27"/>
        <v>0</v>
      </c>
      <c r="X186" s="117">
        <f t="shared" si="28"/>
        <v>0</v>
      </c>
      <c r="Y186" s="117">
        <f t="shared" si="29"/>
        <v>0</v>
      </c>
      <c r="Z186" s="117">
        <f t="shared" si="30"/>
        <v>0</v>
      </c>
      <c r="AA186" s="118">
        <f t="shared" si="31"/>
        <v>0</v>
      </c>
      <c r="AB186" s="147"/>
    </row>
    <row r="187" spans="1:29" s="112" customFormat="1" ht="15.75" x14ac:dyDescent="0.25">
      <c r="A187" s="309">
        <v>100504</v>
      </c>
      <c r="B187" s="315" t="s">
        <v>377</v>
      </c>
      <c r="C187" s="309" t="s">
        <v>212</v>
      </c>
      <c r="D187" s="311" t="s">
        <v>291</v>
      </c>
      <c r="E187" s="115">
        <f t="shared" si="32"/>
        <v>12.5</v>
      </c>
      <c r="F187" s="131">
        <f>IF(AND(1=1,$E$12=1),VALUE(VLOOKUP($D187,'Pricing Reference'!$A$2:$J$98,2,FALSE))," ")</f>
        <v>12.5</v>
      </c>
      <c r="G187" s="131" t="str">
        <f>IF(AND(1=1,$E$12=2),VALUE(VLOOKUP($D187,'Pricing Reference'!$A$2:$J$98,3,FALSE))," ")</f>
        <v xml:space="preserve"> </v>
      </c>
      <c r="H187" s="131" t="str">
        <f>IF(AND(1=1,$E$12=3),VALUE(VLOOKUP($D187,'Pricing Reference'!$A$2:$J$98,4,FALSE))," ")</f>
        <v xml:space="preserve"> </v>
      </c>
      <c r="I187" s="131"/>
      <c r="J187" s="139">
        <f>VALUE(VLOOKUP($D187,'Pricing Reference'!$A$2:$J$98,10,FALSE))</f>
        <v>25</v>
      </c>
      <c r="K187" s="114"/>
      <c r="L187" s="114"/>
      <c r="M187" s="114"/>
      <c r="N187" s="114"/>
      <c r="O187" s="114"/>
      <c r="P187" s="139">
        <f t="shared" si="24"/>
        <v>0</v>
      </c>
      <c r="Q187" s="115"/>
      <c r="R187" s="116"/>
      <c r="S187" s="331">
        <v>877958006152</v>
      </c>
      <c r="T187" s="334" t="str">
        <f t="shared" si="25"/>
        <v xml:space="preserve"> </v>
      </c>
      <c r="U187" s="333"/>
      <c r="V187" s="117">
        <f t="shared" si="26"/>
        <v>0</v>
      </c>
      <c r="W187" s="117">
        <f t="shared" si="27"/>
        <v>0</v>
      </c>
      <c r="X187" s="117">
        <f t="shared" si="28"/>
        <v>0</v>
      </c>
      <c r="Y187" s="117">
        <f t="shared" si="29"/>
        <v>0</v>
      </c>
      <c r="Z187" s="117">
        <f t="shared" si="30"/>
        <v>0</v>
      </c>
      <c r="AA187" s="118">
        <f t="shared" si="31"/>
        <v>0</v>
      </c>
      <c r="AB187" s="147"/>
    </row>
    <row r="188" spans="1:29" s="112" customFormat="1" ht="15.75" x14ac:dyDescent="0.25">
      <c r="A188" s="313">
        <v>108691</v>
      </c>
      <c r="B188" s="311" t="s">
        <v>378</v>
      </c>
      <c r="C188" s="309" t="s">
        <v>212</v>
      </c>
      <c r="D188" s="311" t="s">
        <v>291</v>
      </c>
      <c r="E188" s="115">
        <f t="shared" si="32"/>
        <v>12.5</v>
      </c>
      <c r="F188" s="131">
        <f>IF(AND(1=1,$E$12=1),VALUE(VLOOKUP($D188,'Pricing Reference'!$A$2:$J$98,2,FALSE))," ")</f>
        <v>12.5</v>
      </c>
      <c r="G188" s="131" t="str">
        <f>IF(AND(1=1,$E$12=2),VALUE(VLOOKUP($D188,'Pricing Reference'!$A$2:$J$98,3,FALSE))," ")</f>
        <v xml:space="preserve"> </v>
      </c>
      <c r="H188" s="131" t="str">
        <f>IF(AND(1=1,$E$12=3),VALUE(VLOOKUP($D188,'Pricing Reference'!$A$2:$J$98,4,FALSE))," ")</f>
        <v xml:space="preserve"> </v>
      </c>
      <c r="I188" s="131"/>
      <c r="J188" s="139">
        <f>VALUE(VLOOKUP($D188,'Pricing Reference'!$A$2:$J$98,10,FALSE))</f>
        <v>25</v>
      </c>
      <c r="K188" s="114"/>
      <c r="L188" s="114"/>
      <c r="M188" s="114"/>
      <c r="N188" s="114"/>
      <c r="O188" s="114"/>
      <c r="P188" s="139">
        <f t="shared" si="24"/>
        <v>0</v>
      </c>
      <c r="Q188" s="115"/>
      <c r="R188" s="116"/>
      <c r="S188" s="331">
        <v>847587009114</v>
      </c>
      <c r="T188" s="334" t="str">
        <f t="shared" si="25"/>
        <v xml:space="preserve"> </v>
      </c>
      <c r="U188" s="333"/>
      <c r="V188" s="117">
        <f t="shared" si="26"/>
        <v>0</v>
      </c>
      <c r="W188" s="117">
        <f t="shared" si="27"/>
        <v>0</v>
      </c>
      <c r="X188" s="117">
        <f t="shared" si="28"/>
        <v>0</v>
      </c>
      <c r="Y188" s="117">
        <f t="shared" si="29"/>
        <v>0</v>
      </c>
      <c r="Z188" s="117">
        <f t="shared" si="30"/>
        <v>0</v>
      </c>
      <c r="AA188" s="118">
        <f t="shared" si="31"/>
        <v>0</v>
      </c>
      <c r="AB188" s="147"/>
    </row>
    <row r="189" spans="1:29" s="112" customFormat="1" ht="15.75" x14ac:dyDescent="0.25">
      <c r="A189" s="309">
        <v>108589</v>
      </c>
      <c r="B189" s="315" t="s">
        <v>379</v>
      </c>
      <c r="C189" s="309" t="s">
        <v>212</v>
      </c>
      <c r="D189" s="311" t="s">
        <v>291</v>
      </c>
      <c r="E189" s="115">
        <f t="shared" si="32"/>
        <v>12.5</v>
      </c>
      <c r="F189" s="131">
        <f>IF(AND(1=1,$E$12=1),VALUE(VLOOKUP($D189,'Pricing Reference'!$A$2:$J$98,2,FALSE))," ")</f>
        <v>12.5</v>
      </c>
      <c r="G189" s="131" t="str">
        <f>IF(AND(1=1,$E$12=2),VALUE(VLOOKUP($D189,'Pricing Reference'!$A$2:$J$98,3,FALSE))," ")</f>
        <v xml:space="preserve"> </v>
      </c>
      <c r="H189" s="131" t="str">
        <f>IF(AND(1=1,$E$12=3),VALUE(VLOOKUP($D189,'Pricing Reference'!$A$2:$J$98,4,FALSE))," ")</f>
        <v xml:space="preserve"> </v>
      </c>
      <c r="I189" s="131"/>
      <c r="J189" s="139">
        <f>VALUE(VLOOKUP($D189,'Pricing Reference'!$A$2:$J$98,10,FALSE))</f>
        <v>25</v>
      </c>
      <c r="K189" s="114"/>
      <c r="L189" s="114"/>
      <c r="M189" s="114"/>
      <c r="N189" s="114"/>
      <c r="O189" s="114"/>
      <c r="P189" s="139">
        <f t="shared" si="24"/>
        <v>0</v>
      </c>
      <c r="Q189" s="115"/>
      <c r="R189" s="116"/>
      <c r="S189" s="331">
        <v>847587009121</v>
      </c>
      <c r="T189" s="334" t="str">
        <f t="shared" si="25"/>
        <v xml:space="preserve"> </v>
      </c>
      <c r="U189" s="333"/>
      <c r="V189" s="117">
        <f t="shared" si="26"/>
        <v>0</v>
      </c>
      <c r="W189" s="117">
        <f t="shared" si="27"/>
        <v>0</v>
      </c>
      <c r="X189" s="117">
        <f t="shared" si="28"/>
        <v>0</v>
      </c>
      <c r="Y189" s="117">
        <f t="shared" si="29"/>
        <v>0</v>
      </c>
      <c r="Z189" s="117">
        <f t="shared" si="30"/>
        <v>0</v>
      </c>
      <c r="AA189" s="118">
        <f t="shared" si="31"/>
        <v>0</v>
      </c>
      <c r="AB189" s="147"/>
    </row>
    <row r="190" spans="1:29" s="112" customFormat="1" ht="15.75" x14ac:dyDescent="0.25">
      <c r="A190" s="309">
        <v>100515</v>
      </c>
      <c r="B190" s="315" t="s">
        <v>380</v>
      </c>
      <c r="C190" s="309" t="s">
        <v>212</v>
      </c>
      <c r="D190" s="311" t="s">
        <v>291</v>
      </c>
      <c r="E190" s="115">
        <f t="shared" si="32"/>
        <v>12.5</v>
      </c>
      <c r="F190" s="131">
        <f>IF(AND(1=1,$E$12=1),VALUE(VLOOKUP($D190,'Pricing Reference'!$A$2:$J$98,2,FALSE))," ")</f>
        <v>12.5</v>
      </c>
      <c r="G190" s="131" t="str">
        <f>IF(AND(1=1,$E$12=2),VALUE(VLOOKUP($D190,'Pricing Reference'!$A$2:$J$98,3,FALSE))," ")</f>
        <v xml:space="preserve"> </v>
      </c>
      <c r="H190" s="131" t="str">
        <f>IF(AND(1=1,$E$12=3),VALUE(VLOOKUP($D190,'Pricing Reference'!$A$2:$J$98,4,FALSE))," ")</f>
        <v xml:space="preserve"> </v>
      </c>
      <c r="I190" s="131"/>
      <c r="J190" s="139">
        <f>VALUE(VLOOKUP($D190,'Pricing Reference'!$A$2:$J$98,10,FALSE))</f>
        <v>25</v>
      </c>
      <c r="K190" s="114"/>
      <c r="L190" s="114"/>
      <c r="M190" s="114"/>
      <c r="N190" s="114"/>
      <c r="O190" s="114"/>
      <c r="P190" s="139">
        <f t="shared" si="24"/>
        <v>0</v>
      </c>
      <c r="Q190" s="115"/>
      <c r="R190" s="116"/>
      <c r="S190" s="331">
        <v>847587000845</v>
      </c>
      <c r="T190" s="334" t="str">
        <f t="shared" si="25"/>
        <v xml:space="preserve"> </v>
      </c>
      <c r="U190" s="333"/>
      <c r="V190" s="117">
        <f t="shared" si="26"/>
        <v>0</v>
      </c>
      <c r="W190" s="117">
        <f t="shared" si="27"/>
        <v>0</v>
      </c>
      <c r="X190" s="117">
        <f t="shared" si="28"/>
        <v>0</v>
      </c>
      <c r="Y190" s="117">
        <f t="shared" si="29"/>
        <v>0</v>
      </c>
      <c r="Z190" s="117">
        <f t="shared" si="30"/>
        <v>0</v>
      </c>
      <c r="AA190" s="118">
        <f t="shared" si="31"/>
        <v>0</v>
      </c>
      <c r="AB190" s="147"/>
    </row>
    <row r="191" spans="1:29" s="112" customFormat="1" ht="15.75" x14ac:dyDescent="0.25">
      <c r="A191" s="309">
        <v>108682</v>
      </c>
      <c r="B191" s="315" t="s">
        <v>381</v>
      </c>
      <c r="C191" s="309" t="s">
        <v>212</v>
      </c>
      <c r="D191" s="311" t="s">
        <v>291</v>
      </c>
      <c r="E191" s="115">
        <f t="shared" si="32"/>
        <v>12.5</v>
      </c>
      <c r="F191" s="131">
        <f>IF(AND(1=1,$E$12=1),VALUE(VLOOKUP($D191,'Pricing Reference'!$A$2:$J$98,2,FALSE))," ")</f>
        <v>12.5</v>
      </c>
      <c r="G191" s="131" t="str">
        <f>IF(AND(1=1,$E$12=2),VALUE(VLOOKUP($D191,'Pricing Reference'!$A$2:$J$98,3,FALSE))," ")</f>
        <v xml:space="preserve"> </v>
      </c>
      <c r="H191" s="131" t="str">
        <f>IF(AND(1=1,$E$12=3),VALUE(VLOOKUP($D191,'Pricing Reference'!$A$2:$J$98,4,FALSE))," ")</f>
        <v xml:space="preserve"> </v>
      </c>
      <c r="I191" s="131"/>
      <c r="J191" s="139">
        <f>VALUE(VLOOKUP($D191,'Pricing Reference'!$A$2:$J$98,10,FALSE))</f>
        <v>25</v>
      </c>
      <c r="K191" s="114"/>
      <c r="L191" s="114"/>
      <c r="M191" s="114"/>
      <c r="N191" s="114"/>
      <c r="O191" s="114"/>
      <c r="P191" s="139">
        <f t="shared" si="24"/>
        <v>0</v>
      </c>
      <c r="Q191" s="115"/>
      <c r="R191" s="116"/>
      <c r="S191" s="331">
        <v>847587009015</v>
      </c>
      <c r="T191" s="334" t="str">
        <f t="shared" si="25"/>
        <v xml:space="preserve"> </v>
      </c>
      <c r="U191" s="333"/>
      <c r="V191" s="117">
        <f t="shared" si="26"/>
        <v>0</v>
      </c>
      <c r="W191" s="117">
        <f t="shared" si="27"/>
        <v>0</v>
      </c>
      <c r="X191" s="117">
        <f t="shared" si="28"/>
        <v>0</v>
      </c>
      <c r="Y191" s="117">
        <f t="shared" si="29"/>
        <v>0</v>
      </c>
      <c r="Z191" s="117">
        <f t="shared" si="30"/>
        <v>0</v>
      </c>
      <c r="AA191" s="118">
        <f t="shared" si="31"/>
        <v>0</v>
      </c>
      <c r="AB191" s="147"/>
    </row>
    <row r="192" spans="1:29" s="16" customFormat="1" ht="15.75" x14ac:dyDescent="0.25">
      <c r="A192" s="309">
        <v>107705</v>
      </c>
      <c r="B192" s="315" t="s">
        <v>382</v>
      </c>
      <c r="C192" s="309" t="s">
        <v>212</v>
      </c>
      <c r="D192" s="311" t="s">
        <v>291</v>
      </c>
      <c r="E192" s="115">
        <f t="shared" si="32"/>
        <v>12.5</v>
      </c>
      <c r="F192" s="131">
        <f>IF(AND(1=1,$E$12=1),VALUE(VLOOKUP($D192,'Pricing Reference'!$A$2:$J$98,2,FALSE))," ")</f>
        <v>12.5</v>
      </c>
      <c r="G192" s="131" t="str">
        <f>IF(AND(1=1,$E$12=2),VALUE(VLOOKUP($D192,'Pricing Reference'!$A$2:$J$98,3,FALSE))," ")</f>
        <v xml:space="preserve"> </v>
      </c>
      <c r="H192" s="131" t="str">
        <f>IF(AND(1=1,$E$12=3),VALUE(VLOOKUP($D192,'Pricing Reference'!$A$2:$J$98,4,FALSE))," ")</f>
        <v xml:space="preserve"> </v>
      </c>
      <c r="I192" s="131"/>
      <c r="J192" s="139">
        <f>VALUE(VLOOKUP($D192,'Pricing Reference'!$A$2:$J$98,10,FALSE))</f>
        <v>25</v>
      </c>
      <c r="K192" s="114"/>
      <c r="L192" s="114"/>
      <c r="M192" s="114"/>
      <c r="N192" s="114"/>
      <c r="O192" s="114"/>
      <c r="P192" s="139">
        <f t="shared" si="24"/>
        <v>0</v>
      </c>
      <c r="Q192" s="115"/>
      <c r="R192" s="116"/>
      <c r="S192" s="331">
        <v>847587006236</v>
      </c>
      <c r="T192" s="334" t="str">
        <f t="shared" si="25"/>
        <v xml:space="preserve"> </v>
      </c>
      <c r="U192" s="316"/>
      <c r="V192" s="117">
        <f t="shared" si="26"/>
        <v>0</v>
      </c>
      <c r="W192" s="117">
        <f t="shared" si="27"/>
        <v>0</v>
      </c>
      <c r="X192" s="117">
        <f t="shared" si="28"/>
        <v>0</v>
      </c>
      <c r="Y192" s="117">
        <f t="shared" si="29"/>
        <v>0</v>
      </c>
      <c r="Z192" s="117">
        <f t="shared" si="30"/>
        <v>0</v>
      </c>
      <c r="AA192" s="118">
        <f t="shared" si="31"/>
        <v>0</v>
      </c>
      <c r="AB192" s="147"/>
      <c r="AC192" s="112"/>
    </row>
    <row r="193" spans="1:29" s="16" customFormat="1" ht="15.75" x14ac:dyDescent="0.25">
      <c r="A193" s="313">
        <v>107706</v>
      </c>
      <c r="B193" s="311" t="s">
        <v>383</v>
      </c>
      <c r="C193" s="309" t="s">
        <v>212</v>
      </c>
      <c r="D193" s="311" t="s">
        <v>291</v>
      </c>
      <c r="E193" s="115">
        <f t="shared" si="32"/>
        <v>12.5</v>
      </c>
      <c r="F193" s="131">
        <f>IF(AND(1=1,$E$12=1),VALUE(VLOOKUP($D193,'Pricing Reference'!$A$2:$J$98,2,FALSE))," ")</f>
        <v>12.5</v>
      </c>
      <c r="G193" s="131" t="str">
        <f>IF(AND(1=1,$E$12=2),VALUE(VLOOKUP($D193,'Pricing Reference'!$A$2:$J$98,3,FALSE))," ")</f>
        <v xml:space="preserve"> </v>
      </c>
      <c r="H193" s="131" t="str">
        <f>IF(AND(1=1,$E$12=3),VALUE(VLOOKUP($D193,'Pricing Reference'!$A$2:$J$98,4,FALSE))," ")</f>
        <v xml:space="preserve"> </v>
      </c>
      <c r="I193" s="131"/>
      <c r="J193" s="139">
        <f>VALUE(VLOOKUP($D193,'Pricing Reference'!$A$2:$J$98,10,FALSE))</f>
        <v>25</v>
      </c>
      <c r="K193" s="114"/>
      <c r="L193" s="114"/>
      <c r="M193" s="114"/>
      <c r="N193" s="114"/>
      <c r="O193" s="114"/>
      <c r="P193" s="139">
        <f t="shared" si="24"/>
        <v>0</v>
      </c>
      <c r="Q193" s="115"/>
      <c r="R193" s="116"/>
      <c r="S193" s="331">
        <v>847587006243</v>
      </c>
      <c r="T193" s="334" t="str">
        <f t="shared" si="25"/>
        <v xml:space="preserve"> </v>
      </c>
      <c r="U193" s="316"/>
      <c r="V193" s="117">
        <f t="shared" si="26"/>
        <v>0</v>
      </c>
      <c r="W193" s="117">
        <f t="shared" si="27"/>
        <v>0</v>
      </c>
      <c r="X193" s="117">
        <f t="shared" si="28"/>
        <v>0</v>
      </c>
      <c r="Y193" s="117">
        <f t="shared" si="29"/>
        <v>0</v>
      </c>
      <c r="Z193" s="117">
        <f t="shared" si="30"/>
        <v>0</v>
      </c>
      <c r="AA193" s="118">
        <f t="shared" si="31"/>
        <v>0</v>
      </c>
      <c r="AB193" s="147"/>
      <c r="AC193" s="112"/>
    </row>
    <row r="194" spans="1:29" s="112" customFormat="1" ht="15.75" x14ac:dyDescent="0.25">
      <c r="A194" s="313">
        <v>111662.55499999999</v>
      </c>
      <c r="B194" s="311" t="s">
        <v>384</v>
      </c>
      <c r="C194" s="309" t="s">
        <v>152</v>
      </c>
      <c r="D194" s="311" t="s">
        <v>291</v>
      </c>
      <c r="E194" s="115">
        <f t="shared" si="32"/>
        <v>12.5</v>
      </c>
      <c r="F194" s="131">
        <f>IF(AND(1=1,$E$12=1),VALUE(VLOOKUP($D194,'Pricing Reference'!$A$2:$J$98,2,FALSE))," ")</f>
        <v>12.5</v>
      </c>
      <c r="G194" s="131" t="str">
        <f>IF(AND(1=1,$E$12=2),VALUE(VLOOKUP($D194,'Pricing Reference'!$A$2:$J$98,3,FALSE))," ")</f>
        <v xml:space="preserve"> </v>
      </c>
      <c r="H194" s="131" t="str">
        <f>IF(AND(1=1,$E$12=3),VALUE(VLOOKUP($D194,'Pricing Reference'!$A$2:$J$98,4,FALSE))," ")</f>
        <v xml:space="preserve"> </v>
      </c>
      <c r="I194" s="131"/>
      <c r="J194" s="139">
        <f>VALUE(VLOOKUP($D194,'Pricing Reference'!$A$2:$J$98,10,FALSE))</f>
        <v>25</v>
      </c>
      <c r="K194" s="114"/>
      <c r="L194" s="114"/>
      <c r="M194" s="114"/>
      <c r="N194" s="114"/>
      <c r="O194" s="114"/>
      <c r="P194" s="139">
        <f t="shared" si="24"/>
        <v>0</v>
      </c>
      <c r="Q194" s="115"/>
      <c r="R194" s="116"/>
      <c r="S194" s="331">
        <v>888907004723</v>
      </c>
      <c r="T194" s="334" t="str">
        <f t="shared" si="25"/>
        <v xml:space="preserve"> </v>
      </c>
      <c r="U194" s="333"/>
      <c r="V194" s="117">
        <f t="shared" si="26"/>
        <v>0</v>
      </c>
      <c r="W194" s="117">
        <f t="shared" si="27"/>
        <v>0</v>
      </c>
      <c r="X194" s="117">
        <f t="shared" si="28"/>
        <v>0</v>
      </c>
      <c r="Y194" s="117">
        <f t="shared" si="29"/>
        <v>0</v>
      </c>
      <c r="Z194" s="117">
        <f t="shared" si="30"/>
        <v>0</v>
      </c>
      <c r="AA194" s="118">
        <f t="shared" si="31"/>
        <v>0</v>
      </c>
      <c r="AB194" s="147"/>
    </row>
    <row r="195" spans="1:29" s="112" customFormat="1" ht="15.75" x14ac:dyDescent="0.25">
      <c r="A195" s="313">
        <v>108590</v>
      </c>
      <c r="B195" s="315" t="s">
        <v>385</v>
      </c>
      <c r="C195" s="309" t="s">
        <v>212</v>
      </c>
      <c r="D195" s="311" t="s">
        <v>291</v>
      </c>
      <c r="E195" s="115">
        <f t="shared" si="32"/>
        <v>12.5</v>
      </c>
      <c r="F195" s="131">
        <f>IF(AND(1=1,$E$12=1),VALUE(VLOOKUP($D195,'Pricing Reference'!$A$2:$J$98,2,FALSE))," ")</f>
        <v>12.5</v>
      </c>
      <c r="G195" s="131" t="str">
        <f>IF(AND(1=1,$E$12=2),VALUE(VLOOKUP($D195,'Pricing Reference'!$A$2:$J$98,3,FALSE))," ")</f>
        <v xml:space="preserve"> </v>
      </c>
      <c r="H195" s="131" t="str">
        <f>IF(AND(1=1,$E$12=3),VALUE(VLOOKUP($D195,'Pricing Reference'!$A$2:$J$98,4,FALSE))," ")</f>
        <v xml:space="preserve"> </v>
      </c>
      <c r="I195" s="131"/>
      <c r="J195" s="139">
        <f>VALUE(VLOOKUP($D195,'Pricing Reference'!$A$2:$J$98,10,FALSE))</f>
        <v>25</v>
      </c>
      <c r="K195" s="114"/>
      <c r="L195" s="114"/>
      <c r="M195" s="114"/>
      <c r="N195" s="114"/>
      <c r="O195" s="114"/>
      <c r="P195" s="139">
        <f t="shared" si="24"/>
        <v>0</v>
      </c>
      <c r="Q195" s="115"/>
      <c r="R195" s="116"/>
      <c r="S195" s="331">
        <v>847587009275</v>
      </c>
      <c r="T195" s="334" t="str">
        <f t="shared" si="25"/>
        <v xml:space="preserve"> </v>
      </c>
      <c r="U195" s="333"/>
      <c r="V195" s="117">
        <f t="shared" si="26"/>
        <v>0</v>
      </c>
      <c r="W195" s="117">
        <f t="shared" si="27"/>
        <v>0</v>
      </c>
      <c r="X195" s="117">
        <f t="shared" si="28"/>
        <v>0</v>
      </c>
      <c r="Y195" s="117">
        <f t="shared" si="29"/>
        <v>0</v>
      </c>
      <c r="Z195" s="117">
        <f t="shared" si="30"/>
        <v>0</v>
      </c>
      <c r="AA195" s="118">
        <f t="shared" si="31"/>
        <v>0</v>
      </c>
      <c r="AB195" s="147"/>
    </row>
    <row r="196" spans="1:29" s="112" customFormat="1" ht="15.75" x14ac:dyDescent="0.25">
      <c r="A196" s="313">
        <v>111432.55499999999</v>
      </c>
      <c r="B196" s="311" t="s">
        <v>386</v>
      </c>
      <c r="C196" s="309" t="s">
        <v>152</v>
      </c>
      <c r="D196" s="311" t="s">
        <v>291</v>
      </c>
      <c r="E196" s="115">
        <f t="shared" si="32"/>
        <v>12.5</v>
      </c>
      <c r="F196" s="131">
        <f>IF(AND(1=1,$E$12=1),VALUE(VLOOKUP($D196,'Pricing Reference'!$A$2:$J$98,2,FALSE))," ")</f>
        <v>12.5</v>
      </c>
      <c r="G196" s="131" t="str">
        <f>IF(AND(1=1,$E$12=2),VALUE(VLOOKUP($D196,'Pricing Reference'!$A$2:$J$98,3,FALSE))," ")</f>
        <v xml:space="preserve"> </v>
      </c>
      <c r="H196" s="131" t="str">
        <f>IF(AND(1=1,$E$12=3),VALUE(VLOOKUP($D196,'Pricing Reference'!$A$2:$J$98,4,FALSE))," ")</f>
        <v xml:space="preserve"> </v>
      </c>
      <c r="I196" s="131"/>
      <c r="J196" s="139">
        <f>VALUE(VLOOKUP($D196,'Pricing Reference'!$A$2:$J$98,10,FALSE))</f>
        <v>25</v>
      </c>
      <c r="K196" s="114"/>
      <c r="L196" s="114"/>
      <c r="M196" s="114"/>
      <c r="N196" s="114"/>
      <c r="O196" s="114"/>
      <c r="P196" s="139">
        <f t="shared" si="24"/>
        <v>0</v>
      </c>
      <c r="Q196" s="115"/>
      <c r="R196" s="116"/>
      <c r="S196" s="331">
        <v>888907004754</v>
      </c>
      <c r="T196" s="334" t="str">
        <f t="shared" si="25"/>
        <v xml:space="preserve"> </v>
      </c>
      <c r="U196" s="333"/>
      <c r="V196" s="117">
        <f t="shared" si="26"/>
        <v>0</v>
      </c>
      <c r="W196" s="117">
        <f t="shared" si="27"/>
        <v>0</v>
      </c>
      <c r="X196" s="117">
        <f t="shared" si="28"/>
        <v>0</v>
      </c>
      <c r="Y196" s="117">
        <f t="shared" si="29"/>
        <v>0</v>
      </c>
      <c r="Z196" s="117">
        <f t="shared" si="30"/>
        <v>0</v>
      </c>
      <c r="AA196" s="118">
        <f t="shared" si="31"/>
        <v>0</v>
      </c>
      <c r="AB196" s="147"/>
    </row>
    <row r="197" spans="1:29" s="112" customFormat="1" ht="15.75" x14ac:dyDescent="0.25">
      <c r="A197" s="313">
        <v>100510</v>
      </c>
      <c r="B197" s="315" t="s">
        <v>387</v>
      </c>
      <c r="C197" s="309" t="s">
        <v>212</v>
      </c>
      <c r="D197" s="311" t="s">
        <v>291</v>
      </c>
      <c r="E197" s="115">
        <f t="shared" si="32"/>
        <v>12.5</v>
      </c>
      <c r="F197" s="131">
        <f>IF(AND(1=1,$E$12=1),VALUE(VLOOKUP($D197,'Pricing Reference'!$A$2:$J$98,2,FALSE))," ")</f>
        <v>12.5</v>
      </c>
      <c r="G197" s="131" t="str">
        <f>IF(AND(1=1,$E$12=2),VALUE(VLOOKUP($D197,'Pricing Reference'!$A$2:$J$98,3,FALSE))," ")</f>
        <v xml:space="preserve"> </v>
      </c>
      <c r="H197" s="131" t="str">
        <f>IF(AND(1=1,$E$12=3),VALUE(VLOOKUP($D197,'Pricing Reference'!$A$2:$J$98,4,FALSE))," ")</f>
        <v xml:space="preserve"> </v>
      </c>
      <c r="I197" s="131"/>
      <c r="J197" s="139">
        <f>VALUE(VLOOKUP($D197,'Pricing Reference'!$A$2:$J$98,10,FALSE))</f>
        <v>25</v>
      </c>
      <c r="K197" s="114"/>
      <c r="L197" s="114"/>
      <c r="M197" s="114"/>
      <c r="N197" s="114"/>
      <c r="O197" s="114"/>
      <c r="P197" s="139">
        <f t="shared" si="24"/>
        <v>0</v>
      </c>
      <c r="Q197" s="115"/>
      <c r="R197" s="116"/>
      <c r="S197" s="331">
        <v>877958007951</v>
      </c>
      <c r="T197" s="334" t="str">
        <f t="shared" si="25"/>
        <v xml:space="preserve"> </v>
      </c>
      <c r="U197" s="333"/>
      <c r="V197" s="117">
        <f t="shared" si="26"/>
        <v>0</v>
      </c>
      <c r="W197" s="117">
        <f t="shared" si="27"/>
        <v>0</v>
      </c>
      <c r="X197" s="117">
        <f t="shared" si="28"/>
        <v>0</v>
      </c>
      <c r="Y197" s="117">
        <f t="shared" si="29"/>
        <v>0</v>
      </c>
      <c r="Z197" s="117">
        <f t="shared" si="30"/>
        <v>0</v>
      </c>
      <c r="AA197" s="118">
        <f t="shared" si="31"/>
        <v>0</v>
      </c>
      <c r="AB197" s="147"/>
    </row>
    <row r="198" spans="1:29" s="16" customFormat="1" ht="15.75" x14ac:dyDescent="0.25">
      <c r="A198" s="313">
        <v>100235</v>
      </c>
      <c r="B198" s="311" t="s">
        <v>388</v>
      </c>
      <c r="C198" s="309" t="s">
        <v>212</v>
      </c>
      <c r="D198" s="311" t="s">
        <v>291</v>
      </c>
      <c r="E198" s="115">
        <f t="shared" si="32"/>
        <v>12.5</v>
      </c>
      <c r="F198" s="131">
        <f>IF(AND(1=1,$E$12=1),VALUE(VLOOKUP($D198,'Pricing Reference'!$A$2:$J$98,2,FALSE))," ")</f>
        <v>12.5</v>
      </c>
      <c r="G198" s="131" t="str">
        <f>IF(AND(1=1,$E$12=2),VALUE(VLOOKUP($D198,'Pricing Reference'!$A$2:$J$98,3,FALSE))," ")</f>
        <v xml:space="preserve"> </v>
      </c>
      <c r="H198" s="131" t="str">
        <f>IF(AND(1=1,$E$12=3),VALUE(VLOOKUP($D198,'Pricing Reference'!$A$2:$J$98,4,FALSE))," ")</f>
        <v xml:space="preserve"> </v>
      </c>
      <c r="I198" s="131"/>
      <c r="J198" s="139">
        <f>VALUE(VLOOKUP($D198,'Pricing Reference'!$A$2:$J$98,10,FALSE))</f>
        <v>25</v>
      </c>
      <c r="K198" s="114"/>
      <c r="L198" s="114"/>
      <c r="M198" s="114"/>
      <c r="N198" s="114"/>
      <c r="O198" s="114"/>
      <c r="P198" s="139">
        <f t="shared" si="24"/>
        <v>0</v>
      </c>
      <c r="Q198" s="115"/>
      <c r="R198" s="116"/>
      <c r="S198" s="331">
        <v>847587003303</v>
      </c>
      <c r="T198" s="334" t="str">
        <f t="shared" si="25"/>
        <v xml:space="preserve"> </v>
      </c>
      <c r="U198" s="316"/>
      <c r="V198" s="117">
        <f t="shared" si="26"/>
        <v>0</v>
      </c>
      <c r="W198" s="117">
        <f t="shared" si="27"/>
        <v>0</v>
      </c>
      <c r="X198" s="117">
        <f t="shared" si="28"/>
        <v>0</v>
      </c>
      <c r="Y198" s="117">
        <f t="shared" si="29"/>
        <v>0</v>
      </c>
      <c r="Z198" s="117">
        <f t="shared" si="30"/>
        <v>0</v>
      </c>
      <c r="AA198" s="118">
        <f t="shared" si="31"/>
        <v>0</v>
      </c>
      <c r="AB198" s="147"/>
      <c r="AC198" s="112"/>
    </row>
    <row r="199" spans="1:29" s="112" customFormat="1" ht="15.75" x14ac:dyDescent="0.25">
      <c r="A199" s="309">
        <v>111663.21400000001</v>
      </c>
      <c r="B199" s="315" t="s">
        <v>389</v>
      </c>
      <c r="C199" s="309" t="s">
        <v>152</v>
      </c>
      <c r="D199" s="311" t="s">
        <v>291</v>
      </c>
      <c r="E199" s="115">
        <f t="shared" si="32"/>
        <v>12.5</v>
      </c>
      <c r="F199" s="131">
        <f>IF(AND(1=1,$E$12=1),VALUE(VLOOKUP($D199,'Pricing Reference'!$A$2:$J$98,2,FALSE))," ")</f>
        <v>12.5</v>
      </c>
      <c r="G199" s="131" t="str">
        <f>IF(AND(1=1,$E$12=2),VALUE(VLOOKUP($D199,'Pricing Reference'!$A$2:$J$98,3,FALSE))," ")</f>
        <v xml:space="preserve"> </v>
      </c>
      <c r="H199" s="131" t="str">
        <f>IF(AND(1=1,$E$12=3),VALUE(VLOOKUP($D199,'Pricing Reference'!$A$2:$J$98,4,FALSE))," ")</f>
        <v xml:space="preserve"> </v>
      </c>
      <c r="I199" s="131"/>
      <c r="J199" s="139">
        <f>VALUE(VLOOKUP($D199,'Pricing Reference'!$A$2:$J$98,10,FALSE))</f>
        <v>25</v>
      </c>
      <c r="K199" s="114"/>
      <c r="L199" s="114"/>
      <c r="M199" s="114"/>
      <c r="N199" s="114"/>
      <c r="O199" s="114"/>
      <c r="P199" s="139">
        <f t="shared" si="24"/>
        <v>0</v>
      </c>
      <c r="Q199" s="115"/>
      <c r="R199" s="116"/>
      <c r="S199" s="331">
        <v>888907004709</v>
      </c>
      <c r="T199" s="334" t="str">
        <f t="shared" si="25"/>
        <v xml:space="preserve"> </v>
      </c>
      <c r="U199" s="333"/>
      <c r="V199" s="117">
        <f t="shared" si="26"/>
        <v>0</v>
      </c>
      <c r="W199" s="117">
        <f t="shared" si="27"/>
        <v>0</v>
      </c>
      <c r="X199" s="117">
        <f t="shared" si="28"/>
        <v>0</v>
      </c>
      <c r="Y199" s="117">
        <f t="shared" si="29"/>
        <v>0</v>
      </c>
      <c r="Z199" s="117">
        <f t="shared" si="30"/>
        <v>0</v>
      </c>
      <c r="AA199" s="118">
        <f t="shared" si="31"/>
        <v>0</v>
      </c>
      <c r="AB199" s="147"/>
    </row>
    <row r="200" spans="1:29" s="112" customFormat="1" ht="15.75" x14ac:dyDescent="0.25">
      <c r="A200" s="309">
        <v>108690</v>
      </c>
      <c r="B200" s="315" t="s">
        <v>390</v>
      </c>
      <c r="C200" s="309" t="s">
        <v>212</v>
      </c>
      <c r="D200" s="311" t="s">
        <v>291</v>
      </c>
      <c r="E200" s="115">
        <f t="shared" si="32"/>
        <v>12.5</v>
      </c>
      <c r="F200" s="131">
        <f>IF(AND(1=1,$E$12=1),VALUE(VLOOKUP($D200,'Pricing Reference'!$A$2:$J$98,2,FALSE))," ")</f>
        <v>12.5</v>
      </c>
      <c r="G200" s="131" t="str">
        <f>IF(AND(1=1,$E$12=2),VALUE(VLOOKUP($D200,'Pricing Reference'!$A$2:$J$98,3,FALSE))," ")</f>
        <v xml:space="preserve"> </v>
      </c>
      <c r="H200" s="131" t="str">
        <f>IF(AND(1=1,$E$12=3),VALUE(VLOOKUP($D200,'Pricing Reference'!$A$2:$J$98,4,FALSE))," ")</f>
        <v xml:space="preserve"> </v>
      </c>
      <c r="I200" s="131"/>
      <c r="J200" s="139">
        <f>VALUE(VLOOKUP($D200,'Pricing Reference'!$A$2:$J$98,10,FALSE))</f>
        <v>25</v>
      </c>
      <c r="K200" s="114"/>
      <c r="L200" s="114"/>
      <c r="M200" s="114"/>
      <c r="N200" s="114"/>
      <c r="O200" s="114"/>
      <c r="P200" s="139">
        <f t="shared" si="24"/>
        <v>0</v>
      </c>
      <c r="Q200" s="115"/>
      <c r="R200" s="116"/>
      <c r="S200" s="331">
        <v>847587009107</v>
      </c>
      <c r="T200" s="334" t="str">
        <f t="shared" si="25"/>
        <v xml:space="preserve"> </v>
      </c>
      <c r="U200" s="333"/>
      <c r="V200" s="117">
        <f t="shared" si="26"/>
        <v>0</v>
      </c>
      <c r="W200" s="117">
        <f t="shared" si="27"/>
        <v>0</v>
      </c>
      <c r="X200" s="117">
        <f t="shared" si="28"/>
        <v>0</v>
      </c>
      <c r="Y200" s="117">
        <f t="shared" si="29"/>
        <v>0</v>
      </c>
      <c r="Z200" s="117">
        <f t="shared" si="30"/>
        <v>0</v>
      </c>
      <c r="AA200" s="118">
        <f t="shared" si="31"/>
        <v>0</v>
      </c>
      <c r="AB200" s="147"/>
    </row>
    <row r="201" spans="1:29" s="112" customFormat="1" ht="15.75" x14ac:dyDescent="0.25">
      <c r="A201" s="309">
        <v>111659.93700000001</v>
      </c>
      <c r="B201" s="315" t="s">
        <v>391</v>
      </c>
      <c r="C201" s="309" t="s">
        <v>152</v>
      </c>
      <c r="D201" s="311" t="s">
        <v>291</v>
      </c>
      <c r="E201" s="115">
        <f t="shared" si="32"/>
        <v>12.5</v>
      </c>
      <c r="F201" s="131">
        <f>IF(AND(1=1,$E$12=1),VALUE(VLOOKUP($D201,'Pricing Reference'!$A$2:$J$98,2,FALSE))," ")</f>
        <v>12.5</v>
      </c>
      <c r="G201" s="131" t="str">
        <f>IF(AND(1=1,$E$12=2),VALUE(VLOOKUP($D201,'Pricing Reference'!$A$2:$J$98,3,FALSE))," ")</f>
        <v xml:space="preserve"> </v>
      </c>
      <c r="H201" s="131" t="str">
        <f>IF(AND(1=1,$E$12=3),VALUE(VLOOKUP($D201,'Pricing Reference'!$A$2:$J$98,4,FALSE))," ")</f>
        <v xml:space="preserve"> </v>
      </c>
      <c r="I201" s="131"/>
      <c r="J201" s="139">
        <f>VALUE(VLOOKUP($D201,'Pricing Reference'!$A$2:$J$98,10,FALSE))</f>
        <v>25</v>
      </c>
      <c r="K201" s="114"/>
      <c r="L201" s="114"/>
      <c r="M201" s="114"/>
      <c r="N201" s="114"/>
      <c r="O201" s="114"/>
      <c r="P201" s="139">
        <f t="shared" si="24"/>
        <v>0</v>
      </c>
      <c r="Q201" s="115"/>
      <c r="R201" s="116"/>
      <c r="S201" s="331">
        <v>888907004716</v>
      </c>
      <c r="T201" s="334" t="str">
        <f t="shared" si="25"/>
        <v xml:space="preserve"> </v>
      </c>
      <c r="U201" s="333"/>
      <c r="V201" s="117">
        <f t="shared" si="26"/>
        <v>0</v>
      </c>
      <c r="W201" s="117">
        <f t="shared" si="27"/>
        <v>0</v>
      </c>
      <c r="X201" s="117">
        <f t="shared" si="28"/>
        <v>0</v>
      </c>
      <c r="Y201" s="117">
        <f t="shared" si="29"/>
        <v>0</v>
      </c>
      <c r="Z201" s="117">
        <f t="shared" si="30"/>
        <v>0</v>
      </c>
      <c r="AA201" s="118">
        <f t="shared" si="31"/>
        <v>0</v>
      </c>
      <c r="AB201" s="147"/>
    </row>
    <row r="202" spans="1:29" s="112" customFormat="1" ht="15.75" x14ac:dyDescent="0.25">
      <c r="A202" s="313">
        <v>107731</v>
      </c>
      <c r="B202" s="315" t="s">
        <v>392</v>
      </c>
      <c r="C202" s="309" t="s">
        <v>212</v>
      </c>
      <c r="D202" s="311" t="s">
        <v>291</v>
      </c>
      <c r="E202" s="115">
        <f t="shared" si="32"/>
        <v>12.5</v>
      </c>
      <c r="F202" s="131">
        <f>IF(AND(1=1,$E$12=1),VALUE(VLOOKUP($D202,'Pricing Reference'!$A$2:$J$98,2,FALSE))," ")</f>
        <v>12.5</v>
      </c>
      <c r="G202" s="131" t="str">
        <f>IF(AND(1=1,$E$12=2),VALUE(VLOOKUP($D202,'Pricing Reference'!$A$2:$J$98,3,FALSE))," ")</f>
        <v xml:space="preserve"> </v>
      </c>
      <c r="H202" s="131" t="str">
        <f>IF(AND(1=1,$E$12=3),VALUE(VLOOKUP($D202,'Pricing Reference'!$A$2:$J$98,4,FALSE))," ")</f>
        <v xml:space="preserve"> </v>
      </c>
      <c r="I202" s="131"/>
      <c r="J202" s="139">
        <f>VALUE(VLOOKUP($D202,'Pricing Reference'!$A$2:$J$98,10,FALSE))</f>
        <v>25</v>
      </c>
      <c r="K202" s="114"/>
      <c r="L202" s="114"/>
      <c r="M202" s="114"/>
      <c r="N202" s="114"/>
      <c r="O202" s="114"/>
      <c r="P202" s="139">
        <f t="shared" si="24"/>
        <v>0</v>
      </c>
      <c r="Q202" s="115"/>
      <c r="R202" s="116"/>
      <c r="S202" s="331">
        <v>847587006496</v>
      </c>
      <c r="T202" s="334" t="str">
        <f t="shared" si="25"/>
        <v xml:space="preserve"> </v>
      </c>
      <c r="U202" s="333"/>
      <c r="V202" s="117">
        <f t="shared" si="26"/>
        <v>0</v>
      </c>
      <c r="W202" s="117">
        <f t="shared" si="27"/>
        <v>0</v>
      </c>
      <c r="X202" s="117">
        <f t="shared" si="28"/>
        <v>0</v>
      </c>
      <c r="Y202" s="117">
        <f t="shared" si="29"/>
        <v>0</v>
      </c>
      <c r="Z202" s="117">
        <f t="shared" si="30"/>
        <v>0</v>
      </c>
      <c r="AA202" s="118">
        <f t="shared" si="31"/>
        <v>0</v>
      </c>
      <c r="AB202" s="147"/>
    </row>
    <row r="203" spans="1:29" s="112" customFormat="1" ht="15.75" x14ac:dyDescent="0.25">
      <c r="A203" s="309">
        <v>108704</v>
      </c>
      <c r="B203" s="315" t="s">
        <v>393</v>
      </c>
      <c r="C203" s="309" t="s">
        <v>212</v>
      </c>
      <c r="D203" s="311" t="s">
        <v>291</v>
      </c>
      <c r="E203" s="115">
        <f t="shared" si="32"/>
        <v>12.5</v>
      </c>
      <c r="F203" s="131">
        <f>IF(AND(1=1,$E$12=1),VALUE(VLOOKUP($D203,'Pricing Reference'!$A$2:$J$98,2,FALSE))," ")</f>
        <v>12.5</v>
      </c>
      <c r="G203" s="131" t="str">
        <f>IF(AND(1=1,$E$12=2),VALUE(VLOOKUP($D203,'Pricing Reference'!$A$2:$J$98,3,FALSE))," ")</f>
        <v xml:space="preserve"> </v>
      </c>
      <c r="H203" s="131" t="str">
        <f>IF(AND(1=1,$E$12=3),VALUE(VLOOKUP($D203,'Pricing Reference'!$A$2:$J$98,4,FALSE))," ")</f>
        <v xml:space="preserve"> </v>
      </c>
      <c r="I203" s="131"/>
      <c r="J203" s="139">
        <f>VALUE(VLOOKUP($D203,'Pricing Reference'!$A$2:$J$98,10,FALSE))</f>
        <v>25</v>
      </c>
      <c r="K203" s="114"/>
      <c r="L203" s="114"/>
      <c r="M203" s="114"/>
      <c r="N203" s="114"/>
      <c r="O203" s="114"/>
      <c r="P203" s="139">
        <f t="shared" si="24"/>
        <v>0</v>
      </c>
      <c r="Q203" s="115"/>
      <c r="R203" s="116"/>
      <c r="S203" s="331">
        <v>847587009268</v>
      </c>
      <c r="T203" s="334" t="str">
        <f t="shared" si="25"/>
        <v xml:space="preserve"> </v>
      </c>
      <c r="U203" s="333"/>
      <c r="V203" s="117">
        <f t="shared" si="26"/>
        <v>0</v>
      </c>
      <c r="W203" s="117">
        <f t="shared" si="27"/>
        <v>0</v>
      </c>
      <c r="X203" s="117">
        <f t="shared" si="28"/>
        <v>0</v>
      </c>
      <c r="Y203" s="117">
        <f t="shared" si="29"/>
        <v>0</v>
      </c>
      <c r="Z203" s="117">
        <f t="shared" si="30"/>
        <v>0</v>
      </c>
      <c r="AA203" s="118">
        <f t="shared" si="31"/>
        <v>0</v>
      </c>
      <c r="AB203" s="147"/>
    </row>
    <row r="204" spans="1:29" s="112" customFormat="1" ht="15.75" x14ac:dyDescent="0.25">
      <c r="A204" s="309">
        <v>111660.789</v>
      </c>
      <c r="B204" s="315" t="s">
        <v>394</v>
      </c>
      <c r="C204" s="309" t="s">
        <v>152</v>
      </c>
      <c r="D204" s="311" t="s">
        <v>291</v>
      </c>
      <c r="E204" s="115">
        <f t="shared" si="32"/>
        <v>12.5</v>
      </c>
      <c r="F204" s="131">
        <f>IF(AND(1=1,$E$12=1),VALUE(VLOOKUP($D204,'Pricing Reference'!$A$2:$J$98,2,FALSE))," ")</f>
        <v>12.5</v>
      </c>
      <c r="G204" s="131" t="str">
        <f>IF(AND(1=1,$E$12=2),VALUE(VLOOKUP($D204,'Pricing Reference'!$A$2:$J$98,3,FALSE))," ")</f>
        <v xml:space="preserve"> </v>
      </c>
      <c r="H204" s="131" t="str">
        <f>IF(AND(1=1,$E$12=3),VALUE(VLOOKUP($D204,'Pricing Reference'!$A$2:$J$98,4,FALSE))," ")</f>
        <v xml:space="preserve"> </v>
      </c>
      <c r="I204" s="131"/>
      <c r="J204" s="139">
        <f>VALUE(VLOOKUP($D204,'Pricing Reference'!$A$2:$J$98,10,FALSE))</f>
        <v>25</v>
      </c>
      <c r="K204" s="114"/>
      <c r="L204" s="114"/>
      <c r="M204" s="114"/>
      <c r="N204" s="114"/>
      <c r="O204" s="114"/>
      <c r="P204" s="139">
        <f t="shared" ref="P204:P267" si="33">SUM(V204,W204,X204,Y204,Z204)</f>
        <v>0</v>
      </c>
      <c r="Q204" s="115"/>
      <c r="R204" s="116"/>
      <c r="S204" s="331">
        <v>888907004747</v>
      </c>
      <c r="T204" s="334" t="str">
        <f t="shared" ref="T204:T267" si="34">IF(AA204&gt;0.01,"X"," ")</f>
        <v xml:space="preserve"> </v>
      </c>
      <c r="U204" s="333"/>
      <c r="V204" s="117">
        <f t="shared" ref="V204:V267" si="35">K204*$E204</f>
        <v>0</v>
      </c>
      <c r="W204" s="117">
        <f t="shared" ref="W204:W267" si="36">L204*$E204</f>
        <v>0</v>
      </c>
      <c r="X204" s="117">
        <f t="shared" ref="X204:X267" si="37">M204*$E204</f>
        <v>0</v>
      </c>
      <c r="Y204" s="117">
        <f t="shared" ref="Y204:Y267" si="38">N204*$E204</f>
        <v>0</v>
      </c>
      <c r="Z204" s="117">
        <f t="shared" ref="Z204:Z267" si="39">O204*$E204</f>
        <v>0</v>
      </c>
      <c r="AA204" s="118">
        <f t="shared" ref="AA204:AA267" si="40">SUM(K204,L204,M204,N204,O204)</f>
        <v>0</v>
      </c>
      <c r="AB204" s="147"/>
    </row>
    <row r="205" spans="1:29" s="112" customFormat="1" ht="15.75" x14ac:dyDescent="0.25">
      <c r="A205" s="309">
        <v>107745</v>
      </c>
      <c r="B205" s="315" t="s">
        <v>395</v>
      </c>
      <c r="C205" s="309" t="s">
        <v>212</v>
      </c>
      <c r="D205" s="311" t="s">
        <v>291</v>
      </c>
      <c r="E205" s="115">
        <f t="shared" si="32"/>
        <v>12.5</v>
      </c>
      <c r="F205" s="131">
        <f>IF(AND(1=1,$E$12=1),VALUE(VLOOKUP($D205,'Pricing Reference'!$A$2:$J$98,2,FALSE))," ")</f>
        <v>12.5</v>
      </c>
      <c r="G205" s="131" t="str">
        <f>IF(AND(1=1,$E$12=2),VALUE(VLOOKUP($D205,'Pricing Reference'!$A$2:$J$98,3,FALSE))," ")</f>
        <v xml:space="preserve"> </v>
      </c>
      <c r="H205" s="131" t="str">
        <f>IF(AND(1=1,$E$12=3),VALUE(VLOOKUP($D205,'Pricing Reference'!$A$2:$J$98,4,FALSE))," ")</f>
        <v xml:space="preserve"> </v>
      </c>
      <c r="I205" s="131"/>
      <c r="J205" s="139">
        <f>VALUE(VLOOKUP($D205,'Pricing Reference'!$A$2:$J$98,10,FALSE))</f>
        <v>25</v>
      </c>
      <c r="K205" s="114"/>
      <c r="L205" s="114"/>
      <c r="M205" s="114"/>
      <c r="N205" s="114"/>
      <c r="O205" s="114"/>
      <c r="P205" s="139">
        <f t="shared" si="33"/>
        <v>0</v>
      </c>
      <c r="Q205" s="115"/>
      <c r="R205" s="116"/>
      <c r="S205" s="331">
        <v>847587006649</v>
      </c>
      <c r="T205" s="334" t="str">
        <f t="shared" si="34"/>
        <v xml:space="preserve"> </v>
      </c>
      <c r="U205" s="333"/>
      <c r="V205" s="117">
        <f t="shared" si="35"/>
        <v>0</v>
      </c>
      <c r="W205" s="117">
        <f t="shared" si="36"/>
        <v>0</v>
      </c>
      <c r="X205" s="117">
        <f t="shared" si="37"/>
        <v>0</v>
      </c>
      <c r="Y205" s="117">
        <f t="shared" si="38"/>
        <v>0</v>
      </c>
      <c r="Z205" s="117">
        <f t="shared" si="39"/>
        <v>0</v>
      </c>
      <c r="AA205" s="118">
        <f t="shared" si="40"/>
        <v>0</v>
      </c>
      <c r="AB205" s="147"/>
    </row>
    <row r="206" spans="1:29" s="112" customFormat="1" ht="15.75" x14ac:dyDescent="0.25">
      <c r="A206" s="309">
        <v>111661.55499999999</v>
      </c>
      <c r="B206" s="315" t="s">
        <v>396</v>
      </c>
      <c r="C206" s="309" t="s">
        <v>152</v>
      </c>
      <c r="D206" s="311" t="s">
        <v>291</v>
      </c>
      <c r="E206" s="115">
        <f t="shared" si="32"/>
        <v>12.5</v>
      </c>
      <c r="F206" s="131">
        <f>IF(AND(1=1,$E$12=1),VALUE(VLOOKUP($D206,'Pricing Reference'!$A$2:$J$98,2,FALSE))," ")</f>
        <v>12.5</v>
      </c>
      <c r="G206" s="131" t="str">
        <f>IF(AND(1=1,$E$12=2),VALUE(VLOOKUP($D206,'Pricing Reference'!$A$2:$J$98,3,FALSE))," ")</f>
        <v xml:space="preserve"> </v>
      </c>
      <c r="H206" s="131" t="str">
        <f>IF(AND(1=1,$E$12=3),VALUE(VLOOKUP($D206,'Pricing Reference'!$A$2:$J$98,4,FALSE))," ")</f>
        <v xml:space="preserve"> </v>
      </c>
      <c r="I206" s="131"/>
      <c r="J206" s="139">
        <f>VALUE(VLOOKUP($D206,'Pricing Reference'!$A$2:$J$98,10,FALSE))</f>
        <v>25</v>
      </c>
      <c r="K206" s="114"/>
      <c r="L206" s="114"/>
      <c r="M206" s="114"/>
      <c r="N206" s="114"/>
      <c r="O206" s="114"/>
      <c r="P206" s="139">
        <f t="shared" si="33"/>
        <v>0</v>
      </c>
      <c r="Q206" s="115"/>
      <c r="R206" s="116"/>
      <c r="S206" s="331">
        <v>888907004730</v>
      </c>
      <c r="T206" s="334" t="str">
        <f t="shared" si="34"/>
        <v xml:space="preserve"> </v>
      </c>
      <c r="U206" s="333"/>
      <c r="V206" s="117">
        <f t="shared" si="35"/>
        <v>0</v>
      </c>
      <c r="W206" s="117">
        <f t="shared" si="36"/>
        <v>0</v>
      </c>
      <c r="X206" s="117">
        <f t="shared" si="37"/>
        <v>0</v>
      </c>
      <c r="Y206" s="117">
        <f t="shared" si="38"/>
        <v>0</v>
      </c>
      <c r="Z206" s="117">
        <f t="shared" si="39"/>
        <v>0</v>
      </c>
      <c r="AA206" s="118">
        <f t="shared" si="40"/>
        <v>0</v>
      </c>
      <c r="AB206" s="147"/>
    </row>
    <row r="207" spans="1:29" s="112" customFormat="1" ht="15.75" x14ac:dyDescent="0.25">
      <c r="A207" s="309">
        <v>100060</v>
      </c>
      <c r="B207" s="315" t="s">
        <v>397</v>
      </c>
      <c r="C207" s="309" t="s">
        <v>212</v>
      </c>
      <c r="D207" s="311" t="s">
        <v>291</v>
      </c>
      <c r="E207" s="115">
        <f t="shared" si="32"/>
        <v>12.5</v>
      </c>
      <c r="F207" s="131">
        <f>IF(AND(1=1,$E$12=1),VALUE(VLOOKUP($D207,'Pricing Reference'!$A$2:$J$98,2,FALSE))," ")</f>
        <v>12.5</v>
      </c>
      <c r="G207" s="131" t="str">
        <f>IF(AND(1=1,$E$12=2),VALUE(VLOOKUP($D207,'Pricing Reference'!$A$2:$J$98,3,FALSE))," ")</f>
        <v xml:space="preserve"> </v>
      </c>
      <c r="H207" s="131" t="str">
        <f>IF(AND(1=1,$E$12=3),VALUE(VLOOKUP($D207,'Pricing Reference'!$A$2:$J$98,4,FALSE))," ")</f>
        <v xml:space="preserve"> </v>
      </c>
      <c r="I207" s="131"/>
      <c r="J207" s="139">
        <f>VALUE(VLOOKUP($D207,'Pricing Reference'!$A$2:$J$98,10,FALSE))</f>
        <v>25</v>
      </c>
      <c r="K207" s="114"/>
      <c r="L207" s="114"/>
      <c r="M207" s="114"/>
      <c r="N207" s="114"/>
      <c r="O207" s="114"/>
      <c r="P207" s="139">
        <f t="shared" si="33"/>
        <v>0</v>
      </c>
      <c r="Q207" s="115"/>
      <c r="R207" s="116"/>
      <c r="S207" s="331">
        <v>847587003365</v>
      </c>
      <c r="T207" s="334" t="str">
        <f t="shared" si="34"/>
        <v xml:space="preserve"> </v>
      </c>
      <c r="U207" s="333"/>
      <c r="V207" s="117">
        <f t="shared" si="35"/>
        <v>0</v>
      </c>
      <c r="W207" s="117">
        <f t="shared" si="36"/>
        <v>0</v>
      </c>
      <c r="X207" s="117">
        <f t="shared" si="37"/>
        <v>0</v>
      </c>
      <c r="Y207" s="117">
        <f t="shared" si="38"/>
        <v>0</v>
      </c>
      <c r="Z207" s="117">
        <f t="shared" si="39"/>
        <v>0</v>
      </c>
      <c r="AA207" s="118">
        <f t="shared" si="40"/>
        <v>0</v>
      </c>
      <c r="AB207" s="147"/>
    </row>
    <row r="208" spans="1:29" s="112" customFormat="1" ht="15.75" x14ac:dyDescent="0.25">
      <c r="A208" s="313">
        <v>111640.5</v>
      </c>
      <c r="B208" s="311" t="s">
        <v>398</v>
      </c>
      <c r="C208" s="309" t="s">
        <v>152</v>
      </c>
      <c r="D208" s="311" t="s">
        <v>291</v>
      </c>
      <c r="E208" s="115">
        <f t="shared" si="32"/>
        <v>12.5</v>
      </c>
      <c r="F208" s="131">
        <f>IF(AND(1=1,$E$12=1),VALUE(VLOOKUP($D208,'Pricing Reference'!$A$2:$J$98,2,FALSE))," ")</f>
        <v>12.5</v>
      </c>
      <c r="G208" s="131" t="str">
        <f>IF(AND(1=1,$E$12=2),VALUE(VLOOKUP($D208,'Pricing Reference'!$A$2:$J$98,3,FALSE))," ")</f>
        <v xml:space="preserve"> </v>
      </c>
      <c r="H208" s="131" t="str">
        <f>IF(AND(1=1,$E$12=3),VALUE(VLOOKUP($D208,'Pricing Reference'!$A$2:$J$98,4,FALSE))," ")</f>
        <v xml:space="preserve"> </v>
      </c>
      <c r="I208" s="131"/>
      <c r="J208" s="139">
        <f>VALUE(VLOOKUP($D208,'Pricing Reference'!$A$2:$J$98,10,FALSE))</f>
        <v>25</v>
      </c>
      <c r="K208" s="114"/>
      <c r="L208" s="114"/>
      <c r="M208" s="114"/>
      <c r="N208" s="114"/>
      <c r="O208" s="114"/>
      <c r="P208" s="139">
        <f t="shared" si="33"/>
        <v>0</v>
      </c>
      <c r="Q208" s="115"/>
      <c r="R208" s="116"/>
      <c r="S208" s="331">
        <v>888907005010</v>
      </c>
      <c r="T208" s="334" t="str">
        <f t="shared" si="34"/>
        <v xml:space="preserve"> </v>
      </c>
      <c r="U208" s="333"/>
      <c r="V208" s="117">
        <f t="shared" si="35"/>
        <v>0</v>
      </c>
      <c r="W208" s="117">
        <f t="shared" si="36"/>
        <v>0</v>
      </c>
      <c r="X208" s="117">
        <f t="shared" si="37"/>
        <v>0</v>
      </c>
      <c r="Y208" s="117">
        <f t="shared" si="38"/>
        <v>0</v>
      </c>
      <c r="Z208" s="117">
        <f t="shared" si="39"/>
        <v>0</v>
      </c>
      <c r="AA208" s="118">
        <f t="shared" si="40"/>
        <v>0</v>
      </c>
      <c r="AB208" s="147"/>
    </row>
    <row r="209" spans="1:28" s="112" customFormat="1" ht="15.75" x14ac:dyDescent="0.25">
      <c r="A209" s="309">
        <v>111630.75199999999</v>
      </c>
      <c r="B209" s="315" t="s">
        <v>399</v>
      </c>
      <c r="C209" s="309" t="s">
        <v>152</v>
      </c>
      <c r="D209" s="311" t="s">
        <v>399</v>
      </c>
      <c r="E209" s="115">
        <f t="shared" si="32"/>
        <v>12.5</v>
      </c>
      <c r="F209" s="131">
        <f>IF(AND(1=1,$E$12=1),VALUE(VLOOKUP($D209,'Pricing Reference'!$A$2:$J$98,2,FALSE))," ")</f>
        <v>12.5</v>
      </c>
      <c r="G209" s="131" t="str">
        <f>IF(AND(1=1,$E$12=2),VALUE(VLOOKUP($D209,'Pricing Reference'!$A$2:$J$98,3,FALSE))," ")</f>
        <v xml:space="preserve"> </v>
      </c>
      <c r="H209" s="131" t="str">
        <f>IF(AND(1=1,$E$12=3),VALUE(VLOOKUP($D209,'Pricing Reference'!$A$2:$J$98,4,FALSE))," ")</f>
        <v xml:space="preserve"> </v>
      </c>
      <c r="I209" s="131"/>
      <c r="J209" s="139">
        <f>VALUE(VLOOKUP($D209,'Pricing Reference'!$A$2:$J$98,10,FALSE))</f>
        <v>25</v>
      </c>
      <c r="K209" s="114"/>
      <c r="L209" s="114"/>
      <c r="M209" s="114"/>
      <c r="N209" s="114"/>
      <c r="O209" s="114"/>
      <c r="P209" s="139">
        <f t="shared" si="33"/>
        <v>0</v>
      </c>
      <c r="Q209" s="115"/>
      <c r="R209" s="116"/>
      <c r="S209" s="331">
        <v>888907006147</v>
      </c>
      <c r="T209" s="334" t="str">
        <f t="shared" si="34"/>
        <v xml:space="preserve"> </v>
      </c>
      <c r="U209" s="333"/>
      <c r="V209" s="117">
        <f t="shared" si="35"/>
        <v>0</v>
      </c>
      <c r="W209" s="117">
        <f t="shared" si="36"/>
        <v>0</v>
      </c>
      <c r="X209" s="117">
        <f t="shared" si="37"/>
        <v>0</v>
      </c>
      <c r="Y209" s="117">
        <f t="shared" si="38"/>
        <v>0</v>
      </c>
      <c r="Z209" s="117">
        <f t="shared" si="39"/>
        <v>0</v>
      </c>
      <c r="AA209" s="118">
        <f t="shared" si="40"/>
        <v>0</v>
      </c>
      <c r="AB209" s="147"/>
    </row>
    <row r="210" spans="1:28" s="112" customFormat="1" ht="15.75" x14ac:dyDescent="0.25">
      <c r="A210" s="309">
        <v>108693</v>
      </c>
      <c r="B210" s="315" t="s">
        <v>400</v>
      </c>
      <c r="C210" s="309" t="s">
        <v>212</v>
      </c>
      <c r="D210" s="311" t="s">
        <v>291</v>
      </c>
      <c r="E210" s="115">
        <f t="shared" ref="E210:E273" si="41">SUM(F210:I210)</f>
        <v>12.5</v>
      </c>
      <c r="F210" s="131">
        <f>IF(AND(1=1,$E$12=1),VALUE(VLOOKUP($D210,'Pricing Reference'!$A$2:$J$98,2,FALSE))," ")</f>
        <v>12.5</v>
      </c>
      <c r="G210" s="131" t="str">
        <f>IF(AND(1=1,$E$12=2),VALUE(VLOOKUP($D210,'Pricing Reference'!$A$2:$J$98,3,FALSE))," ")</f>
        <v xml:space="preserve"> </v>
      </c>
      <c r="H210" s="131" t="str">
        <f>IF(AND(1=1,$E$12=3),VALUE(VLOOKUP($D210,'Pricing Reference'!$A$2:$J$98,4,FALSE))," ")</f>
        <v xml:space="preserve"> </v>
      </c>
      <c r="I210" s="131"/>
      <c r="J210" s="139">
        <f>VALUE(VLOOKUP($D210,'Pricing Reference'!$A$2:$J$98,10,FALSE))</f>
        <v>25</v>
      </c>
      <c r="K210" s="114"/>
      <c r="L210" s="114"/>
      <c r="M210" s="114"/>
      <c r="N210" s="114"/>
      <c r="O210" s="114"/>
      <c r="P210" s="139">
        <f t="shared" si="33"/>
        <v>0</v>
      </c>
      <c r="Q210" s="115"/>
      <c r="R210" s="116"/>
      <c r="S210" s="331">
        <v>847587009145</v>
      </c>
      <c r="T210" s="334" t="str">
        <f t="shared" si="34"/>
        <v xml:space="preserve"> </v>
      </c>
      <c r="U210" s="333"/>
      <c r="V210" s="117">
        <f t="shared" si="35"/>
        <v>0</v>
      </c>
      <c r="W210" s="117">
        <f t="shared" si="36"/>
        <v>0</v>
      </c>
      <c r="X210" s="117">
        <f t="shared" si="37"/>
        <v>0</v>
      </c>
      <c r="Y210" s="117">
        <f t="shared" si="38"/>
        <v>0</v>
      </c>
      <c r="Z210" s="117">
        <f t="shared" si="39"/>
        <v>0</v>
      </c>
      <c r="AA210" s="118">
        <f t="shared" si="40"/>
        <v>0</v>
      </c>
      <c r="AB210" s="147"/>
    </row>
    <row r="211" spans="1:28" s="112" customFormat="1" ht="15.75" x14ac:dyDescent="0.25">
      <c r="A211" s="309">
        <v>108694</v>
      </c>
      <c r="B211" s="315" t="s">
        <v>401</v>
      </c>
      <c r="C211" s="309" t="s">
        <v>212</v>
      </c>
      <c r="D211" s="311" t="s">
        <v>291</v>
      </c>
      <c r="E211" s="115">
        <f t="shared" si="41"/>
        <v>12.5</v>
      </c>
      <c r="F211" s="131">
        <f>IF(AND(1=1,$E$12=1),VALUE(VLOOKUP($D211,'Pricing Reference'!$A$2:$J$98,2,FALSE))," ")</f>
        <v>12.5</v>
      </c>
      <c r="G211" s="131" t="str">
        <f>IF(AND(1=1,$E$12=2),VALUE(VLOOKUP($D211,'Pricing Reference'!$A$2:$J$98,3,FALSE))," ")</f>
        <v xml:space="preserve"> </v>
      </c>
      <c r="H211" s="131" t="str">
        <f>IF(AND(1=1,$E$12=3),VALUE(VLOOKUP($D211,'Pricing Reference'!$A$2:$J$98,4,FALSE))," ")</f>
        <v xml:space="preserve"> </v>
      </c>
      <c r="I211" s="131"/>
      <c r="J211" s="139">
        <f>VALUE(VLOOKUP($D211,'Pricing Reference'!$A$2:$J$98,10,FALSE))</f>
        <v>25</v>
      </c>
      <c r="K211" s="114"/>
      <c r="L211" s="114"/>
      <c r="M211" s="114"/>
      <c r="N211" s="114"/>
      <c r="O211" s="114"/>
      <c r="P211" s="139">
        <f t="shared" si="33"/>
        <v>0</v>
      </c>
      <c r="Q211" s="115"/>
      <c r="R211" s="116"/>
      <c r="S211" s="331">
        <v>847587009152</v>
      </c>
      <c r="T211" s="334" t="str">
        <f t="shared" si="34"/>
        <v xml:space="preserve"> </v>
      </c>
      <c r="U211" s="333"/>
      <c r="V211" s="117">
        <f t="shared" si="35"/>
        <v>0</v>
      </c>
      <c r="W211" s="117">
        <f t="shared" si="36"/>
        <v>0</v>
      </c>
      <c r="X211" s="117">
        <f t="shared" si="37"/>
        <v>0</v>
      </c>
      <c r="Y211" s="117">
        <f t="shared" si="38"/>
        <v>0</v>
      </c>
      <c r="Z211" s="117">
        <f t="shared" si="39"/>
        <v>0</v>
      </c>
      <c r="AA211" s="118">
        <f t="shared" si="40"/>
        <v>0</v>
      </c>
      <c r="AB211" s="147"/>
    </row>
    <row r="212" spans="1:28" s="112" customFormat="1" ht="15.75" x14ac:dyDescent="0.25">
      <c r="A212" s="309">
        <v>111658.409</v>
      </c>
      <c r="B212" s="315" t="s">
        <v>402</v>
      </c>
      <c r="C212" s="309" t="s">
        <v>152</v>
      </c>
      <c r="D212" s="311" t="s">
        <v>291</v>
      </c>
      <c r="E212" s="115">
        <f t="shared" si="41"/>
        <v>12.5</v>
      </c>
      <c r="F212" s="131">
        <f>IF(AND(1=1,$E$12=1),VALUE(VLOOKUP($D212,'Pricing Reference'!$A$2:$J$98,2,FALSE))," ")</f>
        <v>12.5</v>
      </c>
      <c r="G212" s="131" t="str">
        <f>IF(AND(1=1,$E$12=2),VALUE(VLOOKUP($D212,'Pricing Reference'!$A$2:$J$98,3,FALSE))," ")</f>
        <v xml:space="preserve"> </v>
      </c>
      <c r="H212" s="131" t="str">
        <f>IF(AND(1=1,$E$12=3),VALUE(VLOOKUP($D212,'Pricing Reference'!$A$2:$J$98,4,FALSE))," ")</f>
        <v xml:space="preserve"> </v>
      </c>
      <c r="I212" s="131"/>
      <c r="J212" s="139">
        <f>VALUE(VLOOKUP($D212,'Pricing Reference'!$A$2:$J$98,10,FALSE))</f>
        <v>25</v>
      </c>
      <c r="K212" s="114"/>
      <c r="L212" s="114"/>
      <c r="M212" s="114"/>
      <c r="N212" s="114"/>
      <c r="O212" s="114"/>
      <c r="P212" s="139">
        <f t="shared" si="33"/>
        <v>0</v>
      </c>
      <c r="Q212" s="115"/>
      <c r="R212" s="116"/>
      <c r="S212" s="331">
        <v>888907004778</v>
      </c>
      <c r="T212" s="334" t="str">
        <f t="shared" si="34"/>
        <v xml:space="preserve"> </v>
      </c>
      <c r="U212" s="333"/>
      <c r="V212" s="117">
        <f t="shared" si="35"/>
        <v>0</v>
      </c>
      <c r="W212" s="117">
        <f t="shared" si="36"/>
        <v>0</v>
      </c>
      <c r="X212" s="117">
        <f t="shared" si="37"/>
        <v>0</v>
      </c>
      <c r="Y212" s="117">
        <f t="shared" si="38"/>
        <v>0</v>
      </c>
      <c r="Z212" s="117">
        <f t="shared" si="39"/>
        <v>0</v>
      </c>
      <c r="AA212" s="118">
        <f t="shared" si="40"/>
        <v>0</v>
      </c>
      <c r="AB212" s="147"/>
    </row>
    <row r="213" spans="1:28" s="112" customFormat="1" ht="15.75" x14ac:dyDescent="0.25">
      <c r="A213" s="309">
        <v>100069</v>
      </c>
      <c r="B213" s="315" t="s">
        <v>403</v>
      </c>
      <c r="C213" s="309" t="s">
        <v>212</v>
      </c>
      <c r="D213" s="311" t="s">
        <v>291</v>
      </c>
      <c r="E213" s="115">
        <f t="shared" si="41"/>
        <v>12.5</v>
      </c>
      <c r="F213" s="131">
        <f>IF(AND(1=1,$E$12=1),VALUE(VLOOKUP($D213,'Pricing Reference'!$A$2:$J$98,2,FALSE))," ")</f>
        <v>12.5</v>
      </c>
      <c r="G213" s="131" t="str">
        <f>IF(AND(1=1,$E$12=2),VALUE(VLOOKUP($D213,'Pricing Reference'!$A$2:$J$98,3,FALSE))," ")</f>
        <v xml:space="preserve"> </v>
      </c>
      <c r="H213" s="131" t="str">
        <f>IF(AND(1=1,$E$12=3),VALUE(VLOOKUP($D213,'Pricing Reference'!$A$2:$J$98,4,FALSE))," ")</f>
        <v xml:space="preserve"> </v>
      </c>
      <c r="I213" s="131"/>
      <c r="J213" s="139">
        <f>VALUE(VLOOKUP($D213,'Pricing Reference'!$A$2:$J$98,10,FALSE))</f>
        <v>25</v>
      </c>
      <c r="K213" s="114"/>
      <c r="L213" s="114"/>
      <c r="M213" s="114"/>
      <c r="N213" s="114"/>
      <c r="O213" s="114"/>
      <c r="P213" s="139">
        <f t="shared" si="33"/>
        <v>0</v>
      </c>
      <c r="Q213" s="115"/>
      <c r="R213" s="116"/>
      <c r="S213" s="331">
        <v>847587003136</v>
      </c>
      <c r="T213" s="334" t="str">
        <f t="shared" si="34"/>
        <v xml:space="preserve"> </v>
      </c>
      <c r="U213" s="333"/>
      <c r="V213" s="117">
        <f t="shared" si="35"/>
        <v>0</v>
      </c>
      <c r="W213" s="117">
        <f t="shared" si="36"/>
        <v>0</v>
      </c>
      <c r="X213" s="117">
        <f t="shared" si="37"/>
        <v>0</v>
      </c>
      <c r="Y213" s="117">
        <f t="shared" si="38"/>
        <v>0</v>
      </c>
      <c r="Z213" s="117">
        <f t="shared" si="39"/>
        <v>0</v>
      </c>
      <c r="AA213" s="118">
        <f t="shared" si="40"/>
        <v>0</v>
      </c>
      <c r="AB213" s="147"/>
    </row>
    <row r="214" spans="1:28" s="112" customFormat="1" ht="15.75" x14ac:dyDescent="0.25">
      <c r="A214" s="309">
        <v>111659.845</v>
      </c>
      <c r="B214" s="315" t="s">
        <v>404</v>
      </c>
      <c r="C214" s="309" t="s">
        <v>152</v>
      </c>
      <c r="D214" s="311" t="s">
        <v>291</v>
      </c>
      <c r="E214" s="115">
        <f t="shared" si="41"/>
        <v>12.5</v>
      </c>
      <c r="F214" s="131">
        <f>IF(AND(1=1,$E$12=1),VALUE(VLOOKUP($D214,'Pricing Reference'!$A$2:$J$98,2,FALSE))," ")</f>
        <v>12.5</v>
      </c>
      <c r="G214" s="131" t="str">
        <f>IF(AND(1=1,$E$12=2),VALUE(VLOOKUP($D214,'Pricing Reference'!$A$2:$J$98,3,FALSE))," ")</f>
        <v xml:space="preserve"> </v>
      </c>
      <c r="H214" s="131" t="str">
        <f>IF(AND(1=1,$E$12=3),VALUE(VLOOKUP($D214,'Pricing Reference'!$A$2:$J$98,4,FALSE))," ")</f>
        <v xml:space="preserve"> </v>
      </c>
      <c r="I214" s="131"/>
      <c r="J214" s="139">
        <f>VALUE(VLOOKUP($D214,'Pricing Reference'!$A$2:$J$98,10,FALSE))</f>
        <v>25</v>
      </c>
      <c r="K214" s="114"/>
      <c r="L214" s="114"/>
      <c r="M214" s="114"/>
      <c r="N214" s="114"/>
      <c r="O214" s="114"/>
      <c r="P214" s="139">
        <f t="shared" si="33"/>
        <v>0</v>
      </c>
      <c r="Q214" s="115"/>
      <c r="R214" s="116"/>
      <c r="S214" s="331">
        <v>888907004761</v>
      </c>
      <c r="T214" s="334" t="str">
        <f t="shared" si="34"/>
        <v xml:space="preserve"> </v>
      </c>
      <c r="U214" s="333"/>
      <c r="V214" s="117">
        <f t="shared" si="35"/>
        <v>0</v>
      </c>
      <c r="W214" s="117">
        <f t="shared" si="36"/>
        <v>0</v>
      </c>
      <c r="X214" s="117">
        <f t="shared" si="37"/>
        <v>0</v>
      </c>
      <c r="Y214" s="117">
        <f t="shared" si="38"/>
        <v>0</v>
      </c>
      <c r="Z214" s="117">
        <f t="shared" si="39"/>
        <v>0</v>
      </c>
      <c r="AA214" s="118">
        <f t="shared" si="40"/>
        <v>0</v>
      </c>
      <c r="AB214" s="147"/>
    </row>
    <row r="215" spans="1:28" s="112" customFormat="1" ht="15.75" x14ac:dyDescent="0.25">
      <c r="A215" s="313">
        <v>108695</v>
      </c>
      <c r="B215" s="311" t="s">
        <v>405</v>
      </c>
      <c r="C215" s="309" t="s">
        <v>212</v>
      </c>
      <c r="D215" s="311" t="s">
        <v>291</v>
      </c>
      <c r="E215" s="115">
        <f t="shared" si="41"/>
        <v>12.5</v>
      </c>
      <c r="F215" s="131">
        <f>IF(AND(1=1,$E$12=1),VALUE(VLOOKUP($D215,'Pricing Reference'!$A$2:$J$98,2,FALSE))," ")</f>
        <v>12.5</v>
      </c>
      <c r="G215" s="131" t="str">
        <f>IF(AND(1=1,$E$12=2),VALUE(VLOOKUP($D215,'Pricing Reference'!$A$2:$J$98,3,FALSE))," ")</f>
        <v xml:space="preserve"> </v>
      </c>
      <c r="H215" s="131" t="str">
        <f>IF(AND(1=1,$E$12=3),VALUE(VLOOKUP($D215,'Pricing Reference'!$A$2:$J$98,4,FALSE))," ")</f>
        <v xml:space="preserve"> </v>
      </c>
      <c r="I215" s="131"/>
      <c r="J215" s="139">
        <f>VALUE(VLOOKUP($D215,'Pricing Reference'!$A$2:$J$98,10,FALSE))</f>
        <v>25</v>
      </c>
      <c r="K215" s="114"/>
      <c r="L215" s="114"/>
      <c r="M215" s="114"/>
      <c r="N215" s="114"/>
      <c r="O215" s="114"/>
      <c r="P215" s="139">
        <f t="shared" si="33"/>
        <v>0</v>
      </c>
      <c r="Q215" s="115"/>
      <c r="R215" s="116"/>
      <c r="S215" s="331">
        <v>847587009169</v>
      </c>
      <c r="T215" s="334" t="str">
        <f t="shared" si="34"/>
        <v xml:space="preserve"> </v>
      </c>
      <c r="U215" s="333"/>
      <c r="V215" s="117">
        <f t="shared" si="35"/>
        <v>0</v>
      </c>
      <c r="W215" s="117">
        <f t="shared" si="36"/>
        <v>0</v>
      </c>
      <c r="X215" s="117">
        <f t="shared" si="37"/>
        <v>0</v>
      </c>
      <c r="Y215" s="117">
        <f t="shared" si="38"/>
        <v>0</v>
      </c>
      <c r="Z215" s="117">
        <f t="shared" si="39"/>
        <v>0</v>
      </c>
      <c r="AA215" s="118">
        <f t="shared" si="40"/>
        <v>0</v>
      </c>
      <c r="AB215" s="147"/>
    </row>
    <row r="216" spans="1:28" s="112" customFormat="1" ht="15.75" x14ac:dyDescent="0.25">
      <c r="A216" s="309">
        <v>111657.55499999999</v>
      </c>
      <c r="B216" s="315" t="s">
        <v>406</v>
      </c>
      <c r="C216" s="309" t="s">
        <v>152</v>
      </c>
      <c r="D216" s="311" t="s">
        <v>291</v>
      </c>
      <c r="E216" s="115">
        <f t="shared" si="41"/>
        <v>12.5</v>
      </c>
      <c r="F216" s="131">
        <f>IF(AND(1=1,$E$12=1),VALUE(VLOOKUP($D216,'Pricing Reference'!$A$2:$J$98,2,FALSE))," ")</f>
        <v>12.5</v>
      </c>
      <c r="G216" s="131" t="str">
        <f>IF(AND(1=1,$E$12=2),VALUE(VLOOKUP($D216,'Pricing Reference'!$A$2:$J$98,3,FALSE))," ")</f>
        <v xml:space="preserve"> </v>
      </c>
      <c r="H216" s="131" t="str">
        <f>IF(AND(1=1,$E$12=3),VALUE(VLOOKUP($D216,'Pricing Reference'!$A$2:$J$98,4,FALSE))," ")</f>
        <v xml:space="preserve"> </v>
      </c>
      <c r="I216" s="131"/>
      <c r="J216" s="139">
        <f>VALUE(VLOOKUP($D216,'Pricing Reference'!$A$2:$J$98,10,FALSE))</f>
        <v>25</v>
      </c>
      <c r="K216" s="114"/>
      <c r="L216" s="114"/>
      <c r="M216" s="114"/>
      <c r="N216" s="114"/>
      <c r="O216" s="114"/>
      <c r="P216" s="139">
        <f t="shared" si="33"/>
        <v>0</v>
      </c>
      <c r="Q216" s="115"/>
      <c r="R216" s="116"/>
      <c r="S216" s="331">
        <v>888907004785</v>
      </c>
      <c r="T216" s="334" t="str">
        <f t="shared" si="34"/>
        <v xml:space="preserve"> </v>
      </c>
      <c r="U216" s="333"/>
      <c r="V216" s="117">
        <f t="shared" si="35"/>
        <v>0</v>
      </c>
      <c r="W216" s="117">
        <f t="shared" si="36"/>
        <v>0</v>
      </c>
      <c r="X216" s="117">
        <f t="shared" si="37"/>
        <v>0</v>
      </c>
      <c r="Y216" s="117">
        <f t="shared" si="38"/>
        <v>0</v>
      </c>
      <c r="Z216" s="117">
        <f t="shared" si="39"/>
        <v>0</v>
      </c>
      <c r="AA216" s="118">
        <f t="shared" si="40"/>
        <v>0</v>
      </c>
      <c r="AB216" s="147"/>
    </row>
    <row r="217" spans="1:28" s="112" customFormat="1" ht="15.75" x14ac:dyDescent="0.25">
      <c r="A217" s="309">
        <v>108701</v>
      </c>
      <c r="B217" s="315" t="s">
        <v>407</v>
      </c>
      <c r="C217" s="309" t="s">
        <v>212</v>
      </c>
      <c r="D217" s="311" t="s">
        <v>291</v>
      </c>
      <c r="E217" s="115">
        <f t="shared" si="41"/>
        <v>12.5</v>
      </c>
      <c r="F217" s="131">
        <f>IF(AND(1=1,$E$12=1),VALUE(VLOOKUP($D217,'Pricing Reference'!$A$2:$J$98,2,FALSE))," ")</f>
        <v>12.5</v>
      </c>
      <c r="G217" s="131" t="str">
        <f>IF(AND(1=1,$E$12=2),VALUE(VLOOKUP($D217,'Pricing Reference'!$A$2:$J$98,3,FALSE))," ")</f>
        <v xml:space="preserve"> </v>
      </c>
      <c r="H217" s="131" t="str">
        <f>IF(AND(1=1,$E$12=3),VALUE(VLOOKUP($D217,'Pricing Reference'!$A$2:$J$98,4,FALSE))," ")</f>
        <v xml:space="preserve"> </v>
      </c>
      <c r="I217" s="131"/>
      <c r="J217" s="139">
        <f>VALUE(VLOOKUP($D217,'Pricing Reference'!$A$2:$J$98,10,FALSE))</f>
        <v>25</v>
      </c>
      <c r="K217" s="114"/>
      <c r="L217" s="114"/>
      <c r="M217" s="114"/>
      <c r="N217" s="114"/>
      <c r="O217" s="114"/>
      <c r="P217" s="139">
        <f t="shared" si="33"/>
        <v>0</v>
      </c>
      <c r="Q217" s="115"/>
      <c r="R217" s="116"/>
      <c r="S217" s="331">
        <v>847587009220</v>
      </c>
      <c r="T217" s="334" t="str">
        <f t="shared" si="34"/>
        <v xml:space="preserve"> </v>
      </c>
      <c r="U217" s="333"/>
      <c r="V217" s="117">
        <f t="shared" si="35"/>
        <v>0</v>
      </c>
      <c r="W217" s="117">
        <f t="shared" si="36"/>
        <v>0</v>
      </c>
      <c r="X217" s="117">
        <f t="shared" si="37"/>
        <v>0</v>
      </c>
      <c r="Y217" s="117">
        <f t="shared" si="38"/>
        <v>0</v>
      </c>
      <c r="Z217" s="117">
        <f t="shared" si="39"/>
        <v>0</v>
      </c>
      <c r="AA217" s="118">
        <f t="shared" si="40"/>
        <v>0</v>
      </c>
      <c r="AB217" s="147"/>
    </row>
    <row r="218" spans="1:28" s="112" customFormat="1" ht="15.75" x14ac:dyDescent="0.25">
      <c r="A218" s="309">
        <v>108702</v>
      </c>
      <c r="B218" s="315" t="s">
        <v>408</v>
      </c>
      <c r="C218" s="309" t="s">
        <v>212</v>
      </c>
      <c r="D218" s="311" t="s">
        <v>291</v>
      </c>
      <c r="E218" s="115">
        <f t="shared" si="41"/>
        <v>12.5</v>
      </c>
      <c r="F218" s="131">
        <f>IF(AND(1=1,$E$12=1),VALUE(VLOOKUP($D218,'Pricing Reference'!$A$2:$J$98,2,FALSE))," ")</f>
        <v>12.5</v>
      </c>
      <c r="G218" s="131" t="str">
        <f>IF(AND(1=1,$E$12=2),VALUE(VLOOKUP($D218,'Pricing Reference'!$A$2:$J$98,3,FALSE))," ")</f>
        <v xml:space="preserve"> </v>
      </c>
      <c r="H218" s="131" t="str">
        <f>IF(AND(1=1,$E$12=3),VALUE(VLOOKUP($D218,'Pricing Reference'!$A$2:$J$98,4,FALSE))," ")</f>
        <v xml:space="preserve"> </v>
      </c>
      <c r="I218" s="131"/>
      <c r="J218" s="139">
        <f>VALUE(VLOOKUP($D218,'Pricing Reference'!$A$2:$J$98,10,FALSE))</f>
        <v>25</v>
      </c>
      <c r="K218" s="114"/>
      <c r="L218" s="114"/>
      <c r="M218" s="114"/>
      <c r="N218" s="114"/>
      <c r="O218" s="114"/>
      <c r="P218" s="139">
        <f t="shared" si="33"/>
        <v>0</v>
      </c>
      <c r="Q218" s="115"/>
      <c r="R218" s="116"/>
      <c r="S218" s="331">
        <v>847587009237</v>
      </c>
      <c r="T218" s="334" t="str">
        <f t="shared" si="34"/>
        <v xml:space="preserve"> </v>
      </c>
      <c r="U218" s="333"/>
      <c r="V218" s="117">
        <f t="shared" si="35"/>
        <v>0</v>
      </c>
      <c r="W218" s="117">
        <f t="shared" si="36"/>
        <v>0</v>
      </c>
      <c r="X218" s="117">
        <f t="shared" si="37"/>
        <v>0</v>
      </c>
      <c r="Y218" s="117">
        <f t="shared" si="38"/>
        <v>0</v>
      </c>
      <c r="Z218" s="117">
        <f t="shared" si="39"/>
        <v>0</v>
      </c>
      <c r="AA218" s="118">
        <f t="shared" si="40"/>
        <v>0</v>
      </c>
      <c r="AB218" s="147"/>
    </row>
    <row r="219" spans="1:28" s="112" customFormat="1" ht="15.75" x14ac:dyDescent="0.25">
      <c r="A219" s="309">
        <v>111649.901</v>
      </c>
      <c r="B219" s="315" t="s">
        <v>409</v>
      </c>
      <c r="C219" s="309" t="s">
        <v>152</v>
      </c>
      <c r="D219" s="311" t="s">
        <v>291</v>
      </c>
      <c r="E219" s="115">
        <f t="shared" si="41"/>
        <v>12.5</v>
      </c>
      <c r="F219" s="131">
        <f>IF(AND(1=1,$E$12=1),VALUE(VLOOKUP($D219,'Pricing Reference'!$A$2:$J$98,2,FALSE))," ")</f>
        <v>12.5</v>
      </c>
      <c r="G219" s="131" t="str">
        <f>IF(AND(1=1,$E$12=2),VALUE(VLOOKUP($D219,'Pricing Reference'!$A$2:$J$98,3,FALSE))," ")</f>
        <v xml:space="preserve"> </v>
      </c>
      <c r="H219" s="131" t="str">
        <f>IF(AND(1=1,$E$12=3),VALUE(VLOOKUP($D219,'Pricing Reference'!$A$2:$J$98,4,FALSE))," ")</f>
        <v xml:space="preserve"> </v>
      </c>
      <c r="I219" s="131"/>
      <c r="J219" s="139">
        <f>VALUE(VLOOKUP($D219,'Pricing Reference'!$A$2:$J$98,10,FALSE))</f>
        <v>25</v>
      </c>
      <c r="K219" s="114"/>
      <c r="L219" s="114"/>
      <c r="M219" s="114"/>
      <c r="N219" s="114"/>
      <c r="O219" s="114"/>
      <c r="P219" s="139">
        <f t="shared" si="33"/>
        <v>0</v>
      </c>
      <c r="Q219" s="115"/>
      <c r="R219" s="116"/>
      <c r="S219" s="331">
        <v>888907004891</v>
      </c>
      <c r="T219" s="334" t="str">
        <f t="shared" si="34"/>
        <v xml:space="preserve"> </v>
      </c>
      <c r="U219" s="333"/>
      <c r="V219" s="117">
        <f t="shared" si="35"/>
        <v>0</v>
      </c>
      <c r="W219" s="117">
        <f t="shared" si="36"/>
        <v>0</v>
      </c>
      <c r="X219" s="117">
        <f t="shared" si="37"/>
        <v>0</v>
      </c>
      <c r="Y219" s="117">
        <f t="shared" si="38"/>
        <v>0</v>
      </c>
      <c r="Z219" s="117">
        <f t="shared" si="39"/>
        <v>0</v>
      </c>
      <c r="AA219" s="118">
        <f t="shared" si="40"/>
        <v>0</v>
      </c>
      <c r="AB219" s="147"/>
    </row>
    <row r="220" spans="1:28" s="112" customFormat="1" ht="15.75" x14ac:dyDescent="0.25">
      <c r="A220" s="309">
        <v>111648.55499999999</v>
      </c>
      <c r="B220" s="315" t="s">
        <v>410</v>
      </c>
      <c r="C220" s="309" t="s">
        <v>152</v>
      </c>
      <c r="D220" s="311" t="s">
        <v>291</v>
      </c>
      <c r="E220" s="115">
        <f t="shared" si="41"/>
        <v>12.5</v>
      </c>
      <c r="F220" s="131">
        <f>IF(AND(1=1,$E$12=1),VALUE(VLOOKUP($D220,'Pricing Reference'!$A$2:$J$98,2,FALSE))," ")</f>
        <v>12.5</v>
      </c>
      <c r="G220" s="131" t="str">
        <f>IF(AND(1=1,$E$12=2),VALUE(VLOOKUP($D220,'Pricing Reference'!$A$2:$J$98,3,FALSE))," ")</f>
        <v xml:space="preserve"> </v>
      </c>
      <c r="H220" s="131" t="str">
        <f>IF(AND(1=1,$E$12=3),VALUE(VLOOKUP($D220,'Pricing Reference'!$A$2:$J$98,4,FALSE))," ")</f>
        <v xml:space="preserve"> </v>
      </c>
      <c r="I220" s="131"/>
      <c r="J220" s="139">
        <f>VALUE(VLOOKUP($D220,'Pricing Reference'!$A$2:$J$98,10,FALSE))</f>
        <v>25</v>
      </c>
      <c r="K220" s="114"/>
      <c r="L220" s="114"/>
      <c r="M220" s="114"/>
      <c r="N220" s="114"/>
      <c r="O220" s="114"/>
      <c r="P220" s="139">
        <f t="shared" si="33"/>
        <v>0</v>
      </c>
      <c r="Q220" s="115"/>
      <c r="R220" s="116"/>
      <c r="S220" s="331">
        <v>888907004907</v>
      </c>
      <c r="T220" s="334" t="str">
        <f t="shared" si="34"/>
        <v xml:space="preserve"> </v>
      </c>
      <c r="U220" s="333"/>
      <c r="V220" s="117">
        <f t="shared" si="35"/>
        <v>0</v>
      </c>
      <c r="W220" s="117">
        <f t="shared" si="36"/>
        <v>0</v>
      </c>
      <c r="X220" s="117">
        <f t="shared" si="37"/>
        <v>0</v>
      </c>
      <c r="Y220" s="117">
        <f t="shared" si="38"/>
        <v>0</v>
      </c>
      <c r="Z220" s="117">
        <f t="shared" si="39"/>
        <v>0</v>
      </c>
      <c r="AA220" s="118">
        <f t="shared" si="40"/>
        <v>0</v>
      </c>
      <c r="AB220" s="147"/>
    </row>
    <row r="221" spans="1:28" s="112" customFormat="1" ht="15.75" x14ac:dyDescent="0.25">
      <c r="A221" s="313">
        <v>111419</v>
      </c>
      <c r="B221" s="311" t="s">
        <v>411</v>
      </c>
      <c r="C221" s="309" t="s">
        <v>212</v>
      </c>
      <c r="D221" s="311" t="s">
        <v>291</v>
      </c>
      <c r="E221" s="115">
        <f t="shared" si="41"/>
        <v>12.5</v>
      </c>
      <c r="F221" s="131">
        <f>IF(AND(1=1,$E$12=1),VALUE(VLOOKUP($D221,'Pricing Reference'!$A$2:$J$98,2,FALSE))," ")</f>
        <v>12.5</v>
      </c>
      <c r="G221" s="131" t="str">
        <f>IF(AND(1=1,$E$12=2),VALUE(VLOOKUP($D221,'Pricing Reference'!$A$2:$J$98,3,FALSE))," ")</f>
        <v xml:space="preserve"> </v>
      </c>
      <c r="H221" s="131" t="str">
        <f>IF(AND(1=1,$E$12=3),VALUE(VLOOKUP($D221,'Pricing Reference'!$A$2:$J$98,4,FALSE))," ")</f>
        <v xml:space="preserve"> </v>
      </c>
      <c r="I221" s="131"/>
      <c r="J221" s="139">
        <f>VALUE(VLOOKUP($D221,'Pricing Reference'!$A$2:$J$98,10,FALSE))</f>
        <v>25</v>
      </c>
      <c r="K221" s="114"/>
      <c r="L221" s="114"/>
      <c r="M221" s="114"/>
      <c r="N221" s="114"/>
      <c r="O221" s="114"/>
      <c r="P221" s="139">
        <f t="shared" si="33"/>
        <v>0</v>
      </c>
      <c r="Q221" s="115"/>
      <c r="R221" s="116"/>
      <c r="S221" s="331">
        <v>888907003863</v>
      </c>
      <c r="T221" s="334" t="str">
        <f t="shared" si="34"/>
        <v xml:space="preserve"> </v>
      </c>
      <c r="U221" s="333"/>
      <c r="V221" s="117">
        <f t="shared" si="35"/>
        <v>0</v>
      </c>
      <c r="W221" s="117">
        <f t="shared" si="36"/>
        <v>0</v>
      </c>
      <c r="X221" s="117">
        <f t="shared" si="37"/>
        <v>0</v>
      </c>
      <c r="Y221" s="117">
        <f t="shared" si="38"/>
        <v>0</v>
      </c>
      <c r="Z221" s="117">
        <f t="shared" si="39"/>
        <v>0</v>
      </c>
      <c r="AA221" s="118">
        <f t="shared" si="40"/>
        <v>0</v>
      </c>
      <c r="AB221" s="147"/>
    </row>
    <row r="222" spans="1:28" s="112" customFormat="1" ht="15.75" x14ac:dyDescent="0.25">
      <c r="A222" s="309">
        <v>111420</v>
      </c>
      <c r="B222" s="315" t="s">
        <v>412</v>
      </c>
      <c r="C222" s="309" t="s">
        <v>212</v>
      </c>
      <c r="D222" s="311" t="s">
        <v>291</v>
      </c>
      <c r="E222" s="115">
        <f t="shared" si="41"/>
        <v>12.5</v>
      </c>
      <c r="F222" s="131">
        <f>IF(AND(1=1,$E$12=1),VALUE(VLOOKUP($D222,'Pricing Reference'!$A$2:$J$98,2,FALSE))," ")</f>
        <v>12.5</v>
      </c>
      <c r="G222" s="131" t="str">
        <f>IF(AND(1=1,$E$12=2),VALUE(VLOOKUP($D222,'Pricing Reference'!$A$2:$J$98,3,FALSE))," ")</f>
        <v xml:space="preserve"> </v>
      </c>
      <c r="H222" s="131" t="str">
        <f>IF(AND(1=1,$E$12=3),VALUE(VLOOKUP($D222,'Pricing Reference'!$A$2:$J$98,4,FALSE))," ")</f>
        <v xml:space="preserve"> </v>
      </c>
      <c r="I222" s="131"/>
      <c r="J222" s="139">
        <f>VALUE(VLOOKUP($D222,'Pricing Reference'!$A$2:$J$98,10,FALSE))</f>
        <v>25</v>
      </c>
      <c r="K222" s="114"/>
      <c r="L222" s="114"/>
      <c r="M222" s="114"/>
      <c r="N222" s="114"/>
      <c r="O222" s="114"/>
      <c r="P222" s="139">
        <f t="shared" si="33"/>
        <v>0</v>
      </c>
      <c r="Q222" s="115"/>
      <c r="R222" s="116"/>
      <c r="S222" s="331">
        <v>888907003870</v>
      </c>
      <c r="T222" s="334" t="str">
        <f t="shared" si="34"/>
        <v xml:space="preserve"> </v>
      </c>
      <c r="U222" s="333"/>
      <c r="V222" s="117">
        <f t="shared" si="35"/>
        <v>0</v>
      </c>
      <c r="W222" s="117">
        <f t="shared" si="36"/>
        <v>0</v>
      </c>
      <c r="X222" s="117">
        <f t="shared" si="37"/>
        <v>0</v>
      </c>
      <c r="Y222" s="117">
        <f t="shared" si="38"/>
        <v>0</v>
      </c>
      <c r="Z222" s="117">
        <f t="shared" si="39"/>
        <v>0</v>
      </c>
      <c r="AA222" s="118">
        <f t="shared" si="40"/>
        <v>0</v>
      </c>
      <c r="AB222" s="147"/>
    </row>
    <row r="223" spans="1:28" s="112" customFormat="1" ht="15.75" x14ac:dyDescent="0.25">
      <c r="A223" s="309">
        <v>111097</v>
      </c>
      <c r="B223" s="315" t="s">
        <v>413</v>
      </c>
      <c r="C223" s="309" t="s">
        <v>212</v>
      </c>
      <c r="D223" s="311" t="s">
        <v>291</v>
      </c>
      <c r="E223" s="115">
        <f t="shared" si="41"/>
        <v>12.5</v>
      </c>
      <c r="F223" s="131">
        <f>IF(AND(1=1,$E$12=1),VALUE(VLOOKUP($D223,'Pricing Reference'!$A$2:$J$98,2,FALSE))," ")</f>
        <v>12.5</v>
      </c>
      <c r="G223" s="131" t="str">
        <f>IF(AND(1=1,$E$12=2),VALUE(VLOOKUP($D223,'Pricing Reference'!$A$2:$J$98,3,FALSE))," ")</f>
        <v xml:space="preserve"> </v>
      </c>
      <c r="H223" s="131" t="str">
        <f>IF(AND(1=1,$E$12=3),VALUE(VLOOKUP($D223,'Pricing Reference'!$A$2:$J$98,4,FALSE))," ")</f>
        <v xml:space="preserve"> </v>
      </c>
      <c r="I223" s="131"/>
      <c r="J223" s="139">
        <f>VALUE(VLOOKUP($D223,'Pricing Reference'!$A$2:$J$98,10,FALSE))</f>
        <v>25</v>
      </c>
      <c r="K223" s="114"/>
      <c r="L223" s="114"/>
      <c r="M223" s="114"/>
      <c r="N223" s="114"/>
      <c r="O223" s="114"/>
      <c r="P223" s="139">
        <f t="shared" si="33"/>
        <v>0</v>
      </c>
      <c r="Q223" s="115"/>
      <c r="R223" s="116"/>
      <c r="S223" s="331">
        <v>888907003917</v>
      </c>
      <c r="T223" s="334" t="str">
        <f t="shared" si="34"/>
        <v xml:space="preserve"> </v>
      </c>
      <c r="U223" s="333"/>
      <c r="V223" s="117">
        <f t="shared" si="35"/>
        <v>0</v>
      </c>
      <c r="W223" s="117">
        <f t="shared" si="36"/>
        <v>0</v>
      </c>
      <c r="X223" s="117">
        <f t="shared" si="37"/>
        <v>0</v>
      </c>
      <c r="Y223" s="117">
        <f t="shared" si="38"/>
        <v>0</v>
      </c>
      <c r="Z223" s="117">
        <f t="shared" si="39"/>
        <v>0</v>
      </c>
      <c r="AA223" s="118">
        <f t="shared" si="40"/>
        <v>0</v>
      </c>
      <c r="AB223" s="147"/>
    </row>
    <row r="224" spans="1:28" s="112" customFormat="1" ht="15.75" x14ac:dyDescent="0.25">
      <c r="A224" s="309">
        <v>111651.522</v>
      </c>
      <c r="B224" s="315" t="s">
        <v>414</v>
      </c>
      <c r="C224" s="309" t="s">
        <v>152</v>
      </c>
      <c r="D224" s="311" t="s">
        <v>291</v>
      </c>
      <c r="E224" s="115">
        <f t="shared" si="41"/>
        <v>12.5</v>
      </c>
      <c r="F224" s="131">
        <f>IF(AND(1=1,$E$12=1),VALUE(VLOOKUP($D224,'Pricing Reference'!$A$2:$J$98,2,FALSE))," ")</f>
        <v>12.5</v>
      </c>
      <c r="G224" s="131" t="str">
        <f>IF(AND(1=1,$E$12=2),VALUE(VLOOKUP($D224,'Pricing Reference'!$A$2:$J$98,3,FALSE))," ")</f>
        <v xml:space="preserve"> </v>
      </c>
      <c r="H224" s="131" t="str">
        <f>IF(AND(1=1,$E$12=3),VALUE(VLOOKUP($D224,'Pricing Reference'!$A$2:$J$98,4,FALSE))," ")</f>
        <v xml:space="preserve"> </v>
      </c>
      <c r="I224" s="131"/>
      <c r="J224" s="139">
        <f>VALUE(VLOOKUP($D224,'Pricing Reference'!$A$2:$J$98,10,FALSE))</f>
        <v>25</v>
      </c>
      <c r="K224" s="114"/>
      <c r="L224" s="114"/>
      <c r="M224" s="114"/>
      <c r="N224" s="114"/>
      <c r="O224" s="114"/>
      <c r="P224" s="139">
        <f t="shared" si="33"/>
        <v>0</v>
      </c>
      <c r="Q224" s="115"/>
      <c r="R224" s="116"/>
      <c r="S224" s="331">
        <v>888907004853</v>
      </c>
      <c r="T224" s="334" t="str">
        <f t="shared" si="34"/>
        <v xml:space="preserve"> </v>
      </c>
      <c r="U224" s="333"/>
      <c r="V224" s="117">
        <f t="shared" si="35"/>
        <v>0</v>
      </c>
      <c r="W224" s="117">
        <f t="shared" si="36"/>
        <v>0</v>
      </c>
      <c r="X224" s="117">
        <f t="shared" si="37"/>
        <v>0</v>
      </c>
      <c r="Y224" s="117">
        <f t="shared" si="38"/>
        <v>0</v>
      </c>
      <c r="Z224" s="117">
        <f t="shared" si="39"/>
        <v>0</v>
      </c>
      <c r="AA224" s="118">
        <f t="shared" si="40"/>
        <v>0</v>
      </c>
      <c r="AB224" s="147"/>
    </row>
    <row r="225" spans="1:28" s="112" customFormat="1" ht="15.75" x14ac:dyDescent="0.25">
      <c r="A225" s="309">
        <v>108699</v>
      </c>
      <c r="B225" s="315" t="s">
        <v>415</v>
      </c>
      <c r="C225" s="309" t="s">
        <v>212</v>
      </c>
      <c r="D225" s="311" t="s">
        <v>291</v>
      </c>
      <c r="E225" s="115">
        <f t="shared" si="41"/>
        <v>12.5</v>
      </c>
      <c r="F225" s="131">
        <f>IF(AND(1=1,$E$12=1),VALUE(VLOOKUP($D225,'Pricing Reference'!$A$2:$J$98,2,FALSE))," ")</f>
        <v>12.5</v>
      </c>
      <c r="G225" s="131" t="str">
        <f>IF(AND(1=1,$E$12=2),VALUE(VLOOKUP($D225,'Pricing Reference'!$A$2:$J$98,3,FALSE))," ")</f>
        <v xml:space="preserve"> </v>
      </c>
      <c r="H225" s="131" t="str">
        <f>IF(AND(1=1,$E$12=3),VALUE(VLOOKUP($D225,'Pricing Reference'!$A$2:$J$98,4,FALSE))," ")</f>
        <v xml:space="preserve"> </v>
      </c>
      <c r="I225" s="131"/>
      <c r="J225" s="139">
        <f>VALUE(VLOOKUP($D225,'Pricing Reference'!$A$2:$J$98,10,FALSE))</f>
        <v>25</v>
      </c>
      <c r="K225" s="114"/>
      <c r="L225" s="114"/>
      <c r="M225" s="114"/>
      <c r="N225" s="114"/>
      <c r="O225" s="114"/>
      <c r="P225" s="139">
        <f t="shared" si="33"/>
        <v>0</v>
      </c>
      <c r="Q225" s="115"/>
      <c r="R225" s="116"/>
      <c r="S225" s="331">
        <v>847587009206</v>
      </c>
      <c r="T225" s="334" t="str">
        <f t="shared" si="34"/>
        <v xml:space="preserve"> </v>
      </c>
      <c r="U225" s="333"/>
      <c r="V225" s="117">
        <f t="shared" si="35"/>
        <v>0</v>
      </c>
      <c r="W225" s="117">
        <f t="shared" si="36"/>
        <v>0</v>
      </c>
      <c r="X225" s="117">
        <f t="shared" si="37"/>
        <v>0</v>
      </c>
      <c r="Y225" s="117">
        <f t="shared" si="38"/>
        <v>0</v>
      </c>
      <c r="Z225" s="117">
        <f t="shared" si="39"/>
        <v>0</v>
      </c>
      <c r="AA225" s="118">
        <f t="shared" si="40"/>
        <v>0</v>
      </c>
      <c r="AB225" s="147"/>
    </row>
    <row r="226" spans="1:28" s="112" customFormat="1" ht="15.75" x14ac:dyDescent="0.25">
      <c r="A226" s="309">
        <v>111442.901</v>
      </c>
      <c r="B226" s="315" t="s">
        <v>416</v>
      </c>
      <c r="C226" s="309" t="s">
        <v>152</v>
      </c>
      <c r="D226" s="311" t="s">
        <v>291</v>
      </c>
      <c r="E226" s="115">
        <f t="shared" si="41"/>
        <v>12.5</v>
      </c>
      <c r="F226" s="131">
        <f>IF(AND(1=1,$E$12=1),VALUE(VLOOKUP($D226,'Pricing Reference'!$A$2:$J$98,2,FALSE))," ")</f>
        <v>12.5</v>
      </c>
      <c r="G226" s="131" t="str">
        <f>IF(AND(1=1,$E$12=2),VALUE(VLOOKUP($D226,'Pricing Reference'!$A$2:$J$98,3,FALSE))," ")</f>
        <v xml:space="preserve"> </v>
      </c>
      <c r="H226" s="131" t="str">
        <f>IF(AND(1=1,$E$12=3),VALUE(VLOOKUP($D226,'Pricing Reference'!$A$2:$J$98,4,FALSE))," ")</f>
        <v xml:space="preserve"> </v>
      </c>
      <c r="I226" s="131"/>
      <c r="J226" s="139">
        <f>VALUE(VLOOKUP($D226,'Pricing Reference'!$A$2:$J$98,10,FALSE))</f>
        <v>25</v>
      </c>
      <c r="K226" s="114"/>
      <c r="L226" s="114"/>
      <c r="M226" s="114"/>
      <c r="N226" s="114"/>
      <c r="O226" s="114"/>
      <c r="P226" s="139">
        <f t="shared" si="33"/>
        <v>0</v>
      </c>
      <c r="Q226" s="115"/>
      <c r="R226" s="116"/>
      <c r="S226" s="331">
        <v>888907004884</v>
      </c>
      <c r="T226" s="334" t="str">
        <f t="shared" si="34"/>
        <v xml:space="preserve"> </v>
      </c>
      <c r="U226" s="333"/>
      <c r="V226" s="117">
        <f t="shared" si="35"/>
        <v>0</v>
      </c>
      <c r="W226" s="117">
        <f t="shared" si="36"/>
        <v>0</v>
      </c>
      <c r="X226" s="117">
        <f t="shared" si="37"/>
        <v>0</v>
      </c>
      <c r="Y226" s="117">
        <f t="shared" si="38"/>
        <v>0</v>
      </c>
      <c r="Z226" s="117">
        <f t="shared" si="39"/>
        <v>0</v>
      </c>
      <c r="AA226" s="118">
        <f t="shared" si="40"/>
        <v>0</v>
      </c>
      <c r="AB226" s="147"/>
    </row>
    <row r="227" spans="1:28" s="112" customFormat="1" ht="15.75" x14ac:dyDescent="0.25">
      <c r="A227" s="309">
        <v>105815</v>
      </c>
      <c r="B227" s="315" t="s">
        <v>417</v>
      </c>
      <c r="C227" s="309" t="s">
        <v>212</v>
      </c>
      <c r="D227" s="311" t="s">
        <v>291</v>
      </c>
      <c r="E227" s="115">
        <f t="shared" si="41"/>
        <v>12.5</v>
      </c>
      <c r="F227" s="131">
        <f>IF(AND(1=1,$E$12=1),VALUE(VLOOKUP($D227,'Pricing Reference'!$A$2:$J$98,2,FALSE))," ")</f>
        <v>12.5</v>
      </c>
      <c r="G227" s="131" t="str">
        <f>IF(AND(1=1,$E$12=2),VALUE(VLOOKUP($D227,'Pricing Reference'!$A$2:$J$98,3,FALSE))," ")</f>
        <v xml:space="preserve"> </v>
      </c>
      <c r="H227" s="131" t="str">
        <f>IF(AND(1=1,$E$12=3),VALUE(VLOOKUP($D227,'Pricing Reference'!$A$2:$J$98,4,FALSE))," ")</f>
        <v xml:space="preserve"> </v>
      </c>
      <c r="I227" s="131"/>
      <c r="J227" s="139">
        <f>VALUE(VLOOKUP($D227,'Pricing Reference'!$A$2:$J$98,10,FALSE))</f>
        <v>25</v>
      </c>
      <c r="K227" s="114"/>
      <c r="L227" s="114"/>
      <c r="M227" s="114"/>
      <c r="N227" s="114"/>
      <c r="O227" s="114"/>
      <c r="P227" s="139">
        <f t="shared" si="33"/>
        <v>0</v>
      </c>
      <c r="Q227" s="115"/>
      <c r="R227" s="116"/>
      <c r="S227" s="331">
        <v>847587006502</v>
      </c>
      <c r="T227" s="334" t="str">
        <f t="shared" si="34"/>
        <v xml:space="preserve"> </v>
      </c>
      <c r="U227" s="333"/>
      <c r="V227" s="117">
        <f t="shared" si="35"/>
        <v>0</v>
      </c>
      <c r="W227" s="117">
        <f t="shared" si="36"/>
        <v>0</v>
      </c>
      <c r="X227" s="117">
        <f t="shared" si="37"/>
        <v>0</v>
      </c>
      <c r="Y227" s="117">
        <f t="shared" si="38"/>
        <v>0</v>
      </c>
      <c r="Z227" s="117">
        <f t="shared" si="39"/>
        <v>0</v>
      </c>
      <c r="AA227" s="118">
        <f t="shared" si="40"/>
        <v>0</v>
      </c>
      <c r="AB227" s="147"/>
    </row>
    <row r="228" spans="1:28" s="112" customFormat="1" ht="15.75" x14ac:dyDescent="0.25">
      <c r="A228" s="309">
        <v>107713</v>
      </c>
      <c r="B228" s="315" t="s">
        <v>418</v>
      </c>
      <c r="C228" s="309" t="s">
        <v>212</v>
      </c>
      <c r="D228" s="311" t="s">
        <v>291</v>
      </c>
      <c r="E228" s="115">
        <f t="shared" si="41"/>
        <v>12.5</v>
      </c>
      <c r="F228" s="131">
        <f>IF(AND(1=1,$E$12=1),VALUE(VLOOKUP($D228,'Pricing Reference'!$A$2:$J$98,2,FALSE))," ")</f>
        <v>12.5</v>
      </c>
      <c r="G228" s="131" t="str">
        <f>IF(AND(1=1,$E$12=2),VALUE(VLOOKUP($D228,'Pricing Reference'!$A$2:$J$98,3,FALSE))," ")</f>
        <v xml:space="preserve"> </v>
      </c>
      <c r="H228" s="131" t="str">
        <f>IF(AND(1=1,$E$12=3),VALUE(VLOOKUP($D228,'Pricing Reference'!$A$2:$J$98,4,FALSE))," ")</f>
        <v xml:space="preserve"> </v>
      </c>
      <c r="I228" s="131"/>
      <c r="J228" s="139">
        <f>VALUE(VLOOKUP($D228,'Pricing Reference'!$A$2:$J$98,10,FALSE))</f>
        <v>25</v>
      </c>
      <c r="K228" s="114"/>
      <c r="L228" s="114"/>
      <c r="M228" s="114"/>
      <c r="N228" s="114"/>
      <c r="O228" s="114"/>
      <c r="P228" s="139">
        <f t="shared" si="33"/>
        <v>0</v>
      </c>
      <c r="Q228" s="115"/>
      <c r="R228" s="116"/>
      <c r="S228" s="331">
        <v>847587006311</v>
      </c>
      <c r="T228" s="334" t="str">
        <f t="shared" si="34"/>
        <v xml:space="preserve"> </v>
      </c>
      <c r="U228" s="333"/>
      <c r="V228" s="117">
        <f t="shared" si="35"/>
        <v>0</v>
      </c>
      <c r="W228" s="117">
        <f t="shared" si="36"/>
        <v>0</v>
      </c>
      <c r="X228" s="117">
        <f t="shared" si="37"/>
        <v>0</v>
      </c>
      <c r="Y228" s="117">
        <f t="shared" si="38"/>
        <v>0</v>
      </c>
      <c r="Z228" s="117">
        <f t="shared" si="39"/>
        <v>0</v>
      </c>
      <c r="AA228" s="118">
        <f t="shared" si="40"/>
        <v>0</v>
      </c>
      <c r="AB228" s="147"/>
    </row>
    <row r="229" spans="1:28" s="112" customFormat="1" ht="15.75" x14ac:dyDescent="0.25">
      <c r="A229" s="309">
        <v>108689</v>
      </c>
      <c r="B229" s="315" t="s">
        <v>419</v>
      </c>
      <c r="C229" s="309" t="s">
        <v>212</v>
      </c>
      <c r="D229" s="311" t="s">
        <v>291</v>
      </c>
      <c r="E229" s="115">
        <f t="shared" si="41"/>
        <v>12.5</v>
      </c>
      <c r="F229" s="131">
        <f>IF(AND(1=1,$E$12=1),VALUE(VLOOKUP($D229,'Pricing Reference'!$A$2:$J$98,2,FALSE))," ")</f>
        <v>12.5</v>
      </c>
      <c r="G229" s="131" t="str">
        <f>IF(AND(1=1,$E$12=2),VALUE(VLOOKUP($D229,'Pricing Reference'!$A$2:$J$98,3,FALSE))," ")</f>
        <v xml:space="preserve"> </v>
      </c>
      <c r="H229" s="131" t="str">
        <f>IF(AND(1=1,$E$12=3),VALUE(VLOOKUP($D229,'Pricing Reference'!$A$2:$J$98,4,FALSE))," ")</f>
        <v xml:space="preserve"> </v>
      </c>
      <c r="I229" s="131"/>
      <c r="J229" s="139">
        <f>VALUE(VLOOKUP($D229,'Pricing Reference'!$A$2:$J$98,10,FALSE))</f>
        <v>25</v>
      </c>
      <c r="K229" s="114"/>
      <c r="L229" s="114"/>
      <c r="M229" s="114"/>
      <c r="N229" s="114"/>
      <c r="O229" s="114"/>
      <c r="P229" s="139">
        <f t="shared" si="33"/>
        <v>0</v>
      </c>
      <c r="Q229" s="115"/>
      <c r="R229" s="116"/>
      <c r="S229" s="331">
        <v>847587009084</v>
      </c>
      <c r="T229" s="334" t="str">
        <f t="shared" si="34"/>
        <v xml:space="preserve"> </v>
      </c>
      <c r="U229" s="333"/>
      <c r="V229" s="117">
        <f t="shared" si="35"/>
        <v>0</v>
      </c>
      <c r="W229" s="117">
        <f t="shared" si="36"/>
        <v>0</v>
      </c>
      <c r="X229" s="117">
        <f t="shared" si="37"/>
        <v>0</v>
      </c>
      <c r="Y229" s="117">
        <f t="shared" si="38"/>
        <v>0</v>
      </c>
      <c r="Z229" s="117">
        <f t="shared" si="39"/>
        <v>0</v>
      </c>
      <c r="AA229" s="118">
        <f t="shared" si="40"/>
        <v>0</v>
      </c>
      <c r="AB229" s="147"/>
    </row>
    <row r="230" spans="1:28" s="112" customFormat="1" ht="15.75" x14ac:dyDescent="0.25">
      <c r="A230" s="309">
        <v>111653.901</v>
      </c>
      <c r="B230" s="315" t="s">
        <v>420</v>
      </c>
      <c r="C230" s="309" t="s">
        <v>152</v>
      </c>
      <c r="D230" s="311" t="s">
        <v>291</v>
      </c>
      <c r="E230" s="115">
        <f t="shared" si="41"/>
        <v>12.5</v>
      </c>
      <c r="F230" s="131">
        <f>IF(AND(1=1,$E$12=1),VALUE(VLOOKUP($D230,'Pricing Reference'!$A$2:$J$98,2,FALSE))," ")</f>
        <v>12.5</v>
      </c>
      <c r="G230" s="131" t="str">
        <f>IF(AND(1=1,$E$12=2),VALUE(VLOOKUP($D230,'Pricing Reference'!$A$2:$J$98,3,FALSE))," ")</f>
        <v xml:space="preserve"> </v>
      </c>
      <c r="H230" s="131" t="str">
        <f>IF(AND(1=1,$E$12=3),VALUE(VLOOKUP($D230,'Pricing Reference'!$A$2:$J$98,4,FALSE))," ")</f>
        <v xml:space="preserve"> </v>
      </c>
      <c r="I230" s="131"/>
      <c r="J230" s="139">
        <f>VALUE(VLOOKUP($D230,'Pricing Reference'!$A$2:$J$98,10,FALSE))</f>
        <v>25</v>
      </c>
      <c r="K230" s="114"/>
      <c r="L230" s="114"/>
      <c r="M230" s="114"/>
      <c r="N230" s="114"/>
      <c r="O230" s="114"/>
      <c r="P230" s="139">
        <f t="shared" si="33"/>
        <v>0</v>
      </c>
      <c r="Q230" s="115"/>
      <c r="R230" s="116"/>
      <c r="S230" s="331">
        <v>888907004822</v>
      </c>
      <c r="T230" s="334" t="str">
        <f t="shared" si="34"/>
        <v xml:space="preserve"> </v>
      </c>
      <c r="U230" s="333"/>
      <c r="V230" s="117">
        <f t="shared" si="35"/>
        <v>0</v>
      </c>
      <c r="W230" s="117">
        <f t="shared" si="36"/>
        <v>0</v>
      </c>
      <c r="X230" s="117">
        <f t="shared" si="37"/>
        <v>0</v>
      </c>
      <c r="Y230" s="117">
        <f t="shared" si="38"/>
        <v>0</v>
      </c>
      <c r="Z230" s="117">
        <f t="shared" si="39"/>
        <v>0</v>
      </c>
      <c r="AA230" s="118">
        <f t="shared" si="40"/>
        <v>0</v>
      </c>
      <c r="AB230" s="147"/>
    </row>
    <row r="231" spans="1:28" s="112" customFormat="1" ht="15.75" x14ac:dyDescent="0.25">
      <c r="A231" s="313">
        <v>111653.325</v>
      </c>
      <c r="B231" s="315" t="s">
        <v>421</v>
      </c>
      <c r="C231" s="309" t="s">
        <v>152</v>
      </c>
      <c r="D231" s="311" t="s">
        <v>291</v>
      </c>
      <c r="E231" s="115">
        <f t="shared" si="41"/>
        <v>12.5</v>
      </c>
      <c r="F231" s="131">
        <f>IF(AND(1=1,$E$12=1),VALUE(VLOOKUP($D231,'Pricing Reference'!$A$2:$J$98,2,FALSE))," ")</f>
        <v>12.5</v>
      </c>
      <c r="G231" s="131" t="str">
        <f>IF(AND(1=1,$E$12=2),VALUE(VLOOKUP($D231,'Pricing Reference'!$A$2:$J$98,3,FALSE))," ")</f>
        <v xml:space="preserve"> </v>
      </c>
      <c r="H231" s="131" t="str">
        <f>IF(AND(1=1,$E$12=3),VALUE(VLOOKUP($D231,'Pricing Reference'!$A$2:$J$98,4,FALSE))," ")</f>
        <v xml:space="preserve"> </v>
      </c>
      <c r="I231" s="131"/>
      <c r="J231" s="139">
        <f>VALUE(VLOOKUP($D231,'Pricing Reference'!$A$2:$J$98,10,FALSE))</f>
        <v>25</v>
      </c>
      <c r="K231" s="114"/>
      <c r="L231" s="114"/>
      <c r="M231" s="114"/>
      <c r="N231" s="114"/>
      <c r="O231" s="114"/>
      <c r="P231" s="139">
        <f t="shared" si="33"/>
        <v>0</v>
      </c>
      <c r="Q231" s="115"/>
      <c r="R231" s="116"/>
      <c r="S231" s="331">
        <v>888907004839</v>
      </c>
      <c r="T231" s="334" t="str">
        <f t="shared" si="34"/>
        <v xml:space="preserve"> </v>
      </c>
      <c r="U231" s="333"/>
      <c r="V231" s="117">
        <f t="shared" si="35"/>
        <v>0</v>
      </c>
      <c r="W231" s="117">
        <f t="shared" si="36"/>
        <v>0</v>
      </c>
      <c r="X231" s="117">
        <f t="shared" si="37"/>
        <v>0</v>
      </c>
      <c r="Y231" s="117">
        <f t="shared" si="38"/>
        <v>0</v>
      </c>
      <c r="Z231" s="117">
        <f t="shared" si="39"/>
        <v>0</v>
      </c>
      <c r="AA231" s="118">
        <f t="shared" si="40"/>
        <v>0</v>
      </c>
      <c r="AB231" s="147"/>
    </row>
    <row r="232" spans="1:28" s="112" customFormat="1" ht="15.75" x14ac:dyDescent="0.25">
      <c r="A232" s="313">
        <v>100502</v>
      </c>
      <c r="B232" s="315" t="s">
        <v>422</v>
      </c>
      <c r="C232" s="309" t="s">
        <v>212</v>
      </c>
      <c r="D232" s="311" t="s">
        <v>291</v>
      </c>
      <c r="E232" s="115">
        <f t="shared" si="41"/>
        <v>12.5</v>
      </c>
      <c r="F232" s="131">
        <f>IF(AND(1=1,$E$12=1),VALUE(VLOOKUP($D232,'Pricing Reference'!$A$2:$J$98,2,FALSE))," ")</f>
        <v>12.5</v>
      </c>
      <c r="G232" s="131" t="str">
        <f>IF(AND(1=1,$E$12=2),VALUE(VLOOKUP($D232,'Pricing Reference'!$A$2:$J$98,3,FALSE))," ")</f>
        <v xml:space="preserve"> </v>
      </c>
      <c r="H232" s="131" t="str">
        <f>IF(AND(1=1,$E$12=3),VALUE(VLOOKUP($D232,'Pricing Reference'!$A$2:$J$98,4,FALSE))," ")</f>
        <v xml:space="preserve"> </v>
      </c>
      <c r="I232" s="131"/>
      <c r="J232" s="139">
        <f>VALUE(VLOOKUP($D232,'Pricing Reference'!$A$2:$J$98,10,FALSE))</f>
        <v>25</v>
      </c>
      <c r="K232" s="114"/>
      <c r="L232" s="114"/>
      <c r="M232" s="114"/>
      <c r="N232" s="114"/>
      <c r="O232" s="114"/>
      <c r="P232" s="139">
        <f t="shared" si="33"/>
        <v>0</v>
      </c>
      <c r="Q232" s="115"/>
      <c r="R232" s="116"/>
      <c r="S232" s="331">
        <v>877958003960</v>
      </c>
      <c r="T232" s="334" t="str">
        <f t="shared" si="34"/>
        <v xml:space="preserve"> </v>
      </c>
      <c r="U232" s="333"/>
      <c r="V232" s="117">
        <f t="shared" si="35"/>
        <v>0</v>
      </c>
      <c r="W232" s="117">
        <f t="shared" si="36"/>
        <v>0</v>
      </c>
      <c r="X232" s="117">
        <f t="shared" si="37"/>
        <v>0</v>
      </c>
      <c r="Y232" s="117">
        <f t="shared" si="38"/>
        <v>0</v>
      </c>
      <c r="Z232" s="117">
        <f t="shared" si="39"/>
        <v>0</v>
      </c>
      <c r="AA232" s="118">
        <f t="shared" si="40"/>
        <v>0</v>
      </c>
      <c r="AB232" s="147"/>
    </row>
    <row r="233" spans="1:28" s="112" customFormat="1" ht="15.75" x14ac:dyDescent="0.25">
      <c r="A233" s="309">
        <v>111650.789</v>
      </c>
      <c r="B233" s="315" t="s">
        <v>423</v>
      </c>
      <c r="C233" s="309" t="s">
        <v>152</v>
      </c>
      <c r="D233" s="311" t="s">
        <v>291</v>
      </c>
      <c r="E233" s="115">
        <f t="shared" si="41"/>
        <v>12.5</v>
      </c>
      <c r="F233" s="131">
        <f>IF(AND(1=1,$E$12=1),VALUE(VLOOKUP($D233,'Pricing Reference'!$A$2:$J$98,2,FALSE))," ")</f>
        <v>12.5</v>
      </c>
      <c r="G233" s="131" t="str">
        <f>IF(AND(1=1,$E$12=2),VALUE(VLOOKUP($D233,'Pricing Reference'!$A$2:$J$98,3,FALSE))," ")</f>
        <v xml:space="preserve"> </v>
      </c>
      <c r="H233" s="131" t="str">
        <f>IF(AND(1=1,$E$12=3),VALUE(VLOOKUP($D233,'Pricing Reference'!$A$2:$J$98,4,FALSE))," ")</f>
        <v xml:space="preserve"> </v>
      </c>
      <c r="I233" s="131"/>
      <c r="J233" s="139">
        <f>VALUE(VLOOKUP($D233,'Pricing Reference'!$A$2:$J$98,10,FALSE))</f>
        <v>25</v>
      </c>
      <c r="K233" s="114"/>
      <c r="L233" s="114"/>
      <c r="M233" s="114"/>
      <c r="N233" s="114"/>
      <c r="O233" s="114"/>
      <c r="P233" s="139">
        <f t="shared" si="33"/>
        <v>0</v>
      </c>
      <c r="Q233" s="115"/>
      <c r="R233" s="116"/>
      <c r="S233" s="331">
        <v>888907004860</v>
      </c>
      <c r="T233" s="334" t="str">
        <f t="shared" si="34"/>
        <v xml:space="preserve"> </v>
      </c>
      <c r="U233" s="333"/>
      <c r="V233" s="117">
        <f t="shared" si="35"/>
        <v>0</v>
      </c>
      <c r="W233" s="117">
        <f t="shared" si="36"/>
        <v>0</v>
      </c>
      <c r="X233" s="117">
        <f t="shared" si="37"/>
        <v>0</v>
      </c>
      <c r="Y233" s="117">
        <f t="shared" si="38"/>
        <v>0</v>
      </c>
      <c r="Z233" s="117">
        <f t="shared" si="39"/>
        <v>0</v>
      </c>
      <c r="AA233" s="118">
        <f t="shared" si="40"/>
        <v>0</v>
      </c>
      <c r="AB233" s="147"/>
    </row>
    <row r="234" spans="1:28" s="112" customFormat="1" ht="15.75" x14ac:dyDescent="0.25">
      <c r="A234" s="313">
        <v>100254</v>
      </c>
      <c r="B234" s="315" t="s">
        <v>424</v>
      </c>
      <c r="C234" s="309" t="s">
        <v>212</v>
      </c>
      <c r="D234" s="311" t="s">
        <v>291</v>
      </c>
      <c r="E234" s="115">
        <f t="shared" si="41"/>
        <v>12.5</v>
      </c>
      <c r="F234" s="131">
        <f>IF(AND(1=1,$E$12=1),VALUE(VLOOKUP($D234,'Pricing Reference'!$A$2:$J$98,2,FALSE))," ")</f>
        <v>12.5</v>
      </c>
      <c r="G234" s="131" t="str">
        <f>IF(AND(1=1,$E$12=2),VALUE(VLOOKUP($D234,'Pricing Reference'!$A$2:$J$98,3,FALSE))," ")</f>
        <v xml:space="preserve"> </v>
      </c>
      <c r="H234" s="131" t="str">
        <f>IF(AND(1=1,$E$12=3),VALUE(VLOOKUP($D234,'Pricing Reference'!$A$2:$J$98,4,FALSE))," ")</f>
        <v xml:space="preserve"> </v>
      </c>
      <c r="I234" s="131"/>
      <c r="J234" s="139">
        <f>VALUE(VLOOKUP($D234,'Pricing Reference'!$A$2:$J$98,10,FALSE))</f>
        <v>25</v>
      </c>
      <c r="K234" s="114"/>
      <c r="L234" s="114"/>
      <c r="M234" s="114"/>
      <c r="N234" s="114"/>
      <c r="O234" s="114"/>
      <c r="P234" s="139">
        <f t="shared" si="33"/>
        <v>0</v>
      </c>
      <c r="Q234" s="115"/>
      <c r="R234" s="116"/>
      <c r="S234" s="331">
        <v>847587003334</v>
      </c>
      <c r="T234" s="334" t="str">
        <f t="shared" si="34"/>
        <v xml:space="preserve"> </v>
      </c>
      <c r="U234" s="333"/>
      <c r="V234" s="117">
        <f t="shared" si="35"/>
        <v>0</v>
      </c>
      <c r="W234" s="117">
        <f t="shared" si="36"/>
        <v>0</v>
      </c>
      <c r="X234" s="117">
        <f t="shared" si="37"/>
        <v>0</v>
      </c>
      <c r="Y234" s="117">
        <f t="shared" si="38"/>
        <v>0</v>
      </c>
      <c r="Z234" s="117">
        <f t="shared" si="39"/>
        <v>0</v>
      </c>
      <c r="AA234" s="118">
        <f t="shared" si="40"/>
        <v>0</v>
      </c>
      <c r="AB234" s="147"/>
    </row>
    <row r="235" spans="1:28" s="112" customFormat="1" ht="15.75" x14ac:dyDescent="0.25">
      <c r="A235" s="309">
        <v>111652.791</v>
      </c>
      <c r="B235" s="315" t="s">
        <v>425</v>
      </c>
      <c r="C235" s="309" t="s">
        <v>152</v>
      </c>
      <c r="D235" s="311" t="s">
        <v>291</v>
      </c>
      <c r="E235" s="115">
        <f t="shared" si="41"/>
        <v>12.5</v>
      </c>
      <c r="F235" s="131">
        <f>IF(AND(1=1,$E$12=1),VALUE(VLOOKUP($D235,'Pricing Reference'!$A$2:$J$98,2,FALSE))," ")</f>
        <v>12.5</v>
      </c>
      <c r="G235" s="131" t="str">
        <f>IF(AND(1=1,$E$12=2),VALUE(VLOOKUP($D235,'Pricing Reference'!$A$2:$J$98,3,FALSE))," ")</f>
        <v xml:space="preserve"> </v>
      </c>
      <c r="H235" s="131" t="str">
        <f>IF(AND(1=1,$E$12=3),VALUE(VLOOKUP($D235,'Pricing Reference'!$A$2:$J$98,4,FALSE))," ")</f>
        <v xml:space="preserve"> </v>
      </c>
      <c r="I235" s="131"/>
      <c r="J235" s="139">
        <f>VALUE(VLOOKUP($D235,'Pricing Reference'!$A$2:$J$98,10,FALSE))</f>
        <v>25</v>
      </c>
      <c r="K235" s="114"/>
      <c r="L235" s="114"/>
      <c r="M235" s="114"/>
      <c r="N235" s="114"/>
      <c r="O235" s="114"/>
      <c r="P235" s="139">
        <f t="shared" si="33"/>
        <v>0</v>
      </c>
      <c r="Q235" s="335"/>
      <c r="R235" s="335"/>
      <c r="S235" s="331">
        <v>888907004846</v>
      </c>
      <c r="T235" s="334" t="str">
        <f t="shared" si="34"/>
        <v xml:space="preserve"> </v>
      </c>
      <c r="U235" s="333"/>
      <c r="V235" s="117">
        <f t="shared" si="35"/>
        <v>0</v>
      </c>
      <c r="W235" s="117">
        <f t="shared" si="36"/>
        <v>0</v>
      </c>
      <c r="X235" s="117">
        <f t="shared" si="37"/>
        <v>0</v>
      </c>
      <c r="Y235" s="117">
        <f t="shared" si="38"/>
        <v>0</v>
      </c>
      <c r="Z235" s="117">
        <f t="shared" si="39"/>
        <v>0</v>
      </c>
      <c r="AA235" s="118">
        <f t="shared" si="40"/>
        <v>0</v>
      </c>
      <c r="AB235" s="147"/>
    </row>
    <row r="236" spans="1:28" s="112" customFormat="1" ht="15.75" x14ac:dyDescent="0.25">
      <c r="A236" s="313">
        <v>108756</v>
      </c>
      <c r="B236" s="315" t="s">
        <v>426</v>
      </c>
      <c r="C236" s="309" t="s">
        <v>212</v>
      </c>
      <c r="D236" s="311" t="s">
        <v>291</v>
      </c>
      <c r="E236" s="115">
        <f t="shared" si="41"/>
        <v>12.5</v>
      </c>
      <c r="F236" s="131">
        <f>IF(AND(1=1,$E$12=1),VALUE(VLOOKUP($D236,'Pricing Reference'!$A$2:$J$98,2,FALSE))," ")</f>
        <v>12.5</v>
      </c>
      <c r="G236" s="131" t="str">
        <f>IF(AND(1=1,$E$12=2),VALUE(VLOOKUP($D236,'Pricing Reference'!$A$2:$J$98,3,FALSE))," ")</f>
        <v xml:space="preserve"> </v>
      </c>
      <c r="H236" s="131" t="str">
        <f>IF(AND(1=1,$E$12=3),VALUE(VLOOKUP($D236,'Pricing Reference'!$A$2:$J$98,4,FALSE))," ")</f>
        <v xml:space="preserve"> </v>
      </c>
      <c r="I236" s="131"/>
      <c r="J236" s="139">
        <f>VALUE(VLOOKUP($D236,'Pricing Reference'!$A$2:$J$98,10,FALSE))</f>
        <v>25</v>
      </c>
      <c r="K236" s="114"/>
      <c r="L236" s="114"/>
      <c r="M236" s="114"/>
      <c r="N236" s="114"/>
      <c r="O236" s="114"/>
      <c r="P236" s="139">
        <f t="shared" si="33"/>
        <v>0</v>
      </c>
      <c r="Q236" s="335"/>
      <c r="R236" s="335"/>
      <c r="S236" s="331">
        <v>888907001036</v>
      </c>
      <c r="T236" s="334" t="str">
        <f t="shared" si="34"/>
        <v xml:space="preserve"> </v>
      </c>
      <c r="U236" s="333"/>
      <c r="V236" s="117">
        <f t="shared" si="35"/>
        <v>0</v>
      </c>
      <c r="W236" s="117">
        <f t="shared" si="36"/>
        <v>0</v>
      </c>
      <c r="X236" s="117">
        <f t="shared" si="37"/>
        <v>0</v>
      </c>
      <c r="Y236" s="117">
        <f t="shared" si="38"/>
        <v>0</v>
      </c>
      <c r="Z236" s="117">
        <f t="shared" si="39"/>
        <v>0</v>
      </c>
      <c r="AA236" s="118">
        <f t="shared" si="40"/>
        <v>0</v>
      </c>
      <c r="AB236" s="147"/>
    </row>
    <row r="237" spans="1:28" s="112" customFormat="1" ht="15.75" x14ac:dyDescent="0.25">
      <c r="A237" s="309">
        <v>105831</v>
      </c>
      <c r="B237" s="315" t="s">
        <v>427</v>
      </c>
      <c r="C237" s="309" t="s">
        <v>212</v>
      </c>
      <c r="D237" s="311" t="s">
        <v>291</v>
      </c>
      <c r="E237" s="115">
        <f t="shared" si="41"/>
        <v>12.5</v>
      </c>
      <c r="F237" s="131">
        <f>IF(AND(1=1,$E$12=1),VALUE(VLOOKUP($D237,'Pricing Reference'!$A$2:$J$98,2,FALSE))," ")</f>
        <v>12.5</v>
      </c>
      <c r="G237" s="131" t="str">
        <f>IF(AND(1=1,$E$12=2),VALUE(VLOOKUP($D237,'Pricing Reference'!$A$2:$J$98,3,FALSE))," ")</f>
        <v xml:space="preserve"> </v>
      </c>
      <c r="H237" s="131" t="str">
        <f>IF(AND(1=1,$E$12=3),VALUE(VLOOKUP($D237,'Pricing Reference'!$A$2:$J$98,4,FALSE))," ")</f>
        <v xml:space="preserve"> </v>
      </c>
      <c r="I237" s="131"/>
      <c r="J237" s="139">
        <f>VALUE(VLOOKUP($D237,'Pricing Reference'!$A$2:$J$98,10,FALSE))</f>
        <v>25</v>
      </c>
      <c r="K237" s="114"/>
      <c r="L237" s="114"/>
      <c r="M237" s="114"/>
      <c r="N237" s="114"/>
      <c r="O237" s="114"/>
      <c r="P237" s="139">
        <f t="shared" si="33"/>
        <v>0</v>
      </c>
      <c r="Q237" s="335"/>
      <c r="R237" s="335"/>
      <c r="S237" s="331">
        <v>847587006663</v>
      </c>
      <c r="T237" s="334" t="str">
        <f t="shared" si="34"/>
        <v xml:space="preserve"> </v>
      </c>
      <c r="U237" s="333"/>
      <c r="V237" s="117">
        <f t="shared" si="35"/>
        <v>0</v>
      </c>
      <c r="W237" s="117">
        <f t="shared" si="36"/>
        <v>0</v>
      </c>
      <c r="X237" s="117">
        <f t="shared" si="37"/>
        <v>0</v>
      </c>
      <c r="Y237" s="117">
        <f t="shared" si="38"/>
        <v>0</v>
      </c>
      <c r="Z237" s="117">
        <f t="shared" si="39"/>
        <v>0</v>
      </c>
      <c r="AA237" s="118">
        <f t="shared" si="40"/>
        <v>0</v>
      </c>
      <c r="AB237" s="147"/>
    </row>
    <row r="238" spans="1:28" s="112" customFormat="1" ht="15.75" x14ac:dyDescent="0.25">
      <c r="A238" s="309">
        <v>100521</v>
      </c>
      <c r="B238" s="315" t="s">
        <v>428</v>
      </c>
      <c r="C238" s="309" t="s">
        <v>212</v>
      </c>
      <c r="D238" s="311" t="s">
        <v>291</v>
      </c>
      <c r="E238" s="115">
        <f t="shared" si="41"/>
        <v>12.5</v>
      </c>
      <c r="F238" s="131">
        <f>IF(AND(1=1,$E$12=1),VALUE(VLOOKUP($D238,'Pricing Reference'!$A$2:$J$98,2,FALSE))," ")</f>
        <v>12.5</v>
      </c>
      <c r="G238" s="131" t="str">
        <f>IF(AND(1=1,$E$12=2),VALUE(VLOOKUP($D238,'Pricing Reference'!$A$2:$J$98,3,FALSE))," ")</f>
        <v xml:space="preserve"> </v>
      </c>
      <c r="H238" s="131" t="str">
        <f>IF(AND(1=1,$E$12=3),VALUE(VLOOKUP($D238,'Pricing Reference'!$A$2:$J$98,4,FALSE))," ")</f>
        <v xml:space="preserve"> </v>
      </c>
      <c r="I238" s="131"/>
      <c r="J238" s="139">
        <f>VALUE(VLOOKUP($D238,'Pricing Reference'!$A$2:$J$98,10,FALSE))</f>
        <v>25</v>
      </c>
      <c r="K238" s="114"/>
      <c r="L238" s="114"/>
      <c r="M238" s="114"/>
      <c r="N238" s="114"/>
      <c r="O238" s="114"/>
      <c r="P238" s="139">
        <f t="shared" si="33"/>
        <v>0</v>
      </c>
      <c r="Q238" s="115"/>
      <c r="R238" s="116"/>
      <c r="S238" s="331">
        <v>847587000937</v>
      </c>
      <c r="T238" s="334" t="str">
        <f t="shared" si="34"/>
        <v xml:space="preserve"> </v>
      </c>
      <c r="U238" s="333"/>
      <c r="V238" s="117">
        <f t="shared" si="35"/>
        <v>0</v>
      </c>
      <c r="W238" s="117">
        <f t="shared" si="36"/>
        <v>0</v>
      </c>
      <c r="X238" s="117">
        <f t="shared" si="37"/>
        <v>0</v>
      </c>
      <c r="Y238" s="117">
        <f t="shared" si="38"/>
        <v>0</v>
      </c>
      <c r="Z238" s="117">
        <f t="shared" si="39"/>
        <v>0</v>
      </c>
      <c r="AA238" s="118">
        <f t="shared" si="40"/>
        <v>0</v>
      </c>
      <c r="AB238" s="147"/>
    </row>
    <row r="239" spans="1:28" s="112" customFormat="1" ht="15.75" x14ac:dyDescent="0.25">
      <c r="A239" s="313">
        <v>111442.711</v>
      </c>
      <c r="B239" s="311" t="s">
        <v>429</v>
      </c>
      <c r="C239" s="309" t="s">
        <v>152</v>
      </c>
      <c r="D239" s="311" t="s">
        <v>291</v>
      </c>
      <c r="E239" s="115">
        <f t="shared" si="41"/>
        <v>12.5</v>
      </c>
      <c r="F239" s="131">
        <f>IF(AND(1=1,$E$12=1),VALUE(VLOOKUP($D239,'Pricing Reference'!$A$2:$J$98,2,FALSE))," ")</f>
        <v>12.5</v>
      </c>
      <c r="G239" s="131" t="str">
        <f>IF(AND(1=1,$E$12=2),VALUE(VLOOKUP($D239,'Pricing Reference'!$A$2:$J$98,3,FALSE))," ")</f>
        <v xml:space="preserve"> </v>
      </c>
      <c r="H239" s="131" t="str">
        <f>IF(AND(1=1,$E$12=3),VALUE(VLOOKUP($D239,'Pricing Reference'!$A$2:$J$98,4,FALSE))," ")</f>
        <v xml:space="preserve"> </v>
      </c>
      <c r="I239" s="131"/>
      <c r="J239" s="139">
        <f>VALUE(VLOOKUP($D239,'Pricing Reference'!$A$2:$J$98,10,FALSE))</f>
        <v>25</v>
      </c>
      <c r="K239" s="114"/>
      <c r="L239" s="114"/>
      <c r="M239" s="114"/>
      <c r="N239" s="114"/>
      <c r="O239" s="114"/>
      <c r="P239" s="139">
        <f t="shared" si="33"/>
        <v>0</v>
      </c>
      <c r="Q239" s="115"/>
      <c r="R239" s="116"/>
      <c r="S239" s="331">
        <v>888907004877</v>
      </c>
      <c r="T239" s="334" t="str">
        <f t="shared" si="34"/>
        <v xml:space="preserve"> </v>
      </c>
      <c r="U239" s="333"/>
      <c r="V239" s="117">
        <f t="shared" si="35"/>
        <v>0</v>
      </c>
      <c r="W239" s="117">
        <f t="shared" si="36"/>
        <v>0</v>
      </c>
      <c r="X239" s="117">
        <f t="shared" si="37"/>
        <v>0</v>
      </c>
      <c r="Y239" s="117">
        <f t="shared" si="38"/>
        <v>0</v>
      </c>
      <c r="Z239" s="117">
        <f t="shared" si="39"/>
        <v>0</v>
      </c>
      <c r="AA239" s="118">
        <f t="shared" si="40"/>
        <v>0</v>
      </c>
      <c r="AB239" s="147"/>
    </row>
    <row r="240" spans="1:28" s="112" customFormat="1" ht="15.75" x14ac:dyDescent="0.25">
      <c r="A240" s="313">
        <v>107738</v>
      </c>
      <c r="B240" s="315" t="s">
        <v>430</v>
      </c>
      <c r="C240" s="309" t="s">
        <v>212</v>
      </c>
      <c r="D240" s="311" t="s">
        <v>291</v>
      </c>
      <c r="E240" s="115">
        <f t="shared" si="41"/>
        <v>12.5</v>
      </c>
      <c r="F240" s="131">
        <f>IF(AND(1=1,$E$12=1),VALUE(VLOOKUP($D240,'Pricing Reference'!$A$2:$J$98,2,FALSE))," ")</f>
        <v>12.5</v>
      </c>
      <c r="G240" s="131" t="str">
        <f>IF(AND(1=1,$E$12=2),VALUE(VLOOKUP($D240,'Pricing Reference'!$A$2:$J$98,3,FALSE))," ")</f>
        <v xml:space="preserve"> </v>
      </c>
      <c r="H240" s="131" t="str">
        <f>IF(AND(1=1,$E$12=3),VALUE(VLOOKUP($D240,'Pricing Reference'!$A$2:$J$98,4,FALSE))," ")</f>
        <v xml:space="preserve"> </v>
      </c>
      <c r="I240" s="131"/>
      <c r="J240" s="139">
        <f>VALUE(VLOOKUP($D240,'Pricing Reference'!$A$2:$J$98,10,FALSE))</f>
        <v>25</v>
      </c>
      <c r="K240" s="114"/>
      <c r="L240" s="114"/>
      <c r="M240" s="114"/>
      <c r="N240" s="114"/>
      <c r="O240" s="114"/>
      <c r="P240" s="139">
        <f t="shared" si="33"/>
        <v>0</v>
      </c>
      <c r="Q240" s="115"/>
      <c r="R240" s="116"/>
      <c r="S240" s="331">
        <v>847587006571</v>
      </c>
      <c r="T240" s="334" t="str">
        <f t="shared" si="34"/>
        <v xml:space="preserve"> </v>
      </c>
      <c r="U240" s="333"/>
      <c r="V240" s="117">
        <f t="shared" si="35"/>
        <v>0</v>
      </c>
      <c r="W240" s="117">
        <f t="shared" si="36"/>
        <v>0</v>
      </c>
      <c r="X240" s="117">
        <f t="shared" si="37"/>
        <v>0</v>
      </c>
      <c r="Y240" s="117">
        <f t="shared" si="38"/>
        <v>0</v>
      </c>
      <c r="Z240" s="117">
        <f t="shared" si="39"/>
        <v>0</v>
      </c>
      <c r="AA240" s="118">
        <f t="shared" si="40"/>
        <v>0</v>
      </c>
      <c r="AB240" s="147"/>
    </row>
    <row r="241" spans="1:28" s="112" customFormat="1" ht="15.75" x14ac:dyDescent="0.25">
      <c r="A241" s="313">
        <v>108651</v>
      </c>
      <c r="B241" s="315" t="s">
        <v>431</v>
      </c>
      <c r="C241" s="309" t="s">
        <v>212</v>
      </c>
      <c r="D241" s="311" t="s">
        <v>432</v>
      </c>
      <c r="E241" s="115">
        <f t="shared" si="41"/>
        <v>14.5</v>
      </c>
      <c r="F241" s="131">
        <f>IF(AND(1=1,$E$12=1),VALUE(VLOOKUP($D241,'Pricing Reference'!$A$2:$J$98,2,FALSE))," ")</f>
        <v>14.5</v>
      </c>
      <c r="G241" s="131" t="str">
        <f>IF(AND(1=1,$E$12=2),VALUE(VLOOKUP($D241,'Pricing Reference'!$A$2:$J$98,3,FALSE))," ")</f>
        <v xml:space="preserve"> </v>
      </c>
      <c r="H241" s="131" t="str">
        <f>IF(AND(1=1,$E$12=3),VALUE(VLOOKUP($D241,'Pricing Reference'!$A$2:$J$98,4,FALSE))," ")</f>
        <v xml:space="preserve"> </v>
      </c>
      <c r="I241" s="131"/>
      <c r="J241" s="139">
        <f>VALUE(VLOOKUP($D241,'Pricing Reference'!$A$2:$J$98,10,FALSE))</f>
        <v>29</v>
      </c>
      <c r="K241" s="114"/>
      <c r="L241" s="114"/>
      <c r="M241" s="114"/>
      <c r="N241" s="114"/>
      <c r="O241" s="114"/>
      <c r="P241" s="139">
        <f t="shared" si="33"/>
        <v>0</v>
      </c>
      <c r="Q241" s="115"/>
      <c r="R241" s="116"/>
      <c r="S241" s="331">
        <v>847587008674</v>
      </c>
      <c r="T241" s="334" t="str">
        <f t="shared" si="34"/>
        <v xml:space="preserve"> </v>
      </c>
      <c r="U241" s="333"/>
      <c r="V241" s="117">
        <f t="shared" si="35"/>
        <v>0</v>
      </c>
      <c r="W241" s="117">
        <f t="shared" si="36"/>
        <v>0</v>
      </c>
      <c r="X241" s="117">
        <f t="shared" si="37"/>
        <v>0</v>
      </c>
      <c r="Y241" s="117">
        <f t="shared" si="38"/>
        <v>0</v>
      </c>
      <c r="Z241" s="117">
        <f t="shared" si="39"/>
        <v>0</v>
      </c>
      <c r="AA241" s="118">
        <f t="shared" si="40"/>
        <v>0</v>
      </c>
      <c r="AB241" s="147"/>
    </row>
    <row r="242" spans="1:28" s="112" customFormat="1" ht="15.75" x14ac:dyDescent="0.25">
      <c r="A242" s="309">
        <v>108652</v>
      </c>
      <c r="B242" s="315" t="s">
        <v>433</v>
      </c>
      <c r="C242" s="309" t="s">
        <v>212</v>
      </c>
      <c r="D242" s="311" t="s">
        <v>432</v>
      </c>
      <c r="E242" s="115">
        <f t="shared" si="41"/>
        <v>14.5</v>
      </c>
      <c r="F242" s="131">
        <f>IF(AND(1=1,$E$12=1),VALUE(VLOOKUP($D242,'Pricing Reference'!$A$2:$J$98,2,FALSE))," ")</f>
        <v>14.5</v>
      </c>
      <c r="G242" s="131" t="str">
        <f>IF(AND(1=1,$E$12=2),VALUE(VLOOKUP($D242,'Pricing Reference'!$A$2:$J$98,3,FALSE))," ")</f>
        <v xml:space="preserve"> </v>
      </c>
      <c r="H242" s="131" t="str">
        <f>IF(AND(1=1,$E$12=3),VALUE(VLOOKUP($D242,'Pricing Reference'!$A$2:$J$98,4,FALSE))," ")</f>
        <v xml:space="preserve"> </v>
      </c>
      <c r="I242" s="131"/>
      <c r="J242" s="139">
        <f>VALUE(VLOOKUP($D242,'Pricing Reference'!$A$2:$J$98,10,FALSE))</f>
        <v>29</v>
      </c>
      <c r="K242" s="114"/>
      <c r="L242" s="114"/>
      <c r="M242" s="114"/>
      <c r="N242" s="114"/>
      <c r="O242" s="114"/>
      <c r="P242" s="139">
        <f t="shared" si="33"/>
        <v>0</v>
      </c>
      <c r="Q242" s="115"/>
      <c r="R242" s="116"/>
      <c r="S242" s="331">
        <v>847587008681</v>
      </c>
      <c r="T242" s="334" t="str">
        <f t="shared" si="34"/>
        <v xml:space="preserve"> </v>
      </c>
      <c r="U242" s="333"/>
      <c r="V242" s="117">
        <f t="shared" si="35"/>
        <v>0</v>
      </c>
      <c r="W242" s="117">
        <f t="shared" si="36"/>
        <v>0</v>
      </c>
      <c r="X242" s="117">
        <f t="shared" si="37"/>
        <v>0</v>
      </c>
      <c r="Y242" s="117">
        <f t="shared" si="38"/>
        <v>0</v>
      </c>
      <c r="Z242" s="117">
        <f t="shared" si="39"/>
        <v>0</v>
      </c>
      <c r="AA242" s="118">
        <f t="shared" si="40"/>
        <v>0</v>
      </c>
      <c r="AB242" s="147"/>
    </row>
    <row r="243" spans="1:28" s="112" customFormat="1" ht="15.75" x14ac:dyDescent="0.25">
      <c r="A243" s="309">
        <v>108649</v>
      </c>
      <c r="B243" s="315" t="s">
        <v>434</v>
      </c>
      <c r="C243" s="309" t="s">
        <v>212</v>
      </c>
      <c r="D243" s="311" t="s">
        <v>432</v>
      </c>
      <c r="E243" s="115">
        <f t="shared" si="41"/>
        <v>14.5</v>
      </c>
      <c r="F243" s="131">
        <f>IF(AND(1=1,$E$12=1),VALUE(VLOOKUP($D243,'Pricing Reference'!$A$2:$J$98,2,FALSE))," ")</f>
        <v>14.5</v>
      </c>
      <c r="G243" s="131" t="str">
        <f>IF(AND(1=1,$E$12=2),VALUE(VLOOKUP($D243,'Pricing Reference'!$A$2:$J$98,3,FALSE))," ")</f>
        <v xml:space="preserve"> </v>
      </c>
      <c r="H243" s="131" t="str">
        <f>IF(AND(1=1,$E$12=3),VALUE(VLOOKUP($D243,'Pricing Reference'!$A$2:$J$98,4,FALSE))," ")</f>
        <v xml:space="preserve"> </v>
      </c>
      <c r="I243" s="131"/>
      <c r="J243" s="139">
        <f>VALUE(VLOOKUP($D243,'Pricing Reference'!$A$2:$J$98,10,FALSE))</f>
        <v>29</v>
      </c>
      <c r="K243" s="114"/>
      <c r="L243" s="114"/>
      <c r="M243" s="114"/>
      <c r="N243" s="114"/>
      <c r="O243" s="114"/>
      <c r="P243" s="139">
        <f t="shared" si="33"/>
        <v>0</v>
      </c>
      <c r="Q243" s="115"/>
      <c r="R243" s="116"/>
      <c r="S243" s="331">
        <v>847587008650</v>
      </c>
      <c r="T243" s="334" t="str">
        <f t="shared" si="34"/>
        <v xml:space="preserve"> </v>
      </c>
      <c r="U243" s="333"/>
      <c r="V243" s="117">
        <f t="shared" si="35"/>
        <v>0</v>
      </c>
      <c r="W243" s="117">
        <f t="shared" si="36"/>
        <v>0</v>
      </c>
      <c r="X243" s="117">
        <f t="shared" si="37"/>
        <v>0</v>
      </c>
      <c r="Y243" s="117">
        <f t="shared" si="38"/>
        <v>0</v>
      </c>
      <c r="Z243" s="117">
        <f t="shared" si="39"/>
        <v>0</v>
      </c>
      <c r="AA243" s="118">
        <f t="shared" si="40"/>
        <v>0</v>
      </c>
      <c r="AB243" s="147"/>
    </row>
    <row r="244" spans="1:28" s="112" customFormat="1" ht="15.75" x14ac:dyDescent="0.25">
      <c r="A244" s="313">
        <v>108650</v>
      </c>
      <c r="B244" s="315" t="s">
        <v>435</v>
      </c>
      <c r="C244" s="309" t="s">
        <v>212</v>
      </c>
      <c r="D244" s="311" t="s">
        <v>432</v>
      </c>
      <c r="E244" s="115">
        <f t="shared" si="41"/>
        <v>14.5</v>
      </c>
      <c r="F244" s="131">
        <f>IF(AND(1=1,$E$12=1),VALUE(VLOOKUP($D244,'Pricing Reference'!$A$2:$J$98,2,FALSE))," ")</f>
        <v>14.5</v>
      </c>
      <c r="G244" s="131" t="str">
        <f>IF(AND(1=1,$E$12=2),VALUE(VLOOKUP($D244,'Pricing Reference'!$A$2:$J$98,3,FALSE))," ")</f>
        <v xml:space="preserve"> </v>
      </c>
      <c r="H244" s="131" t="str">
        <f>IF(AND(1=1,$E$12=3),VALUE(VLOOKUP($D244,'Pricing Reference'!$A$2:$J$98,4,FALSE))," ")</f>
        <v xml:space="preserve"> </v>
      </c>
      <c r="I244" s="131"/>
      <c r="J244" s="139">
        <f>VALUE(VLOOKUP($D244,'Pricing Reference'!$A$2:$J$98,10,FALSE))</f>
        <v>29</v>
      </c>
      <c r="K244" s="114"/>
      <c r="L244" s="114"/>
      <c r="M244" s="114"/>
      <c r="N244" s="114"/>
      <c r="O244" s="114"/>
      <c r="P244" s="139">
        <f t="shared" si="33"/>
        <v>0</v>
      </c>
      <c r="Q244" s="115"/>
      <c r="R244" s="116"/>
      <c r="S244" s="331">
        <v>847587008667</v>
      </c>
      <c r="T244" s="334" t="str">
        <f t="shared" si="34"/>
        <v xml:space="preserve"> </v>
      </c>
      <c r="U244" s="333"/>
      <c r="V244" s="117">
        <f t="shared" si="35"/>
        <v>0</v>
      </c>
      <c r="W244" s="117">
        <f t="shared" si="36"/>
        <v>0</v>
      </c>
      <c r="X244" s="117">
        <f t="shared" si="37"/>
        <v>0</v>
      </c>
      <c r="Y244" s="117">
        <f t="shared" si="38"/>
        <v>0</v>
      </c>
      <c r="Z244" s="117">
        <f t="shared" si="39"/>
        <v>0</v>
      </c>
      <c r="AA244" s="118">
        <f t="shared" si="40"/>
        <v>0</v>
      </c>
      <c r="AB244" s="147"/>
    </row>
    <row r="245" spans="1:28" s="112" customFormat="1" ht="15.75" x14ac:dyDescent="0.25">
      <c r="A245" s="313">
        <v>100633</v>
      </c>
      <c r="B245" s="315" t="s">
        <v>436</v>
      </c>
      <c r="C245" s="309" t="s">
        <v>212</v>
      </c>
      <c r="D245" s="311" t="s">
        <v>437</v>
      </c>
      <c r="E245" s="115">
        <f t="shared" si="41"/>
        <v>14.5</v>
      </c>
      <c r="F245" s="131">
        <f>IF(AND(1=1,$E$12=1),VALUE(VLOOKUP($D245,'Pricing Reference'!$A$2:$J$98,2,FALSE))," ")</f>
        <v>14.5</v>
      </c>
      <c r="G245" s="131" t="str">
        <f>IF(AND(1=1,$E$12=2),VALUE(VLOOKUP($D245,'Pricing Reference'!$A$2:$J$98,3,FALSE))," ")</f>
        <v xml:space="preserve"> </v>
      </c>
      <c r="H245" s="131" t="str">
        <f>IF(AND(1=1,$E$12=3),VALUE(VLOOKUP($D245,'Pricing Reference'!$A$2:$J$98,4,FALSE))," ")</f>
        <v xml:space="preserve"> </v>
      </c>
      <c r="I245" s="131"/>
      <c r="J245" s="139">
        <f>VALUE(VLOOKUP($D245,'Pricing Reference'!$A$2:$J$98,10,FALSE))</f>
        <v>29</v>
      </c>
      <c r="K245" s="114"/>
      <c r="L245" s="114"/>
      <c r="M245" s="114"/>
      <c r="N245" s="114"/>
      <c r="O245" s="114"/>
      <c r="P245" s="139">
        <f t="shared" si="33"/>
        <v>0</v>
      </c>
      <c r="Q245" s="119"/>
      <c r="R245" s="116"/>
      <c r="S245" s="331">
        <v>877958008705</v>
      </c>
      <c r="T245" s="334" t="str">
        <f t="shared" si="34"/>
        <v xml:space="preserve"> </v>
      </c>
      <c r="U245" s="333"/>
      <c r="V245" s="117">
        <f t="shared" si="35"/>
        <v>0</v>
      </c>
      <c r="W245" s="117">
        <f t="shared" si="36"/>
        <v>0</v>
      </c>
      <c r="X245" s="117">
        <f t="shared" si="37"/>
        <v>0</v>
      </c>
      <c r="Y245" s="117">
        <f t="shared" si="38"/>
        <v>0</v>
      </c>
      <c r="Z245" s="117">
        <f t="shared" si="39"/>
        <v>0</v>
      </c>
      <c r="AA245" s="118">
        <f t="shared" si="40"/>
        <v>0</v>
      </c>
      <c r="AB245" s="147"/>
    </row>
    <row r="246" spans="1:28" s="112" customFormat="1" ht="15.75" x14ac:dyDescent="0.25">
      <c r="A246" s="309">
        <v>107660</v>
      </c>
      <c r="B246" s="315" t="s">
        <v>438</v>
      </c>
      <c r="C246" s="309" t="s">
        <v>212</v>
      </c>
      <c r="D246" s="311" t="s">
        <v>439</v>
      </c>
      <c r="E246" s="115">
        <f t="shared" si="41"/>
        <v>14.5</v>
      </c>
      <c r="F246" s="131">
        <f>IF(AND(1=1,$E$12=1),VALUE(VLOOKUP($D246,'Pricing Reference'!$A$2:$J$98,2,FALSE))," ")</f>
        <v>14.5</v>
      </c>
      <c r="G246" s="131" t="str">
        <f>IF(AND(1=1,$E$12=2),VALUE(VLOOKUP($D246,'Pricing Reference'!$A$2:$J$98,3,FALSE))," ")</f>
        <v xml:space="preserve"> </v>
      </c>
      <c r="H246" s="131" t="str">
        <f>IF(AND(1=1,$E$12=3),VALUE(VLOOKUP($D246,'Pricing Reference'!$A$2:$J$98,4,FALSE))," ")</f>
        <v xml:space="preserve"> </v>
      </c>
      <c r="I246" s="131"/>
      <c r="J246" s="139">
        <f>VALUE(VLOOKUP($D246,'Pricing Reference'!$A$2:$J$98,10,FALSE))</f>
        <v>29</v>
      </c>
      <c r="K246" s="114"/>
      <c r="L246" s="114"/>
      <c r="M246" s="114"/>
      <c r="N246" s="114"/>
      <c r="O246" s="114"/>
      <c r="P246" s="139">
        <f t="shared" ref="P246" si="42">SUM(V246,W246,X246,Y246,Z246)</f>
        <v>0</v>
      </c>
      <c r="Q246" s="119"/>
      <c r="R246" s="116"/>
      <c r="S246" s="331">
        <v>847587005789</v>
      </c>
      <c r="T246" s="334" t="str">
        <f t="shared" ref="T246" si="43">IF(AA246&gt;0.01,"X"," ")</f>
        <v xml:space="preserve"> </v>
      </c>
      <c r="U246" s="333"/>
      <c r="V246" s="117">
        <f t="shared" ref="V246" si="44">K246*$E246</f>
        <v>0</v>
      </c>
      <c r="W246" s="117">
        <f t="shared" ref="W246" si="45">L246*$E246</f>
        <v>0</v>
      </c>
      <c r="X246" s="117">
        <f t="shared" ref="X246" si="46">M246*$E246</f>
        <v>0</v>
      </c>
      <c r="Y246" s="117">
        <f t="shared" ref="Y246" si="47">N246*$E246</f>
        <v>0</v>
      </c>
      <c r="Z246" s="117">
        <f t="shared" ref="Z246" si="48">O246*$E246</f>
        <v>0</v>
      </c>
      <c r="AA246" s="118">
        <f t="shared" ref="AA246" si="49">SUM(K246,L246,M246,N246,O246)</f>
        <v>0</v>
      </c>
      <c r="AB246" s="147"/>
    </row>
    <row r="247" spans="1:28" s="112" customFormat="1" ht="15.75" x14ac:dyDescent="0.25">
      <c r="A247" s="309">
        <v>108710</v>
      </c>
      <c r="B247" s="315" t="s">
        <v>440</v>
      </c>
      <c r="C247" s="309" t="s">
        <v>212</v>
      </c>
      <c r="D247" s="311" t="s">
        <v>432</v>
      </c>
      <c r="E247" s="115">
        <f t="shared" si="41"/>
        <v>14.5</v>
      </c>
      <c r="F247" s="131">
        <f>IF(AND(1=1,$E$12=1),VALUE(VLOOKUP($D247,'Pricing Reference'!$A$2:$J$98,2,FALSE))," ")</f>
        <v>14.5</v>
      </c>
      <c r="G247" s="131" t="str">
        <f>IF(AND(1=1,$E$12=2),VALUE(VLOOKUP($D247,'Pricing Reference'!$A$2:$J$98,3,FALSE))," ")</f>
        <v xml:space="preserve"> </v>
      </c>
      <c r="H247" s="131" t="str">
        <f>IF(AND(1=1,$E$12=3),VALUE(VLOOKUP($D247,'Pricing Reference'!$A$2:$J$98,4,FALSE))," ")</f>
        <v xml:space="preserve"> </v>
      </c>
      <c r="I247" s="131"/>
      <c r="J247" s="139">
        <f>VALUE(VLOOKUP($D247,'Pricing Reference'!$A$2:$J$98,10,FALSE))</f>
        <v>29</v>
      </c>
      <c r="K247" s="114"/>
      <c r="L247" s="114"/>
      <c r="M247" s="114"/>
      <c r="N247" s="114"/>
      <c r="O247" s="114"/>
      <c r="P247" s="139">
        <f t="shared" si="33"/>
        <v>0</v>
      </c>
      <c r="Q247" s="119"/>
      <c r="R247" s="116"/>
      <c r="S247" s="331">
        <v>847587008643</v>
      </c>
      <c r="T247" s="334" t="str">
        <f t="shared" si="34"/>
        <v xml:space="preserve"> </v>
      </c>
      <c r="U247" s="333"/>
      <c r="V247" s="117">
        <f t="shared" si="35"/>
        <v>0</v>
      </c>
      <c r="W247" s="117">
        <f t="shared" si="36"/>
        <v>0</v>
      </c>
      <c r="X247" s="117">
        <f t="shared" si="37"/>
        <v>0</v>
      </c>
      <c r="Y247" s="117">
        <f t="shared" si="38"/>
        <v>0</v>
      </c>
      <c r="Z247" s="117">
        <f t="shared" si="39"/>
        <v>0</v>
      </c>
      <c r="AA247" s="118">
        <f t="shared" si="40"/>
        <v>0</v>
      </c>
      <c r="AB247" s="147"/>
    </row>
    <row r="248" spans="1:28" s="112" customFormat="1" ht="15.75" x14ac:dyDescent="0.25">
      <c r="A248" s="309">
        <v>100002</v>
      </c>
      <c r="B248" s="315" t="s">
        <v>441</v>
      </c>
      <c r="C248" s="309" t="s">
        <v>212</v>
      </c>
      <c r="D248" s="311" t="s">
        <v>432</v>
      </c>
      <c r="E248" s="115">
        <f t="shared" si="41"/>
        <v>14.5</v>
      </c>
      <c r="F248" s="131">
        <f>IF(AND(1=1,$E$12=1),VALUE(VLOOKUP($D248,'Pricing Reference'!$A$2:$J$98,2,FALSE))," ")</f>
        <v>14.5</v>
      </c>
      <c r="G248" s="131" t="str">
        <f>IF(AND(1=1,$E$12=2),VALUE(VLOOKUP($D248,'Pricing Reference'!$A$2:$J$98,3,FALSE))," ")</f>
        <v xml:space="preserve"> </v>
      </c>
      <c r="H248" s="131" t="str">
        <f>IF(AND(1=1,$E$12=3),VALUE(VLOOKUP($D248,'Pricing Reference'!$A$2:$J$98,4,FALSE))," ")</f>
        <v xml:space="preserve"> </v>
      </c>
      <c r="I248" s="131"/>
      <c r="J248" s="139">
        <f>VALUE(VLOOKUP($D248,'Pricing Reference'!$A$2:$J$98,10,FALSE))</f>
        <v>29</v>
      </c>
      <c r="K248" s="114"/>
      <c r="L248" s="114"/>
      <c r="M248" s="114"/>
      <c r="N248" s="114"/>
      <c r="O248" s="114"/>
      <c r="P248" s="139">
        <f t="shared" si="33"/>
        <v>0</v>
      </c>
      <c r="Q248" s="119"/>
      <c r="R248" s="116"/>
      <c r="S248" s="331">
        <v>847587002955</v>
      </c>
      <c r="T248" s="334" t="str">
        <f t="shared" si="34"/>
        <v xml:space="preserve"> </v>
      </c>
      <c r="U248" s="333"/>
      <c r="V248" s="117">
        <f t="shared" si="35"/>
        <v>0</v>
      </c>
      <c r="W248" s="117">
        <f t="shared" si="36"/>
        <v>0</v>
      </c>
      <c r="X248" s="117">
        <f t="shared" si="37"/>
        <v>0</v>
      </c>
      <c r="Y248" s="117">
        <f t="shared" si="38"/>
        <v>0</v>
      </c>
      <c r="Z248" s="117">
        <f t="shared" si="39"/>
        <v>0</v>
      </c>
      <c r="AA248" s="118">
        <f t="shared" si="40"/>
        <v>0</v>
      </c>
      <c r="AB248" s="147"/>
    </row>
    <row r="249" spans="1:28" s="112" customFormat="1" ht="15.75" x14ac:dyDescent="0.25">
      <c r="A249" s="313">
        <v>100319</v>
      </c>
      <c r="B249" s="315" t="s">
        <v>442</v>
      </c>
      <c r="C249" s="309" t="s">
        <v>212</v>
      </c>
      <c r="D249" s="311" t="s">
        <v>432</v>
      </c>
      <c r="E249" s="115">
        <f t="shared" si="41"/>
        <v>14.5</v>
      </c>
      <c r="F249" s="131">
        <f>IF(AND(1=1,$E$12=1),VALUE(VLOOKUP($D249,'Pricing Reference'!$A$2:$J$98,2,FALSE))," ")</f>
        <v>14.5</v>
      </c>
      <c r="G249" s="131" t="str">
        <f>IF(AND(1=1,$E$12=2),VALUE(VLOOKUP($D249,'Pricing Reference'!$A$2:$J$98,3,FALSE))," ")</f>
        <v xml:space="preserve"> </v>
      </c>
      <c r="H249" s="131" t="str">
        <f>IF(AND(1=1,$E$12=3),VALUE(VLOOKUP($D249,'Pricing Reference'!$A$2:$J$98,4,FALSE))," ")</f>
        <v xml:space="preserve"> </v>
      </c>
      <c r="I249" s="131"/>
      <c r="J249" s="139">
        <f>VALUE(VLOOKUP($D249,'Pricing Reference'!$A$2:$J$98,10,FALSE))</f>
        <v>29</v>
      </c>
      <c r="K249" s="114"/>
      <c r="L249" s="114"/>
      <c r="M249" s="114"/>
      <c r="N249" s="114"/>
      <c r="O249" s="114"/>
      <c r="P249" s="139">
        <f t="shared" si="33"/>
        <v>0</v>
      </c>
      <c r="Q249" s="119"/>
      <c r="R249" s="116"/>
      <c r="S249" s="331">
        <v>877958008170</v>
      </c>
      <c r="T249" s="334" t="str">
        <f t="shared" si="34"/>
        <v xml:space="preserve"> </v>
      </c>
      <c r="U249" s="333"/>
      <c r="V249" s="117">
        <f t="shared" si="35"/>
        <v>0</v>
      </c>
      <c r="W249" s="117">
        <f t="shared" si="36"/>
        <v>0</v>
      </c>
      <c r="X249" s="117">
        <f t="shared" si="37"/>
        <v>0</v>
      </c>
      <c r="Y249" s="117">
        <f t="shared" si="38"/>
        <v>0</v>
      </c>
      <c r="Z249" s="117">
        <f t="shared" si="39"/>
        <v>0</v>
      </c>
      <c r="AA249" s="118">
        <f t="shared" si="40"/>
        <v>0</v>
      </c>
      <c r="AB249" s="147"/>
    </row>
    <row r="250" spans="1:28" s="112" customFormat="1" ht="15.75" x14ac:dyDescent="0.25">
      <c r="A250" s="313">
        <v>100320</v>
      </c>
      <c r="B250" s="315" t="s">
        <v>443</v>
      </c>
      <c r="C250" s="309" t="s">
        <v>212</v>
      </c>
      <c r="D250" s="311" t="s">
        <v>432</v>
      </c>
      <c r="E250" s="115">
        <f t="shared" si="41"/>
        <v>14.5</v>
      </c>
      <c r="F250" s="131">
        <f>IF(AND(1=1,$E$12=1),VALUE(VLOOKUP($D250,'Pricing Reference'!$A$2:$J$98,2,FALSE))," ")</f>
        <v>14.5</v>
      </c>
      <c r="G250" s="131" t="str">
        <f>IF(AND(1=1,$E$12=2),VALUE(VLOOKUP($D250,'Pricing Reference'!$A$2:$J$98,3,FALSE))," ")</f>
        <v xml:space="preserve"> </v>
      </c>
      <c r="H250" s="131" t="str">
        <f>IF(AND(1=1,$E$12=3),VALUE(VLOOKUP($D250,'Pricing Reference'!$A$2:$J$98,4,FALSE))," ")</f>
        <v xml:space="preserve"> </v>
      </c>
      <c r="I250" s="131"/>
      <c r="J250" s="139">
        <f>VALUE(VLOOKUP($D250,'Pricing Reference'!$A$2:$J$98,10,FALSE))</f>
        <v>29</v>
      </c>
      <c r="K250" s="114"/>
      <c r="L250" s="114"/>
      <c r="M250" s="114"/>
      <c r="N250" s="114"/>
      <c r="O250" s="114"/>
      <c r="P250" s="139">
        <f t="shared" si="33"/>
        <v>0</v>
      </c>
      <c r="Q250" s="119"/>
      <c r="R250" s="116"/>
      <c r="S250" s="331">
        <v>877958008187</v>
      </c>
      <c r="T250" s="334" t="str">
        <f t="shared" si="34"/>
        <v xml:space="preserve"> </v>
      </c>
      <c r="U250" s="333"/>
      <c r="V250" s="117">
        <f t="shared" si="35"/>
        <v>0</v>
      </c>
      <c r="W250" s="117">
        <f t="shared" si="36"/>
        <v>0</v>
      </c>
      <c r="X250" s="117">
        <f t="shared" si="37"/>
        <v>0</v>
      </c>
      <c r="Y250" s="117">
        <f t="shared" si="38"/>
        <v>0</v>
      </c>
      <c r="Z250" s="117">
        <f t="shared" si="39"/>
        <v>0</v>
      </c>
      <c r="AA250" s="118">
        <f t="shared" si="40"/>
        <v>0</v>
      </c>
      <c r="AB250" s="147"/>
    </row>
    <row r="251" spans="1:28" s="112" customFormat="1" ht="15.75" x14ac:dyDescent="0.25">
      <c r="A251" s="313">
        <v>100634</v>
      </c>
      <c r="B251" s="315" t="s">
        <v>444</v>
      </c>
      <c r="C251" s="309" t="s">
        <v>212</v>
      </c>
      <c r="D251" s="311" t="s">
        <v>432</v>
      </c>
      <c r="E251" s="115">
        <f t="shared" si="41"/>
        <v>14.5</v>
      </c>
      <c r="F251" s="131">
        <f>IF(AND(1=1,$E$12=1),VALUE(VLOOKUP($D251,'Pricing Reference'!$A$2:$J$98,2,FALSE))," ")</f>
        <v>14.5</v>
      </c>
      <c r="G251" s="131" t="str">
        <f>IF(AND(1=1,$E$12=2),VALUE(VLOOKUP($D251,'Pricing Reference'!$A$2:$J$98,3,FALSE))," ")</f>
        <v xml:space="preserve"> </v>
      </c>
      <c r="H251" s="131" t="str">
        <f>IF(AND(1=1,$E$12=3),VALUE(VLOOKUP($D251,'Pricing Reference'!$A$2:$J$98,4,FALSE))," ")</f>
        <v xml:space="preserve"> </v>
      </c>
      <c r="I251" s="131"/>
      <c r="J251" s="139">
        <f>VALUE(VLOOKUP($D251,'Pricing Reference'!$A$2:$J$98,10,FALSE))</f>
        <v>29</v>
      </c>
      <c r="K251" s="114"/>
      <c r="L251" s="114"/>
      <c r="M251" s="114"/>
      <c r="N251" s="114"/>
      <c r="O251" s="114"/>
      <c r="P251" s="139">
        <f t="shared" si="33"/>
        <v>0</v>
      </c>
      <c r="Q251" s="119"/>
      <c r="R251" s="116"/>
      <c r="S251" s="331">
        <v>877958003885</v>
      </c>
      <c r="T251" s="334" t="str">
        <f t="shared" si="34"/>
        <v xml:space="preserve"> </v>
      </c>
      <c r="U251" s="333"/>
      <c r="V251" s="117">
        <f t="shared" si="35"/>
        <v>0</v>
      </c>
      <c r="W251" s="117">
        <f t="shared" si="36"/>
        <v>0</v>
      </c>
      <c r="X251" s="117">
        <f t="shared" si="37"/>
        <v>0</v>
      </c>
      <c r="Y251" s="117">
        <f t="shared" si="38"/>
        <v>0</v>
      </c>
      <c r="Z251" s="117">
        <f t="shared" si="39"/>
        <v>0</v>
      </c>
      <c r="AA251" s="118">
        <f t="shared" si="40"/>
        <v>0</v>
      </c>
      <c r="AB251" s="147"/>
    </row>
    <row r="252" spans="1:28" s="112" customFormat="1" ht="15.75" x14ac:dyDescent="0.25">
      <c r="A252" s="309">
        <v>107666</v>
      </c>
      <c r="B252" s="315" t="s">
        <v>445</v>
      </c>
      <c r="C252" s="309" t="s">
        <v>212</v>
      </c>
      <c r="D252" s="311" t="s">
        <v>446</v>
      </c>
      <c r="E252" s="115">
        <f t="shared" si="41"/>
        <v>12.5</v>
      </c>
      <c r="F252" s="131">
        <f>IF(AND(1=1,$E$12=1),VALUE(VLOOKUP($D252,'Pricing Reference'!$A$2:$J$98,2,FALSE))," ")</f>
        <v>12.5</v>
      </c>
      <c r="G252" s="131" t="str">
        <f>IF(AND(1=1,$E$12=2),VALUE(VLOOKUP($D252,'Pricing Reference'!$A$2:$J$98,3,FALSE))," ")</f>
        <v xml:space="preserve"> </v>
      </c>
      <c r="H252" s="131" t="str">
        <f>IF(AND(1=1,$E$12=3),VALUE(VLOOKUP($D252,'Pricing Reference'!$A$2:$J$98,4,FALSE))," ")</f>
        <v xml:space="preserve"> </v>
      </c>
      <c r="I252" s="131"/>
      <c r="J252" s="139">
        <f>VALUE(VLOOKUP($D252,'Pricing Reference'!$A$2:$J$98,10,FALSE))</f>
        <v>25</v>
      </c>
      <c r="K252" s="114"/>
      <c r="L252" s="114"/>
      <c r="M252" s="114"/>
      <c r="N252" s="114"/>
      <c r="O252" s="114"/>
      <c r="P252" s="139">
        <f t="shared" si="33"/>
        <v>0</v>
      </c>
      <c r="Q252" s="119"/>
      <c r="R252" s="116"/>
      <c r="S252" s="331">
        <v>847587005840</v>
      </c>
      <c r="T252" s="334" t="str">
        <f t="shared" si="34"/>
        <v xml:space="preserve"> </v>
      </c>
      <c r="U252" s="333"/>
      <c r="V252" s="117">
        <f t="shared" si="35"/>
        <v>0</v>
      </c>
      <c r="W252" s="117">
        <f t="shared" si="36"/>
        <v>0</v>
      </c>
      <c r="X252" s="117">
        <f t="shared" si="37"/>
        <v>0</v>
      </c>
      <c r="Y252" s="117">
        <f t="shared" si="38"/>
        <v>0</v>
      </c>
      <c r="Z252" s="117">
        <f t="shared" si="39"/>
        <v>0</v>
      </c>
      <c r="AA252" s="118">
        <f t="shared" si="40"/>
        <v>0</v>
      </c>
      <c r="AB252" s="147"/>
    </row>
    <row r="253" spans="1:28" s="112" customFormat="1" ht="15.75" x14ac:dyDescent="0.25">
      <c r="A253" s="313">
        <v>108654</v>
      </c>
      <c r="B253" s="315" t="s">
        <v>447</v>
      </c>
      <c r="C253" s="309" t="s">
        <v>212</v>
      </c>
      <c r="D253" s="311" t="s">
        <v>448</v>
      </c>
      <c r="E253" s="115">
        <f t="shared" si="41"/>
        <v>12.5</v>
      </c>
      <c r="F253" s="131">
        <f>IF(AND(1=1,$E$12=1),VALUE(VLOOKUP($D253,'Pricing Reference'!$A$2:$J$98,2,FALSE))," ")</f>
        <v>12.5</v>
      </c>
      <c r="G253" s="131" t="str">
        <f>IF(AND(1=1,$E$12=2),VALUE(VLOOKUP($D253,'Pricing Reference'!$A$2:$J$98,3,FALSE))," ")</f>
        <v xml:space="preserve"> </v>
      </c>
      <c r="H253" s="131" t="str">
        <f>IF(AND(1=1,$E$12=3),VALUE(VLOOKUP($D253,'Pricing Reference'!$A$2:$J$98,4,FALSE))," ")</f>
        <v xml:space="preserve"> </v>
      </c>
      <c r="I253" s="131"/>
      <c r="J253" s="139">
        <f>VALUE(VLOOKUP($D253,'Pricing Reference'!$A$2:$J$98,10,FALSE))</f>
        <v>25</v>
      </c>
      <c r="K253" s="114"/>
      <c r="L253" s="114"/>
      <c r="M253" s="114"/>
      <c r="N253" s="114"/>
      <c r="O253" s="114"/>
      <c r="P253" s="139">
        <f t="shared" si="33"/>
        <v>0</v>
      </c>
      <c r="Q253" s="119"/>
      <c r="R253" s="116"/>
      <c r="S253" s="331">
        <v>847587008704</v>
      </c>
      <c r="T253" s="334" t="str">
        <f t="shared" si="34"/>
        <v xml:space="preserve"> </v>
      </c>
      <c r="U253" s="333"/>
      <c r="V253" s="117">
        <f t="shared" si="35"/>
        <v>0</v>
      </c>
      <c r="W253" s="117">
        <f t="shared" si="36"/>
        <v>0</v>
      </c>
      <c r="X253" s="117">
        <f t="shared" si="37"/>
        <v>0</v>
      </c>
      <c r="Y253" s="117">
        <f t="shared" si="38"/>
        <v>0</v>
      </c>
      <c r="Z253" s="117">
        <f t="shared" si="39"/>
        <v>0</v>
      </c>
      <c r="AA253" s="118">
        <f t="shared" si="40"/>
        <v>0</v>
      </c>
      <c r="AB253" s="147"/>
    </row>
    <row r="254" spans="1:28" s="112" customFormat="1" ht="15.75" x14ac:dyDescent="0.25">
      <c r="A254" s="313">
        <v>107663</v>
      </c>
      <c r="B254" s="311" t="s">
        <v>449</v>
      </c>
      <c r="C254" s="309" t="s">
        <v>212</v>
      </c>
      <c r="D254" s="311" t="s">
        <v>448</v>
      </c>
      <c r="E254" s="115">
        <f t="shared" si="41"/>
        <v>12.5</v>
      </c>
      <c r="F254" s="131">
        <f>IF(AND(1=1,$E$12=1),VALUE(VLOOKUP($D254,'Pricing Reference'!$A$2:$J$98,2,FALSE))," ")</f>
        <v>12.5</v>
      </c>
      <c r="G254" s="131" t="str">
        <f>IF(AND(1=1,$E$12=2),VALUE(VLOOKUP($D254,'Pricing Reference'!$A$2:$J$98,3,FALSE))," ")</f>
        <v xml:space="preserve"> </v>
      </c>
      <c r="H254" s="131" t="str">
        <f>IF(AND(1=1,$E$12=3),VALUE(VLOOKUP($D254,'Pricing Reference'!$A$2:$J$98,4,FALSE))," ")</f>
        <v xml:space="preserve"> </v>
      </c>
      <c r="I254" s="131"/>
      <c r="J254" s="139">
        <f>VALUE(VLOOKUP($D254,'Pricing Reference'!$A$2:$J$98,10,FALSE))</f>
        <v>25</v>
      </c>
      <c r="K254" s="114"/>
      <c r="L254" s="114"/>
      <c r="M254" s="114"/>
      <c r="N254" s="114"/>
      <c r="O254" s="114"/>
      <c r="P254" s="139">
        <f t="shared" si="33"/>
        <v>0</v>
      </c>
      <c r="Q254" s="119"/>
      <c r="R254" s="116"/>
      <c r="S254" s="331">
        <v>847587005819</v>
      </c>
      <c r="T254" s="334" t="str">
        <f t="shared" si="34"/>
        <v xml:space="preserve"> </v>
      </c>
      <c r="U254" s="333"/>
      <c r="V254" s="117">
        <f t="shared" si="35"/>
        <v>0</v>
      </c>
      <c r="W254" s="117">
        <f t="shared" si="36"/>
        <v>0</v>
      </c>
      <c r="X254" s="117">
        <f t="shared" si="37"/>
        <v>0</v>
      </c>
      <c r="Y254" s="117">
        <f t="shared" si="38"/>
        <v>0</v>
      </c>
      <c r="Z254" s="117">
        <f t="shared" si="39"/>
        <v>0</v>
      </c>
      <c r="AA254" s="118">
        <f t="shared" si="40"/>
        <v>0</v>
      </c>
      <c r="AB254" s="147"/>
    </row>
    <row r="255" spans="1:28" s="112" customFormat="1" ht="15.75" x14ac:dyDescent="0.25">
      <c r="A255" s="313">
        <v>108655</v>
      </c>
      <c r="B255" s="315" t="s">
        <v>450</v>
      </c>
      <c r="C255" s="309" t="s">
        <v>212</v>
      </c>
      <c r="D255" s="311" t="s">
        <v>448</v>
      </c>
      <c r="E255" s="115">
        <f t="shared" si="41"/>
        <v>12.5</v>
      </c>
      <c r="F255" s="131">
        <f>IF(AND(1=1,$E$12=1),VALUE(VLOOKUP($D255,'Pricing Reference'!$A$2:$J$98,2,FALSE))," ")</f>
        <v>12.5</v>
      </c>
      <c r="G255" s="131" t="str">
        <f>IF(AND(1=1,$E$12=2),VALUE(VLOOKUP($D255,'Pricing Reference'!$A$2:$J$98,3,FALSE))," ")</f>
        <v xml:space="preserve"> </v>
      </c>
      <c r="H255" s="131" t="str">
        <f>IF(AND(1=1,$E$12=3),VALUE(VLOOKUP($D255,'Pricing Reference'!$A$2:$J$98,4,FALSE))," ")</f>
        <v xml:space="preserve"> </v>
      </c>
      <c r="I255" s="131"/>
      <c r="J255" s="139">
        <f>VALUE(VLOOKUP($D255,'Pricing Reference'!$A$2:$J$98,10,FALSE))</f>
        <v>25</v>
      </c>
      <c r="K255" s="114"/>
      <c r="L255" s="114"/>
      <c r="M255" s="114"/>
      <c r="N255" s="114"/>
      <c r="O255" s="114"/>
      <c r="P255" s="139">
        <f t="shared" si="33"/>
        <v>0</v>
      </c>
      <c r="Q255" s="119"/>
      <c r="R255" s="116"/>
      <c r="S255" s="331">
        <v>847587008711</v>
      </c>
      <c r="T255" s="334" t="str">
        <f t="shared" si="34"/>
        <v xml:space="preserve"> </v>
      </c>
      <c r="U255" s="333"/>
      <c r="V255" s="117">
        <f t="shared" si="35"/>
        <v>0</v>
      </c>
      <c r="W255" s="117">
        <f t="shared" si="36"/>
        <v>0</v>
      </c>
      <c r="X255" s="117">
        <f t="shared" si="37"/>
        <v>0</v>
      </c>
      <c r="Y255" s="117">
        <f t="shared" si="38"/>
        <v>0</v>
      </c>
      <c r="Z255" s="117">
        <f t="shared" si="39"/>
        <v>0</v>
      </c>
      <c r="AA255" s="118">
        <f t="shared" si="40"/>
        <v>0</v>
      </c>
      <c r="AB255" s="147"/>
    </row>
    <row r="256" spans="1:28" s="112" customFormat="1" ht="15.75" x14ac:dyDescent="0.25">
      <c r="A256" s="313">
        <v>107665</v>
      </c>
      <c r="B256" s="315" t="s">
        <v>451</v>
      </c>
      <c r="C256" s="309" t="s">
        <v>212</v>
      </c>
      <c r="D256" s="311" t="s">
        <v>448</v>
      </c>
      <c r="E256" s="115">
        <f t="shared" si="41"/>
        <v>12.5</v>
      </c>
      <c r="F256" s="131">
        <f>IF(AND(1=1,$E$12=1),VALUE(VLOOKUP($D256,'Pricing Reference'!$A$2:$J$98,2,FALSE))," ")</f>
        <v>12.5</v>
      </c>
      <c r="G256" s="131" t="str">
        <f>IF(AND(1=1,$E$12=2),VALUE(VLOOKUP($D256,'Pricing Reference'!$A$2:$J$98,3,FALSE))," ")</f>
        <v xml:space="preserve"> </v>
      </c>
      <c r="H256" s="131" t="str">
        <f>IF(AND(1=1,$E$12=3),VALUE(VLOOKUP($D256,'Pricing Reference'!$A$2:$J$98,4,FALSE))," ")</f>
        <v xml:space="preserve"> </v>
      </c>
      <c r="I256" s="131"/>
      <c r="J256" s="139">
        <f>VALUE(VLOOKUP($D256,'Pricing Reference'!$A$2:$J$98,10,FALSE))</f>
        <v>25</v>
      </c>
      <c r="K256" s="114"/>
      <c r="L256" s="114"/>
      <c r="M256" s="114"/>
      <c r="N256" s="114"/>
      <c r="O256" s="114"/>
      <c r="P256" s="139">
        <f t="shared" si="33"/>
        <v>0</v>
      </c>
      <c r="Q256" s="119"/>
      <c r="R256" s="116"/>
      <c r="S256" s="331">
        <v>847587005833</v>
      </c>
      <c r="T256" s="334" t="str">
        <f t="shared" si="34"/>
        <v xml:space="preserve"> </v>
      </c>
      <c r="U256" s="333"/>
      <c r="V256" s="117">
        <f t="shared" si="35"/>
        <v>0</v>
      </c>
      <c r="W256" s="117">
        <f t="shared" si="36"/>
        <v>0</v>
      </c>
      <c r="X256" s="117">
        <f t="shared" si="37"/>
        <v>0</v>
      </c>
      <c r="Y256" s="117">
        <f t="shared" si="38"/>
        <v>0</v>
      </c>
      <c r="Z256" s="117">
        <f t="shared" si="39"/>
        <v>0</v>
      </c>
      <c r="AA256" s="118">
        <f t="shared" si="40"/>
        <v>0</v>
      </c>
      <c r="AB256" s="147"/>
    </row>
    <row r="257" spans="1:29" s="112" customFormat="1" ht="15.75" x14ac:dyDescent="0.25">
      <c r="A257" s="309">
        <v>107662</v>
      </c>
      <c r="B257" s="315" t="s">
        <v>452</v>
      </c>
      <c r="C257" s="309" t="s">
        <v>212</v>
      </c>
      <c r="D257" s="311" t="s">
        <v>448</v>
      </c>
      <c r="E257" s="115">
        <f t="shared" si="41"/>
        <v>12.5</v>
      </c>
      <c r="F257" s="131">
        <f>IF(AND(1=1,$E$12=1),VALUE(VLOOKUP($D257,'Pricing Reference'!$A$2:$J$98,2,FALSE))," ")</f>
        <v>12.5</v>
      </c>
      <c r="G257" s="131" t="str">
        <f>IF(AND(1=1,$E$12=2),VALUE(VLOOKUP($D257,'Pricing Reference'!$A$2:$J$98,3,FALSE))," ")</f>
        <v xml:space="preserve"> </v>
      </c>
      <c r="H257" s="131" t="str">
        <f>IF(AND(1=1,$E$12=3),VALUE(VLOOKUP($D257,'Pricing Reference'!$A$2:$J$98,4,FALSE))," ")</f>
        <v xml:space="preserve"> </v>
      </c>
      <c r="I257" s="131"/>
      <c r="J257" s="139">
        <f>VALUE(VLOOKUP($D257,'Pricing Reference'!$A$2:$J$98,10,FALSE))</f>
        <v>25</v>
      </c>
      <c r="K257" s="114"/>
      <c r="L257" s="114"/>
      <c r="M257" s="114"/>
      <c r="N257" s="114"/>
      <c r="O257" s="114"/>
      <c r="P257" s="139">
        <f t="shared" si="33"/>
        <v>0</v>
      </c>
      <c r="Q257" s="119"/>
      <c r="R257" s="116"/>
      <c r="S257" s="331">
        <v>847587005802</v>
      </c>
      <c r="T257" s="334" t="str">
        <f t="shared" si="34"/>
        <v xml:space="preserve"> </v>
      </c>
      <c r="U257" s="333"/>
      <c r="V257" s="117">
        <f t="shared" si="35"/>
        <v>0</v>
      </c>
      <c r="W257" s="117">
        <f t="shared" si="36"/>
        <v>0</v>
      </c>
      <c r="X257" s="117">
        <f t="shared" si="37"/>
        <v>0</v>
      </c>
      <c r="Y257" s="117">
        <f t="shared" si="38"/>
        <v>0</v>
      </c>
      <c r="Z257" s="117">
        <f t="shared" si="39"/>
        <v>0</v>
      </c>
      <c r="AA257" s="118">
        <f t="shared" si="40"/>
        <v>0</v>
      </c>
      <c r="AB257" s="147"/>
    </row>
    <row r="258" spans="1:29" s="112" customFormat="1" ht="15.75" x14ac:dyDescent="0.25">
      <c r="A258" s="309">
        <v>108653</v>
      </c>
      <c r="B258" s="315" t="s">
        <v>453</v>
      </c>
      <c r="C258" s="309" t="s">
        <v>212</v>
      </c>
      <c r="D258" s="311" t="s">
        <v>448</v>
      </c>
      <c r="E258" s="115">
        <f t="shared" si="41"/>
        <v>12.5</v>
      </c>
      <c r="F258" s="131">
        <f>IF(AND(1=1,$E$12=1),VALUE(VLOOKUP($D258,'Pricing Reference'!$A$2:$J$98,2,FALSE))," ")</f>
        <v>12.5</v>
      </c>
      <c r="G258" s="131" t="str">
        <f>IF(AND(1=1,$E$12=2),VALUE(VLOOKUP($D258,'Pricing Reference'!$A$2:$J$98,3,FALSE))," ")</f>
        <v xml:space="preserve"> </v>
      </c>
      <c r="H258" s="131" t="str">
        <f>IF(AND(1=1,$E$12=3),VALUE(VLOOKUP($D258,'Pricing Reference'!$A$2:$J$98,4,FALSE))," ")</f>
        <v xml:space="preserve"> </v>
      </c>
      <c r="I258" s="131"/>
      <c r="J258" s="139">
        <f>VALUE(VLOOKUP($D258,'Pricing Reference'!$A$2:$J$98,10,FALSE))</f>
        <v>25</v>
      </c>
      <c r="K258" s="114"/>
      <c r="L258" s="114"/>
      <c r="M258" s="114"/>
      <c r="N258" s="114"/>
      <c r="O258" s="114"/>
      <c r="P258" s="139">
        <f t="shared" si="33"/>
        <v>0</v>
      </c>
      <c r="Q258" s="119"/>
      <c r="R258" s="116"/>
      <c r="S258" s="331">
        <v>847587008698</v>
      </c>
      <c r="T258" s="334" t="str">
        <f t="shared" si="34"/>
        <v xml:space="preserve"> </v>
      </c>
      <c r="U258" s="333"/>
      <c r="V258" s="117">
        <f t="shared" si="35"/>
        <v>0</v>
      </c>
      <c r="W258" s="117">
        <f t="shared" si="36"/>
        <v>0</v>
      </c>
      <c r="X258" s="117">
        <f t="shared" si="37"/>
        <v>0</v>
      </c>
      <c r="Y258" s="117">
        <f t="shared" si="38"/>
        <v>0</v>
      </c>
      <c r="Z258" s="117">
        <f t="shared" si="39"/>
        <v>0</v>
      </c>
      <c r="AA258" s="118">
        <f t="shared" si="40"/>
        <v>0</v>
      </c>
      <c r="AB258" s="147"/>
    </row>
    <row r="259" spans="1:29" s="112" customFormat="1" ht="15.75" x14ac:dyDescent="0.25">
      <c r="A259" s="309">
        <v>111691.204</v>
      </c>
      <c r="B259" s="315" t="s">
        <v>454</v>
      </c>
      <c r="C259" s="309" t="s">
        <v>152</v>
      </c>
      <c r="D259" s="311" t="s">
        <v>448</v>
      </c>
      <c r="E259" s="115">
        <f t="shared" si="41"/>
        <v>12.5</v>
      </c>
      <c r="F259" s="131">
        <f>IF(AND(1=1,$E$12=1),VALUE(VLOOKUP($D259,'Pricing Reference'!$A$2:$J$98,2,FALSE))," ")</f>
        <v>12.5</v>
      </c>
      <c r="G259" s="131" t="str">
        <f>IF(AND(1=1,$E$12=2),VALUE(VLOOKUP($D259,'Pricing Reference'!$A$2:$J$98,3,FALSE))," ")</f>
        <v xml:space="preserve"> </v>
      </c>
      <c r="H259" s="131" t="str">
        <f>IF(AND(1=1,$E$12=3),VALUE(VLOOKUP($D259,'Pricing Reference'!$A$2:$J$98,4,FALSE))," ")</f>
        <v xml:space="preserve"> </v>
      </c>
      <c r="I259" s="131"/>
      <c r="J259" s="139">
        <f>VALUE(VLOOKUP($D259,'Pricing Reference'!$A$2:$J$98,10,FALSE))</f>
        <v>25</v>
      </c>
      <c r="K259" s="114"/>
      <c r="L259" s="114"/>
      <c r="M259" s="114"/>
      <c r="N259" s="114"/>
      <c r="O259" s="114"/>
      <c r="P259" s="139">
        <f t="shared" si="33"/>
        <v>0</v>
      </c>
      <c r="Q259" s="119"/>
      <c r="R259" s="116"/>
      <c r="S259" s="331">
        <v>888907005027</v>
      </c>
      <c r="T259" s="334" t="str">
        <f t="shared" si="34"/>
        <v xml:space="preserve"> </v>
      </c>
      <c r="U259" s="333"/>
      <c r="V259" s="117">
        <f t="shared" si="35"/>
        <v>0</v>
      </c>
      <c r="W259" s="117">
        <f t="shared" si="36"/>
        <v>0</v>
      </c>
      <c r="X259" s="117">
        <f t="shared" si="37"/>
        <v>0</v>
      </c>
      <c r="Y259" s="117">
        <f t="shared" si="38"/>
        <v>0</v>
      </c>
      <c r="Z259" s="117">
        <f t="shared" si="39"/>
        <v>0</v>
      </c>
      <c r="AA259" s="118">
        <f t="shared" si="40"/>
        <v>0</v>
      </c>
      <c r="AB259" s="147"/>
    </row>
    <row r="260" spans="1:29" s="112" customFormat="1" ht="15.75" x14ac:dyDescent="0.25">
      <c r="A260" s="309">
        <v>111693.325</v>
      </c>
      <c r="B260" s="315" t="s">
        <v>455</v>
      </c>
      <c r="C260" s="309" t="s">
        <v>152</v>
      </c>
      <c r="D260" s="311" t="s">
        <v>456</v>
      </c>
      <c r="E260" s="115">
        <f t="shared" si="41"/>
        <v>12.5</v>
      </c>
      <c r="F260" s="131">
        <f>IF(AND(1=1,$E$12=1),VALUE(VLOOKUP($D260,'Pricing Reference'!$A$2:$J$98,2,FALSE))," ")</f>
        <v>12.5</v>
      </c>
      <c r="G260" s="131" t="str">
        <f>IF(AND(1=1,$E$12=2),VALUE(VLOOKUP($D260,'Pricing Reference'!$A$2:$J$98,3,FALSE))," ")</f>
        <v xml:space="preserve"> </v>
      </c>
      <c r="H260" s="131" t="str">
        <f>IF(AND(1=1,$E$12=3),VALUE(VLOOKUP($D260,'Pricing Reference'!$A$2:$J$98,4,FALSE))," ")</f>
        <v xml:space="preserve"> </v>
      </c>
      <c r="I260" s="131"/>
      <c r="J260" s="139">
        <f>VALUE(VLOOKUP($D260,'Pricing Reference'!$A$2:$J$98,10,FALSE))</f>
        <v>25</v>
      </c>
      <c r="K260" s="114"/>
      <c r="L260" s="114"/>
      <c r="M260" s="114"/>
      <c r="N260" s="114"/>
      <c r="O260" s="114"/>
      <c r="P260" s="139">
        <f t="shared" si="33"/>
        <v>0</v>
      </c>
      <c r="Q260" s="119"/>
      <c r="R260" s="116"/>
      <c r="S260" s="331">
        <v>888907005034</v>
      </c>
      <c r="T260" s="334" t="str">
        <f t="shared" si="34"/>
        <v xml:space="preserve"> </v>
      </c>
      <c r="U260" s="333"/>
      <c r="V260" s="117">
        <f t="shared" si="35"/>
        <v>0</v>
      </c>
      <c r="W260" s="117">
        <f t="shared" si="36"/>
        <v>0</v>
      </c>
      <c r="X260" s="117">
        <f t="shared" si="37"/>
        <v>0</v>
      </c>
      <c r="Y260" s="117">
        <f t="shared" si="38"/>
        <v>0</v>
      </c>
      <c r="Z260" s="117">
        <f t="shared" si="39"/>
        <v>0</v>
      </c>
      <c r="AA260" s="118">
        <f t="shared" si="40"/>
        <v>0</v>
      </c>
      <c r="AB260" s="147"/>
    </row>
    <row r="261" spans="1:29" s="112" customFormat="1" ht="15.75" x14ac:dyDescent="0.25">
      <c r="A261" s="309">
        <v>111694.302</v>
      </c>
      <c r="B261" s="315" t="s">
        <v>457</v>
      </c>
      <c r="C261" s="309" t="s">
        <v>152</v>
      </c>
      <c r="D261" s="311" t="s">
        <v>448</v>
      </c>
      <c r="E261" s="115">
        <f t="shared" si="41"/>
        <v>12.5</v>
      </c>
      <c r="F261" s="131">
        <f>IF(AND(1=1,$E$12=1),VALUE(VLOOKUP($D261,'Pricing Reference'!$A$2:$J$98,2,FALSE))," ")</f>
        <v>12.5</v>
      </c>
      <c r="G261" s="131" t="str">
        <f>IF(AND(1=1,$E$12=2),VALUE(VLOOKUP($D261,'Pricing Reference'!$A$2:$J$98,3,FALSE))," ")</f>
        <v xml:space="preserve"> </v>
      </c>
      <c r="H261" s="131" t="str">
        <f>IF(AND(1=1,$E$12=3),VALUE(VLOOKUP($D261,'Pricing Reference'!$A$2:$J$98,4,FALSE))," ")</f>
        <v xml:space="preserve"> </v>
      </c>
      <c r="I261" s="131"/>
      <c r="J261" s="139">
        <f>VALUE(VLOOKUP($D261,'Pricing Reference'!$A$2:$J$98,10,FALSE))</f>
        <v>25</v>
      </c>
      <c r="K261" s="114"/>
      <c r="L261" s="114"/>
      <c r="M261" s="114"/>
      <c r="N261" s="114"/>
      <c r="O261" s="114"/>
      <c r="P261" s="139">
        <f t="shared" si="33"/>
        <v>0</v>
      </c>
      <c r="Q261" s="119"/>
      <c r="R261" s="116"/>
      <c r="S261" s="331">
        <v>888907005041</v>
      </c>
      <c r="T261" s="334" t="str">
        <f t="shared" si="34"/>
        <v xml:space="preserve"> </v>
      </c>
      <c r="U261" s="333"/>
      <c r="V261" s="117">
        <f t="shared" si="35"/>
        <v>0</v>
      </c>
      <c r="W261" s="117">
        <f t="shared" si="36"/>
        <v>0</v>
      </c>
      <c r="X261" s="117">
        <f t="shared" si="37"/>
        <v>0</v>
      </c>
      <c r="Y261" s="117">
        <f t="shared" si="38"/>
        <v>0</v>
      </c>
      <c r="Z261" s="117">
        <f t="shared" si="39"/>
        <v>0</v>
      </c>
      <c r="AA261" s="118">
        <f t="shared" si="40"/>
        <v>0</v>
      </c>
      <c r="AB261" s="147"/>
    </row>
    <row r="262" spans="1:29" s="112" customFormat="1" ht="15.75" x14ac:dyDescent="0.25">
      <c r="A262" s="309">
        <v>111692.325</v>
      </c>
      <c r="B262" s="315" t="s">
        <v>458</v>
      </c>
      <c r="C262" s="309" t="s">
        <v>152</v>
      </c>
      <c r="D262" s="311" t="s">
        <v>459</v>
      </c>
      <c r="E262" s="115">
        <f t="shared" si="41"/>
        <v>12.5</v>
      </c>
      <c r="F262" s="131">
        <f>IF(AND(1=1,$E$12=1),VALUE(VLOOKUP($D262,'Pricing Reference'!$A$2:$J$98,2,FALSE))," ")</f>
        <v>12.5</v>
      </c>
      <c r="G262" s="131" t="str">
        <f>IF(AND(1=1,$E$12=2),VALUE(VLOOKUP($D262,'Pricing Reference'!$A$2:$J$98,3,FALSE))," ")</f>
        <v xml:space="preserve"> </v>
      </c>
      <c r="H262" s="131" t="str">
        <f>IF(AND(1=1,$E$12=3),VALUE(VLOOKUP($D262,'Pricing Reference'!$A$2:$J$98,4,FALSE))," ")</f>
        <v xml:space="preserve"> </v>
      </c>
      <c r="I262" s="131"/>
      <c r="J262" s="139">
        <f>VALUE(VLOOKUP($D262,'Pricing Reference'!$A$2:$J$98,10,FALSE))</f>
        <v>25</v>
      </c>
      <c r="K262" s="114"/>
      <c r="L262" s="114"/>
      <c r="M262" s="114"/>
      <c r="N262" s="114"/>
      <c r="O262" s="114"/>
      <c r="P262" s="139">
        <f t="shared" si="33"/>
        <v>0</v>
      </c>
      <c r="Q262" s="119"/>
      <c r="R262" s="116"/>
      <c r="S262" s="331">
        <v>888907005058</v>
      </c>
      <c r="T262" s="334" t="str">
        <f t="shared" si="34"/>
        <v xml:space="preserve"> </v>
      </c>
      <c r="U262" s="333"/>
      <c r="V262" s="117">
        <f t="shared" si="35"/>
        <v>0</v>
      </c>
      <c r="W262" s="117">
        <f t="shared" si="36"/>
        <v>0</v>
      </c>
      <c r="X262" s="117">
        <f t="shared" si="37"/>
        <v>0</v>
      </c>
      <c r="Y262" s="117">
        <f t="shared" si="38"/>
        <v>0</v>
      </c>
      <c r="Z262" s="117">
        <f t="shared" si="39"/>
        <v>0</v>
      </c>
      <c r="AA262" s="118">
        <f t="shared" si="40"/>
        <v>0</v>
      </c>
      <c r="AB262" s="147"/>
    </row>
    <row r="263" spans="1:29" s="112" customFormat="1" ht="15.75" x14ac:dyDescent="0.25">
      <c r="A263" s="313">
        <v>111667.70699999999</v>
      </c>
      <c r="B263" s="311" t="s">
        <v>460</v>
      </c>
      <c r="C263" s="309" t="s">
        <v>152</v>
      </c>
      <c r="D263" s="311" t="s">
        <v>461</v>
      </c>
      <c r="E263" s="115">
        <f t="shared" si="41"/>
        <v>14.5</v>
      </c>
      <c r="F263" s="131">
        <f>IF(AND(1=1,$E$12=1),VALUE(VLOOKUP($D263,'Pricing Reference'!$A$2:$J$98,2,FALSE))," ")</f>
        <v>14.5</v>
      </c>
      <c r="G263" s="131" t="str">
        <f>IF(AND(1=1,$E$12=2),VALUE(VLOOKUP($D263,'Pricing Reference'!$A$2:$J$98,3,FALSE))," ")</f>
        <v xml:space="preserve"> </v>
      </c>
      <c r="H263" s="131" t="str">
        <f>IF(AND(1=1,$E$12=3),VALUE(VLOOKUP($D263,'Pricing Reference'!$A$2:$J$98,4,FALSE))," ")</f>
        <v xml:space="preserve"> </v>
      </c>
      <c r="I263" s="131"/>
      <c r="J263" s="139">
        <f>VALUE(VLOOKUP($D263,'Pricing Reference'!$A$2:$J$98,10,FALSE))</f>
        <v>29</v>
      </c>
      <c r="K263" s="114"/>
      <c r="L263" s="114"/>
      <c r="M263" s="114"/>
      <c r="N263" s="114"/>
      <c r="O263" s="114"/>
      <c r="P263" s="139">
        <f t="shared" si="33"/>
        <v>0</v>
      </c>
      <c r="Q263" s="119"/>
      <c r="R263" s="116"/>
      <c r="S263" s="331">
        <v>888907005065</v>
      </c>
      <c r="T263" s="334" t="str">
        <f t="shared" si="34"/>
        <v xml:space="preserve"> </v>
      </c>
      <c r="U263" s="333"/>
      <c r="V263" s="117">
        <f t="shared" si="35"/>
        <v>0</v>
      </c>
      <c r="W263" s="117">
        <f t="shared" si="36"/>
        <v>0</v>
      </c>
      <c r="X263" s="117">
        <f t="shared" si="37"/>
        <v>0</v>
      </c>
      <c r="Y263" s="117">
        <f t="shared" si="38"/>
        <v>0</v>
      </c>
      <c r="Z263" s="117">
        <f t="shared" si="39"/>
        <v>0</v>
      </c>
      <c r="AA263" s="118">
        <f t="shared" si="40"/>
        <v>0</v>
      </c>
      <c r="AB263" s="147"/>
    </row>
    <row r="264" spans="1:29" s="112" customFormat="1" ht="15.75" x14ac:dyDescent="0.25">
      <c r="A264" s="313">
        <v>111668.014</v>
      </c>
      <c r="B264" s="315" t="s">
        <v>462</v>
      </c>
      <c r="C264" s="309" t="s">
        <v>152</v>
      </c>
      <c r="D264" s="311" t="s">
        <v>461</v>
      </c>
      <c r="E264" s="115">
        <f t="shared" si="41"/>
        <v>14.5</v>
      </c>
      <c r="F264" s="131">
        <f>IF(AND(1=1,$E$12=1),VALUE(VLOOKUP($D264,'Pricing Reference'!$A$2:$J$98,2,FALSE))," ")</f>
        <v>14.5</v>
      </c>
      <c r="G264" s="131" t="str">
        <f>IF(AND(1=1,$E$12=2),VALUE(VLOOKUP($D264,'Pricing Reference'!$A$2:$J$98,3,FALSE))," ")</f>
        <v xml:space="preserve"> </v>
      </c>
      <c r="H264" s="131" t="str">
        <f>IF(AND(1=1,$E$12=3),VALUE(VLOOKUP($D264,'Pricing Reference'!$A$2:$J$98,4,FALSE))," ")</f>
        <v xml:space="preserve"> </v>
      </c>
      <c r="I264" s="131"/>
      <c r="J264" s="139">
        <f>VALUE(VLOOKUP($D264,'Pricing Reference'!$A$2:$J$98,10,FALSE))</f>
        <v>29</v>
      </c>
      <c r="K264" s="114"/>
      <c r="L264" s="114"/>
      <c r="M264" s="114"/>
      <c r="N264" s="114"/>
      <c r="O264" s="114"/>
      <c r="P264" s="139">
        <f t="shared" si="33"/>
        <v>0</v>
      </c>
      <c r="Q264" s="119"/>
      <c r="R264" s="116"/>
      <c r="S264" s="331">
        <v>888907005072</v>
      </c>
      <c r="T264" s="334" t="str">
        <f t="shared" si="34"/>
        <v xml:space="preserve"> </v>
      </c>
      <c r="U264" s="333"/>
      <c r="V264" s="117">
        <f t="shared" si="35"/>
        <v>0</v>
      </c>
      <c r="W264" s="117">
        <f t="shared" si="36"/>
        <v>0</v>
      </c>
      <c r="X264" s="117">
        <f t="shared" si="37"/>
        <v>0</v>
      </c>
      <c r="Y264" s="117">
        <f t="shared" si="38"/>
        <v>0</v>
      </c>
      <c r="Z264" s="117">
        <f t="shared" si="39"/>
        <v>0</v>
      </c>
      <c r="AA264" s="118">
        <f t="shared" si="40"/>
        <v>0</v>
      </c>
      <c r="AB264" s="147"/>
    </row>
    <row r="265" spans="1:29" s="112" customFormat="1" ht="15.75" x14ac:dyDescent="0.25">
      <c r="A265" s="309">
        <v>111666.204</v>
      </c>
      <c r="B265" s="315" t="s">
        <v>463</v>
      </c>
      <c r="C265" s="309" t="s">
        <v>152</v>
      </c>
      <c r="D265" s="311" t="s">
        <v>461</v>
      </c>
      <c r="E265" s="115">
        <f t="shared" si="41"/>
        <v>14.5</v>
      </c>
      <c r="F265" s="131">
        <f>IF(AND(1=1,$E$12=1),VALUE(VLOOKUP($D265,'Pricing Reference'!$A$2:$J$98,2,FALSE))," ")</f>
        <v>14.5</v>
      </c>
      <c r="G265" s="131" t="str">
        <f>IF(AND(1=1,$E$12=2),VALUE(VLOOKUP($D265,'Pricing Reference'!$A$2:$J$98,3,FALSE))," ")</f>
        <v xml:space="preserve"> </v>
      </c>
      <c r="H265" s="131" t="str">
        <f>IF(AND(1=1,$E$12=3),VALUE(VLOOKUP($D265,'Pricing Reference'!$A$2:$J$98,4,FALSE))," ")</f>
        <v xml:space="preserve"> </v>
      </c>
      <c r="I265" s="131"/>
      <c r="J265" s="139">
        <f>VALUE(VLOOKUP($D265,'Pricing Reference'!$A$2:$J$98,10,FALSE))</f>
        <v>29</v>
      </c>
      <c r="K265" s="114"/>
      <c r="L265" s="114"/>
      <c r="M265" s="114"/>
      <c r="N265" s="114"/>
      <c r="O265" s="114"/>
      <c r="P265" s="139">
        <f t="shared" si="33"/>
        <v>0</v>
      </c>
      <c r="Q265" s="119"/>
      <c r="R265" s="116"/>
      <c r="S265" s="331">
        <v>888907005089</v>
      </c>
      <c r="T265" s="334" t="str">
        <f t="shared" si="34"/>
        <v xml:space="preserve"> </v>
      </c>
      <c r="U265" s="333"/>
      <c r="V265" s="117">
        <f t="shared" si="35"/>
        <v>0</v>
      </c>
      <c r="W265" s="117">
        <f t="shared" si="36"/>
        <v>0</v>
      </c>
      <c r="X265" s="117">
        <f t="shared" si="37"/>
        <v>0</v>
      </c>
      <c r="Y265" s="117">
        <f t="shared" si="38"/>
        <v>0</v>
      </c>
      <c r="Z265" s="117">
        <f t="shared" si="39"/>
        <v>0</v>
      </c>
      <c r="AA265" s="118">
        <f t="shared" si="40"/>
        <v>0</v>
      </c>
      <c r="AB265" s="147"/>
    </row>
    <row r="266" spans="1:29" s="112" customFormat="1" ht="15.75" x14ac:dyDescent="0.25">
      <c r="A266" s="309">
        <v>111697.776</v>
      </c>
      <c r="B266" s="315" t="s">
        <v>464</v>
      </c>
      <c r="C266" s="309" t="s">
        <v>152</v>
      </c>
      <c r="D266" s="311" t="s">
        <v>465</v>
      </c>
      <c r="E266" s="115">
        <f t="shared" si="41"/>
        <v>7.5</v>
      </c>
      <c r="F266" s="131">
        <f>IF(AND(1=1,$E$12=1),VALUE(VLOOKUP($D266,'Pricing Reference'!$A$2:$J$98,2,FALSE))," ")</f>
        <v>7.5</v>
      </c>
      <c r="G266" s="131" t="str">
        <f>IF(AND(1=1,$E$12=2),VALUE(VLOOKUP($D266,'Pricing Reference'!$A$2:$J$98,3,FALSE))," ")</f>
        <v xml:space="preserve"> </v>
      </c>
      <c r="H266" s="131" t="str">
        <f>IF(AND(1=1,$E$12=3),VALUE(VLOOKUP($D266,'Pricing Reference'!$A$2:$J$98,4,FALSE))," ")</f>
        <v xml:space="preserve"> </v>
      </c>
      <c r="I266" s="131"/>
      <c r="J266" s="139">
        <f>VALUE(VLOOKUP($D266,'Pricing Reference'!$A$2:$J$98,10,FALSE))</f>
        <v>15</v>
      </c>
      <c r="K266" s="114"/>
      <c r="L266" s="114"/>
      <c r="M266" s="114"/>
      <c r="N266" s="114"/>
      <c r="O266" s="114"/>
      <c r="P266" s="139">
        <f t="shared" si="33"/>
        <v>0</v>
      </c>
      <c r="Q266" s="119"/>
      <c r="R266" s="116"/>
      <c r="S266" s="331">
        <v>888907005119</v>
      </c>
      <c r="T266" s="334" t="str">
        <f t="shared" si="34"/>
        <v xml:space="preserve"> </v>
      </c>
      <c r="U266" s="333"/>
      <c r="V266" s="117">
        <f t="shared" si="35"/>
        <v>0</v>
      </c>
      <c r="W266" s="117">
        <f t="shared" si="36"/>
        <v>0</v>
      </c>
      <c r="X266" s="117">
        <f t="shared" si="37"/>
        <v>0</v>
      </c>
      <c r="Y266" s="117">
        <f t="shared" si="38"/>
        <v>0</v>
      </c>
      <c r="Z266" s="117">
        <f t="shared" si="39"/>
        <v>0</v>
      </c>
      <c r="AA266" s="118">
        <f t="shared" si="40"/>
        <v>0</v>
      </c>
      <c r="AB266" s="147"/>
    </row>
    <row r="267" spans="1:29" s="112" customFormat="1" ht="15.75" x14ac:dyDescent="0.25">
      <c r="A267" s="309">
        <v>111697.606</v>
      </c>
      <c r="B267" s="315" t="s">
        <v>466</v>
      </c>
      <c r="C267" s="309" t="s">
        <v>152</v>
      </c>
      <c r="D267" s="311" t="s">
        <v>465</v>
      </c>
      <c r="E267" s="115">
        <f t="shared" si="41"/>
        <v>7.5</v>
      </c>
      <c r="F267" s="131">
        <f>IF(AND(1=1,$E$12=1),VALUE(VLOOKUP($D267,'Pricing Reference'!$A$2:$J$98,2,FALSE))," ")</f>
        <v>7.5</v>
      </c>
      <c r="G267" s="131" t="str">
        <f>IF(AND(1=1,$E$12=2),VALUE(VLOOKUP($D267,'Pricing Reference'!$A$2:$J$98,3,FALSE))," ")</f>
        <v xml:space="preserve"> </v>
      </c>
      <c r="H267" s="131" t="str">
        <f>IF(AND(1=1,$E$12=3),VALUE(VLOOKUP($D267,'Pricing Reference'!$A$2:$J$98,4,FALSE))," ")</f>
        <v xml:space="preserve"> </v>
      </c>
      <c r="I267" s="131"/>
      <c r="J267" s="139">
        <f>VALUE(VLOOKUP($D267,'Pricing Reference'!$A$2:$J$98,10,FALSE))</f>
        <v>15</v>
      </c>
      <c r="K267" s="114"/>
      <c r="L267" s="114"/>
      <c r="M267" s="114"/>
      <c r="N267" s="114"/>
      <c r="O267" s="114"/>
      <c r="P267" s="139">
        <f t="shared" si="33"/>
        <v>0</v>
      </c>
      <c r="Q267" s="119"/>
      <c r="R267" s="116"/>
      <c r="S267" s="331">
        <v>888907005126</v>
      </c>
      <c r="T267" s="334" t="str">
        <f t="shared" si="34"/>
        <v xml:space="preserve"> </v>
      </c>
      <c r="U267" s="333"/>
      <c r="V267" s="117">
        <f t="shared" si="35"/>
        <v>0</v>
      </c>
      <c r="W267" s="117">
        <f t="shared" si="36"/>
        <v>0</v>
      </c>
      <c r="X267" s="117">
        <f t="shared" si="37"/>
        <v>0</v>
      </c>
      <c r="Y267" s="117">
        <f t="shared" si="38"/>
        <v>0</v>
      </c>
      <c r="Z267" s="117">
        <f t="shared" si="39"/>
        <v>0</v>
      </c>
      <c r="AA267" s="118">
        <f t="shared" si="40"/>
        <v>0</v>
      </c>
      <c r="AB267" s="147"/>
    </row>
    <row r="268" spans="1:29" s="112" customFormat="1" ht="15.75" x14ac:dyDescent="0.25">
      <c r="A268" s="309">
        <v>100605</v>
      </c>
      <c r="B268" s="315" t="s">
        <v>467</v>
      </c>
      <c r="C268" s="309" t="s">
        <v>212</v>
      </c>
      <c r="D268" s="311" t="s">
        <v>465</v>
      </c>
      <c r="E268" s="115">
        <f t="shared" si="41"/>
        <v>7.5</v>
      </c>
      <c r="F268" s="131">
        <f>IF(AND(1=1,$E$12=1),VALUE(VLOOKUP($D268,'Pricing Reference'!$A$2:$J$98,2,FALSE))," ")</f>
        <v>7.5</v>
      </c>
      <c r="G268" s="131" t="str">
        <f>IF(AND(1=1,$E$12=2),VALUE(VLOOKUP($D268,'Pricing Reference'!$A$2:$J$98,3,FALSE))," ")</f>
        <v xml:space="preserve"> </v>
      </c>
      <c r="H268" s="131" t="str">
        <f>IF(AND(1=1,$E$12=3),VALUE(VLOOKUP($D268,'Pricing Reference'!$A$2:$J$98,4,FALSE))," ")</f>
        <v xml:space="preserve"> </v>
      </c>
      <c r="I268" s="131"/>
      <c r="J268" s="139">
        <f>VALUE(VLOOKUP($D268,'Pricing Reference'!$A$2:$J$98,10,FALSE))</f>
        <v>15</v>
      </c>
      <c r="K268" s="114"/>
      <c r="L268" s="114"/>
      <c r="M268" s="114"/>
      <c r="N268" s="114"/>
      <c r="O268" s="114"/>
      <c r="P268" s="139">
        <f t="shared" ref="P268:P331" si="50">SUM(V268,W268,X268,Y268,Z268)</f>
        <v>0</v>
      </c>
      <c r="Q268" s="119"/>
      <c r="R268" s="116"/>
      <c r="S268" s="331">
        <v>877958008262</v>
      </c>
      <c r="T268" s="334" t="str">
        <f t="shared" ref="T268:T331" si="51">IF(AA268&gt;0.01,"X"," ")</f>
        <v xml:space="preserve"> </v>
      </c>
      <c r="U268" s="333"/>
      <c r="V268" s="117">
        <f t="shared" ref="V268:V331" si="52">K268*$E268</f>
        <v>0</v>
      </c>
      <c r="W268" s="117">
        <f t="shared" ref="W268:W331" si="53">L268*$E268</f>
        <v>0</v>
      </c>
      <c r="X268" s="117">
        <f t="shared" ref="X268:X331" si="54">M268*$E268</f>
        <v>0</v>
      </c>
      <c r="Y268" s="117">
        <f t="shared" ref="Y268:Y331" si="55">N268*$E268</f>
        <v>0</v>
      </c>
      <c r="Z268" s="117">
        <f t="shared" ref="Z268:Z331" si="56">O268*$E268</f>
        <v>0</v>
      </c>
      <c r="AA268" s="118">
        <f t="shared" ref="AA268:AA331" si="57">SUM(K268,L268,M268,N268,O268)</f>
        <v>0</v>
      </c>
      <c r="AB268" s="147"/>
    </row>
    <row r="269" spans="1:29" s="112" customFormat="1" ht="15.75" x14ac:dyDescent="0.25">
      <c r="A269" s="309">
        <v>111698.802</v>
      </c>
      <c r="B269" s="315" t="s">
        <v>468</v>
      </c>
      <c r="C269" s="309" t="s">
        <v>152</v>
      </c>
      <c r="D269" s="311" t="s">
        <v>469</v>
      </c>
      <c r="E269" s="115">
        <f t="shared" si="41"/>
        <v>7.5</v>
      </c>
      <c r="F269" s="131">
        <f>IF(AND(1=1,$E$12=1),VALUE(VLOOKUP($D269,'Pricing Reference'!$A$2:$J$98,2,FALSE))," ")</f>
        <v>7.5</v>
      </c>
      <c r="G269" s="131" t="str">
        <f>IF(AND(1=1,$E$12=2),VALUE(VLOOKUP($D269,'Pricing Reference'!$A$2:$J$98,3,FALSE))," ")</f>
        <v xml:space="preserve"> </v>
      </c>
      <c r="H269" s="131" t="str">
        <f>IF(AND(1=1,$E$12=3),VALUE(VLOOKUP($D269,'Pricing Reference'!$A$2:$J$98,4,FALSE))," ")</f>
        <v xml:space="preserve"> </v>
      </c>
      <c r="I269" s="131"/>
      <c r="J269" s="139">
        <f>VALUE(VLOOKUP($D269,'Pricing Reference'!$A$2:$J$98,10,FALSE))</f>
        <v>15</v>
      </c>
      <c r="K269" s="114"/>
      <c r="L269" s="114"/>
      <c r="M269" s="114"/>
      <c r="N269" s="114"/>
      <c r="O269" s="114"/>
      <c r="P269" s="139">
        <f t="shared" si="50"/>
        <v>0</v>
      </c>
      <c r="Q269" s="119"/>
      <c r="R269" s="116"/>
      <c r="S269" s="331">
        <v>888907005133</v>
      </c>
      <c r="T269" s="334" t="str">
        <f t="shared" si="51"/>
        <v xml:space="preserve"> </v>
      </c>
      <c r="U269" s="333"/>
      <c r="V269" s="117">
        <f t="shared" si="52"/>
        <v>0</v>
      </c>
      <c r="W269" s="117">
        <f t="shared" si="53"/>
        <v>0</v>
      </c>
      <c r="X269" s="117">
        <f t="shared" si="54"/>
        <v>0</v>
      </c>
      <c r="Y269" s="117">
        <f t="shared" si="55"/>
        <v>0</v>
      </c>
      <c r="Z269" s="117">
        <f t="shared" si="56"/>
        <v>0</v>
      </c>
      <c r="AA269" s="118">
        <f t="shared" si="57"/>
        <v>0</v>
      </c>
      <c r="AB269" s="147"/>
    </row>
    <row r="270" spans="1:29" s="112" customFormat="1" ht="15.75" x14ac:dyDescent="0.25">
      <c r="A270" s="309">
        <v>111698.849</v>
      </c>
      <c r="B270" s="315" t="s">
        <v>470</v>
      </c>
      <c r="C270" s="309" t="s">
        <v>152</v>
      </c>
      <c r="D270" s="311" t="s">
        <v>469</v>
      </c>
      <c r="E270" s="115">
        <f t="shared" si="41"/>
        <v>7.5</v>
      </c>
      <c r="F270" s="131">
        <f>IF(AND(1=1,$E$12=1),VALUE(VLOOKUP($D270,'Pricing Reference'!$A$2:$J$98,2,FALSE))," ")</f>
        <v>7.5</v>
      </c>
      <c r="G270" s="131" t="str">
        <f>IF(AND(1=1,$E$12=2),VALUE(VLOOKUP($D270,'Pricing Reference'!$A$2:$J$98,3,FALSE))," ")</f>
        <v xml:space="preserve"> </v>
      </c>
      <c r="H270" s="131" t="str">
        <f>IF(AND(1=1,$E$12=3),VALUE(VLOOKUP($D270,'Pricing Reference'!$A$2:$J$98,4,FALSE))," ")</f>
        <v xml:space="preserve"> </v>
      </c>
      <c r="I270" s="131"/>
      <c r="J270" s="139">
        <f>VALUE(VLOOKUP($D270,'Pricing Reference'!$A$2:$J$98,10,FALSE))</f>
        <v>15</v>
      </c>
      <c r="K270" s="114"/>
      <c r="L270" s="114"/>
      <c r="M270" s="114"/>
      <c r="N270" s="114"/>
      <c r="O270" s="114"/>
      <c r="P270" s="139">
        <f t="shared" si="50"/>
        <v>0</v>
      </c>
      <c r="Q270" s="119"/>
      <c r="R270" s="116"/>
      <c r="S270" s="331">
        <v>888907005140</v>
      </c>
      <c r="T270" s="334" t="str">
        <f t="shared" si="51"/>
        <v xml:space="preserve"> </v>
      </c>
      <c r="U270" s="333"/>
      <c r="V270" s="117">
        <f t="shared" si="52"/>
        <v>0</v>
      </c>
      <c r="W270" s="117">
        <f t="shared" si="53"/>
        <v>0</v>
      </c>
      <c r="X270" s="117">
        <f t="shared" si="54"/>
        <v>0</v>
      </c>
      <c r="Y270" s="117">
        <f t="shared" si="55"/>
        <v>0</v>
      </c>
      <c r="Z270" s="117">
        <f t="shared" si="56"/>
        <v>0</v>
      </c>
      <c r="AA270" s="118">
        <f t="shared" si="57"/>
        <v>0</v>
      </c>
      <c r="AB270" s="147"/>
    </row>
    <row r="271" spans="1:29" s="112" customFormat="1" ht="15.75" x14ac:dyDescent="0.25">
      <c r="A271" s="309">
        <v>111698.75199999999</v>
      </c>
      <c r="B271" s="315" t="s">
        <v>471</v>
      </c>
      <c r="C271" s="309" t="s">
        <v>152</v>
      </c>
      <c r="D271" s="311" t="s">
        <v>469</v>
      </c>
      <c r="E271" s="115">
        <f t="shared" si="41"/>
        <v>7.5</v>
      </c>
      <c r="F271" s="131">
        <f>IF(AND(1=1,$E$12=1),VALUE(VLOOKUP($D271,'Pricing Reference'!$A$2:$J$98,2,FALSE))," ")</f>
        <v>7.5</v>
      </c>
      <c r="G271" s="131" t="str">
        <f>IF(AND(1=1,$E$12=2),VALUE(VLOOKUP($D271,'Pricing Reference'!$A$2:$J$98,3,FALSE))," ")</f>
        <v xml:space="preserve"> </v>
      </c>
      <c r="H271" s="131" t="str">
        <f>IF(AND(1=1,$E$12=3),VALUE(VLOOKUP($D271,'Pricing Reference'!$A$2:$J$98,4,FALSE))," ")</f>
        <v xml:space="preserve"> </v>
      </c>
      <c r="I271" s="131"/>
      <c r="J271" s="139">
        <f>VALUE(VLOOKUP($D271,'Pricing Reference'!$A$2:$J$98,10,FALSE))</f>
        <v>15</v>
      </c>
      <c r="K271" s="114"/>
      <c r="L271" s="114"/>
      <c r="M271" s="114"/>
      <c r="N271" s="114"/>
      <c r="O271" s="114"/>
      <c r="P271" s="139">
        <f t="shared" si="50"/>
        <v>0</v>
      </c>
      <c r="Q271" s="119"/>
      <c r="R271" s="116"/>
      <c r="S271" s="331">
        <v>888907005157</v>
      </c>
      <c r="T271" s="334" t="str">
        <f t="shared" si="51"/>
        <v xml:space="preserve"> </v>
      </c>
      <c r="U271" s="333"/>
      <c r="V271" s="117">
        <f t="shared" si="52"/>
        <v>0</v>
      </c>
      <c r="W271" s="117">
        <f t="shared" si="53"/>
        <v>0</v>
      </c>
      <c r="X271" s="117">
        <f t="shared" si="54"/>
        <v>0</v>
      </c>
      <c r="Y271" s="117">
        <f t="shared" si="55"/>
        <v>0</v>
      </c>
      <c r="Z271" s="117">
        <f t="shared" si="56"/>
        <v>0</v>
      </c>
      <c r="AA271" s="118">
        <f t="shared" si="57"/>
        <v>0</v>
      </c>
      <c r="AB271" s="147"/>
    </row>
    <row r="272" spans="1:29" s="16" customFormat="1" ht="15.75" x14ac:dyDescent="0.25">
      <c r="A272" s="313">
        <v>108788</v>
      </c>
      <c r="B272" s="311" t="s">
        <v>472</v>
      </c>
      <c r="C272" s="309" t="s">
        <v>212</v>
      </c>
      <c r="D272" s="311" t="s">
        <v>150</v>
      </c>
      <c r="E272" s="115">
        <f t="shared" si="41"/>
        <v>7.5</v>
      </c>
      <c r="F272" s="131">
        <f>IF(AND(1=1,$E$12=1),VALUE(VLOOKUP($D272,'Pricing Reference'!$A$2:$J$98,2,FALSE))," ")</f>
        <v>7.5</v>
      </c>
      <c r="G272" s="131" t="str">
        <f>IF(AND(1=1,$E$12=2),VALUE(VLOOKUP($D272,'Pricing Reference'!$A$2:$J$98,3,FALSE))," ")</f>
        <v xml:space="preserve"> </v>
      </c>
      <c r="H272" s="131" t="str">
        <f>IF(AND(1=1,$E$12=3),VALUE(VLOOKUP($D272,'Pricing Reference'!$A$2:$J$98,4,FALSE))," ")</f>
        <v xml:space="preserve"> </v>
      </c>
      <c r="I272" s="131"/>
      <c r="J272" s="139">
        <f>VALUE(VLOOKUP($D272,'Pricing Reference'!$A$2:$J$98,10,FALSE))</f>
        <v>15</v>
      </c>
      <c r="K272" s="114"/>
      <c r="L272" s="114"/>
      <c r="M272" s="114"/>
      <c r="N272" s="114"/>
      <c r="O272" s="114"/>
      <c r="P272" s="139">
        <f t="shared" si="50"/>
        <v>0</v>
      </c>
      <c r="Q272" s="335"/>
      <c r="R272" s="335"/>
      <c r="S272" s="331">
        <v>888907001111</v>
      </c>
      <c r="T272" s="334" t="str">
        <f t="shared" si="51"/>
        <v xml:space="preserve"> </v>
      </c>
      <c r="U272" s="316"/>
      <c r="V272" s="117">
        <f t="shared" si="52"/>
        <v>0</v>
      </c>
      <c r="W272" s="117">
        <f t="shared" si="53"/>
        <v>0</v>
      </c>
      <c r="X272" s="117">
        <f t="shared" si="54"/>
        <v>0</v>
      </c>
      <c r="Y272" s="117">
        <f t="shared" si="55"/>
        <v>0</v>
      </c>
      <c r="Z272" s="117">
        <f t="shared" si="56"/>
        <v>0</v>
      </c>
      <c r="AA272" s="118">
        <f t="shared" si="57"/>
        <v>0</v>
      </c>
      <c r="AB272" s="147"/>
      <c r="AC272" s="112"/>
    </row>
    <row r="273" spans="1:29" s="16" customFormat="1" ht="15.75" x14ac:dyDescent="0.25">
      <c r="A273" s="309">
        <v>111634.75199999999</v>
      </c>
      <c r="B273" s="315" t="s">
        <v>473</v>
      </c>
      <c r="C273" s="309" t="s">
        <v>152</v>
      </c>
      <c r="D273" s="311" t="s">
        <v>474</v>
      </c>
      <c r="E273" s="115">
        <f t="shared" si="41"/>
        <v>7.5</v>
      </c>
      <c r="F273" s="131">
        <f>IF(AND(1=1,$E$12=1),VALUE(VLOOKUP($D273,'Pricing Reference'!$A$2:$J$98,2,FALSE))," ")</f>
        <v>7.5</v>
      </c>
      <c r="G273" s="131" t="str">
        <f>IF(AND(1=1,$E$12=2),VALUE(VLOOKUP($D273,'Pricing Reference'!$A$2:$J$98,3,FALSE))," ")</f>
        <v xml:space="preserve"> </v>
      </c>
      <c r="H273" s="131" t="str">
        <f>IF(AND(1=1,$E$12=3),VALUE(VLOOKUP($D273,'Pricing Reference'!$A$2:$J$98,4,FALSE))," ")</f>
        <v xml:space="preserve"> </v>
      </c>
      <c r="I273" s="131"/>
      <c r="J273" s="139">
        <f>VALUE(VLOOKUP($D273,'Pricing Reference'!$A$2:$J$98,10,FALSE))</f>
        <v>15</v>
      </c>
      <c r="K273" s="114"/>
      <c r="L273" s="114"/>
      <c r="M273" s="114"/>
      <c r="N273" s="114"/>
      <c r="O273" s="114"/>
      <c r="P273" s="139">
        <f t="shared" si="50"/>
        <v>0</v>
      </c>
      <c r="Q273" s="335"/>
      <c r="R273" s="335"/>
      <c r="S273" s="331">
        <v>888907006161</v>
      </c>
      <c r="T273" s="334" t="str">
        <f t="shared" si="51"/>
        <v xml:space="preserve"> </v>
      </c>
      <c r="U273" s="316"/>
      <c r="V273" s="117">
        <f t="shared" si="52"/>
        <v>0</v>
      </c>
      <c r="W273" s="117">
        <f t="shared" si="53"/>
        <v>0</v>
      </c>
      <c r="X273" s="117">
        <f t="shared" si="54"/>
        <v>0</v>
      </c>
      <c r="Y273" s="117">
        <f t="shared" si="55"/>
        <v>0</v>
      </c>
      <c r="Z273" s="117">
        <f t="shared" si="56"/>
        <v>0</v>
      </c>
      <c r="AA273" s="118">
        <f t="shared" si="57"/>
        <v>0</v>
      </c>
      <c r="AB273" s="147"/>
      <c r="AC273" s="112"/>
    </row>
    <row r="274" spans="1:29" s="16" customFormat="1" ht="15.75" x14ac:dyDescent="0.25">
      <c r="A274" s="313">
        <v>111680.211</v>
      </c>
      <c r="B274" s="315" t="s">
        <v>475</v>
      </c>
      <c r="C274" s="309" t="s">
        <v>152</v>
      </c>
      <c r="D274" s="311" t="s">
        <v>465</v>
      </c>
      <c r="E274" s="115">
        <f t="shared" ref="E274:E337" si="58">SUM(F274:I274)</f>
        <v>7.5</v>
      </c>
      <c r="F274" s="131">
        <f>IF(AND(1=1,$E$12=1),VALUE(VLOOKUP($D274,'Pricing Reference'!$A$2:$J$98,2,FALSE))," ")</f>
        <v>7.5</v>
      </c>
      <c r="G274" s="131" t="str">
        <f>IF(AND(1=1,$E$12=2),VALUE(VLOOKUP($D274,'Pricing Reference'!$A$2:$J$98,3,FALSE))," ")</f>
        <v xml:space="preserve"> </v>
      </c>
      <c r="H274" s="131" t="str">
        <f>IF(AND(1=1,$E$12=3),VALUE(VLOOKUP($D274,'Pricing Reference'!$A$2:$J$98,4,FALSE))," ")</f>
        <v xml:space="preserve"> </v>
      </c>
      <c r="I274" s="131"/>
      <c r="J274" s="139">
        <f>VALUE(VLOOKUP($D274,'Pricing Reference'!$A$2:$J$98,10,FALSE))</f>
        <v>15</v>
      </c>
      <c r="K274" s="114"/>
      <c r="L274" s="114"/>
      <c r="M274" s="114"/>
      <c r="N274" s="114"/>
      <c r="O274" s="114"/>
      <c r="P274" s="139">
        <f t="shared" si="50"/>
        <v>0</v>
      </c>
      <c r="Q274" s="335"/>
      <c r="R274" s="335"/>
      <c r="S274" s="331">
        <v>888907005164</v>
      </c>
      <c r="T274" s="334" t="str">
        <f t="shared" si="51"/>
        <v xml:space="preserve"> </v>
      </c>
      <c r="U274" s="316"/>
      <c r="V274" s="117">
        <f t="shared" si="52"/>
        <v>0</v>
      </c>
      <c r="W274" s="117">
        <f t="shared" si="53"/>
        <v>0</v>
      </c>
      <c r="X274" s="117">
        <f t="shared" si="54"/>
        <v>0</v>
      </c>
      <c r="Y274" s="117">
        <f t="shared" si="55"/>
        <v>0</v>
      </c>
      <c r="Z274" s="117">
        <f t="shared" si="56"/>
        <v>0</v>
      </c>
      <c r="AA274" s="118">
        <f t="shared" si="57"/>
        <v>0</v>
      </c>
      <c r="AB274" s="147"/>
      <c r="AC274" s="112"/>
    </row>
    <row r="275" spans="1:29" s="16" customFormat="1" ht="15.75" x14ac:dyDescent="0.25">
      <c r="A275" s="309">
        <v>111678.70699999999</v>
      </c>
      <c r="B275" s="315" t="s">
        <v>476</v>
      </c>
      <c r="C275" s="309" t="s">
        <v>152</v>
      </c>
      <c r="D275" s="311" t="s">
        <v>465</v>
      </c>
      <c r="E275" s="115">
        <f t="shared" si="58"/>
        <v>7.5</v>
      </c>
      <c r="F275" s="131">
        <f>IF(AND(1=1,$E$12=1),VALUE(VLOOKUP($D275,'Pricing Reference'!$A$2:$J$98,2,FALSE))," ")</f>
        <v>7.5</v>
      </c>
      <c r="G275" s="131" t="str">
        <f>IF(AND(1=1,$E$12=2),VALUE(VLOOKUP($D275,'Pricing Reference'!$A$2:$J$98,3,FALSE))," ")</f>
        <v xml:space="preserve"> </v>
      </c>
      <c r="H275" s="131" t="str">
        <f>IF(AND(1=1,$E$12=3),VALUE(VLOOKUP($D275,'Pricing Reference'!$A$2:$J$98,4,FALSE))," ")</f>
        <v xml:space="preserve"> </v>
      </c>
      <c r="I275" s="131"/>
      <c r="J275" s="139">
        <f>VALUE(VLOOKUP($D275,'Pricing Reference'!$A$2:$J$98,10,FALSE))</f>
        <v>15</v>
      </c>
      <c r="K275" s="114"/>
      <c r="L275" s="114"/>
      <c r="M275" s="114"/>
      <c r="N275" s="114"/>
      <c r="O275" s="114"/>
      <c r="P275" s="139">
        <f t="shared" si="50"/>
        <v>0</v>
      </c>
      <c r="Q275" s="335"/>
      <c r="R275" s="335"/>
      <c r="S275" s="331">
        <v>888907005188</v>
      </c>
      <c r="T275" s="334" t="str">
        <f t="shared" si="51"/>
        <v xml:space="preserve"> </v>
      </c>
      <c r="U275" s="316"/>
      <c r="V275" s="117">
        <f t="shared" si="52"/>
        <v>0</v>
      </c>
      <c r="W275" s="117">
        <f t="shared" si="53"/>
        <v>0</v>
      </c>
      <c r="X275" s="117">
        <f t="shared" si="54"/>
        <v>0</v>
      </c>
      <c r="Y275" s="117">
        <f t="shared" si="55"/>
        <v>0</v>
      </c>
      <c r="Z275" s="117">
        <f t="shared" si="56"/>
        <v>0</v>
      </c>
      <c r="AA275" s="118">
        <f t="shared" si="57"/>
        <v>0</v>
      </c>
      <c r="AB275" s="147"/>
      <c r="AC275" s="112"/>
    </row>
    <row r="276" spans="1:29" s="112" customFormat="1" ht="15.75" x14ac:dyDescent="0.25">
      <c r="A276" s="309">
        <v>108661</v>
      </c>
      <c r="B276" s="315" t="s">
        <v>477</v>
      </c>
      <c r="C276" s="309" t="s">
        <v>212</v>
      </c>
      <c r="D276" s="311" t="s">
        <v>465</v>
      </c>
      <c r="E276" s="115">
        <f t="shared" si="58"/>
        <v>7.5</v>
      </c>
      <c r="F276" s="131">
        <f>IF(AND(1=1,$E$12=1),VALUE(VLOOKUP($D276,'Pricing Reference'!$A$2:$J$98,2,FALSE))," ")</f>
        <v>7.5</v>
      </c>
      <c r="G276" s="131" t="str">
        <f>IF(AND(1=1,$E$12=2),VALUE(VLOOKUP($D276,'Pricing Reference'!$A$2:$J$98,3,FALSE))," ")</f>
        <v xml:space="preserve"> </v>
      </c>
      <c r="H276" s="131" t="str">
        <f>IF(AND(1=1,$E$12=3),VALUE(VLOOKUP($D276,'Pricing Reference'!$A$2:$J$98,4,FALSE))," ")</f>
        <v xml:space="preserve"> </v>
      </c>
      <c r="I276" s="131"/>
      <c r="J276" s="139">
        <f>VALUE(VLOOKUP($D276,'Pricing Reference'!$A$2:$J$98,10,FALSE))</f>
        <v>15</v>
      </c>
      <c r="K276" s="114"/>
      <c r="L276" s="114"/>
      <c r="M276" s="114"/>
      <c r="N276" s="114"/>
      <c r="O276" s="114"/>
      <c r="P276" s="139">
        <f t="shared" si="50"/>
        <v>0</v>
      </c>
      <c r="Q276" s="119"/>
      <c r="R276" s="116"/>
      <c r="S276" s="331">
        <v>847587008773</v>
      </c>
      <c r="T276" s="334" t="str">
        <f t="shared" si="51"/>
        <v xml:space="preserve"> </v>
      </c>
      <c r="U276" s="333"/>
      <c r="V276" s="117">
        <f t="shared" si="52"/>
        <v>0</v>
      </c>
      <c r="W276" s="117">
        <f t="shared" si="53"/>
        <v>0</v>
      </c>
      <c r="X276" s="117">
        <f t="shared" si="54"/>
        <v>0</v>
      </c>
      <c r="Y276" s="117">
        <f t="shared" si="55"/>
        <v>0</v>
      </c>
      <c r="Z276" s="117">
        <f t="shared" si="56"/>
        <v>0</v>
      </c>
      <c r="AA276" s="118">
        <f t="shared" si="57"/>
        <v>0</v>
      </c>
      <c r="AB276" s="147"/>
    </row>
    <row r="277" spans="1:29" s="112" customFormat="1" ht="15.75" x14ac:dyDescent="0.25">
      <c r="A277" s="313">
        <v>111677.55499999999</v>
      </c>
      <c r="B277" s="315" t="s">
        <v>478</v>
      </c>
      <c r="C277" s="309" t="s">
        <v>152</v>
      </c>
      <c r="D277" s="311" t="s">
        <v>465</v>
      </c>
      <c r="E277" s="115">
        <f t="shared" si="58"/>
        <v>7.5</v>
      </c>
      <c r="F277" s="131">
        <f>IF(AND(1=1,$E$12=1),VALUE(VLOOKUP($D277,'Pricing Reference'!$A$2:$J$98,2,FALSE))," ")</f>
        <v>7.5</v>
      </c>
      <c r="G277" s="131" t="str">
        <f>IF(AND(1=1,$E$12=2),VALUE(VLOOKUP($D277,'Pricing Reference'!$A$2:$J$98,3,FALSE))," ")</f>
        <v xml:space="preserve"> </v>
      </c>
      <c r="H277" s="131" t="str">
        <f>IF(AND(1=1,$E$12=3),VALUE(VLOOKUP($D277,'Pricing Reference'!$A$2:$J$98,4,FALSE))," ")</f>
        <v xml:space="preserve"> </v>
      </c>
      <c r="I277" s="131"/>
      <c r="J277" s="139">
        <f>VALUE(VLOOKUP($D277,'Pricing Reference'!$A$2:$J$98,10,FALSE))</f>
        <v>15</v>
      </c>
      <c r="K277" s="114"/>
      <c r="L277" s="114"/>
      <c r="M277" s="114"/>
      <c r="N277" s="114"/>
      <c r="O277" s="114"/>
      <c r="P277" s="139">
        <f t="shared" si="50"/>
        <v>0</v>
      </c>
      <c r="Q277" s="119"/>
      <c r="R277" s="116"/>
      <c r="S277" s="331">
        <v>888907005195</v>
      </c>
      <c r="T277" s="334" t="str">
        <f t="shared" si="51"/>
        <v xml:space="preserve"> </v>
      </c>
      <c r="U277" s="333"/>
      <c r="V277" s="117">
        <f t="shared" si="52"/>
        <v>0</v>
      </c>
      <c r="W277" s="117">
        <f t="shared" si="53"/>
        <v>0</v>
      </c>
      <c r="X277" s="117">
        <f t="shared" si="54"/>
        <v>0</v>
      </c>
      <c r="Y277" s="117">
        <f t="shared" si="55"/>
        <v>0</v>
      </c>
      <c r="Z277" s="117">
        <f t="shared" si="56"/>
        <v>0</v>
      </c>
      <c r="AA277" s="118">
        <f t="shared" si="57"/>
        <v>0</v>
      </c>
      <c r="AB277" s="147"/>
    </row>
    <row r="278" spans="1:29" s="112" customFormat="1" ht="15.75" x14ac:dyDescent="0.25">
      <c r="A278" s="309">
        <v>111676.55499999999</v>
      </c>
      <c r="B278" s="315" t="s">
        <v>479</v>
      </c>
      <c r="C278" s="309" t="s">
        <v>152</v>
      </c>
      <c r="D278" s="311" t="s">
        <v>465</v>
      </c>
      <c r="E278" s="115">
        <f t="shared" si="58"/>
        <v>7.5</v>
      </c>
      <c r="F278" s="131">
        <f>IF(AND(1=1,$E$12=1),VALUE(VLOOKUP($D278,'Pricing Reference'!$A$2:$J$98,2,FALSE))," ")</f>
        <v>7.5</v>
      </c>
      <c r="G278" s="131" t="str">
        <f>IF(AND(1=1,$E$12=2),VALUE(VLOOKUP($D278,'Pricing Reference'!$A$2:$J$98,3,FALSE))," ")</f>
        <v xml:space="preserve"> </v>
      </c>
      <c r="H278" s="131" t="str">
        <f>IF(AND(1=1,$E$12=3),VALUE(VLOOKUP($D278,'Pricing Reference'!$A$2:$J$98,4,FALSE))," ")</f>
        <v xml:space="preserve"> </v>
      </c>
      <c r="I278" s="131"/>
      <c r="J278" s="139">
        <f>VALUE(VLOOKUP($D278,'Pricing Reference'!$A$2:$J$98,10,FALSE))</f>
        <v>15</v>
      </c>
      <c r="K278" s="114"/>
      <c r="L278" s="114"/>
      <c r="M278" s="114"/>
      <c r="N278" s="114"/>
      <c r="O278" s="114"/>
      <c r="P278" s="139">
        <f t="shared" si="50"/>
        <v>0</v>
      </c>
      <c r="Q278" s="119"/>
      <c r="R278" s="116"/>
      <c r="S278" s="331">
        <v>888907005201</v>
      </c>
      <c r="T278" s="334" t="str">
        <f t="shared" si="51"/>
        <v xml:space="preserve"> </v>
      </c>
      <c r="U278" s="333"/>
      <c r="V278" s="117">
        <f t="shared" si="52"/>
        <v>0</v>
      </c>
      <c r="W278" s="117">
        <f t="shared" si="53"/>
        <v>0</v>
      </c>
      <c r="X278" s="117">
        <f t="shared" si="54"/>
        <v>0</v>
      </c>
      <c r="Y278" s="117">
        <f t="shared" si="55"/>
        <v>0</v>
      </c>
      <c r="Z278" s="117">
        <f t="shared" si="56"/>
        <v>0</v>
      </c>
      <c r="AA278" s="118">
        <f t="shared" si="57"/>
        <v>0</v>
      </c>
      <c r="AB278" s="147"/>
    </row>
    <row r="279" spans="1:29" s="112" customFormat="1" ht="15.75" x14ac:dyDescent="0.25">
      <c r="A279" s="313">
        <v>108660</v>
      </c>
      <c r="B279" s="315" t="s">
        <v>480</v>
      </c>
      <c r="C279" s="309" t="s">
        <v>212</v>
      </c>
      <c r="D279" s="311" t="s">
        <v>465</v>
      </c>
      <c r="E279" s="115">
        <f t="shared" si="58"/>
        <v>7.5</v>
      </c>
      <c r="F279" s="131">
        <f>IF(AND(1=1,$E$12=1),VALUE(VLOOKUP($D279,'Pricing Reference'!$A$2:$J$98,2,FALSE))," ")</f>
        <v>7.5</v>
      </c>
      <c r="G279" s="131" t="str">
        <f>IF(AND(1=1,$E$12=2),VALUE(VLOOKUP($D279,'Pricing Reference'!$A$2:$J$98,3,FALSE))," ")</f>
        <v xml:space="preserve"> </v>
      </c>
      <c r="H279" s="131" t="str">
        <f>IF(AND(1=1,$E$12=3),VALUE(VLOOKUP($D279,'Pricing Reference'!$A$2:$J$98,4,FALSE))," ")</f>
        <v xml:space="preserve"> </v>
      </c>
      <c r="I279" s="131"/>
      <c r="J279" s="139">
        <f>VALUE(VLOOKUP($D279,'Pricing Reference'!$A$2:$J$98,10,FALSE))</f>
        <v>15</v>
      </c>
      <c r="K279" s="114"/>
      <c r="L279" s="114"/>
      <c r="M279" s="114"/>
      <c r="N279" s="114"/>
      <c r="O279" s="114"/>
      <c r="P279" s="139">
        <f t="shared" si="50"/>
        <v>0</v>
      </c>
      <c r="Q279" s="119"/>
      <c r="R279" s="116"/>
      <c r="S279" s="331">
        <v>847587008766</v>
      </c>
      <c r="T279" s="334" t="str">
        <f t="shared" si="51"/>
        <v xml:space="preserve"> </v>
      </c>
      <c r="U279" s="333"/>
      <c r="V279" s="117">
        <f t="shared" si="52"/>
        <v>0</v>
      </c>
      <c r="W279" s="117">
        <f t="shared" si="53"/>
        <v>0</v>
      </c>
      <c r="X279" s="117">
        <f t="shared" si="54"/>
        <v>0</v>
      </c>
      <c r="Y279" s="117">
        <f t="shared" si="55"/>
        <v>0</v>
      </c>
      <c r="Z279" s="117">
        <f t="shared" si="56"/>
        <v>0</v>
      </c>
      <c r="AA279" s="118">
        <f t="shared" si="57"/>
        <v>0</v>
      </c>
      <c r="AB279" s="147"/>
    </row>
    <row r="280" spans="1:29" s="112" customFormat="1" ht="15.75" x14ac:dyDescent="0.25">
      <c r="A280" s="313">
        <v>111674.901</v>
      </c>
      <c r="B280" s="311" t="s">
        <v>481</v>
      </c>
      <c r="C280" s="309" t="s">
        <v>152</v>
      </c>
      <c r="D280" s="311" t="s">
        <v>465</v>
      </c>
      <c r="E280" s="115">
        <f t="shared" si="58"/>
        <v>7.5</v>
      </c>
      <c r="F280" s="131">
        <f>IF(AND(1=1,$E$12=1),VALUE(VLOOKUP($D280,'Pricing Reference'!$A$2:$J$98,2,FALSE))," ")</f>
        <v>7.5</v>
      </c>
      <c r="G280" s="131" t="str">
        <f>IF(AND(1=1,$E$12=2),VALUE(VLOOKUP($D280,'Pricing Reference'!$A$2:$J$98,3,FALSE))," ")</f>
        <v xml:space="preserve"> </v>
      </c>
      <c r="H280" s="131" t="str">
        <f>IF(AND(1=1,$E$12=3),VALUE(VLOOKUP($D280,'Pricing Reference'!$A$2:$J$98,4,FALSE))," ")</f>
        <v xml:space="preserve"> </v>
      </c>
      <c r="I280" s="131"/>
      <c r="J280" s="139">
        <f>VALUE(VLOOKUP($D280,'Pricing Reference'!$A$2:$J$98,10,FALSE))</f>
        <v>15</v>
      </c>
      <c r="K280" s="114"/>
      <c r="L280" s="114"/>
      <c r="M280" s="114"/>
      <c r="N280" s="114"/>
      <c r="O280" s="114"/>
      <c r="P280" s="139">
        <f t="shared" si="50"/>
        <v>0</v>
      </c>
      <c r="Q280" s="119"/>
      <c r="R280" s="116"/>
      <c r="S280" s="331">
        <v>888907005225</v>
      </c>
      <c r="T280" s="334" t="str">
        <f t="shared" si="51"/>
        <v xml:space="preserve"> </v>
      </c>
      <c r="U280" s="333"/>
      <c r="V280" s="117">
        <f t="shared" si="52"/>
        <v>0</v>
      </c>
      <c r="W280" s="117">
        <f t="shared" si="53"/>
        <v>0</v>
      </c>
      <c r="X280" s="117">
        <f t="shared" si="54"/>
        <v>0</v>
      </c>
      <c r="Y280" s="117">
        <f t="shared" si="55"/>
        <v>0</v>
      </c>
      <c r="Z280" s="117">
        <f t="shared" si="56"/>
        <v>0</v>
      </c>
      <c r="AA280" s="118">
        <f t="shared" si="57"/>
        <v>0</v>
      </c>
      <c r="AB280" s="147"/>
    </row>
    <row r="281" spans="1:29" s="112" customFormat="1" ht="15.75" x14ac:dyDescent="0.25">
      <c r="A281" s="309">
        <v>107678</v>
      </c>
      <c r="B281" s="315" t="s">
        <v>482</v>
      </c>
      <c r="C281" s="309" t="s">
        <v>212</v>
      </c>
      <c r="D281" s="311" t="s">
        <v>465</v>
      </c>
      <c r="E281" s="115">
        <f t="shared" si="58"/>
        <v>7.5</v>
      </c>
      <c r="F281" s="131">
        <f>IF(AND(1=1,$E$12=1),VALUE(VLOOKUP($D281,'Pricing Reference'!$A$2:$J$98,2,FALSE))," ")</f>
        <v>7.5</v>
      </c>
      <c r="G281" s="131" t="str">
        <f>IF(AND(1=1,$E$12=2),VALUE(VLOOKUP($D281,'Pricing Reference'!$A$2:$J$98,3,FALSE))," ")</f>
        <v xml:space="preserve"> </v>
      </c>
      <c r="H281" s="131" t="str">
        <f>IF(AND(1=1,$E$12=3),VALUE(VLOOKUP($D281,'Pricing Reference'!$A$2:$J$98,4,FALSE))," ")</f>
        <v xml:space="preserve"> </v>
      </c>
      <c r="I281" s="131"/>
      <c r="J281" s="139">
        <f>VALUE(VLOOKUP($D281,'Pricing Reference'!$A$2:$J$98,10,FALSE))</f>
        <v>15</v>
      </c>
      <c r="K281" s="114"/>
      <c r="L281" s="114"/>
      <c r="M281" s="114"/>
      <c r="N281" s="114"/>
      <c r="O281" s="114"/>
      <c r="P281" s="139">
        <f t="shared" si="50"/>
        <v>0</v>
      </c>
      <c r="Q281" s="119"/>
      <c r="R281" s="116"/>
      <c r="S281" s="331">
        <v>847587005963</v>
      </c>
      <c r="T281" s="334" t="str">
        <f t="shared" si="51"/>
        <v xml:space="preserve"> </v>
      </c>
      <c r="U281" s="333"/>
      <c r="V281" s="117">
        <f t="shared" si="52"/>
        <v>0</v>
      </c>
      <c r="W281" s="117">
        <f t="shared" si="53"/>
        <v>0</v>
      </c>
      <c r="X281" s="117">
        <f t="shared" si="54"/>
        <v>0</v>
      </c>
      <c r="Y281" s="117">
        <f t="shared" si="55"/>
        <v>0</v>
      </c>
      <c r="Z281" s="117">
        <f t="shared" si="56"/>
        <v>0</v>
      </c>
      <c r="AA281" s="118">
        <f t="shared" si="57"/>
        <v>0</v>
      </c>
      <c r="AB281" s="147"/>
    </row>
    <row r="282" spans="1:29" s="112" customFormat="1" ht="15.75" x14ac:dyDescent="0.25">
      <c r="A282" s="309">
        <v>111421</v>
      </c>
      <c r="B282" s="315" t="s">
        <v>483</v>
      </c>
      <c r="C282" s="309" t="s">
        <v>212</v>
      </c>
      <c r="D282" s="311" t="s">
        <v>465</v>
      </c>
      <c r="E282" s="115">
        <f t="shared" si="58"/>
        <v>7.5</v>
      </c>
      <c r="F282" s="131">
        <f>IF(AND(1=1,$E$12=1),VALUE(VLOOKUP($D282,'Pricing Reference'!$A$2:$J$98,2,FALSE))," ")</f>
        <v>7.5</v>
      </c>
      <c r="G282" s="131" t="str">
        <f>IF(AND(1=1,$E$12=2),VALUE(VLOOKUP($D282,'Pricing Reference'!$A$2:$J$98,3,FALSE))," ")</f>
        <v xml:space="preserve"> </v>
      </c>
      <c r="H282" s="131" t="str">
        <f>IF(AND(1=1,$E$12=3),VALUE(VLOOKUP($D282,'Pricing Reference'!$A$2:$J$98,4,FALSE))," ")</f>
        <v xml:space="preserve"> </v>
      </c>
      <c r="I282" s="131"/>
      <c r="J282" s="139">
        <f>VALUE(VLOOKUP($D282,'Pricing Reference'!$A$2:$J$98,10,FALSE))</f>
        <v>15</v>
      </c>
      <c r="K282" s="114"/>
      <c r="L282" s="114"/>
      <c r="M282" s="114"/>
      <c r="N282" s="114"/>
      <c r="O282" s="114"/>
      <c r="P282" s="139">
        <f t="shared" si="50"/>
        <v>0</v>
      </c>
      <c r="Q282" s="119"/>
      <c r="R282" s="116"/>
      <c r="S282" s="331">
        <v>888907003887</v>
      </c>
      <c r="T282" s="334" t="str">
        <f t="shared" si="51"/>
        <v xml:space="preserve"> </v>
      </c>
      <c r="U282" s="333"/>
      <c r="V282" s="117">
        <f t="shared" si="52"/>
        <v>0</v>
      </c>
      <c r="W282" s="117">
        <f t="shared" si="53"/>
        <v>0</v>
      </c>
      <c r="X282" s="117">
        <f t="shared" si="54"/>
        <v>0</v>
      </c>
      <c r="Y282" s="117">
        <f t="shared" si="55"/>
        <v>0</v>
      </c>
      <c r="Z282" s="117">
        <f t="shared" si="56"/>
        <v>0</v>
      </c>
      <c r="AA282" s="118">
        <f t="shared" si="57"/>
        <v>0</v>
      </c>
      <c r="AB282" s="147"/>
    </row>
    <row r="283" spans="1:29" s="112" customFormat="1" ht="15.75" x14ac:dyDescent="0.25">
      <c r="A283" s="309">
        <v>111422</v>
      </c>
      <c r="B283" s="315" t="s">
        <v>484</v>
      </c>
      <c r="C283" s="309" t="s">
        <v>212</v>
      </c>
      <c r="D283" s="311" t="s">
        <v>465</v>
      </c>
      <c r="E283" s="115">
        <f t="shared" si="58"/>
        <v>7.5</v>
      </c>
      <c r="F283" s="131">
        <f>IF(AND(1=1,$E$12=1),VALUE(VLOOKUP($D283,'Pricing Reference'!$A$2:$J$98,2,FALSE))," ")</f>
        <v>7.5</v>
      </c>
      <c r="G283" s="131" t="str">
        <f>IF(AND(1=1,$E$12=2),VALUE(VLOOKUP($D283,'Pricing Reference'!$A$2:$J$98,3,FALSE))," ")</f>
        <v xml:space="preserve"> </v>
      </c>
      <c r="H283" s="131" t="str">
        <f>IF(AND(1=1,$E$12=3),VALUE(VLOOKUP($D283,'Pricing Reference'!$A$2:$J$98,4,FALSE))," ")</f>
        <v xml:space="preserve"> </v>
      </c>
      <c r="I283" s="131"/>
      <c r="J283" s="139">
        <f>VALUE(VLOOKUP($D283,'Pricing Reference'!$A$2:$J$98,10,FALSE))</f>
        <v>15</v>
      </c>
      <c r="K283" s="114"/>
      <c r="L283" s="114"/>
      <c r="M283" s="114"/>
      <c r="N283" s="114"/>
      <c r="O283" s="114"/>
      <c r="P283" s="139">
        <f t="shared" si="50"/>
        <v>0</v>
      </c>
      <c r="Q283" s="119"/>
      <c r="R283" s="116"/>
      <c r="S283" s="331">
        <v>888907003894</v>
      </c>
      <c r="T283" s="334" t="str">
        <f t="shared" si="51"/>
        <v xml:space="preserve"> </v>
      </c>
      <c r="U283" s="333"/>
      <c r="V283" s="117">
        <f t="shared" si="52"/>
        <v>0</v>
      </c>
      <c r="W283" s="117">
        <f t="shared" si="53"/>
        <v>0</v>
      </c>
      <c r="X283" s="117">
        <f t="shared" si="54"/>
        <v>0</v>
      </c>
      <c r="Y283" s="117">
        <f t="shared" si="55"/>
        <v>0</v>
      </c>
      <c r="Z283" s="117">
        <f t="shared" si="56"/>
        <v>0</v>
      </c>
      <c r="AA283" s="118">
        <f t="shared" si="57"/>
        <v>0</v>
      </c>
      <c r="AB283" s="147"/>
    </row>
    <row r="284" spans="1:29" s="112" customFormat="1" ht="15.75" x14ac:dyDescent="0.25">
      <c r="A284" s="309">
        <v>111423</v>
      </c>
      <c r="B284" s="315" t="s">
        <v>485</v>
      </c>
      <c r="C284" s="309" t="s">
        <v>212</v>
      </c>
      <c r="D284" s="311" t="s">
        <v>465</v>
      </c>
      <c r="E284" s="115">
        <f t="shared" si="58"/>
        <v>7.5</v>
      </c>
      <c r="F284" s="131">
        <f>IF(AND(1=1,$E$12=1),VALUE(VLOOKUP($D284,'Pricing Reference'!$A$2:$J$98,2,FALSE))," ")</f>
        <v>7.5</v>
      </c>
      <c r="G284" s="131" t="str">
        <f>IF(AND(1=1,$E$12=2),VALUE(VLOOKUP($D284,'Pricing Reference'!$A$2:$J$98,3,FALSE))," ")</f>
        <v xml:space="preserve"> </v>
      </c>
      <c r="H284" s="131" t="str">
        <f>IF(AND(1=1,$E$12=3),VALUE(VLOOKUP($D284,'Pricing Reference'!$A$2:$J$98,4,FALSE))," ")</f>
        <v xml:space="preserve"> </v>
      </c>
      <c r="I284" s="131"/>
      <c r="J284" s="139">
        <f>VALUE(VLOOKUP($D284,'Pricing Reference'!$A$2:$J$98,10,FALSE))</f>
        <v>15</v>
      </c>
      <c r="K284" s="114"/>
      <c r="L284" s="114"/>
      <c r="M284" s="114"/>
      <c r="N284" s="114"/>
      <c r="O284" s="114"/>
      <c r="P284" s="139">
        <f t="shared" si="50"/>
        <v>0</v>
      </c>
      <c r="Q284" s="119"/>
      <c r="R284" s="116"/>
      <c r="S284" s="331">
        <v>888907003900</v>
      </c>
      <c r="T284" s="334" t="str">
        <f t="shared" si="51"/>
        <v xml:space="preserve"> </v>
      </c>
      <c r="U284" s="333"/>
      <c r="V284" s="117">
        <f t="shared" si="52"/>
        <v>0</v>
      </c>
      <c r="W284" s="117">
        <f t="shared" si="53"/>
        <v>0</v>
      </c>
      <c r="X284" s="117">
        <f t="shared" si="54"/>
        <v>0</v>
      </c>
      <c r="Y284" s="117">
        <f t="shared" si="55"/>
        <v>0</v>
      </c>
      <c r="Z284" s="117">
        <f t="shared" si="56"/>
        <v>0</v>
      </c>
      <c r="AA284" s="118">
        <f t="shared" si="57"/>
        <v>0</v>
      </c>
      <c r="AB284" s="147"/>
    </row>
    <row r="285" spans="1:29" s="112" customFormat="1" ht="15.75" x14ac:dyDescent="0.25">
      <c r="A285" s="309">
        <v>100223</v>
      </c>
      <c r="B285" s="315" t="s">
        <v>486</v>
      </c>
      <c r="C285" s="309" t="s">
        <v>212</v>
      </c>
      <c r="D285" s="311" t="s">
        <v>465</v>
      </c>
      <c r="E285" s="115">
        <f t="shared" si="58"/>
        <v>7.5</v>
      </c>
      <c r="F285" s="131">
        <f>IF(AND(1=1,$E$12=1),VALUE(VLOOKUP($D285,'Pricing Reference'!$A$2:$J$98,2,FALSE))," ")</f>
        <v>7.5</v>
      </c>
      <c r="G285" s="131" t="str">
        <f>IF(AND(1=1,$E$12=2),VALUE(VLOOKUP($D285,'Pricing Reference'!$A$2:$J$98,3,FALSE))," ")</f>
        <v xml:space="preserve"> </v>
      </c>
      <c r="H285" s="131" t="str">
        <f>IF(AND(1=1,$E$12=3),VALUE(VLOOKUP($D285,'Pricing Reference'!$A$2:$J$98,4,FALSE))," ")</f>
        <v xml:space="preserve"> </v>
      </c>
      <c r="I285" s="131"/>
      <c r="J285" s="139">
        <f>VALUE(VLOOKUP($D285,'Pricing Reference'!$A$2:$J$98,10,FALSE))</f>
        <v>15</v>
      </c>
      <c r="K285" s="114"/>
      <c r="L285" s="114"/>
      <c r="M285" s="114"/>
      <c r="N285" s="114"/>
      <c r="O285" s="114"/>
      <c r="P285" s="139">
        <f t="shared" si="50"/>
        <v>0</v>
      </c>
      <c r="Q285" s="119"/>
      <c r="R285" s="116"/>
      <c r="S285" s="331">
        <v>847587003518</v>
      </c>
      <c r="T285" s="334" t="str">
        <f t="shared" si="51"/>
        <v xml:space="preserve"> </v>
      </c>
      <c r="U285" s="333"/>
      <c r="V285" s="117">
        <f t="shared" si="52"/>
        <v>0</v>
      </c>
      <c r="W285" s="117">
        <f t="shared" si="53"/>
        <v>0</v>
      </c>
      <c r="X285" s="117">
        <f t="shared" si="54"/>
        <v>0</v>
      </c>
      <c r="Y285" s="117">
        <f t="shared" si="55"/>
        <v>0</v>
      </c>
      <c r="Z285" s="117">
        <f t="shared" si="56"/>
        <v>0</v>
      </c>
      <c r="AA285" s="118">
        <f t="shared" si="57"/>
        <v>0</v>
      </c>
      <c r="AB285" s="147"/>
    </row>
    <row r="286" spans="1:29" s="112" customFormat="1" ht="15.75" x14ac:dyDescent="0.25">
      <c r="A286" s="309">
        <v>100224</v>
      </c>
      <c r="B286" s="315" t="s">
        <v>487</v>
      </c>
      <c r="C286" s="309" t="s">
        <v>212</v>
      </c>
      <c r="D286" s="311" t="s">
        <v>465</v>
      </c>
      <c r="E286" s="115">
        <f t="shared" si="58"/>
        <v>7.5</v>
      </c>
      <c r="F286" s="131">
        <f>IF(AND(1=1,$E$12=1),VALUE(VLOOKUP($D286,'Pricing Reference'!$A$2:$J$98,2,FALSE))," ")</f>
        <v>7.5</v>
      </c>
      <c r="G286" s="131" t="str">
        <f>IF(AND(1=1,$E$12=2),VALUE(VLOOKUP($D286,'Pricing Reference'!$A$2:$J$98,3,FALSE))," ")</f>
        <v xml:space="preserve"> </v>
      </c>
      <c r="H286" s="131" t="str">
        <f>IF(AND(1=1,$E$12=3),VALUE(VLOOKUP($D286,'Pricing Reference'!$A$2:$J$98,4,FALSE))," ")</f>
        <v xml:space="preserve"> </v>
      </c>
      <c r="I286" s="131"/>
      <c r="J286" s="139">
        <f>VALUE(VLOOKUP($D286,'Pricing Reference'!$A$2:$J$98,10,FALSE))</f>
        <v>15</v>
      </c>
      <c r="K286" s="114"/>
      <c r="L286" s="114"/>
      <c r="M286" s="114"/>
      <c r="N286" s="114"/>
      <c r="O286" s="114"/>
      <c r="P286" s="139">
        <f t="shared" si="50"/>
        <v>0</v>
      </c>
      <c r="Q286" s="119"/>
      <c r="R286" s="116"/>
      <c r="S286" s="331">
        <v>847587003501</v>
      </c>
      <c r="T286" s="334" t="str">
        <f t="shared" si="51"/>
        <v xml:space="preserve"> </v>
      </c>
      <c r="U286" s="333"/>
      <c r="V286" s="117">
        <f t="shared" si="52"/>
        <v>0</v>
      </c>
      <c r="W286" s="117">
        <f t="shared" si="53"/>
        <v>0</v>
      </c>
      <c r="X286" s="117">
        <f t="shared" si="54"/>
        <v>0</v>
      </c>
      <c r="Y286" s="117">
        <f t="shared" si="55"/>
        <v>0</v>
      </c>
      <c r="Z286" s="117">
        <f t="shared" si="56"/>
        <v>0</v>
      </c>
      <c r="AA286" s="118">
        <f t="shared" si="57"/>
        <v>0</v>
      </c>
      <c r="AB286" s="147"/>
    </row>
    <row r="287" spans="1:29" s="112" customFormat="1" ht="15.75" x14ac:dyDescent="0.25">
      <c r="A287" s="309">
        <v>108666</v>
      </c>
      <c r="B287" s="315" t="s">
        <v>488</v>
      </c>
      <c r="C287" s="309" t="s">
        <v>212</v>
      </c>
      <c r="D287" s="311" t="s">
        <v>465</v>
      </c>
      <c r="E287" s="115">
        <f t="shared" si="58"/>
        <v>7.5</v>
      </c>
      <c r="F287" s="131">
        <f>IF(AND(1=1,$E$12=1),VALUE(VLOOKUP($D287,'Pricing Reference'!$A$2:$J$98,2,FALSE))," ")</f>
        <v>7.5</v>
      </c>
      <c r="G287" s="131" t="str">
        <f>IF(AND(1=1,$E$12=2),VALUE(VLOOKUP($D287,'Pricing Reference'!$A$2:$J$98,3,FALSE))," ")</f>
        <v xml:space="preserve"> </v>
      </c>
      <c r="H287" s="131" t="str">
        <f>IF(AND(1=1,$E$12=3),VALUE(VLOOKUP($D287,'Pricing Reference'!$A$2:$J$98,4,FALSE))," ")</f>
        <v xml:space="preserve"> </v>
      </c>
      <c r="I287" s="131"/>
      <c r="J287" s="139">
        <f>VALUE(VLOOKUP($D287,'Pricing Reference'!$A$2:$J$98,10,FALSE))</f>
        <v>15</v>
      </c>
      <c r="K287" s="114"/>
      <c r="L287" s="114"/>
      <c r="M287" s="114"/>
      <c r="N287" s="114"/>
      <c r="O287" s="114"/>
      <c r="P287" s="139">
        <f t="shared" si="50"/>
        <v>0</v>
      </c>
      <c r="Q287" s="119"/>
      <c r="R287" s="116"/>
      <c r="S287" s="331">
        <v>847587008827</v>
      </c>
      <c r="T287" s="334" t="str">
        <f t="shared" si="51"/>
        <v xml:space="preserve"> </v>
      </c>
      <c r="U287" s="333"/>
      <c r="V287" s="117">
        <f t="shared" si="52"/>
        <v>0</v>
      </c>
      <c r="W287" s="117">
        <f t="shared" si="53"/>
        <v>0</v>
      </c>
      <c r="X287" s="117">
        <f t="shared" si="54"/>
        <v>0</v>
      </c>
      <c r="Y287" s="117">
        <f t="shared" si="55"/>
        <v>0</v>
      </c>
      <c r="Z287" s="117">
        <f t="shared" si="56"/>
        <v>0</v>
      </c>
      <c r="AA287" s="118">
        <f t="shared" si="57"/>
        <v>0</v>
      </c>
      <c r="AB287" s="147"/>
    </row>
    <row r="288" spans="1:29" s="112" customFormat="1" ht="15.75" x14ac:dyDescent="0.25">
      <c r="A288" s="309">
        <v>100611</v>
      </c>
      <c r="B288" s="315" t="s">
        <v>489</v>
      </c>
      <c r="C288" s="309" t="s">
        <v>212</v>
      </c>
      <c r="D288" s="311" t="s">
        <v>465</v>
      </c>
      <c r="E288" s="115">
        <f t="shared" si="58"/>
        <v>7.5</v>
      </c>
      <c r="F288" s="131">
        <f>IF(AND(1=1,$E$12=1),VALUE(VLOOKUP($D288,'Pricing Reference'!$A$2:$J$98,2,FALSE))," ")</f>
        <v>7.5</v>
      </c>
      <c r="G288" s="131" t="str">
        <f>IF(AND(1=1,$E$12=2),VALUE(VLOOKUP($D288,'Pricing Reference'!$A$2:$J$98,3,FALSE))," ")</f>
        <v xml:space="preserve"> </v>
      </c>
      <c r="H288" s="131" t="str">
        <f>IF(AND(1=1,$E$12=3),VALUE(VLOOKUP($D288,'Pricing Reference'!$A$2:$J$98,4,FALSE))," ")</f>
        <v xml:space="preserve"> </v>
      </c>
      <c r="I288" s="131"/>
      <c r="J288" s="139">
        <f>VALUE(VLOOKUP($D288,'Pricing Reference'!$A$2:$J$98,10,FALSE))</f>
        <v>15</v>
      </c>
      <c r="K288" s="114"/>
      <c r="L288" s="114"/>
      <c r="M288" s="114"/>
      <c r="N288" s="114"/>
      <c r="O288" s="114"/>
      <c r="P288" s="139">
        <f t="shared" si="50"/>
        <v>0</v>
      </c>
      <c r="Q288" s="119"/>
      <c r="R288" s="116"/>
      <c r="S288" s="331">
        <v>847587001118</v>
      </c>
      <c r="T288" s="334" t="str">
        <f t="shared" si="51"/>
        <v xml:space="preserve"> </v>
      </c>
      <c r="U288" s="333"/>
      <c r="V288" s="117">
        <f t="shared" si="52"/>
        <v>0</v>
      </c>
      <c r="W288" s="117">
        <f t="shared" si="53"/>
        <v>0</v>
      </c>
      <c r="X288" s="117">
        <f t="shared" si="54"/>
        <v>0</v>
      </c>
      <c r="Y288" s="117">
        <f t="shared" si="55"/>
        <v>0</v>
      </c>
      <c r="Z288" s="117">
        <f t="shared" si="56"/>
        <v>0</v>
      </c>
      <c r="AA288" s="118">
        <f t="shared" si="57"/>
        <v>0</v>
      </c>
      <c r="AB288" s="147"/>
    </row>
    <row r="289" spans="1:29" s="112" customFormat="1" ht="15.75" x14ac:dyDescent="0.25">
      <c r="A289" s="313">
        <v>111675.789</v>
      </c>
      <c r="B289" s="315" t="s">
        <v>490</v>
      </c>
      <c r="C289" s="309" t="s">
        <v>152</v>
      </c>
      <c r="D289" s="311" t="s">
        <v>465</v>
      </c>
      <c r="E289" s="115">
        <f t="shared" si="58"/>
        <v>7.5</v>
      </c>
      <c r="F289" s="131">
        <f>IF(AND(1=1,$E$12=1),VALUE(VLOOKUP($D289,'Pricing Reference'!$A$2:$J$98,2,FALSE))," ")</f>
        <v>7.5</v>
      </c>
      <c r="G289" s="131" t="str">
        <f>IF(AND(1=1,$E$12=2),VALUE(VLOOKUP($D289,'Pricing Reference'!$A$2:$J$98,3,FALSE))," ")</f>
        <v xml:space="preserve"> </v>
      </c>
      <c r="H289" s="131" t="str">
        <f>IF(AND(1=1,$E$12=3),VALUE(VLOOKUP($D289,'Pricing Reference'!$A$2:$J$98,4,FALSE))," ")</f>
        <v xml:space="preserve"> </v>
      </c>
      <c r="I289" s="131"/>
      <c r="J289" s="139">
        <f>VALUE(VLOOKUP($D289,'Pricing Reference'!$A$2:$J$98,10,FALSE))</f>
        <v>15</v>
      </c>
      <c r="K289" s="114"/>
      <c r="L289" s="114"/>
      <c r="M289" s="114"/>
      <c r="N289" s="114"/>
      <c r="O289" s="114"/>
      <c r="P289" s="139">
        <f t="shared" si="50"/>
        <v>0</v>
      </c>
      <c r="Q289" s="119"/>
      <c r="R289" s="116"/>
      <c r="S289" s="331">
        <v>888907005218</v>
      </c>
      <c r="T289" s="334" t="str">
        <f t="shared" si="51"/>
        <v xml:space="preserve"> </v>
      </c>
      <c r="U289" s="333"/>
      <c r="V289" s="117">
        <f t="shared" si="52"/>
        <v>0</v>
      </c>
      <c r="W289" s="117">
        <f t="shared" si="53"/>
        <v>0</v>
      </c>
      <c r="X289" s="117">
        <f t="shared" si="54"/>
        <v>0</v>
      </c>
      <c r="Y289" s="117">
        <f t="shared" si="55"/>
        <v>0</v>
      </c>
      <c r="Z289" s="117">
        <f t="shared" si="56"/>
        <v>0</v>
      </c>
      <c r="AA289" s="118">
        <f t="shared" si="57"/>
        <v>0</v>
      </c>
      <c r="AB289" s="147"/>
    </row>
    <row r="290" spans="1:29" s="112" customFormat="1" ht="15.75" x14ac:dyDescent="0.25">
      <c r="A290" s="309">
        <v>108665</v>
      </c>
      <c r="B290" s="315" t="s">
        <v>491</v>
      </c>
      <c r="C290" s="309" t="s">
        <v>212</v>
      </c>
      <c r="D290" s="311" t="s">
        <v>465</v>
      </c>
      <c r="E290" s="115">
        <f t="shared" si="58"/>
        <v>7.5</v>
      </c>
      <c r="F290" s="131">
        <f>IF(AND(1=1,$E$12=1),VALUE(VLOOKUP($D290,'Pricing Reference'!$A$2:$J$98,2,FALSE))," ")</f>
        <v>7.5</v>
      </c>
      <c r="G290" s="131" t="str">
        <f>IF(AND(1=1,$E$12=2),VALUE(VLOOKUP($D290,'Pricing Reference'!$A$2:$J$98,3,FALSE))," ")</f>
        <v xml:space="preserve"> </v>
      </c>
      <c r="H290" s="131" t="str">
        <f>IF(AND(1=1,$E$12=3),VALUE(VLOOKUP($D290,'Pricing Reference'!$A$2:$J$98,4,FALSE))," ")</f>
        <v xml:space="preserve"> </v>
      </c>
      <c r="I290" s="131"/>
      <c r="J290" s="139">
        <f>VALUE(VLOOKUP($D290,'Pricing Reference'!$A$2:$J$98,10,FALSE))</f>
        <v>15</v>
      </c>
      <c r="K290" s="114"/>
      <c r="L290" s="114"/>
      <c r="M290" s="114"/>
      <c r="N290" s="114"/>
      <c r="O290" s="114"/>
      <c r="P290" s="139">
        <f t="shared" si="50"/>
        <v>0</v>
      </c>
      <c r="Q290" s="119"/>
      <c r="R290" s="116"/>
      <c r="S290" s="331">
        <v>847587008810</v>
      </c>
      <c r="T290" s="334" t="str">
        <f t="shared" si="51"/>
        <v xml:space="preserve"> </v>
      </c>
      <c r="U290" s="333"/>
      <c r="V290" s="117">
        <f t="shared" si="52"/>
        <v>0</v>
      </c>
      <c r="W290" s="117">
        <f t="shared" si="53"/>
        <v>0</v>
      </c>
      <c r="X290" s="117">
        <f t="shared" si="54"/>
        <v>0</v>
      </c>
      <c r="Y290" s="117">
        <f t="shared" si="55"/>
        <v>0</v>
      </c>
      <c r="Z290" s="117">
        <f t="shared" si="56"/>
        <v>0</v>
      </c>
      <c r="AA290" s="118">
        <f t="shared" si="57"/>
        <v>0</v>
      </c>
      <c r="AB290" s="147"/>
    </row>
    <row r="291" spans="1:29" s="16" customFormat="1" ht="15.75" x14ac:dyDescent="0.25">
      <c r="A291" s="313">
        <v>100274</v>
      </c>
      <c r="B291" s="315" t="s">
        <v>492</v>
      </c>
      <c r="C291" s="309" t="s">
        <v>212</v>
      </c>
      <c r="D291" s="311" t="s">
        <v>465</v>
      </c>
      <c r="E291" s="115">
        <f t="shared" si="58"/>
        <v>7.5</v>
      </c>
      <c r="F291" s="131">
        <f>IF(AND(1=1,$E$12=1),VALUE(VLOOKUP($D291,'Pricing Reference'!$A$2:$J$98,2,FALSE))," ")</f>
        <v>7.5</v>
      </c>
      <c r="G291" s="131" t="str">
        <f>IF(AND(1=1,$E$12=2),VALUE(VLOOKUP($D291,'Pricing Reference'!$A$2:$J$98,3,FALSE))," ")</f>
        <v xml:space="preserve"> </v>
      </c>
      <c r="H291" s="131" t="str">
        <f>IF(AND(1=1,$E$12=3),VALUE(VLOOKUP($D291,'Pricing Reference'!$A$2:$J$98,4,FALSE))," ")</f>
        <v xml:space="preserve"> </v>
      </c>
      <c r="I291" s="131"/>
      <c r="J291" s="139">
        <f>VALUE(VLOOKUP($D291,'Pricing Reference'!$A$2:$J$98,10,FALSE))</f>
        <v>15</v>
      </c>
      <c r="K291" s="114"/>
      <c r="L291" s="114"/>
      <c r="M291" s="114"/>
      <c r="N291" s="114"/>
      <c r="O291" s="114"/>
      <c r="P291" s="139">
        <f t="shared" si="50"/>
        <v>0</v>
      </c>
      <c r="Q291" s="335"/>
      <c r="R291" s="335"/>
      <c r="S291" s="331">
        <v>847587003457</v>
      </c>
      <c r="T291" s="334" t="str">
        <f t="shared" si="51"/>
        <v xml:space="preserve"> </v>
      </c>
      <c r="U291" s="316"/>
      <c r="V291" s="117">
        <f t="shared" si="52"/>
        <v>0</v>
      </c>
      <c r="W291" s="117">
        <f t="shared" si="53"/>
        <v>0</v>
      </c>
      <c r="X291" s="117">
        <f t="shared" si="54"/>
        <v>0</v>
      </c>
      <c r="Y291" s="117">
        <f t="shared" si="55"/>
        <v>0</v>
      </c>
      <c r="Z291" s="117">
        <f t="shared" si="56"/>
        <v>0</v>
      </c>
      <c r="AA291" s="118">
        <f t="shared" si="57"/>
        <v>0</v>
      </c>
      <c r="AB291" s="147"/>
      <c r="AC291" s="112"/>
    </row>
    <row r="292" spans="1:29" s="16" customFormat="1" ht="15.75" x14ac:dyDescent="0.25">
      <c r="A292" s="309">
        <v>100084</v>
      </c>
      <c r="B292" s="315" t="s">
        <v>493</v>
      </c>
      <c r="C292" s="309" t="s">
        <v>212</v>
      </c>
      <c r="D292" s="311" t="s">
        <v>465</v>
      </c>
      <c r="E292" s="115">
        <f t="shared" si="58"/>
        <v>7.5</v>
      </c>
      <c r="F292" s="131">
        <f>IF(AND(1=1,$E$12=1),VALUE(VLOOKUP($D292,'Pricing Reference'!$A$2:$J$98,2,FALSE))," ")</f>
        <v>7.5</v>
      </c>
      <c r="G292" s="131" t="str">
        <f>IF(AND(1=1,$E$12=2),VALUE(VLOOKUP($D292,'Pricing Reference'!$A$2:$J$98,3,FALSE))," ")</f>
        <v xml:space="preserve"> </v>
      </c>
      <c r="H292" s="131" t="str">
        <f>IF(AND(1=1,$E$12=3),VALUE(VLOOKUP($D292,'Pricing Reference'!$A$2:$J$98,4,FALSE))," ")</f>
        <v xml:space="preserve"> </v>
      </c>
      <c r="I292" s="131"/>
      <c r="J292" s="139">
        <f>VALUE(VLOOKUP($D292,'Pricing Reference'!$A$2:$J$98,10,FALSE))</f>
        <v>15</v>
      </c>
      <c r="K292" s="114"/>
      <c r="L292" s="114"/>
      <c r="M292" s="114"/>
      <c r="N292" s="114"/>
      <c r="O292" s="114"/>
      <c r="P292" s="139">
        <f t="shared" si="50"/>
        <v>0</v>
      </c>
      <c r="Q292" s="335"/>
      <c r="R292" s="335"/>
      <c r="S292" s="331">
        <v>847587003464</v>
      </c>
      <c r="T292" s="334" t="str">
        <f t="shared" si="51"/>
        <v xml:space="preserve"> </v>
      </c>
      <c r="U292" s="316"/>
      <c r="V292" s="117">
        <f t="shared" si="52"/>
        <v>0</v>
      </c>
      <c r="W292" s="117">
        <f t="shared" si="53"/>
        <v>0</v>
      </c>
      <c r="X292" s="117">
        <f t="shared" si="54"/>
        <v>0</v>
      </c>
      <c r="Y292" s="117">
        <f t="shared" si="55"/>
        <v>0</v>
      </c>
      <c r="Z292" s="117">
        <f t="shared" si="56"/>
        <v>0</v>
      </c>
      <c r="AA292" s="118">
        <f t="shared" si="57"/>
        <v>0</v>
      </c>
      <c r="AB292" s="147"/>
      <c r="AC292" s="112"/>
    </row>
    <row r="293" spans="1:29" s="112" customFormat="1" ht="15.75" x14ac:dyDescent="0.25">
      <c r="A293" s="309">
        <v>107679</v>
      </c>
      <c r="B293" s="315" t="s">
        <v>494</v>
      </c>
      <c r="C293" s="309" t="s">
        <v>212</v>
      </c>
      <c r="D293" s="311" t="s">
        <v>465</v>
      </c>
      <c r="E293" s="115">
        <f t="shared" si="58"/>
        <v>7.5</v>
      </c>
      <c r="F293" s="131">
        <f>IF(AND(1=1,$E$12=1),VALUE(VLOOKUP($D293,'Pricing Reference'!$A$2:$J$98,2,FALSE))," ")</f>
        <v>7.5</v>
      </c>
      <c r="G293" s="131" t="str">
        <f>IF(AND(1=1,$E$12=2),VALUE(VLOOKUP($D293,'Pricing Reference'!$A$2:$J$98,3,FALSE))," ")</f>
        <v xml:space="preserve"> </v>
      </c>
      <c r="H293" s="131" t="str">
        <f>IF(AND(1=1,$E$12=3),VALUE(VLOOKUP($D293,'Pricing Reference'!$A$2:$J$98,4,FALSE))," ")</f>
        <v xml:space="preserve"> </v>
      </c>
      <c r="I293" s="131"/>
      <c r="J293" s="139">
        <f>VALUE(VLOOKUP($D293,'Pricing Reference'!$A$2:$J$98,10,FALSE))</f>
        <v>15</v>
      </c>
      <c r="K293" s="114"/>
      <c r="L293" s="114"/>
      <c r="M293" s="114"/>
      <c r="N293" s="114"/>
      <c r="O293" s="114"/>
      <c r="P293" s="139">
        <f t="shared" si="50"/>
        <v>0</v>
      </c>
      <c r="Q293" s="119"/>
      <c r="R293" s="116"/>
      <c r="S293" s="331">
        <v>847587005970</v>
      </c>
      <c r="T293" s="334" t="str">
        <f t="shared" si="51"/>
        <v xml:space="preserve"> </v>
      </c>
      <c r="U293" s="333"/>
      <c r="V293" s="117">
        <f t="shared" si="52"/>
        <v>0</v>
      </c>
      <c r="W293" s="117">
        <f t="shared" si="53"/>
        <v>0</v>
      </c>
      <c r="X293" s="117">
        <f t="shared" si="54"/>
        <v>0</v>
      </c>
      <c r="Y293" s="117">
        <f t="shared" si="55"/>
        <v>0</v>
      </c>
      <c r="Z293" s="117">
        <f t="shared" si="56"/>
        <v>0</v>
      </c>
      <c r="AA293" s="118">
        <f t="shared" si="57"/>
        <v>0</v>
      </c>
      <c r="AB293" s="147"/>
    </row>
    <row r="294" spans="1:29" s="16" customFormat="1" ht="15.75" x14ac:dyDescent="0.25">
      <c r="A294" s="313">
        <v>111679.55499999999</v>
      </c>
      <c r="B294" s="311" t="s">
        <v>495</v>
      </c>
      <c r="C294" s="309" t="s">
        <v>152</v>
      </c>
      <c r="D294" s="311" t="s">
        <v>465</v>
      </c>
      <c r="E294" s="115">
        <f t="shared" si="58"/>
        <v>7.5</v>
      </c>
      <c r="F294" s="131">
        <f>IF(AND(1=1,$E$12=1),VALUE(VLOOKUP($D294,'Pricing Reference'!$A$2:$J$98,2,FALSE))," ")</f>
        <v>7.5</v>
      </c>
      <c r="G294" s="131" t="str">
        <f>IF(AND(1=1,$E$12=2),VALUE(VLOOKUP($D294,'Pricing Reference'!$A$2:$J$98,3,FALSE))," ")</f>
        <v xml:space="preserve"> </v>
      </c>
      <c r="H294" s="131" t="str">
        <f>IF(AND(1=1,$E$12=3),VALUE(VLOOKUP($D294,'Pricing Reference'!$A$2:$J$98,4,FALSE))," ")</f>
        <v xml:space="preserve"> </v>
      </c>
      <c r="I294" s="131"/>
      <c r="J294" s="139">
        <f>VALUE(VLOOKUP($D294,'Pricing Reference'!$A$2:$J$98,10,FALSE))</f>
        <v>15</v>
      </c>
      <c r="K294" s="114"/>
      <c r="L294" s="114"/>
      <c r="M294" s="114"/>
      <c r="N294" s="114"/>
      <c r="O294" s="114"/>
      <c r="P294" s="139">
        <f t="shared" si="50"/>
        <v>0</v>
      </c>
      <c r="Q294" s="335"/>
      <c r="R294" s="335"/>
      <c r="S294" s="331">
        <v>888907005171</v>
      </c>
      <c r="T294" s="334" t="str">
        <f t="shared" si="51"/>
        <v xml:space="preserve"> </v>
      </c>
      <c r="U294" s="316"/>
      <c r="V294" s="117">
        <f t="shared" si="52"/>
        <v>0</v>
      </c>
      <c r="W294" s="117">
        <f t="shared" si="53"/>
        <v>0</v>
      </c>
      <c r="X294" s="117">
        <f t="shared" si="54"/>
        <v>0</v>
      </c>
      <c r="Y294" s="117">
        <f t="shared" si="55"/>
        <v>0</v>
      </c>
      <c r="Z294" s="117">
        <f t="shared" si="56"/>
        <v>0</v>
      </c>
      <c r="AA294" s="118">
        <f t="shared" si="57"/>
        <v>0</v>
      </c>
      <c r="AB294" s="147"/>
      <c r="AC294" s="112"/>
    </row>
    <row r="295" spans="1:29" s="16" customFormat="1" ht="15.75" x14ac:dyDescent="0.25">
      <c r="A295" s="313">
        <v>100604</v>
      </c>
      <c r="B295" s="315" t="s">
        <v>496</v>
      </c>
      <c r="C295" s="309" t="s">
        <v>212</v>
      </c>
      <c r="D295" s="311" t="s">
        <v>465</v>
      </c>
      <c r="E295" s="115">
        <f t="shared" si="58"/>
        <v>7.5</v>
      </c>
      <c r="F295" s="131">
        <f>IF(AND(1=1,$E$12=1),VALUE(VLOOKUP($D295,'Pricing Reference'!$A$2:$J$98,2,FALSE))," ")</f>
        <v>7.5</v>
      </c>
      <c r="G295" s="131" t="str">
        <f>IF(AND(1=1,$E$12=2),VALUE(VLOOKUP($D295,'Pricing Reference'!$A$2:$J$98,3,FALSE))," ")</f>
        <v xml:space="preserve"> </v>
      </c>
      <c r="H295" s="131" t="str">
        <f>IF(AND(1=1,$E$12=3),VALUE(VLOOKUP($D295,'Pricing Reference'!$A$2:$J$98,4,FALSE))," ")</f>
        <v xml:space="preserve"> </v>
      </c>
      <c r="I295" s="131"/>
      <c r="J295" s="139">
        <f>VALUE(VLOOKUP($D295,'Pricing Reference'!$A$2:$J$98,10,FALSE))</f>
        <v>15</v>
      </c>
      <c r="K295" s="114"/>
      <c r="L295" s="114"/>
      <c r="M295" s="114"/>
      <c r="N295" s="114"/>
      <c r="O295" s="114"/>
      <c r="P295" s="139">
        <f t="shared" si="50"/>
        <v>0</v>
      </c>
      <c r="Q295" s="335"/>
      <c r="R295" s="335"/>
      <c r="S295" s="331">
        <v>877958008255</v>
      </c>
      <c r="T295" s="334" t="str">
        <f t="shared" si="51"/>
        <v xml:space="preserve"> </v>
      </c>
      <c r="U295" s="316"/>
      <c r="V295" s="117">
        <f t="shared" si="52"/>
        <v>0</v>
      </c>
      <c r="W295" s="117">
        <f t="shared" si="53"/>
        <v>0</v>
      </c>
      <c r="X295" s="117">
        <f t="shared" si="54"/>
        <v>0</v>
      </c>
      <c r="Y295" s="117">
        <f t="shared" si="55"/>
        <v>0</v>
      </c>
      <c r="Z295" s="117">
        <f t="shared" si="56"/>
        <v>0</v>
      </c>
      <c r="AA295" s="118">
        <f t="shared" si="57"/>
        <v>0</v>
      </c>
      <c r="AB295" s="147"/>
      <c r="AC295" s="112"/>
    </row>
    <row r="296" spans="1:29" s="16" customFormat="1" ht="15.75" x14ac:dyDescent="0.25">
      <c r="A296" s="313">
        <v>107689</v>
      </c>
      <c r="B296" s="315" t="s">
        <v>497</v>
      </c>
      <c r="C296" s="309" t="s">
        <v>212</v>
      </c>
      <c r="D296" s="311" t="s">
        <v>465</v>
      </c>
      <c r="E296" s="115">
        <f t="shared" si="58"/>
        <v>7.5</v>
      </c>
      <c r="F296" s="131">
        <f>IF(AND(1=1,$E$12=1),VALUE(VLOOKUP($D296,'Pricing Reference'!$A$2:$J$98,2,FALSE))," ")</f>
        <v>7.5</v>
      </c>
      <c r="G296" s="131" t="str">
        <f>IF(AND(1=1,$E$12=2),VALUE(VLOOKUP($D296,'Pricing Reference'!$A$2:$J$98,3,FALSE))," ")</f>
        <v xml:space="preserve"> </v>
      </c>
      <c r="H296" s="131" t="str">
        <f>IF(AND(1=1,$E$12=3),VALUE(VLOOKUP($D296,'Pricing Reference'!$A$2:$J$98,4,FALSE))," ")</f>
        <v xml:space="preserve"> </v>
      </c>
      <c r="I296" s="131"/>
      <c r="J296" s="139">
        <f>VALUE(VLOOKUP($D296,'Pricing Reference'!$A$2:$J$98,10,FALSE))</f>
        <v>15</v>
      </c>
      <c r="K296" s="114"/>
      <c r="L296" s="114"/>
      <c r="M296" s="114"/>
      <c r="N296" s="114"/>
      <c r="O296" s="114"/>
      <c r="P296" s="139">
        <f t="shared" si="50"/>
        <v>0</v>
      </c>
      <c r="Q296" s="335"/>
      <c r="R296" s="335"/>
      <c r="S296" s="331">
        <v>847587006076</v>
      </c>
      <c r="T296" s="334" t="str">
        <f t="shared" si="51"/>
        <v xml:space="preserve"> </v>
      </c>
      <c r="U296" s="316"/>
      <c r="V296" s="117">
        <f t="shared" si="52"/>
        <v>0</v>
      </c>
      <c r="W296" s="117">
        <f t="shared" si="53"/>
        <v>0</v>
      </c>
      <c r="X296" s="117">
        <f t="shared" si="54"/>
        <v>0</v>
      </c>
      <c r="Y296" s="117">
        <f t="shared" si="55"/>
        <v>0</v>
      </c>
      <c r="Z296" s="117">
        <f t="shared" si="56"/>
        <v>0</v>
      </c>
      <c r="AA296" s="118">
        <f t="shared" si="57"/>
        <v>0</v>
      </c>
      <c r="AB296" s="147"/>
      <c r="AC296" s="112"/>
    </row>
    <row r="297" spans="1:29" s="16" customFormat="1" ht="15.75" x14ac:dyDescent="0.25">
      <c r="A297" s="313">
        <v>100096</v>
      </c>
      <c r="B297" s="315" t="s">
        <v>498</v>
      </c>
      <c r="C297" s="309" t="s">
        <v>212</v>
      </c>
      <c r="D297" s="311" t="s">
        <v>465</v>
      </c>
      <c r="E297" s="115">
        <f t="shared" si="58"/>
        <v>7.5</v>
      </c>
      <c r="F297" s="131">
        <f>IF(AND(1=1,$E$12=1),VALUE(VLOOKUP($D297,'Pricing Reference'!$A$2:$J$98,2,FALSE))," ")</f>
        <v>7.5</v>
      </c>
      <c r="G297" s="131" t="str">
        <f>IF(AND(1=1,$E$12=2),VALUE(VLOOKUP($D297,'Pricing Reference'!$A$2:$J$98,3,FALSE))," ")</f>
        <v xml:space="preserve"> </v>
      </c>
      <c r="H297" s="131" t="str">
        <f>IF(AND(1=1,$E$12=3),VALUE(VLOOKUP($D297,'Pricing Reference'!$A$2:$J$98,4,FALSE))," ")</f>
        <v xml:space="preserve"> </v>
      </c>
      <c r="I297" s="131"/>
      <c r="J297" s="139">
        <f>VALUE(VLOOKUP($D297,'Pricing Reference'!$A$2:$J$98,10,FALSE))</f>
        <v>15</v>
      </c>
      <c r="K297" s="114"/>
      <c r="L297" s="114"/>
      <c r="M297" s="114"/>
      <c r="N297" s="114"/>
      <c r="O297" s="114"/>
      <c r="P297" s="139">
        <f t="shared" si="50"/>
        <v>0</v>
      </c>
      <c r="Q297" s="115"/>
      <c r="R297" s="116"/>
      <c r="S297" s="331">
        <v>847587003471</v>
      </c>
      <c r="T297" s="334" t="str">
        <f t="shared" si="51"/>
        <v xml:space="preserve"> </v>
      </c>
      <c r="U297" s="316"/>
      <c r="V297" s="117">
        <f t="shared" si="52"/>
        <v>0</v>
      </c>
      <c r="W297" s="117">
        <f t="shared" si="53"/>
        <v>0</v>
      </c>
      <c r="X297" s="117">
        <f t="shared" si="54"/>
        <v>0</v>
      </c>
      <c r="Y297" s="117">
        <f t="shared" si="55"/>
        <v>0</v>
      </c>
      <c r="Z297" s="117">
        <f t="shared" si="56"/>
        <v>0</v>
      </c>
      <c r="AA297" s="118">
        <f t="shared" si="57"/>
        <v>0</v>
      </c>
      <c r="AB297" s="147"/>
      <c r="AC297" s="112"/>
    </row>
    <row r="298" spans="1:29" s="112" customFormat="1" ht="15.75" x14ac:dyDescent="0.25">
      <c r="A298" s="313">
        <v>100601</v>
      </c>
      <c r="B298" s="315" t="s">
        <v>499</v>
      </c>
      <c r="C298" s="309" t="s">
        <v>212</v>
      </c>
      <c r="D298" s="311" t="s">
        <v>465</v>
      </c>
      <c r="E298" s="115">
        <f t="shared" si="58"/>
        <v>7.5</v>
      </c>
      <c r="F298" s="131">
        <f>IF(AND(1=1,$E$12=1),VALUE(VLOOKUP($D298,'Pricing Reference'!$A$2:$J$98,2,FALSE))," ")</f>
        <v>7.5</v>
      </c>
      <c r="G298" s="131" t="str">
        <f>IF(AND(1=1,$E$12=2),VALUE(VLOOKUP($D298,'Pricing Reference'!$A$2:$J$98,3,FALSE))," ")</f>
        <v xml:space="preserve"> </v>
      </c>
      <c r="H298" s="131" t="str">
        <f>IF(AND(1=1,$E$12=3),VALUE(VLOOKUP($D298,'Pricing Reference'!$A$2:$J$98,4,FALSE))," ")</f>
        <v xml:space="preserve"> </v>
      </c>
      <c r="I298" s="131"/>
      <c r="J298" s="139">
        <f>VALUE(VLOOKUP($D298,'Pricing Reference'!$A$2:$J$98,10,FALSE))</f>
        <v>15</v>
      </c>
      <c r="K298" s="114"/>
      <c r="L298" s="114"/>
      <c r="M298" s="114"/>
      <c r="N298" s="114"/>
      <c r="O298" s="114"/>
      <c r="P298" s="139">
        <f t="shared" si="50"/>
        <v>0</v>
      </c>
      <c r="Q298" s="119"/>
      <c r="R298" s="116"/>
      <c r="S298" s="331">
        <v>877958008224</v>
      </c>
      <c r="T298" s="334" t="str">
        <f t="shared" si="51"/>
        <v xml:space="preserve"> </v>
      </c>
      <c r="U298" s="333"/>
      <c r="V298" s="117">
        <f t="shared" si="52"/>
        <v>0</v>
      </c>
      <c r="W298" s="117">
        <f t="shared" si="53"/>
        <v>0</v>
      </c>
      <c r="X298" s="117">
        <f t="shared" si="54"/>
        <v>0</v>
      </c>
      <c r="Y298" s="117">
        <f t="shared" si="55"/>
        <v>0</v>
      </c>
      <c r="Z298" s="117">
        <f t="shared" si="56"/>
        <v>0</v>
      </c>
      <c r="AA298" s="118">
        <f t="shared" si="57"/>
        <v>0</v>
      </c>
      <c r="AB298" s="147"/>
    </row>
    <row r="299" spans="1:29" s="112" customFormat="1" ht="15.75" x14ac:dyDescent="0.25">
      <c r="A299" s="309">
        <v>107676</v>
      </c>
      <c r="B299" s="315" t="s">
        <v>500</v>
      </c>
      <c r="C299" s="309" t="s">
        <v>212</v>
      </c>
      <c r="D299" s="311" t="s">
        <v>465</v>
      </c>
      <c r="E299" s="115">
        <f t="shared" si="58"/>
        <v>7.5</v>
      </c>
      <c r="F299" s="131">
        <f>IF(AND(1=1,$E$12=1),VALUE(VLOOKUP($D299,'Pricing Reference'!$A$2:$J$98,2,FALSE))," ")</f>
        <v>7.5</v>
      </c>
      <c r="G299" s="131" t="str">
        <f>IF(AND(1=1,$E$12=2),VALUE(VLOOKUP($D299,'Pricing Reference'!$A$2:$J$98,3,FALSE))," ")</f>
        <v xml:space="preserve"> </v>
      </c>
      <c r="H299" s="131" t="str">
        <f>IF(AND(1=1,$E$12=3),VALUE(VLOOKUP($D299,'Pricing Reference'!$A$2:$J$98,4,FALSE))," ")</f>
        <v xml:space="preserve"> </v>
      </c>
      <c r="I299" s="131"/>
      <c r="J299" s="139">
        <f>VALUE(VLOOKUP($D299,'Pricing Reference'!$A$2:$J$98,10,FALSE))</f>
        <v>15</v>
      </c>
      <c r="K299" s="114"/>
      <c r="L299" s="114"/>
      <c r="M299" s="114"/>
      <c r="N299" s="114"/>
      <c r="O299" s="114"/>
      <c r="P299" s="139">
        <f t="shared" si="50"/>
        <v>0</v>
      </c>
      <c r="Q299" s="119"/>
      <c r="R299" s="116"/>
      <c r="S299" s="331">
        <v>847587005949</v>
      </c>
      <c r="T299" s="334" t="str">
        <f t="shared" si="51"/>
        <v xml:space="preserve"> </v>
      </c>
      <c r="U299" s="333"/>
      <c r="V299" s="117">
        <f t="shared" si="52"/>
        <v>0</v>
      </c>
      <c r="W299" s="117">
        <f t="shared" si="53"/>
        <v>0</v>
      </c>
      <c r="X299" s="117">
        <f t="shared" si="54"/>
        <v>0</v>
      </c>
      <c r="Y299" s="117">
        <f t="shared" si="55"/>
        <v>0</v>
      </c>
      <c r="Z299" s="117">
        <f t="shared" si="56"/>
        <v>0</v>
      </c>
      <c r="AA299" s="118">
        <f t="shared" si="57"/>
        <v>0</v>
      </c>
      <c r="AB299" s="147"/>
    </row>
    <row r="300" spans="1:29" s="112" customFormat="1" ht="15.75" x14ac:dyDescent="0.25">
      <c r="A300" s="309">
        <v>107682</v>
      </c>
      <c r="B300" s="315" t="s">
        <v>501</v>
      </c>
      <c r="C300" s="309" t="s">
        <v>212</v>
      </c>
      <c r="D300" s="311" t="s">
        <v>465</v>
      </c>
      <c r="E300" s="115">
        <f t="shared" si="58"/>
        <v>7.5</v>
      </c>
      <c r="F300" s="131">
        <f>IF(AND(1=1,$E$12=1),VALUE(VLOOKUP($D300,'Pricing Reference'!$A$2:$J$98,2,FALSE))," ")</f>
        <v>7.5</v>
      </c>
      <c r="G300" s="131" t="str">
        <f>IF(AND(1=1,$E$12=2),VALUE(VLOOKUP($D300,'Pricing Reference'!$A$2:$J$98,3,FALSE))," ")</f>
        <v xml:space="preserve"> </v>
      </c>
      <c r="H300" s="131" t="str">
        <f>IF(AND(1=1,$E$12=3),VALUE(VLOOKUP($D300,'Pricing Reference'!$A$2:$J$98,4,FALSE))," ")</f>
        <v xml:space="preserve"> </v>
      </c>
      <c r="I300" s="131"/>
      <c r="J300" s="139">
        <f>VALUE(VLOOKUP($D300,'Pricing Reference'!$A$2:$J$98,10,FALSE))</f>
        <v>15</v>
      </c>
      <c r="K300" s="114"/>
      <c r="L300" s="114"/>
      <c r="M300" s="114"/>
      <c r="N300" s="114"/>
      <c r="O300" s="114"/>
      <c r="P300" s="139">
        <f t="shared" si="50"/>
        <v>0</v>
      </c>
      <c r="Q300" s="119"/>
      <c r="R300" s="116"/>
      <c r="S300" s="331">
        <v>847587006007</v>
      </c>
      <c r="T300" s="334" t="str">
        <f t="shared" si="51"/>
        <v xml:space="preserve"> </v>
      </c>
      <c r="U300" s="333"/>
      <c r="V300" s="117">
        <f t="shared" si="52"/>
        <v>0</v>
      </c>
      <c r="W300" s="117">
        <f t="shared" si="53"/>
        <v>0</v>
      </c>
      <c r="X300" s="117">
        <f t="shared" si="54"/>
        <v>0</v>
      </c>
      <c r="Y300" s="117">
        <f t="shared" si="55"/>
        <v>0</v>
      </c>
      <c r="Z300" s="117">
        <f t="shared" si="56"/>
        <v>0</v>
      </c>
      <c r="AA300" s="118">
        <f t="shared" si="57"/>
        <v>0</v>
      </c>
      <c r="AB300" s="147"/>
    </row>
    <row r="301" spans="1:29" s="112" customFormat="1" ht="15.75" x14ac:dyDescent="0.25">
      <c r="A301" s="313">
        <v>107680</v>
      </c>
      <c r="B301" s="315" t="s">
        <v>502</v>
      </c>
      <c r="C301" s="309" t="s">
        <v>212</v>
      </c>
      <c r="D301" s="311" t="s">
        <v>465</v>
      </c>
      <c r="E301" s="115">
        <f t="shared" si="58"/>
        <v>7.5</v>
      </c>
      <c r="F301" s="131">
        <f>IF(AND(1=1,$E$12=1),VALUE(VLOOKUP($D301,'Pricing Reference'!$A$2:$J$98,2,FALSE))," ")</f>
        <v>7.5</v>
      </c>
      <c r="G301" s="131" t="str">
        <f>IF(AND(1=1,$E$12=2),VALUE(VLOOKUP($D301,'Pricing Reference'!$A$2:$J$98,3,FALSE))," ")</f>
        <v xml:space="preserve"> </v>
      </c>
      <c r="H301" s="131" t="str">
        <f>IF(AND(1=1,$E$12=3),VALUE(VLOOKUP($D301,'Pricing Reference'!$A$2:$J$98,4,FALSE))," ")</f>
        <v xml:space="preserve"> </v>
      </c>
      <c r="I301" s="131"/>
      <c r="J301" s="139">
        <f>VALUE(VLOOKUP($D301,'Pricing Reference'!$A$2:$J$98,10,FALSE))</f>
        <v>15</v>
      </c>
      <c r="K301" s="114"/>
      <c r="L301" s="114"/>
      <c r="M301" s="114"/>
      <c r="N301" s="114"/>
      <c r="O301" s="114"/>
      <c r="P301" s="139">
        <f t="shared" si="50"/>
        <v>0</v>
      </c>
      <c r="Q301" s="119"/>
      <c r="R301" s="116"/>
      <c r="S301" s="331">
        <v>847587005987</v>
      </c>
      <c r="T301" s="334" t="str">
        <f t="shared" si="51"/>
        <v xml:space="preserve"> </v>
      </c>
      <c r="U301" s="333"/>
      <c r="V301" s="117">
        <f t="shared" si="52"/>
        <v>0</v>
      </c>
      <c r="W301" s="117">
        <f t="shared" si="53"/>
        <v>0</v>
      </c>
      <c r="X301" s="117">
        <f t="shared" si="54"/>
        <v>0</v>
      </c>
      <c r="Y301" s="117">
        <f t="shared" si="55"/>
        <v>0</v>
      </c>
      <c r="Z301" s="117">
        <f t="shared" si="56"/>
        <v>0</v>
      </c>
      <c r="AA301" s="118">
        <f t="shared" si="57"/>
        <v>0</v>
      </c>
      <c r="AB301" s="147"/>
    </row>
    <row r="302" spans="1:29" s="16" customFormat="1" ht="15.75" x14ac:dyDescent="0.25">
      <c r="A302" s="309">
        <v>107681</v>
      </c>
      <c r="B302" s="315" t="s">
        <v>503</v>
      </c>
      <c r="C302" s="309" t="s">
        <v>212</v>
      </c>
      <c r="D302" s="311" t="s">
        <v>465</v>
      </c>
      <c r="E302" s="115">
        <f t="shared" si="58"/>
        <v>7.5</v>
      </c>
      <c r="F302" s="131">
        <f>IF(AND(1=1,$E$12=1),VALUE(VLOOKUP($D302,'Pricing Reference'!$A$2:$J$98,2,FALSE))," ")</f>
        <v>7.5</v>
      </c>
      <c r="G302" s="131" t="str">
        <f>IF(AND(1=1,$E$12=2),VALUE(VLOOKUP($D302,'Pricing Reference'!$A$2:$J$98,3,FALSE))," ")</f>
        <v xml:space="preserve"> </v>
      </c>
      <c r="H302" s="131" t="str">
        <f>IF(AND(1=1,$E$12=3),VALUE(VLOOKUP($D302,'Pricing Reference'!$A$2:$J$98,4,FALSE))," ")</f>
        <v xml:space="preserve"> </v>
      </c>
      <c r="I302" s="131"/>
      <c r="J302" s="139">
        <f>VALUE(VLOOKUP($D302,'Pricing Reference'!$A$2:$J$98,10,FALSE))</f>
        <v>15</v>
      </c>
      <c r="K302" s="114"/>
      <c r="L302" s="114"/>
      <c r="M302" s="114"/>
      <c r="N302" s="114"/>
      <c r="O302" s="114"/>
      <c r="P302" s="139">
        <f t="shared" si="50"/>
        <v>0</v>
      </c>
      <c r="Q302" s="115"/>
      <c r="R302" s="116"/>
      <c r="S302" s="331">
        <v>847587005994</v>
      </c>
      <c r="T302" s="334" t="str">
        <f t="shared" si="51"/>
        <v xml:space="preserve"> </v>
      </c>
      <c r="U302" s="316"/>
      <c r="V302" s="117">
        <f t="shared" si="52"/>
        <v>0</v>
      </c>
      <c r="W302" s="117">
        <f t="shared" si="53"/>
        <v>0</v>
      </c>
      <c r="X302" s="117">
        <f t="shared" si="54"/>
        <v>0</v>
      </c>
      <c r="Y302" s="117">
        <f t="shared" si="55"/>
        <v>0</v>
      </c>
      <c r="Z302" s="117">
        <f t="shared" si="56"/>
        <v>0</v>
      </c>
      <c r="AA302" s="118">
        <f t="shared" si="57"/>
        <v>0</v>
      </c>
      <c r="AB302" s="147"/>
      <c r="AC302" s="112"/>
    </row>
    <row r="303" spans="1:29" s="112" customFormat="1" ht="15.75" x14ac:dyDescent="0.25">
      <c r="A303" s="309">
        <v>107677</v>
      </c>
      <c r="B303" s="311" t="s">
        <v>504</v>
      </c>
      <c r="C303" s="309" t="s">
        <v>212</v>
      </c>
      <c r="D303" s="311" t="s">
        <v>465</v>
      </c>
      <c r="E303" s="115">
        <f t="shared" si="58"/>
        <v>7.5</v>
      </c>
      <c r="F303" s="131">
        <f>IF(AND(1=1,$E$12=1),VALUE(VLOOKUP($D303,'Pricing Reference'!$A$2:$J$98,2,FALSE))," ")</f>
        <v>7.5</v>
      </c>
      <c r="G303" s="131" t="str">
        <f>IF(AND(1=1,$E$12=2),VALUE(VLOOKUP($D303,'Pricing Reference'!$A$2:$J$98,3,FALSE))," ")</f>
        <v xml:space="preserve"> </v>
      </c>
      <c r="H303" s="131" t="str">
        <f>IF(AND(1=1,$E$12=3),VALUE(VLOOKUP($D303,'Pricing Reference'!$A$2:$J$98,4,FALSE))," ")</f>
        <v xml:space="preserve"> </v>
      </c>
      <c r="I303" s="131"/>
      <c r="J303" s="139">
        <f>VALUE(VLOOKUP($D303,'Pricing Reference'!$A$2:$J$98,10,FALSE))</f>
        <v>15</v>
      </c>
      <c r="K303" s="114"/>
      <c r="L303" s="114"/>
      <c r="M303" s="114"/>
      <c r="N303" s="114"/>
      <c r="O303" s="114"/>
      <c r="P303" s="139">
        <f t="shared" si="50"/>
        <v>0</v>
      </c>
      <c r="Q303" s="119"/>
      <c r="R303" s="116"/>
      <c r="S303" s="331">
        <v>847587005956</v>
      </c>
      <c r="T303" s="334" t="str">
        <f t="shared" si="51"/>
        <v xml:space="preserve"> </v>
      </c>
      <c r="U303" s="333"/>
      <c r="V303" s="117">
        <f t="shared" si="52"/>
        <v>0</v>
      </c>
      <c r="W303" s="117">
        <f t="shared" si="53"/>
        <v>0</v>
      </c>
      <c r="X303" s="117">
        <f t="shared" si="54"/>
        <v>0</v>
      </c>
      <c r="Y303" s="117">
        <f t="shared" si="55"/>
        <v>0</v>
      </c>
      <c r="Z303" s="117">
        <f t="shared" si="56"/>
        <v>0</v>
      </c>
      <c r="AA303" s="118">
        <f t="shared" si="57"/>
        <v>0</v>
      </c>
      <c r="AB303" s="147"/>
    </row>
    <row r="304" spans="1:29" s="112" customFormat="1" ht="15.75" x14ac:dyDescent="0.25">
      <c r="A304" s="314">
        <v>100602</v>
      </c>
      <c r="B304" s="315" t="s">
        <v>505</v>
      </c>
      <c r="C304" s="309" t="s">
        <v>212</v>
      </c>
      <c r="D304" s="311" t="s">
        <v>465</v>
      </c>
      <c r="E304" s="115">
        <f t="shared" si="58"/>
        <v>7.5</v>
      </c>
      <c r="F304" s="131">
        <f>IF(AND(1=1,$E$12=1),VALUE(VLOOKUP($D304,'Pricing Reference'!$A$2:$J$98,2,FALSE))," ")</f>
        <v>7.5</v>
      </c>
      <c r="G304" s="131" t="str">
        <f>IF(AND(1=1,$E$12=2),VALUE(VLOOKUP($D304,'Pricing Reference'!$A$2:$J$98,3,FALSE))," ")</f>
        <v xml:space="preserve"> </v>
      </c>
      <c r="H304" s="131" t="str">
        <f>IF(AND(1=1,$E$12=3),VALUE(VLOOKUP($D304,'Pricing Reference'!$A$2:$J$98,4,FALSE))," ")</f>
        <v xml:space="preserve"> </v>
      </c>
      <c r="I304" s="131"/>
      <c r="J304" s="139">
        <f>VALUE(VLOOKUP($D304,'Pricing Reference'!$A$2:$J$98,10,FALSE))</f>
        <v>15</v>
      </c>
      <c r="K304" s="114"/>
      <c r="L304" s="114"/>
      <c r="M304" s="114"/>
      <c r="N304" s="114"/>
      <c r="O304" s="114"/>
      <c r="P304" s="139">
        <f t="shared" si="50"/>
        <v>0</v>
      </c>
      <c r="Q304" s="119"/>
      <c r="R304" s="116"/>
      <c r="S304" s="331">
        <v>877958008231</v>
      </c>
      <c r="T304" s="334" t="str">
        <f t="shared" si="51"/>
        <v xml:space="preserve"> </v>
      </c>
      <c r="U304" s="333"/>
      <c r="V304" s="117">
        <f t="shared" si="52"/>
        <v>0</v>
      </c>
      <c r="W304" s="117">
        <f t="shared" si="53"/>
        <v>0</v>
      </c>
      <c r="X304" s="117">
        <f t="shared" si="54"/>
        <v>0</v>
      </c>
      <c r="Y304" s="117">
        <f t="shared" si="55"/>
        <v>0</v>
      </c>
      <c r="Z304" s="117">
        <f t="shared" si="56"/>
        <v>0</v>
      </c>
      <c r="AA304" s="118">
        <f t="shared" si="57"/>
        <v>0</v>
      </c>
      <c r="AB304" s="147"/>
    </row>
    <row r="305" spans="1:28" s="112" customFormat="1" ht="15.75" x14ac:dyDescent="0.25">
      <c r="A305" s="314">
        <v>111671.93700000001</v>
      </c>
      <c r="B305" s="315" t="s">
        <v>506</v>
      </c>
      <c r="C305" s="309" t="s">
        <v>152</v>
      </c>
      <c r="D305" s="311" t="s">
        <v>465</v>
      </c>
      <c r="E305" s="115">
        <f t="shared" si="58"/>
        <v>7.5</v>
      </c>
      <c r="F305" s="131">
        <f>IF(AND(1=1,$E$12=1),VALUE(VLOOKUP($D305,'Pricing Reference'!$A$2:$J$98,2,FALSE))," ")</f>
        <v>7.5</v>
      </c>
      <c r="G305" s="131" t="str">
        <f>IF(AND(1=1,$E$12=2),VALUE(VLOOKUP($D305,'Pricing Reference'!$A$2:$J$98,3,FALSE))," ")</f>
        <v xml:space="preserve"> </v>
      </c>
      <c r="H305" s="131" t="str">
        <f>IF(AND(1=1,$E$12=3),VALUE(VLOOKUP($D305,'Pricing Reference'!$A$2:$J$98,4,FALSE))," ")</f>
        <v xml:space="preserve"> </v>
      </c>
      <c r="I305" s="131"/>
      <c r="J305" s="139">
        <f>VALUE(VLOOKUP($D305,'Pricing Reference'!$A$2:$J$98,10,FALSE))</f>
        <v>15</v>
      </c>
      <c r="K305" s="114"/>
      <c r="L305" s="114"/>
      <c r="M305" s="114"/>
      <c r="N305" s="114"/>
      <c r="O305" s="114"/>
      <c r="P305" s="139">
        <f t="shared" si="50"/>
        <v>0</v>
      </c>
      <c r="Q305" s="119"/>
      <c r="R305" s="116"/>
      <c r="S305" s="331">
        <v>888907005256</v>
      </c>
      <c r="T305" s="334" t="str">
        <f t="shared" si="51"/>
        <v xml:space="preserve"> </v>
      </c>
      <c r="U305" s="333"/>
      <c r="V305" s="117">
        <f t="shared" si="52"/>
        <v>0</v>
      </c>
      <c r="W305" s="117">
        <f t="shared" si="53"/>
        <v>0</v>
      </c>
      <c r="X305" s="117">
        <f t="shared" si="54"/>
        <v>0</v>
      </c>
      <c r="Y305" s="117">
        <f t="shared" si="55"/>
        <v>0</v>
      </c>
      <c r="Z305" s="117">
        <f t="shared" si="56"/>
        <v>0</v>
      </c>
      <c r="AA305" s="118">
        <f t="shared" si="57"/>
        <v>0</v>
      </c>
      <c r="AB305" s="147"/>
    </row>
    <row r="306" spans="1:28" s="112" customFormat="1" ht="15.75" x14ac:dyDescent="0.25">
      <c r="A306" s="309">
        <v>111673.70699999999</v>
      </c>
      <c r="B306" s="315" t="s">
        <v>507</v>
      </c>
      <c r="C306" s="309" t="s">
        <v>152</v>
      </c>
      <c r="D306" s="311" t="s">
        <v>465</v>
      </c>
      <c r="E306" s="115">
        <f t="shared" si="58"/>
        <v>7.5</v>
      </c>
      <c r="F306" s="131">
        <f>IF(AND(1=1,$E$12=1),VALUE(VLOOKUP($D306,'Pricing Reference'!$A$2:$J$98,2,FALSE))," ")</f>
        <v>7.5</v>
      </c>
      <c r="G306" s="131" t="str">
        <f>IF(AND(1=1,$E$12=2),VALUE(VLOOKUP($D306,'Pricing Reference'!$A$2:$J$98,3,FALSE))," ")</f>
        <v xml:space="preserve"> </v>
      </c>
      <c r="H306" s="131" t="str">
        <f>IF(AND(1=1,$E$12=3),VALUE(VLOOKUP($D306,'Pricing Reference'!$A$2:$J$98,4,FALSE))," ")</f>
        <v xml:space="preserve"> </v>
      </c>
      <c r="I306" s="131"/>
      <c r="J306" s="139">
        <f>VALUE(VLOOKUP($D306,'Pricing Reference'!$A$2:$J$98,10,FALSE))</f>
        <v>15</v>
      </c>
      <c r="K306" s="114"/>
      <c r="L306" s="114"/>
      <c r="M306" s="114"/>
      <c r="N306" s="114"/>
      <c r="O306" s="114"/>
      <c r="P306" s="139">
        <f t="shared" si="50"/>
        <v>0</v>
      </c>
      <c r="Q306" s="119"/>
      <c r="R306" s="116"/>
      <c r="S306" s="331">
        <v>888907005232</v>
      </c>
      <c r="T306" s="334" t="str">
        <f t="shared" si="51"/>
        <v xml:space="preserve"> </v>
      </c>
      <c r="U306" s="333"/>
      <c r="V306" s="117">
        <f t="shared" si="52"/>
        <v>0</v>
      </c>
      <c r="W306" s="117">
        <f t="shared" si="53"/>
        <v>0</v>
      </c>
      <c r="X306" s="117">
        <f t="shared" si="54"/>
        <v>0</v>
      </c>
      <c r="Y306" s="117">
        <f t="shared" si="55"/>
        <v>0</v>
      </c>
      <c r="Z306" s="117">
        <f t="shared" si="56"/>
        <v>0</v>
      </c>
      <c r="AA306" s="118">
        <f t="shared" si="57"/>
        <v>0</v>
      </c>
      <c r="AB306" s="147"/>
    </row>
    <row r="307" spans="1:28" s="112" customFormat="1" ht="15.75" x14ac:dyDescent="0.25">
      <c r="A307" s="309">
        <v>111672.55499999999</v>
      </c>
      <c r="B307" s="311" t="s">
        <v>508</v>
      </c>
      <c r="C307" s="309" t="s">
        <v>152</v>
      </c>
      <c r="D307" s="311" t="s">
        <v>465</v>
      </c>
      <c r="E307" s="115">
        <f t="shared" si="58"/>
        <v>7.5</v>
      </c>
      <c r="F307" s="131">
        <f>IF(AND(1=1,$E$12=1),VALUE(VLOOKUP($D307,'Pricing Reference'!$A$2:$J$98,2,FALSE))," ")</f>
        <v>7.5</v>
      </c>
      <c r="G307" s="131" t="str">
        <f>IF(AND(1=1,$E$12=2),VALUE(VLOOKUP($D307,'Pricing Reference'!$A$2:$J$98,3,FALSE))," ")</f>
        <v xml:space="preserve"> </v>
      </c>
      <c r="H307" s="131" t="str">
        <f>IF(AND(1=1,$E$12=3),VALUE(VLOOKUP($D307,'Pricing Reference'!$A$2:$J$98,4,FALSE))," ")</f>
        <v xml:space="preserve"> </v>
      </c>
      <c r="I307" s="131"/>
      <c r="J307" s="139">
        <f>VALUE(VLOOKUP($D307,'Pricing Reference'!$A$2:$J$98,10,FALSE))</f>
        <v>15</v>
      </c>
      <c r="K307" s="114"/>
      <c r="L307" s="114"/>
      <c r="M307" s="114"/>
      <c r="N307" s="114"/>
      <c r="O307" s="114"/>
      <c r="P307" s="139">
        <f t="shared" si="50"/>
        <v>0</v>
      </c>
      <c r="Q307" s="119"/>
      <c r="R307" s="116"/>
      <c r="S307" s="331">
        <v>888907005249</v>
      </c>
      <c r="T307" s="334" t="str">
        <f t="shared" si="51"/>
        <v xml:space="preserve"> </v>
      </c>
      <c r="U307" s="333"/>
      <c r="V307" s="117">
        <f t="shared" si="52"/>
        <v>0</v>
      </c>
      <c r="W307" s="117">
        <f t="shared" si="53"/>
        <v>0</v>
      </c>
      <c r="X307" s="117">
        <f t="shared" si="54"/>
        <v>0</v>
      </c>
      <c r="Y307" s="117">
        <f t="shared" si="55"/>
        <v>0</v>
      </c>
      <c r="Z307" s="117">
        <f t="shared" si="56"/>
        <v>0</v>
      </c>
      <c r="AA307" s="118">
        <f t="shared" si="57"/>
        <v>0</v>
      </c>
      <c r="AB307" s="147"/>
    </row>
    <row r="308" spans="1:28" s="112" customFormat="1" ht="15.75" x14ac:dyDescent="0.25">
      <c r="A308" s="309">
        <v>108794</v>
      </c>
      <c r="B308" s="311" t="s">
        <v>509</v>
      </c>
      <c r="C308" s="309" t="s">
        <v>212</v>
      </c>
      <c r="D308" s="311" t="s">
        <v>150</v>
      </c>
      <c r="E308" s="115">
        <f t="shared" si="58"/>
        <v>7.5</v>
      </c>
      <c r="F308" s="131">
        <f>IF(AND(1=1,$E$12=1),VALUE(VLOOKUP($D308,'Pricing Reference'!$A$2:$J$98,2,FALSE))," ")</f>
        <v>7.5</v>
      </c>
      <c r="G308" s="131" t="str">
        <f>IF(AND(1=1,$E$12=2),VALUE(VLOOKUP($D308,'Pricing Reference'!$A$2:$J$98,3,FALSE))," ")</f>
        <v xml:space="preserve"> </v>
      </c>
      <c r="H308" s="131" t="str">
        <f>IF(AND(1=1,$E$12=3),VALUE(VLOOKUP($D308,'Pricing Reference'!$A$2:$J$98,4,FALSE))," ")</f>
        <v xml:space="preserve"> </v>
      </c>
      <c r="I308" s="131"/>
      <c r="J308" s="139">
        <f>VALUE(VLOOKUP($D308,'Pricing Reference'!$A$2:$J$98,10,FALSE))</f>
        <v>15</v>
      </c>
      <c r="K308" s="114"/>
      <c r="L308" s="114"/>
      <c r="M308" s="114"/>
      <c r="N308" s="114"/>
      <c r="O308" s="114"/>
      <c r="P308" s="139">
        <f t="shared" si="50"/>
        <v>0</v>
      </c>
      <c r="Q308" s="119"/>
      <c r="R308" s="116"/>
      <c r="S308" s="331">
        <v>888907001173</v>
      </c>
      <c r="T308" s="334" t="str">
        <f t="shared" si="51"/>
        <v xml:space="preserve"> </v>
      </c>
      <c r="U308" s="333"/>
      <c r="V308" s="117">
        <f t="shared" si="52"/>
        <v>0</v>
      </c>
      <c r="W308" s="117">
        <f t="shared" si="53"/>
        <v>0</v>
      </c>
      <c r="X308" s="117">
        <f t="shared" si="54"/>
        <v>0</v>
      </c>
      <c r="Y308" s="117">
        <f t="shared" si="55"/>
        <v>0</v>
      </c>
      <c r="Z308" s="117">
        <f t="shared" si="56"/>
        <v>0</v>
      </c>
      <c r="AA308" s="118">
        <f t="shared" si="57"/>
        <v>0</v>
      </c>
      <c r="AB308" s="147"/>
    </row>
    <row r="309" spans="1:28" s="112" customFormat="1" ht="15.75" x14ac:dyDescent="0.25">
      <c r="A309" s="309">
        <v>108801</v>
      </c>
      <c r="B309" s="311" t="s">
        <v>510</v>
      </c>
      <c r="C309" s="309" t="s">
        <v>212</v>
      </c>
      <c r="D309" s="311" t="s">
        <v>150</v>
      </c>
      <c r="E309" s="115">
        <f t="shared" si="58"/>
        <v>7.5</v>
      </c>
      <c r="F309" s="131">
        <f>IF(AND(1=1,$E$12=1),VALUE(VLOOKUP($D309,'Pricing Reference'!$A$2:$J$98,2,FALSE))," ")</f>
        <v>7.5</v>
      </c>
      <c r="G309" s="131" t="str">
        <f>IF(AND(1=1,$E$12=2),VALUE(VLOOKUP($D309,'Pricing Reference'!$A$2:$J$98,3,FALSE))," ")</f>
        <v xml:space="preserve"> </v>
      </c>
      <c r="H309" s="131" t="str">
        <f>IF(AND(1=1,$E$12=3),VALUE(VLOOKUP($D309,'Pricing Reference'!$A$2:$J$98,4,FALSE))," ")</f>
        <v xml:space="preserve"> </v>
      </c>
      <c r="I309" s="131"/>
      <c r="J309" s="139">
        <f>VALUE(VLOOKUP($D309,'Pricing Reference'!$A$2:$J$98,10,FALSE))</f>
        <v>15</v>
      </c>
      <c r="K309" s="114"/>
      <c r="L309" s="114"/>
      <c r="M309" s="114"/>
      <c r="N309" s="114"/>
      <c r="O309" s="114"/>
      <c r="P309" s="139">
        <f t="shared" si="50"/>
        <v>0</v>
      </c>
      <c r="Q309" s="119"/>
      <c r="R309" s="116"/>
      <c r="S309" s="331">
        <v>888907001241</v>
      </c>
      <c r="T309" s="334" t="str">
        <f t="shared" si="51"/>
        <v xml:space="preserve"> </v>
      </c>
      <c r="U309" s="333"/>
      <c r="V309" s="117">
        <f t="shared" si="52"/>
        <v>0</v>
      </c>
      <c r="W309" s="117">
        <f t="shared" si="53"/>
        <v>0</v>
      </c>
      <c r="X309" s="117">
        <f t="shared" si="54"/>
        <v>0</v>
      </c>
      <c r="Y309" s="117">
        <f t="shared" si="55"/>
        <v>0</v>
      </c>
      <c r="Z309" s="117">
        <f t="shared" si="56"/>
        <v>0</v>
      </c>
      <c r="AA309" s="118">
        <f t="shared" si="57"/>
        <v>0</v>
      </c>
      <c r="AB309" s="147"/>
    </row>
    <row r="310" spans="1:28" s="112" customFormat="1" ht="15.75" x14ac:dyDescent="0.25">
      <c r="A310" s="309">
        <v>108790</v>
      </c>
      <c r="B310" s="311" t="s">
        <v>511</v>
      </c>
      <c r="C310" s="309" t="s">
        <v>212</v>
      </c>
      <c r="D310" s="311" t="s">
        <v>150</v>
      </c>
      <c r="E310" s="115">
        <f t="shared" si="58"/>
        <v>7.5</v>
      </c>
      <c r="F310" s="131">
        <f>IF(AND(1=1,$E$12=1),VALUE(VLOOKUP($D310,'Pricing Reference'!$A$2:$J$98,2,FALSE))," ")</f>
        <v>7.5</v>
      </c>
      <c r="G310" s="131" t="str">
        <f>IF(AND(1=1,$E$12=2),VALUE(VLOOKUP($D310,'Pricing Reference'!$A$2:$J$98,3,FALSE))," ")</f>
        <v xml:space="preserve"> </v>
      </c>
      <c r="H310" s="131" t="str">
        <f>IF(AND(1=1,$E$12=3),VALUE(VLOOKUP($D310,'Pricing Reference'!$A$2:$J$98,4,FALSE))," ")</f>
        <v xml:space="preserve"> </v>
      </c>
      <c r="I310" s="131"/>
      <c r="J310" s="139">
        <f>VALUE(VLOOKUP($D310,'Pricing Reference'!$A$2:$J$98,10,FALSE))</f>
        <v>15</v>
      </c>
      <c r="K310" s="114"/>
      <c r="L310" s="114"/>
      <c r="M310" s="114"/>
      <c r="N310" s="114"/>
      <c r="O310" s="114"/>
      <c r="P310" s="139">
        <f t="shared" si="50"/>
        <v>0</v>
      </c>
      <c r="Q310" s="119"/>
      <c r="R310" s="116"/>
      <c r="S310" s="331">
        <v>888907001135</v>
      </c>
      <c r="T310" s="334" t="str">
        <f t="shared" si="51"/>
        <v xml:space="preserve"> </v>
      </c>
      <c r="U310" s="333"/>
      <c r="V310" s="117">
        <f t="shared" si="52"/>
        <v>0</v>
      </c>
      <c r="W310" s="117">
        <f t="shared" si="53"/>
        <v>0</v>
      </c>
      <c r="X310" s="117">
        <f t="shared" si="54"/>
        <v>0</v>
      </c>
      <c r="Y310" s="117">
        <f t="shared" si="55"/>
        <v>0</v>
      </c>
      <c r="Z310" s="117">
        <f t="shared" si="56"/>
        <v>0</v>
      </c>
      <c r="AA310" s="118">
        <f t="shared" si="57"/>
        <v>0</v>
      </c>
      <c r="AB310" s="147"/>
    </row>
    <row r="311" spans="1:28" s="112" customFormat="1" ht="15.75" x14ac:dyDescent="0.25">
      <c r="A311" s="309">
        <v>108793</v>
      </c>
      <c r="B311" s="315" t="s">
        <v>512</v>
      </c>
      <c r="C311" s="309" t="s">
        <v>212</v>
      </c>
      <c r="D311" s="311" t="s">
        <v>150</v>
      </c>
      <c r="E311" s="115">
        <f t="shared" si="58"/>
        <v>7.5</v>
      </c>
      <c r="F311" s="131">
        <f>IF(AND(1=1,$E$12=1),VALUE(VLOOKUP($D311,'Pricing Reference'!$A$2:$J$98,2,FALSE))," ")</f>
        <v>7.5</v>
      </c>
      <c r="G311" s="131" t="str">
        <f>IF(AND(1=1,$E$12=2),VALUE(VLOOKUP($D311,'Pricing Reference'!$A$2:$J$98,3,FALSE))," ")</f>
        <v xml:space="preserve"> </v>
      </c>
      <c r="H311" s="131" t="str">
        <f>IF(AND(1=1,$E$12=3),VALUE(VLOOKUP($D311,'Pricing Reference'!$A$2:$J$98,4,FALSE))," ")</f>
        <v xml:space="preserve"> </v>
      </c>
      <c r="I311" s="131"/>
      <c r="J311" s="139">
        <f>VALUE(VLOOKUP($D311,'Pricing Reference'!$A$2:$J$98,10,FALSE))</f>
        <v>15</v>
      </c>
      <c r="K311" s="114"/>
      <c r="L311" s="114"/>
      <c r="M311" s="114"/>
      <c r="N311" s="114"/>
      <c r="O311" s="114"/>
      <c r="P311" s="139">
        <f t="shared" si="50"/>
        <v>0</v>
      </c>
      <c r="Q311" s="119"/>
      <c r="R311" s="116"/>
      <c r="S311" s="331">
        <v>888907001166</v>
      </c>
      <c r="T311" s="334" t="str">
        <f t="shared" si="51"/>
        <v xml:space="preserve"> </v>
      </c>
      <c r="U311" s="333"/>
      <c r="V311" s="117">
        <f t="shared" si="52"/>
        <v>0</v>
      </c>
      <c r="W311" s="117">
        <f t="shared" si="53"/>
        <v>0</v>
      </c>
      <c r="X311" s="117">
        <f t="shared" si="54"/>
        <v>0</v>
      </c>
      <c r="Y311" s="117">
        <f t="shared" si="55"/>
        <v>0</v>
      </c>
      <c r="Z311" s="117">
        <f t="shared" si="56"/>
        <v>0</v>
      </c>
      <c r="AA311" s="118">
        <f t="shared" si="57"/>
        <v>0</v>
      </c>
      <c r="AB311" s="147"/>
    </row>
    <row r="312" spans="1:28" s="112" customFormat="1" ht="15.75" x14ac:dyDescent="0.25">
      <c r="A312" s="309">
        <v>108802</v>
      </c>
      <c r="B312" s="311" t="s">
        <v>513</v>
      </c>
      <c r="C312" s="309" t="s">
        <v>212</v>
      </c>
      <c r="D312" s="311" t="s">
        <v>150</v>
      </c>
      <c r="E312" s="115">
        <f t="shared" si="58"/>
        <v>7.5</v>
      </c>
      <c r="F312" s="131">
        <f>IF(AND(1=1,$E$12=1),VALUE(VLOOKUP($D312,'Pricing Reference'!$A$2:$J$98,2,FALSE))," ")</f>
        <v>7.5</v>
      </c>
      <c r="G312" s="131" t="str">
        <f>IF(AND(1=1,$E$12=2),VALUE(VLOOKUP($D312,'Pricing Reference'!$A$2:$J$98,3,FALSE))," ")</f>
        <v xml:space="preserve"> </v>
      </c>
      <c r="H312" s="131" t="str">
        <f>IF(AND(1=1,$E$12=3),VALUE(VLOOKUP($D312,'Pricing Reference'!$A$2:$J$98,4,FALSE))," ")</f>
        <v xml:space="preserve"> </v>
      </c>
      <c r="I312" s="131"/>
      <c r="J312" s="139">
        <f>VALUE(VLOOKUP($D312,'Pricing Reference'!$A$2:$J$98,10,FALSE))</f>
        <v>15</v>
      </c>
      <c r="K312" s="114"/>
      <c r="L312" s="114"/>
      <c r="M312" s="114"/>
      <c r="N312" s="114"/>
      <c r="O312" s="114"/>
      <c r="P312" s="139">
        <f t="shared" si="50"/>
        <v>0</v>
      </c>
      <c r="Q312" s="119"/>
      <c r="R312" s="116"/>
      <c r="S312" s="331">
        <v>888907001258</v>
      </c>
      <c r="T312" s="334" t="str">
        <f t="shared" si="51"/>
        <v xml:space="preserve"> </v>
      </c>
      <c r="U312" s="333"/>
      <c r="V312" s="117">
        <f t="shared" si="52"/>
        <v>0</v>
      </c>
      <c r="W312" s="117">
        <f t="shared" si="53"/>
        <v>0</v>
      </c>
      <c r="X312" s="117">
        <f t="shared" si="54"/>
        <v>0</v>
      </c>
      <c r="Y312" s="117">
        <f t="shared" si="55"/>
        <v>0</v>
      </c>
      <c r="Z312" s="117">
        <f t="shared" si="56"/>
        <v>0</v>
      </c>
      <c r="AA312" s="118">
        <f t="shared" si="57"/>
        <v>0</v>
      </c>
      <c r="AB312" s="147"/>
    </row>
    <row r="313" spans="1:28" s="112" customFormat="1" ht="15.75" x14ac:dyDescent="0.25">
      <c r="A313" s="309">
        <v>108791</v>
      </c>
      <c r="B313" s="311" t="s">
        <v>514</v>
      </c>
      <c r="C313" s="309" t="s">
        <v>212</v>
      </c>
      <c r="D313" s="311" t="s">
        <v>150</v>
      </c>
      <c r="E313" s="115">
        <f t="shared" si="58"/>
        <v>7.5</v>
      </c>
      <c r="F313" s="131">
        <f>IF(AND(1=1,$E$12=1),VALUE(VLOOKUP($D313,'Pricing Reference'!$A$2:$J$98,2,FALSE))," ")</f>
        <v>7.5</v>
      </c>
      <c r="G313" s="131" t="str">
        <f>IF(AND(1=1,$E$12=2),VALUE(VLOOKUP($D313,'Pricing Reference'!$A$2:$J$98,3,FALSE))," ")</f>
        <v xml:space="preserve"> </v>
      </c>
      <c r="H313" s="131" t="str">
        <f>IF(AND(1=1,$E$12=3),VALUE(VLOOKUP($D313,'Pricing Reference'!$A$2:$J$98,4,FALSE))," ")</f>
        <v xml:space="preserve"> </v>
      </c>
      <c r="I313" s="131"/>
      <c r="J313" s="139">
        <f>VALUE(VLOOKUP($D313,'Pricing Reference'!$A$2:$J$98,10,FALSE))</f>
        <v>15</v>
      </c>
      <c r="K313" s="114"/>
      <c r="L313" s="114"/>
      <c r="M313" s="114"/>
      <c r="N313" s="114"/>
      <c r="O313" s="114"/>
      <c r="P313" s="139">
        <f t="shared" si="50"/>
        <v>0</v>
      </c>
      <c r="Q313" s="119"/>
      <c r="R313" s="116"/>
      <c r="S313" s="331">
        <v>888907001142</v>
      </c>
      <c r="T313" s="334" t="str">
        <f t="shared" si="51"/>
        <v xml:space="preserve"> </v>
      </c>
      <c r="U313" s="333"/>
      <c r="V313" s="117">
        <f t="shared" si="52"/>
        <v>0</v>
      </c>
      <c r="W313" s="117">
        <f t="shared" si="53"/>
        <v>0</v>
      </c>
      <c r="X313" s="117">
        <f t="shared" si="54"/>
        <v>0</v>
      </c>
      <c r="Y313" s="117">
        <f t="shared" si="55"/>
        <v>0</v>
      </c>
      <c r="Z313" s="117">
        <f t="shared" si="56"/>
        <v>0</v>
      </c>
      <c r="AA313" s="118">
        <f t="shared" si="57"/>
        <v>0</v>
      </c>
      <c r="AB313" s="147"/>
    </row>
    <row r="314" spans="1:28" s="112" customFormat="1" ht="15.75" x14ac:dyDescent="0.25">
      <c r="A314" s="309">
        <v>108800</v>
      </c>
      <c r="B314" s="311" t="s">
        <v>515</v>
      </c>
      <c r="C314" s="309" t="s">
        <v>212</v>
      </c>
      <c r="D314" s="311" t="s">
        <v>150</v>
      </c>
      <c r="E314" s="115">
        <f t="shared" si="58"/>
        <v>7.5</v>
      </c>
      <c r="F314" s="131">
        <f>IF(AND(1=1,$E$12=1),VALUE(VLOOKUP($D314,'Pricing Reference'!$A$2:$J$98,2,FALSE))," ")</f>
        <v>7.5</v>
      </c>
      <c r="G314" s="131" t="str">
        <f>IF(AND(1=1,$E$12=2),VALUE(VLOOKUP($D314,'Pricing Reference'!$A$2:$J$98,3,FALSE))," ")</f>
        <v xml:space="preserve"> </v>
      </c>
      <c r="H314" s="131" t="str">
        <f>IF(AND(1=1,$E$12=3),VALUE(VLOOKUP($D314,'Pricing Reference'!$A$2:$J$98,4,FALSE))," ")</f>
        <v xml:space="preserve"> </v>
      </c>
      <c r="I314" s="131"/>
      <c r="J314" s="139">
        <f>VALUE(VLOOKUP($D314,'Pricing Reference'!$A$2:$J$98,10,FALSE))</f>
        <v>15</v>
      </c>
      <c r="K314" s="114"/>
      <c r="L314" s="114"/>
      <c r="M314" s="114"/>
      <c r="N314" s="114"/>
      <c r="O314" s="114"/>
      <c r="P314" s="139">
        <f t="shared" si="50"/>
        <v>0</v>
      </c>
      <c r="Q314" s="119"/>
      <c r="R314" s="116"/>
      <c r="S314" s="331">
        <v>888907001234</v>
      </c>
      <c r="T314" s="334" t="str">
        <f t="shared" si="51"/>
        <v xml:space="preserve"> </v>
      </c>
      <c r="U314" s="333"/>
      <c r="V314" s="117">
        <f t="shared" si="52"/>
        <v>0</v>
      </c>
      <c r="W314" s="117">
        <f t="shared" si="53"/>
        <v>0</v>
      </c>
      <c r="X314" s="117">
        <f t="shared" si="54"/>
        <v>0</v>
      </c>
      <c r="Y314" s="117">
        <f t="shared" si="55"/>
        <v>0</v>
      </c>
      <c r="Z314" s="117">
        <f t="shared" si="56"/>
        <v>0</v>
      </c>
      <c r="AA314" s="118">
        <f t="shared" si="57"/>
        <v>0</v>
      </c>
      <c r="AB314" s="147"/>
    </row>
    <row r="315" spans="1:28" s="112" customFormat="1" ht="15.75" x14ac:dyDescent="0.25">
      <c r="A315" s="309">
        <v>111631.75199999999</v>
      </c>
      <c r="B315" s="311" t="s">
        <v>516</v>
      </c>
      <c r="C315" s="309" t="s">
        <v>152</v>
      </c>
      <c r="D315" s="311" t="s">
        <v>516</v>
      </c>
      <c r="E315" s="115">
        <f t="shared" si="58"/>
        <v>7.5</v>
      </c>
      <c r="F315" s="131">
        <f>IF(AND(1=1,$E$12=1),VALUE(VLOOKUP($D315,'Pricing Reference'!$A$2:$J$98,2,FALSE))," ")</f>
        <v>7.5</v>
      </c>
      <c r="G315" s="131" t="str">
        <f>IF(AND(1=1,$E$12=2),VALUE(VLOOKUP($D315,'Pricing Reference'!$A$2:$J$98,3,FALSE))," ")</f>
        <v xml:space="preserve"> </v>
      </c>
      <c r="H315" s="131" t="str">
        <f>IF(AND(1=1,$E$12=3),VALUE(VLOOKUP($D315,'Pricing Reference'!$A$2:$J$98,4,FALSE))," ")</f>
        <v xml:space="preserve"> </v>
      </c>
      <c r="I315" s="131"/>
      <c r="J315" s="139">
        <f>VALUE(VLOOKUP($D315,'Pricing Reference'!$A$2:$J$98,10,FALSE))</f>
        <v>15</v>
      </c>
      <c r="K315" s="114"/>
      <c r="L315" s="114"/>
      <c r="M315" s="114"/>
      <c r="N315" s="114"/>
      <c r="O315" s="114"/>
      <c r="P315" s="139">
        <f t="shared" si="50"/>
        <v>0</v>
      </c>
      <c r="Q315" s="119"/>
      <c r="R315" s="116"/>
      <c r="S315" s="331">
        <v>888907006154</v>
      </c>
      <c r="T315" s="334" t="str">
        <f t="shared" si="51"/>
        <v xml:space="preserve"> </v>
      </c>
      <c r="U315" s="333"/>
      <c r="V315" s="117">
        <f t="shared" si="52"/>
        <v>0</v>
      </c>
      <c r="W315" s="117">
        <f t="shared" si="53"/>
        <v>0</v>
      </c>
      <c r="X315" s="117">
        <f t="shared" si="54"/>
        <v>0</v>
      </c>
      <c r="Y315" s="117">
        <f t="shared" si="55"/>
        <v>0</v>
      </c>
      <c r="Z315" s="117">
        <f t="shared" si="56"/>
        <v>0</v>
      </c>
      <c r="AA315" s="118">
        <f t="shared" si="57"/>
        <v>0</v>
      </c>
      <c r="AB315" s="147"/>
    </row>
    <row r="316" spans="1:28" s="112" customFormat="1" ht="15.75" x14ac:dyDescent="0.25">
      <c r="A316" s="309">
        <v>108717</v>
      </c>
      <c r="B316" s="315" t="s">
        <v>517</v>
      </c>
      <c r="C316" s="309" t="s">
        <v>212</v>
      </c>
      <c r="D316" s="311" t="s">
        <v>150</v>
      </c>
      <c r="E316" s="115">
        <f t="shared" si="58"/>
        <v>7.5</v>
      </c>
      <c r="F316" s="131">
        <f>IF(AND(1=1,$E$12=1),VALUE(VLOOKUP($D316,'Pricing Reference'!$A$2:$J$98,2,FALSE))," ")</f>
        <v>7.5</v>
      </c>
      <c r="G316" s="131" t="str">
        <f>IF(AND(1=1,$E$12=2),VALUE(VLOOKUP($D316,'Pricing Reference'!$A$2:$J$98,3,FALSE))," ")</f>
        <v xml:space="preserve"> </v>
      </c>
      <c r="H316" s="131" t="str">
        <f>IF(AND(1=1,$E$12=3),VALUE(VLOOKUP($D316,'Pricing Reference'!$A$2:$J$98,4,FALSE))," ")</f>
        <v xml:space="preserve"> </v>
      </c>
      <c r="I316" s="131"/>
      <c r="J316" s="139">
        <f>VALUE(VLOOKUP($D316,'Pricing Reference'!$A$2:$J$98,10,FALSE))</f>
        <v>15</v>
      </c>
      <c r="K316" s="114"/>
      <c r="L316" s="114"/>
      <c r="M316" s="114"/>
      <c r="N316" s="114"/>
      <c r="O316" s="114"/>
      <c r="P316" s="139">
        <f t="shared" si="50"/>
        <v>0</v>
      </c>
      <c r="Q316" s="119"/>
      <c r="R316" s="116"/>
      <c r="S316" s="331">
        <v>888907001074</v>
      </c>
      <c r="T316" s="334" t="str">
        <f t="shared" si="51"/>
        <v xml:space="preserve"> </v>
      </c>
      <c r="U316" s="333"/>
      <c r="V316" s="117">
        <f t="shared" si="52"/>
        <v>0</v>
      </c>
      <c r="W316" s="117">
        <f t="shared" si="53"/>
        <v>0</v>
      </c>
      <c r="X316" s="117">
        <f t="shared" si="54"/>
        <v>0</v>
      </c>
      <c r="Y316" s="117">
        <f t="shared" si="55"/>
        <v>0</v>
      </c>
      <c r="Z316" s="117">
        <f t="shared" si="56"/>
        <v>0</v>
      </c>
      <c r="AA316" s="118">
        <f t="shared" si="57"/>
        <v>0</v>
      </c>
      <c r="AB316" s="147"/>
    </row>
    <row r="317" spans="1:28" s="112" customFormat="1" ht="15.75" x14ac:dyDescent="0.25">
      <c r="A317" s="309">
        <v>108798</v>
      </c>
      <c r="B317" s="315" t="s">
        <v>518</v>
      </c>
      <c r="C317" s="309" t="s">
        <v>212</v>
      </c>
      <c r="D317" s="311" t="s">
        <v>150</v>
      </c>
      <c r="E317" s="115">
        <f t="shared" si="58"/>
        <v>7.5</v>
      </c>
      <c r="F317" s="131">
        <f>IF(AND(1=1,$E$12=1),VALUE(VLOOKUP($D317,'Pricing Reference'!$A$2:$J$98,2,FALSE))," ")</f>
        <v>7.5</v>
      </c>
      <c r="G317" s="131" t="str">
        <f>IF(AND(1=1,$E$12=2),VALUE(VLOOKUP($D317,'Pricing Reference'!$A$2:$J$98,3,FALSE))," ")</f>
        <v xml:space="preserve"> </v>
      </c>
      <c r="H317" s="131" t="str">
        <f>IF(AND(1=1,$E$12=3),VALUE(VLOOKUP($D317,'Pricing Reference'!$A$2:$J$98,4,FALSE))," ")</f>
        <v xml:space="preserve"> </v>
      </c>
      <c r="I317" s="131"/>
      <c r="J317" s="139">
        <f>VALUE(VLOOKUP($D317,'Pricing Reference'!$A$2:$J$98,10,FALSE))</f>
        <v>15</v>
      </c>
      <c r="K317" s="114"/>
      <c r="L317" s="114"/>
      <c r="M317" s="114"/>
      <c r="N317" s="114"/>
      <c r="O317" s="114"/>
      <c r="P317" s="139">
        <f t="shared" si="50"/>
        <v>0</v>
      </c>
      <c r="Q317" s="119"/>
      <c r="R317" s="116"/>
      <c r="S317" s="331">
        <v>888907001210</v>
      </c>
      <c r="T317" s="334" t="str">
        <f t="shared" si="51"/>
        <v xml:space="preserve"> </v>
      </c>
      <c r="U317" s="333"/>
      <c r="V317" s="117">
        <f t="shared" si="52"/>
        <v>0</v>
      </c>
      <c r="W317" s="117">
        <f t="shared" si="53"/>
        <v>0</v>
      </c>
      <c r="X317" s="117">
        <f t="shared" si="54"/>
        <v>0</v>
      </c>
      <c r="Y317" s="117">
        <f t="shared" si="55"/>
        <v>0</v>
      </c>
      <c r="Z317" s="117">
        <f t="shared" si="56"/>
        <v>0</v>
      </c>
      <c r="AA317" s="118">
        <f t="shared" si="57"/>
        <v>0</v>
      </c>
      <c r="AB317" s="147"/>
    </row>
    <row r="318" spans="1:28" s="112" customFormat="1" ht="15.75" x14ac:dyDescent="0.25">
      <c r="A318" s="309">
        <v>108789</v>
      </c>
      <c r="B318" s="315" t="s">
        <v>519</v>
      </c>
      <c r="C318" s="309" t="s">
        <v>212</v>
      </c>
      <c r="D318" s="311" t="s">
        <v>150</v>
      </c>
      <c r="E318" s="115">
        <f t="shared" si="58"/>
        <v>7.5</v>
      </c>
      <c r="F318" s="131">
        <f>IF(AND(1=1,$E$12=1),VALUE(VLOOKUP($D318,'Pricing Reference'!$A$2:$J$98,2,FALSE))," ")</f>
        <v>7.5</v>
      </c>
      <c r="G318" s="131" t="str">
        <f>IF(AND(1=1,$E$12=2),VALUE(VLOOKUP($D318,'Pricing Reference'!$A$2:$J$98,3,FALSE))," ")</f>
        <v xml:space="preserve"> </v>
      </c>
      <c r="H318" s="131" t="str">
        <f>IF(AND(1=1,$E$12=3),VALUE(VLOOKUP($D318,'Pricing Reference'!$A$2:$J$98,4,FALSE))," ")</f>
        <v xml:space="preserve"> </v>
      </c>
      <c r="I318" s="131"/>
      <c r="J318" s="139">
        <f>VALUE(VLOOKUP($D318,'Pricing Reference'!$A$2:$J$98,10,FALSE))</f>
        <v>15</v>
      </c>
      <c r="K318" s="114"/>
      <c r="L318" s="114"/>
      <c r="M318" s="114"/>
      <c r="N318" s="114"/>
      <c r="O318" s="114"/>
      <c r="P318" s="139">
        <f t="shared" si="50"/>
        <v>0</v>
      </c>
      <c r="Q318" s="119"/>
      <c r="R318" s="116"/>
      <c r="S318" s="331">
        <v>888907001128</v>
      </c>
      <c r="T318" s="334" t="str">
        <f t="shared" si="51"/>
        <v xml:space="preserve"> </v>
      </c>
      <c r="U318" s="333"/>
      <c r="V318" s="117">
        <f t="shared" si="52"/>
        <v>0</v>
      </c>
      <c r="W318" s="117">
        <f t="shared" si="53"/>
        <v>0</v>
      </c>
      <c r="X318" s="117">
        <f t="shared" si="54"/>
        <v>0</v>
      </c>
      <c r="Y318" s="117">
        <f t="shared" si="55"/>
        <v>0</v>
      </c>
      <c r="Z318" s="117">
        <f t="shared" si="56"/>
        <v>0</v>
      </c>
      <c r="AA318" s="118">
        <f t="shared" si="57"/>
        <v>0</v>
      </c>
      <c r="AB318" s="147"/>
    </row>
    <row r="319" spans="1:28" s="112" customFormat="1" ht="15.75" x14ac:dyDescent="0.25">
      <c r="A319" s="309">
        <v>108647</v>
      </c>
      <c r="B319" s="315" t="s">
        <v>520</v>
      </c>
      <c r="C319" s="309" t="s">
        <v>212</v>
      </c>
      <c r="D319" s="311" t="s">
        <v>150</v>
      </c>
      <c r="E319" s="115">
        <f t="shared" si="58"/>
        <v>7.5</v>
      </c>
      <c r="F319" s="131">
        <f>IF(AND(1=1,$E$12=1),VALUE(VLOOKUP($D319,'Pricing Reference'!$A$2:$J$98,2,FALSE))," ")</f>
        <v>7.5</v>
      </c>
      <c r="G319" s="131" t="str">
        <f>IF(AND(1=1,$E$12=2),VALUE(VLOOKUP($D319,'Pricing Reference'!$A$2:$J$98,3,FALSE))," ")</f>
        <v xml:space="preserve"> </v>
      </c>
      <c r="H319" s="131" t="str">
        <f>IF(AND(1=1,$E$12=3),VALUE(VLOOKUP($D319,'Pricing Reference'!$A$2:$J$98,4,FALSE))," ")</f>
        <v xml:space="preserve"> </v>
      </c>
      <c r="I319" s="131"/>
      <c r="J319" s="139">
        <f>VALUE(VLOOKUP($D319,'Pricing Reference'!$A$2:$J$98,10,FALSE))</f>
        <v>15</v>
      </c>
      <c r="K319" s="114"/>
      <c r="L319" s="114"/>
      <c r="M319" s="114"/>
      <c r="N319" s="114"/>
      <c r="O319" s="114"/>
      <c r="P319" s="139">
        <f t="shared" si="50"/>
        <v>0</v>
      </c>
      <c r="Q319" s="119"/>
      <c r="R319" s="116"/>
      <c r="S319" s="331">
        <v>847587008629</v>
      </c>
      <c r="T319" s="334" t="str">
        <f t="shared" si="51"/>
        <v xml:space="preserve"> </v>
      </c>
      <c r="U319" s="333"/>
      <c r="V319" s="117">
        <f t="shared" si="52"/>
        <v>0</v>
      </c>
      <c r="W319" s="117">
        <f t="shared" si="53"/>
        <v>0</v>
      </c>
      <c r="X319" s="117">
        <f t="shared" si="54"/>
        <v>0</v>
      </c>
      <c r="Y319" s="117">
        <f t="shared" si="55"/>
        <v>0</v>
      </c>
      <c r="Z319" s="117">
        <f t="shared" si="56"/>
        <v>0</v>
      </c>
      <c r="AA319" s="118">
        <f t="shared" si="57"/>
        <v>0</v>
      </c>
      <c r="AB319" s="147"/>
    </row>
    <row r="320" spans="1:28" s="112" customFormat="1" ht="15.75" x14ac:dyDescent="0.25">
      <c r="A320" s="313">
        <v>108648</v>
      </c>
      <c r="B320" s="311" t="s">
        <v>521</v>
      </c>
      <c r="C320" s="309" t="s">
        <v>212</v>
      </c>
      <c r="D320" s="311" t="s">
        <v>150</v>
      </c>
      <c r="E320" s="115">
        <f t="shared" si="58"/>
        <v>7.5</v>
      </c>
      <c r="F320" s="131">
        <f>IF(AND(1=1,$E$12=1),VALUE(VLOOKUP($D320,'Pricing Reference'!$A$2:$J$98,2,FALSE))," ")</f>
        <v>7.5</v>
      </c>
      <c r="G320" s="131" t="str">
        <f>IF(AND(1=1,$E$12=2),VALUE(VLOOKUP($D320,'Pricing Reference'!$A$2:$J$98,3,FALSE))," ")</f>
        <v xml:space="preserve"> </v>
      </c>
      <c r="H320" s="131" t="str">
        <f>IF(AND(1=1,$E$12=3),VALUE(VLOOKUP($D320,'Pricing Reference'!$A$2:$J$98,4,FALSE))," ")</f>
        <v xml:space="preserve"> </v>
      </c>
      <c r="I320" s="131"/>
      <c r="J320" s="139">
        <f>VALUE(VLOOKUP($D320,'Pricing Reference'!$A$2:$J$98,10,FALSE))</f>
        <v>15</v>
      </c>
      <c r="K320" s="114"/>
      <c r="L320" s="114"/>
      <c r="M320" s="114"/>
      <c r="N320" s="114"/>
      <c r="O320" s="114"/>
      <c r="P320" s="139">
        <f t="shared" si="50"/>
        <v>0</v>
      </c>
      <c r="Q320" s="119"/>
      <c r="R320" s="116"/>
      <c r="S320" s="331">
        <v>847587008636</v>
      </c>
      <c r="T320" s="334" t="str">
        <f t="shared" si="51"/>
        <v xml:space="preserve"> </v>
      </c>
      <c r="U320" s="333"/>
      <c r="V320" s="117">
        <f t="shared" si="52"/>
        <v>0</v>
      </c>
      <c r="W320" s="117">
        <f t="shared" si="53"/>
        <v>0</v>
      </c>
      <c r="X320" s="117">
        <f t="shared" si="54"/>
        <v>0</v>
      </c>
      <c r="Y320" s="117">
        <f t="shared" si="55"/>
        <v>0</v>
      </c>
      <c r="Z320" s="117">
        <f t="shared" si="56"/>
        <v>0</v>
      </c>
      <c r="AA320" s="118">
        <f t="shared" si="57"/>
        <v>0</v>
      </c>
      <c r="AB320" s="147"/>
    </row>
    <row r="321" spans="1:29" s="112" customFormat="1" ht="15.75" x14ac:dyDescent="0.25">
      <c r="A321" s="309">
        <v>111681.845</v>
      </c>
      <c r="B321" s="315" t="s">
        <v>522</v>
      </c>
      <c r="C321" s="309" t="s">
        <v>152</v>
      </c>
      <c r="D321" s="311" t="s">
        <v>150</v>
      </c>
      <c r="E321" s="115">
        <f t="shared" si="58"/>
        <v>7.5</v>
      </c>
      <c r="F321" s="131">
        <f>IF(AND(1=1,$E$12=1),VALUE(VLOOKUP($D321,'Pricing Reference'!$A$2:$J$98,2,FALSE))," ")</f>
        <v>7.5</v>
      </c>
      <c r="G321" s="131" t="str">
        <f>IF(AND(1=1,$E$12=2),VALUE(VLOOKUP($D321,'Pricing Reference'!$A$2:$J$98,3,FALSE))," ")</f>
        <v xml:space="preserve"> </v>
      </c>
      <c r="H321" s="131" t="str">
        <f>IF(AND(1=1,$E$12=3),VALUE(VLOOKUP($D321,'Pricing Reference'!$A$2:$J$98,4,FALSE))," ")</f>
        <v xml:space="preserve"> </v>
      </c>
      <c r="I321" s="131"/>
      <c r="J321" s="139">
        <f>VALUE(VLOOKUP($D321,'Pricing Reference'!$A$2:$J$98,10,FALSE))</f>
        <v>15</v>
      </c>
      <c r="K321" s="114"/>
      <c r="L321" s="114"/>
      <c r="M321" s="114"/>
      <c r="N321" s="114"/>
      <c r="O321" s="114"/>
      <c r="P321" s="139">
        <f t="shared" si="50"/>
        <v>0</v>
      </c>
      <c r="Q321" s="119"/>
      <c r="R321" s="116"/>
      <c r="S321" s="331">
        <v>888907005270</v>
      </c>
      <c r="T321" s="334" t="str">
        <f t="shared" si="51"/>
        <v xml:space="preserve"> </v>
      </c>
      <c r="U321" s="333"/>
      <c r="V321" s="117">
        <f t="shared" si="52"/>
        <v>0</v>
      </c>
      <c r="W321" s="117">
        <f t="shared" si="53"/>
        <v>0</v>
      </c>
      <c r="X321" s="117">
        <f t="shared" si="54"/>
        <v>0</v>
      </c>
      <c r="Y321" s="117">
        <f t="shared" si="55"/>
        <v>0</v>
      </c>
      <c r="Z321" s="117">
        <f t="shared" si="56"/>
        <v>0</v>
      </c>
      <c r="AA321" s="118">
        <f t="shared" si="57"/>
        <v>0</v>
      </c>
      <c r="AB321" s="147"/>
    </row>
    <row r="322" spans="1:29" s="112" customFormat="1" ht="15.75" x14ac:dyDescent="0.25">
      <c r="A322" s="309">
        <v>111681.538</v>
      </c>
      <c r="B322" s="315" t="s">
        <v>523</v>
      </c>
      <c r="C322" s="309" t="s">
        <v>152</v>
      </c>
      <c r="D322" s="311" t="s">
        <v>150</v>
      </c>
      <c r="E322" s="115">
        <f t="shared" si="58"/>
        <v>7.5</v>
      </c>
      <c r="F322" s="131">
        <f>IF(AND(1=1,$E$12=1),VALUE(VLOOKUP($D322,'Pricing Reference'!$A$2:$J$98,2,FALSE))," ")</f>
        <v>7.5</v>
      </c>
      <c r="G322" s="131" t="str">
        <f>IF(AND(1=1,$E$12=2),VALUE(VLOOKUP($D322,'Pricing Reference'!$A$2:$J$98,3,FALSE))," ")</f>
        <v xml:space="preserve"> </v>
      </c>
      <c r="H322" s="131" t="str">
        <f>IF(AND(1=1,$E$12=3),VALUE(VLOOKUP($D322,'Pricing Reference'!$A$2:$J$98,4,FALSE))," ")</f>
        <v xml:space="preserve"> </v>
      </c>
      <c r="I322" s="131"/>
      <c r="J322" s="139">
        <f>VALUE(VLOOKUP($D322,'Pricing Reference'!$A$2:$J$98,10,FALSE))</f>
        <v>15</v>
      </c>
      <c r="K322" s="114"/>
      <c r="L322" s="114"/>
      <c r="M322" s="114"/>
      <c r="N322" s="114"/>
      <c r="O322" s="114"/>
      <c r="P322" s="139">
        <f t="shared" si="50"/>
        <v>0</v>
      </c>
      <c r="Q322" s="119"/>
      <c r="R322" s="116"/>
      <c r="S322" s="331">
        <v>888907005287</v>
      </c>
      <c r="T322" s="334" t="str">
        <f t="shared" si="51"/>
        <v xml:space="preserve"> </v>
      </c>
      <c r="U322" s="333"/>
      <c r="V322" s="117">
        <f t="shared" si="52"/>
        <v>0</v>
      </c>
      <c r="W322" s="117">
        <f t="shared" si="53"/>
        <v>0</v>
      </c>
      <c r="X322" s="117">
        <f t="shared" si="54"/>
        <v>0</v>
      </c>
      <c r="Y322" s="117">
        <f t="shared" si="55"/>
        <v>0</v>
      </c>
      <c r="Z322" s="117">
        <f t="shared" si="56"/>
        <v>0</v>
      </c>
      <c r="AA322" s="118">
        <f t="shared" si="57"/>
        <v>0</v>
      </c>
      <c r="AB322" s="147"/>
    </row>
    <row r="323" spans="1:29" s="112" customFormat="1" ht="15.75" x14ac:dyDescent="0.25">
      <c r="A323" s="309">
        <v>108799</v>
      </c>
      <c r="B323" s="315" t="s">
        <v>524</v>
      </c>
      <c r="C323" s="309" t="s">
        <v>212</v>
      </c>
      <c r="D323" s="311" t="s">
        <v>150</v>
      </c>
      <c r="E323" s="115">
        <f t="shared" si="58"/>
        <v>7.5</v>
      </c>
      <c r="F323" s="131">
        <f>IF(AND(1=1,$E$12=1),VALUE(VLOOKUP($D323,'Pricing Reference'!$A$2:$J$98,2,FALSE))," ")</f>
        <v>7.5</v>
      </c>
      <c r="G323" s="131" t="str">
        <f>IF(AND(1=1,$E$12=2),VALUE(VLOOKUP($D323,'Pricing Reference'!$A$2:$J$98,3,FALSE))," ")</f>
        <v xml:space="preserve"> </v>
      </c>
      <c r="H323" s="131" t="str">
        <f>IF(AND(1=1,$E$12=3),VALUE(VLOOKUP($D323,'Pricing Reference'!$A$2:$J$98,4,FALSE))," ")</f>
        <v xml:space="preserve"> </v>
      </c>
      <c r="I323" s="131"/>
      <c r="J323" s="139">
        <f>VALUE(VLOOKUP($D323,'Pricing Reference'!$A$2:$J$98,10,FALSE))</f>
        <v>15</v>
      </c>
      <c r="K323" s="114"/>
      <c r="L323" s="114"/>
      <c r="M323" s="114"/>
      <c r="N323" s="114"/>
      <c r="O323" s="114"/>
      <c r="P323" s="139">
        <f t="shared" si="50"/>
        <v>0</v>
      </c>
      <c r="Q323" s="119"/>
      <c r="R323" s="116"/>
      <c r="S323" s="331">
        <v>888907001227</v>
      </c>
      <c r="T323" s="334" t="str">
        <f t="shared" si="51"/>
        <v xml:space="preserve"> </v>
      </c>
      <c r="U323" s="333"/>
      <c r="V323" s="117">
        <f t="shared" si="52"/>
        <v>0</v>
      </c>
      <c r="W323" s="117">
        <f t="shared" si="53"/>
        <v>0</v>
      </c>
      <c r="X323" s="117">
        <f t="shared" si="54"/>
        <v>0</v>
      </c>
      <c r="Y323" s="117">
        <f t="shared" si="55"/>
        <v>0</v>
      </c>
      <c r="Z323" s="117">
        <f t="shared" si="56"/>
        <v>0</v>
      </c>
      <c r="AA323" s="118">
        <f t="shared" si="57"/>
        <v>0</v>
      </c>
      <c r="AB323" s="147"/>
    </row>
    <row r="324" spans="1:29" s="121" customFormat="1" ht="15.75" x14ac:dyDescent="0.25">
      <c r="A324" s="312">
        <v>108718</v>
      </c>
      <c r="B324" s="315" t="s">
        <v>525</v>
      </c>
      <c r="C324" s="309" t="s">
        <v>212</v>
      </c>
      <c r="D324" s="311" t="s">
        <v>150</v>
      </c>
      <c r="E324" s="115">
        <f t="shared" si="58"/>
        <v>7.5</v>
      </c>
      <c r="F324" s="131">
        <f>IF(AND(1=1,$E$12=1),VALUE(VLOOKUP($D324,'Pricing Reference'!$A$2:$J$98,2,FALSE))," ")</f>
        <v>7.5</v>
      </c>
      <c r="G324" s="131" t="str">
        <f>IF(AND(1=1,$E$12=2),VALUE(VLOOKUP($D324,'Pricing Reference'!$A$2:$J$98,3,FALSE))," ")</f>
        <v xml:space="preserve"> </v>
      </c>
      <c r="H324" s="131" t="str">
        <f>IF(AND(1=1,$E$12=3),VALUE(VLOOKUP($D324,'Pricing Reference'!$A$2:$J$98,4,FALSE))," ")</f>
        <v xml:space="preserve"> </v>
      </c>
      <c r="I324" s="131"/>
      <c r="J324" s="139">
        <f>VALUE(VLOOKUP($D324,'Pricing Reference'!$A$2:$J$98,10,FALSE))</f>
        <v>15</v>
      </c>
      <c r="K324" s="114"/>
      <c r="L324" s="114"/>
      <c r="M324" s="114"/>
      <c r="N324" s="114"/>
      <c r="O324" s="114"/>
      <c r="P324" s="139">
        <f t="shared" si="50"/>
        <v>0</v>
      </c>
      <c r="Q324" s="115"/>
      <c r="R324" s="116"/>
      <c r="S324" s="331">
        <v>888907001081</v>
      </c>
      <c r="T324" s="334" t="str">
        <f t="shared" si="51"/>
        <v xml:space="preserve"> </v>
      </c>
      <c r="U324" s="337"/>
      <c r="V324" s="117">
        <f t="shared" si="52"/>
        <v>0</v>
      </c>
      <c r="W324" s="117">
        <f t="shared" si="53"/>
        <v>0</v>
      </c>
      <c r="X324" s="117">
        <f t="shared" si="54"/>
        <v>0</v>
      </c>
      <c r="Y324" s="117">
        <f t="shared" si="55"/>
        <v>0</v>
      </c>
      <c r="Z324" s="117">
        <f t="shared" si="56"/>
        <v>0</v>
      </c>
      <c r="AA324" s="118">
        <f t="shared" si="57"/>
        <v>0</v>
      </c>
      <c r="AB324" s="147"/>
      <c r="AC324" s="112"/>
    </row>
    <row r="325" spans="1:29" s="112" customFormat="1" ht="15.75" x14ac:dyDescent="0.25">
      <c r="A325" s="312">
        <v>108792</v>
      </c>
      <c r="B325" s="315" t="s">
        <v>526</v>
      </c>
      <c r="C325" s="309" t="s">
        <v>212</v>
      </c>
      <c r="D325" s="311" t="s">
        <v>150</v>
      </c>
      <c r="E325" s="115">
        <f t="shared" si="58"/>
        <v>7.5</v>
      </c>
      <c r="F325" s="131">
        <f>IF(AND(1=1,$E$12=1),VALUE(VLOOKUP($D325,'Pricing Reference'!$A$2:$J$98,2,FALSE))," ")</f>
        <v>7.5</v>
      </c>
      <c r="G325" s="131" t="str">
        <f>IF(AND(1=1,$E$12=2),VALUE(VLOOKUP($D325,'Pricing Reference'!$A$2:$J$98,3,FALSE))," ")</f>
        <v xml:space="preserve"> </v>
      </c>
      <c r="H325" s="131" t="str">
        <f>IF(AND(1=1,$E$12=3),VALUE(VLOOKUP($D325,'Pricing Reference'!$A$2:$J$98,4,FALSE))," ")</f>
        <v xml:space="preserve"> </v>
      </c>
      <c r="I325" s="131"/>
      <c r="J325" s="139">
        <f>VALUE(VLOOKUP($D325,'Pricing Reference'!$A$2:$J$98,10,FALSE))</f>
        <v>15</v>
      </c>
      <c r="K325" s="114"/>
      <c r="L325" s="114"/>
      <c r="M325" s="114"/>
      <c r="N325" s="114"/>
      <c r="O325" s="114"/>
      <c r="P325" s="139">
        <f t="shared" si="50"/>
        <v>0</v>
      </c>
      <c r="Q325" s="119"/>
      <c r="R325" s="116"/>
      <c r="S325" s="331">
        <v>888907001159</v>
      </c>
      <c r="T325" s="334" t="str">
        <f t="shared" si="51"/>
        <v xml:space="preserve"> </v>
      </c>
      <c r="U325" s="333"/>
      <c r="V325" s="117">
        <f t="shared" si="52"/>
        <v>0</v>
      </c>
      <c r="W325" s="117">
        <f t="shared" si="53"/>
        <v>0</v>
      </c>
      <c r="X325" s="117">
        <f t="shared" si="54"/>
        <v>0</v>
      </c>
      <c r="Y325" s="117">
        <f t="shared" si="55"/>
        <v>0</v>
      </c>
      <c r="Z325" s="117">
        <f t="shared" si="56"/>
        <v>0</v>
      </c>
      <c r="AA325" s="118">
        <f t="shared" si="57"/>
        <v>0</v>
      </c>
      <c r="AB325" s="147"/>
    </row>
    <row r="326" spans="1:29" s="112" customFormat="1" ht="15.75" x14ac:dyDescent="0.25">
      <c r="A326" s="309">
        <v>108719</v>
      </c>
      <c r="B326" s="315" t="s">
        <v>527</v>
      </c>
      <c r="C326" s="309" t="s">
        <v>212</v>
      </c>
      <c r="D326" s="311" t="s">
        <v>150</v>
      </c>
      <c r="E326" s="115">
        <f t="shared" si="58"/>
        <v>7.5</v>
      </c>
      <c r="F326" s="131">
        <f>IF(AND(1=1,$E$12=1),VALUE(VLOOKUP($D326,'Pricing Reference'!$A$2:$J$98,2,FALSE))," ")</f>
        <v>7.5</v>
      </c>
      <c r="G326" s="131" t="str">
        <f>IF(AND(1=1,$E$12=2),VALUE(VLOOKUP($D326,'Pricing Reference'!$A$2:$J$98,3,FALSE))," ")</f>
        <v xml:space="preserve"> </v>
      </c>
      <c r="H326" s="131" t="str">
        <f>IF(AND(1=1,$E$12=3),VALUE(VLOOKUP($D326,'Pricing Reference'!$A$2:$J$98,4,FALSE))," ")</f>
        <v xml:space="preserve"> </v>
      </c>
      <c r="I326" s="131"/>
      <c r="J326" s="139">
        <f>VALUE(VLOOKUP($D326,'Pricing Reference'!$A$2:$J$98,10,FALSE))</f>
        <v>15</v>
      </c>
      <c r="K326" s="114"/>
      <c r="L326" s="114"/>
      <c r="M326" s="114"/>
      <c r="N326" s="114"/>
      <c r="O326" s="114"/>
      <c r="P326" s="139">
        <f t="shared" si="50"/>
        <v>0</v>
      </c>
      <c r="Q326" s="119"/>
      <c r="R326" s="116"/>
      <c r="S326" s="331">
        <v>888907001098</v>
      </c>
      <c r="T326" s="334" t="str">
        <f t="shared" si="51"/>
        <v xml:space="preserve"> </v>
      </c>
      <c r="U326" s="333"/>
      <c r="V326" s="117">
        <f t="shared" si="52"/>
        <v>0</v>
      </c>
      <c r="W326" s="117">
        <f t="shared" si="53"/>
        <v>0</v>
      </c>
      <c r="X326" s="117">
        <f t="shared" si="54"/>
        <v>0</v>
      </c>
      <c r="Y326" s="117">
        <f t="shared" si="55"/>
        <v>0</v>
      </c>
      <c r="Z326" s="117">
        <f t="shared" si="56"/>
        <v>0</v>
      </c>
      <c r="AA326" s="118">
        <f t="shared" si="57"/>
        <v>0</v>
      </c>
      <c r="AB326" s="147"/>
    </row>
    <row r="327" spans="1:29" s="112" customFormat="1" ht="15.75" x14ac:dyDescent="0.25">
      <c r="A327" s="309">
        <v>108797</v>
      </c>
      <c r="B327" s="315" t="s">
        <v>528</v>
      </c>
      <c r="C327" s="309" t="s">
        <v>212</v>
      </c>
      <c r="D327" s="311" t="s">
        <v>150</v>
      </c>
      <c r="E327" s="115">
        <f t="shared" si="58"/>
        <v>7.5</v>
      </c>
      <c r="F327" s="131">
        <f>IF(AND(1=1,$E$12=1),VALUE(VLOOKUP($D327,'Pricing Reference'!$A$2:$J$98,2,FALSE))," ")</f>
        <v>7.5</v>
      </c>
      <c r="G327" s="131" t="str">
        <f>IF(AND(1=1,$E$12=2),VALUE(VLOOKUP($D327,'Pricing Reference'!$A$2:$J$98,3,FALSE))," ")</f>
        <v xml:space="preserve"> </v>
      </c>
      <c r="H327" s="131" t="str">
        <f>IF(AND(1=1,$E$12=3),VALUE(VLOOKUP($D327,'Pricing Reference'!$A$2:$J$98,4,FALSE))," ")</f>
        <v xml:space="preserve"> </v>
      </c>
      <c r="I327" s="131"/>
      <c r="J327" s="139">
        <f>VALUE(VLOOKUP($D327,'Pricing Reference'!$A$2:$J$98,10,FALSE))</f>
        <v>15</v>
      </c>
      <c r="K327" s="114"/>
      <c r="L327" s="114"/>
      <c r="M327" s="114"/>
      <c r="N327" s="114"/>
      <c r="O327" s="114"/>
      <c r="P327" s="139">
        <f t="shared" si="50"/>
        <v>0</v>
      </c>
      <c r="Q327" s="115"/>
      <c r="R327" s="116"/>
      <c r="S327" s="331">
        <v>888907001203</v>
      </c>
      <c r="T327" s="334" t="str">
        <f t="shared" si="51"/>
        <v xml:space="preserve"> </v>
      </c>
      <c r="U327" s="333"/>
      <c r="V327" s="117">
        <f t="shared" si="52"/>
        <v>0</v>
      </c>
      <c r="W327" s="117">
        <f t="shared" si="53"/>
        <v>0</v>
      </c>
      <c r="X327" s="117">
        <f t="shared" si="54"/>
        <v>0</v>
      </c>
      <c r="Y327" s="117">
        <f t="shared" si="55"/>
        <v>0</v>
      </c>
      <c r="Z327" s="117">
        <f t="shared" si="56"/>
        <v>0</v>
      </c>
      <c r="AA327" s="118">
        <f t="shared" si="57"/>
        <v>0</v>
      </c>
      <c r="AB327" s="147"/>
    </row>
    <row r="328" spans="1:29" s="112" customFormat="1" ht="15.75" x14ac:dyDescent="0.25">
      <c r="A328" s="309">
        <v>108646</v>
      </c>
      <c r="B328" s="315" t="s">
        <v>529</v>
      </c>
      <c r="C328" s="309" t="s">
        <v>212</v>
      </c>
      <c r="D328" s="311" t="s">
        <v>150</v>
      </c>
      <c r="E328" s="115">
        <f t="shared" si="58"/>
        <v>7.5</v>
      </c>
      <c r="F328" s="131">
        <f>IF(AND(1=1,$E$12=1),VALUE(VLOOKUP($D328,'Pricing Reference'!$A$2:$J$98,2,FALSE))," ")</f>
        <v>7.5</v>
      </c>
      <c r="G328" s="131" t="str">
        <f>IF(AND(1=1,$E$12=2),VALUE(VLOOKUP($D328,'Pricing Reference'!$A$2:$J$98,3,FALSE))," ")</f>
        <v xml:space="preserve"> </v>
      </c>
      <c r="H328" s="131" t="str">
        <f>IF(AND(1=1,$E$12=3),VALUE(VLOOKUP($D328,'Pricing Reference'!$A$2:$J$98,4,FALSE))," ")</f>
        <v xml:space="preserve"> </v>
      </c>
      <c r="I328" s="131"/>
      <c r="J328" s="139">
        <f>VALUE(VLOOKUP($D328,'Pricing Reference'!$A$2:$J$98,10,FALSE))</f>
        <v>15</v>
      </c>
      <c r="K328" s="114"/>
      <c r="L328" s="114"/>
      <c r="M328" s="114"/>
      <c r="N328" s="114"/>
      <c r="O328" s="114"/>
      <c r="P328" s="139">
        <f t="shared" si="50"/>
        <v>0</v>
      </c>
      <c r="Q328" s="119"/>
      <c r="R328" s="116"/>
      <c r="S328" s="331">
        <v>847587008605</v>
      </c>
      <c r="T328" s="334" t="str">
        <f t="shared" si="51"/>
        <v xml:space="preserve"> </v>
      </c>
      <c r="U328" s="333"/>
      <c r="V328" s="117">
        <f t="shared" si="52"/>
        <v>0</v>
      </c>
      <c r="W328" s="117">
        <f t="shared" si="53"/>
        <v>0</v>
      </c>
      <c r="X328" s="117">
        <f t="shared" si="54"/>
        <v>0</v>
      </c>
      <c r="Y328" s="117">
        <f t="shared" si="55"/>
        <v>0</v>
      </c>
      <c r="Z328" s="117">
        <f t="shared" si="56"/>
        <v>0</v>
      </c>
      <c r="AA328" s="118">
        <f t="shared" si="57"/>
        <v>0</v>
      </c>
      <c r="AB328" s="147"/>
    </row>
    <row r="329" spans="1:29" s="121" customFormat="1" ht="15.75" x14ac:dyDescent="0.25">
      <c r="A329" s="309">
        <v>108624</v>
      </c>
      <c r="B329" s="315" t="s">
        <v>530</v>
      </c>
      <c r="C329" s="309" t="s">
        <v>212</v>
      </c>
      <c r="D329" s="311" t="s">
        <v>150</v>
      </c>
      <c r="E329" s="115">
        <f t="shared" si="58"/>
        <v>7.5</v>
      </c>
      <c r="F329" s="131">
        <f>IF(AND(1=1,$E$12=1),VALUE(VLOOKUP($D329,'Pricing Reference'!$A$2:$J$98,2,FALSE))," ")</f>
        <v>7.5</v>
      </c>
      <c r="G329" s="131" t="str">
        <f>IF(AND(1=1,$E$12=2),VALUE(VLOOKUP($D329,'Pricing Reference'!$A$2:$J$98,3,FALSE))," ")</f>
        <v xml:space="preserve"> </v>
      </c>
      <c r="H329" s="131" t="str">
        <f>IF(AND(1=1,$E$12=3),VALUE(VLOOKUP($D329,'Pricing Reference'!$A$2:$J$98,4,FALSE))," ")</f>
        <v xml:space="preserve"> </v>
      </c>
      <c r="I329" s="131"/>
      <c r="J329" s="139">
        <f>VALUE(VLOOKUP($D329,'Pricing Reference'!$A$2:$J$98,10,FALSE))</f>
        <v>15</v>
      </c>
      <c r="K329" s="114"/>
      <c r="L329" s="114"/>
      <c r="M329" s="114"/>
      <c r="N329" s="114"/>
      <c r="O329" s="114"/>
      <c r="P329" s="139">
        <f t="shared" si="50"/>
        <v>0</v>
      </c>
      <c r="Q329" s="115"/>
      <c r="R329" s="116"/>
      <c r="S329" s="331">
        <v>847587008612</v>
      </c>
      <c r="T329" s="334" t="str">
        <f t="shared" si="51"/>
        <v xml:space="preserve"> </v>
      </c>
      <c r="U329" s="337"/>
      <c r="V329" s="117">
        <f t="shared" si="52"/>
        <v>0</v>
      </c>
      <c r="W329" s="117">
        <f t="shared" si="53"/>
        <v>0</v>
      </c>
      <c r="X329" s="117">
        <f t="shared" si="54"/>
        <v>0</v>
      </c>
      <c r="Y329" s="117">
        <f t="shared" si="55"/>
        <v>0</v>
      </c>
      <c r="Z329" s="117">
        <f t="shared" si="56"/>
        <v>0</v>
      </c>
      <c r="AA329" s="118">
        <f t="shared" si="57"/>
        <v>0</v>
      </c>
      <c r="AB329" s="147"/>
      <c r="AC329" s="112"/>
    </row>
    <row r="330" spans="1:29" s="112" customFormat="1" ht="15.75" x14ac:dyDescent="0.25">
      <c r="A330" s="312">
        <v>111682.55499999999</v>
      </c>
      <c r="B330" s="315" t="s">
        <v>531</v>
      </c>
      <c r="C330" s="309" t="s">
        <v>152</v>
      </c>
      <c r="D330" s="311" t="s">
        <v>150</v>
      </c>
      <c r="E330" s="115">
        <f t="shared" si="58"/>
        <v>7.5</v>
      </c>
      <c r="F330" s="131">
        <f>IF(AND(1=1,$E$12=1),VALUE(VLOOKUP($D330,'Pricing Reference'!$A$2:$J$98,2,FALSE))," ")</f>
        <v>7.5</v>
      </c>
      <c r="G330" s="131" t="str">
        <f>IF(AND(1=1,$E$12=2),VALUE(VLOOKUP($D330,'Pricing Reference'!$A$2:$J$98,3,FALSE))," ")</f>
        <v xml:space="preserve"> </v>
      </c>
      <c r="H330" s="131" t="str">
        <f>IF(AND(1=1,$E$12=3),VALUE(VLOOKUP($D330,'Pricing Reference'!$A$2:$J$98,4,FALSE))," ")</f>
        <v xml:space="preserve"> </v>
      </c>
      <c r="I330" s="131"/>
      <c r="J330" s="139">
        <f>VALUE(VLOOKUP($D330,'Pricing Reference'!$A$2:$J$98,10,FALSE))</f>
        <v>15</v>
      </c>
      <c r="K330" s="114"/>
      <c r="L330" s="114"/>
      <c r="M330" s="114"/>
      <c r="N330" s="114"/>
      <c r="O330" s="114"/>
      <c r="P330" s="139">
        <f t="shared" si="50"/>
        <v>0</v>
      </c>
      <c r="Q330" s="119"/>
      <c r="R330" s="116"/>
      <c r="S330" s="331">
        <v>888907005263</v>
      </c>
      <c r="T330" s="334" t="str">
        <f t="shared" si="51"/>
        <v xml:space="preserve"> </v>
      </c>
      <c r="U330" s="333"/>
      <c r="V330" s="117">
        <f t="shared" si="52"/>
        <v>0</v>
      </c>
      <c r="W330" s="117">
        <f t="shared" si="53"/>
        <v>0</v>
      </c>
      <c r="X330" s="117">
        <f t="shared" si="54"/>
        <v>0</v>
      </c>
      <c r="Y330" s="117">
        <f t="shared" si="55"/>
        <v>0</v>
      </c>
      <c r="Z330" s="117">
        <f t="shared" si="56"/>
        <v>0</v>
      </c>
      <c r="AA330" s="118">
        <f t="shared" si="57"/>
        <v>0</v>
      </c>
      <c r="AB330" s="147"/>
    </row>
    <row r="331" spans="1:29" s="121" customFormat="1" ht="15.75" x14ac:dyDescent="0.25">
      <c r="A331" s="312">
        <v>108389</v>
      </c>
      <c r="B331" s="315" t="s">
        <v>532</v>
      </c>
      <c r="C331" s="309" t="s">
        <v>212</v>
      </c>
      <c r="D331" s="311" t="s">
        <v>533</v>
      </c>
      <c r="E331" s="115">
        <f t="shared" si="58"/>
        <v>10</v>
      </c>
      <c r="F331" s="131">
        <f>IF(AND(1=1,$E$12=1),VALUE(VLOOKUP($D331,'Pricing Reference'!$A$2:$J$98,2,FALSE))," ")</f>
        <v>10</v>
      </c>
      <c r="G331" s="131" t="str">
        <f>IF(AND(1=1,$E$12=2),VALUE(VLOOKUP($D331,'Pricing Reference'!$A$2:$J$98,3,FALSE))," ")</f>
        <v xml:space="preserve"> </v>
      </c>
      <c r="H331" s="131" t="str">
        <f>IF(AND(1=1,$E$12=3),VALUE(VLOOKUP($D331,'Pricing Reference'!$A$2:$J$98,4,FALSE))," ")</f>
        <v xml:space="preserve"> </v>
      </c>
      <c r="I331" s="131"/>
      <c r="J331" s="139">
        <f>VALUE(VLOOKUP($D331,'Pricing Reference'!$A$2:$J$98,10,FALSE))</f>
        <v>20</v>
      </c>
      <c r="K331" s="114"/>
      <c r="L331" s="114"/>
      <c r="M331" s="114"/>
      <c r="N331" s="114"/>
      <c r="O331" s="114"/>
      <c r="P331" s="139">
        <f t="shared" si="50"/>
        <v>0</v>
      </c>
      <c r="Q331" s="115"/>
      <c r="R331" s="116"/>
      <c r="S331" s="331">
        <v>847587007417</v>
      </c>
      <c r="T331" s="334" t="str">
        <f t="shared" si="51"/>
        <v xml:space="preserve"> </v>
      </c>
      <c r="U331" s="337"/>
      <c r="V331" s="117">
        <f t="shared" si="52"/>
        <v>0</v>
      </c>
      <c r="W331" s="117">
        <f t="shared" si="53"/>
        <v>0</v>
      </c>
      <c r="X331" s="117">
        <f t="shared" si="54"/>
        <v>0</v>
      </c>
      <c r="Y331" s="117">
        <f t="shared" si="55"/>
        <v>0</v>
      </c>
      <c r="Z331" s="117">
        <f t="shared" si="56"/>
        <v>0</v>
      </c>
      <c r="AA331" s="118">
        <f t="shared" si="57"/>
        <v>0</v>
      </c>
      <c r="AB331" s="147"/>
      <c r="AC331" s="112"/>
    </row>
    <row r="332" spans="1:29" s="112" customFormat="1" ht="15.75" x14ac:dyDescent="0.25">
      <c r="A332" s="312">
        <v>108390</v>
      </c>
      <c r="B332" s="315" t="s">
        <v>534</v>
      </c>
      <c r="C332" s="309" t="s">
        <v>212</v>
      </c>
      <c r="D332" s="311" t="s">
        <v>533</v>
      </c>
      <c r="E332" s="115">
        <f t="shared" si="58"/>
        <v>10</v>
      </c>
      <c r="F332" s="131">
        <f>IF(AND(1=1,$E$12=1),VALUE(VLOOKUP($D332,'Pricing Reference'!$A$2:$J$98,2,FALSE))," ")</f>
        <v>10</v>
      </c>
      <c r="G332" s="131" t="str">
        <f>IF(AND(1=1,$E$12=2),VALUE(VLOOKUP($D332,'Pricing Reference'!$A$2:$J$98,3,FALSE))," ")</f>
        <v xml:space="preserve"> </v>
      </c>
      <c r="H332" s="131" t="str">
        <f>IF(AND(1=1,$E$12=3),VALUE(VLOOKUP($D332,'Pricing Reference'!$A$2:$J$98,4,FALSE))," ")</f>
        <v xml:space="preserve"> </v>
      </c>
      <c r="I332" s="131"/>
      <c r="J332" s="139">
        <f>VALUE(VLOOKUP($D332,'Pricing Reference'!$A$2:$J$98,10,FALSE))</f>
        <v>20</v>
      </c>
      <c r="K332" s="114"/>
      <c r="L332" s="114"/>
      <c r="M332" s="114"/>
      <c r="N332" s="114"/>
      <c r="O332" s="114"/>
      <c r="P332" s="139">
        <f t="shared" ref="P332:P395" si="59">SUM(V332,W332,X332,Y332,Z332)</f>
        <v>0</v>
      </c>
      <c r="Q332" s="119"/>
      <c r="R332" s="116"/>
      <c r="S332" s="331">
        <v>847587007424</v>
      </c>
      <c r="T332" s="334" t="str">
        <f t="shared" ref="T332:T394" si="60">IF(AA332&gt;0.01,"X"," ")</f>
        <v xml:space="preserve"> </v>
      </c>
      <c r="U332" s="333"/>
      <c r="V332" s="117">
        <f t="shared" ref="V332:V394" si="61">K332*$E332</f>
        <v>0</v>
      </c>
      <c r="W332" s="117">
        <f t="shared" ref="W332:W394" si="62">L332*$E332</f>
        <v>0</v>
      </c>
      <c r="X332" s="117">
        <f t="shared" ref="X332:X394" si="63">M332*$E332</f>
        <v>0</v>
      </c>
      <c r="Y332" s="117">
        <f t="shared" ref="Y332:Y394" si="64">N332*$E332</f>
        <v>0</v>
      </c>
      <c r="Z332" s="117">
        <f t="shared" ref="Z332:Z394" si="65">O332*$E332</f>
        <v>0</v>
      </c>
      <c r="AA332" s="118">
        <f t="shared" ref="AA332:AA394" si="66">SUM(K332,L332,M332,N332,O332)</f>
        <v>0</v>
      </c>
      <c r="AB332" s="147"/>
    </row>
    <row r="333" spans="1:29" s="112" customFormat="1" ht="15.75" x14ac:dyDescent="0.25">
      <c r="A333" s="309">
        <v>108391</v>
      </c>
      <c r="B333" s="315" t="s">
        <v>535</v>
      </c>
      <c r="C333" s="309" t="s">
        <v>212</v>
      </c>
      <c r="D333" s="311" t="s">
        <v>533</v>
      </c>
      <c r="E333" s="115">
        <f t="shared" si="58"/>
        <v>10</v>
      </c>
      <c r="F333" s="131">
        <f>IF(AND(1=1,$E$12=1),VALUE(VLOOKUP($D333,'Pricing Reference'!$A$2:$J$98,2,FALSE))," ")</f>
        <v>10</v>
      </c>
      <c r="G333" s="131" t="str">
        <f>IF(AND(1=1,$E$12=2),VALUE(VLOOKUP($D333,'Pricing Reference'!$A$2:$J$98,3,FALSE))," ")</f>
        <v xml:space="preserve"> </v>
      </c>
      <c r="H333" s="131" t="str">
        <f>IF(AND(1=1,$E$12=3),VALUE(VLOOKUP($D333,'Pricing Reference'!$A$2:$J$98,4,FALSE))," ")</f>
        <v xml:space="preserve"> </v>
      </c>
      <c r="I333" s="131"/>
      <c r="J333" s="139">
        <f>VALUE(VLOOKUP($D333,'Pricing Reference'!$A$2:$J$98,10,FALSE))</f>
        <v>20</v>
      </c>
      <c r="K333" s="114"/>
      <c r="L333" s="114"/>
      <c r="M333" s="114"/>
      <c r="N333" s="114"/>
      <c r="O333" s="114"/>
      <c r="P333" s="139">
        <f t="shared" si="59"/>
        <v>0</v>
      </c>
      <c r="Q333" s="119"/>
      <c r="R333" s="116"/>
      <c r="S333" s="331">
        <v>847587007431</v>
      </c>
      <c r="T333" s="334" t="str">
        <f t="shared" si="60"/>
        <v xml:space="preserve"> </v>
      </c>
      <c r="U333" s="333"/>
      <c r="V333" s="117">
        <f t="shared" si="61"/>
        <v>0</v>
      </c>
      <c r="W333" s="117">
        <f t="shared" si="62"/>
        <v>0</v>
      </c>
      <c r="X333" s="117">
        <f t="shared" si="63"/>
        <v>0</v>
      </c>
      <c r="Y333" s="117">
        <f t="shared" si="64"/>
        <v>0</v>
      </c>
      <c r="Z333" s="117">
        <f t="shared" si="65"/>
        <v>0</v>
      </c>
      <c r="AA333" s="118">
        <f t="shared" si="66"/>
        <v>0</v>
      </c>
      <c r="AB333" s="147"/>
    </row>
    <row r="334" spans="1:29" s="112" customFormat="1" ht="15.75" x14ac:dyDescent="0.25">
      <c r="A334" s="309">
        <v>108832</v>
      </c>
      <c r="B334" s="315" t="s">
        <v>536</v>
      </c>
      <c r="C334" s="309" t="s">
        <v>212</v>
      </c>
      <c r="D334" s="311" t="s">
        <v>533</v>
      </c>
      <c r="E334" s="115">
        <f t="shared" si="58"/>
        <v>10</v>
      </c>
      <c r="F334" s="131">
        <f>IF(AND(1=1,$E$12=1),VALUE(VLOOKUP($D334,'Pricing Reference'!$A$2:$J$98,2,FALSE))," ")</f>
        <v>10</v>
      </c>
      <c r="G334" s="131" t="str">
        <f>IF(AND(1=1,$E$12=2),VALUE(VLOOKUP($D334,'Pricing Reference'!$A$2:$J$98,3,FALSE))," ")</f>
        <v xml:space="preserve"> </v>
      </c>
      <c r="H334" s="131" t="str">
        <f>IF(AND(1=1,$E$12=3),VALUE(VLOOKUP($D334,'Pricing Reference'!$A$2:$J$98,4,FALSE))," ")</f>
        <v xml:space="preserve"> </v>
      </c>
      <c r="I334" s="131"/>
      <c r="J334" s="139">
        <f>VALUE(VLOOKUP($D334,'Pricing Reference'!$A$2:$J$98,10,FALSE))</f>
        <v>20</v>
      </c>
      <c r="K334" s="114"/>
      <c r="L334" s="114"/>
      <c r="M334" s="114"/>
      <c r="N334" s="114"/>
      <c r="O334" s="114"/>
      <c r="P334" s="139">
        <f t="shared" si="59"/>
        <v>0</v>
      </c>
      <c r="Q334" s="119"/>
      <c r="R334" s="116"/>
      <c r="S334" s="331">
        <v>888907001524</v>
      </c>
      <c r="T334" s="334" t="str">
        <f t="shared" si="60"/>
        <v xml:space="preserve"> </v>
      </c>
      <c r="U334" s="333"/>
      <c r="V334" s="117">
        <f t="shared" si="61"/>
        <v>0</v>
      </c>
      <c r="W334" s="117">
        <f t="shared" si="62"/>
        <v>0</v>
      </c>
      <c r="X334" s="117">
        <f t="shared" si="63"/>
        <v>0</v>
      </c>
      <c r="Y334" s="117">
        <f t="shared" si="64"/>
        <v>0</v>
      </c>
      <c r="Z334" s="117">
        <f t="shared" si="65"/>
        <v>0</v>
      </c>
      <c r="AA334" s="118">
        <f t="shared" si="66"/>
        <v>0</v>
      </c>
      <c r="AB334" s="147"/>
    </row>
    <row r="335" spans="1:29" s="112" customFormat="1" ht="15.75" x14ac:dyDescent="0.25">
      <c r="A335" s="309">
        <v>108834</v>
      </c>
      <c r="B335" s="315" t="s">
        <v>537</v>
      </c>
      <c r="C335" s="309" t="s">
        <v>212</v>
      </c>
      <c r="D335" s="311" t="s">
        <v>533</v>
      </c>
      <c r="E335" s="115">
        <f t="shared" si="58"/>
        <v>10</v>
      </c>
      <c r="F335" s="131">
        <f>IF(AND(1=1,$E$12=1),VALUE(VLOOKUP($D335,'Pricing Reference'!$A$2:$J$98,2,FALSE))," ")</f>
        <v>10</v>
      </c>
      <c r="G335" s="131" t="str">
        <f>IF(AND(1=1,$E$12=2),VALUE(VLOOKUP($D335,'Pricing Reference'!$A$2:$J$98,3,FALSE))," ")</f>
        <v xml:space="preserve"> </v>
      </c>
      <c r="H335" s="131" t="str">
        <f>IF(AND(1=1,$E$12=3),VALUE(VLOOKUP($D335,'Pricing Reference'!$A$2:$J$98,4,FALSE))," ")</f>
        <v xml:space="preserve"> </v>
      </c>
      <c r="I335" s="131"/>
      <c r="J335" s="139">
        <f>VALUE(VLOOKUP($D335,'Pricing Reference'!$A$2:$J$98,10,FALSE))</f>
        <v>20</v>
      </c>
      <c r="K335" s="114"/>
      <c r="L335" s="114"/>
      <c r="M335" s="114"/>
      <c r="N335" s="114"/>
      <c r="O335" s="114"/>
      <c r="P335" s="139">
        <f t="shared" si="59"/>
        <v>0</v>
      </c>
      <c r="Q335" s="119"/>
      <c r="R335" s="116"/>
      <c r="S335" s="331">
        <v>888907001555</v>
      </c>
      <c r="T335" s="334" t="str">
        <f t="shared" si="60"/>
        <v xml:space="preserve"> </v>
      </c>
      <c r="U335" s="333"/>
      <c r="V335" s="117">
        <f t="shared" si="61"/>
        <v>0</v>
      </c>
      <c r="W335" s="117">
        <f t="shared" si="62"/>
        <v>0</v>
      </c>
      <c r="X335" s="117">
        <f t="shared" si="63"/>
        <v>0</v>
      </c>
      <c r="Y335" s="117">
        <f t="shared" si="64"/>
        <v>0</v>
      </c>
      <c r="Z335" s="117">
        <f t="shared" si="65"/>
        <v>0</v>
      </c>
      <c r="AA335" s="118">
        <f t="shared" si="66"/>
        <v>0</v>
      </c>
      <c r="AB335" s="147"/>
    </row>
    <row r="336" spans="1:29" s="112" customFormat="1" ht="15.75" x14ac:dyDescent="0.25">
      <c r="A336" s="309">
        <v>108833</v>
      </c>
      <c r="B336" s="315" t="s">
        <v>538</v>
      </c>
      <c r="C336" s="309" t="s">
        <v>212</v>
      </c>
      <c r="D336" s="311" t="s">
        <v>533</v>
      </c>
      <c r="E336" s="115">
        <f t="shared" si="58"/>
        <v>10</v>
      </c>
      <c r="F336" s="131">
        <f>IF(AND(1=1,$E$12=1),VALUE(VLOOKUP($D336,'Pricing Reference'!$A$2:$J$98,2,FALSE))," ")</f>
        <v>10</v>
      </c>
      <c r="G336" s="131" t="str">
        <f>IF(AND(1=1,$E$12=2),VALUE(VLOOKUP($D336,'Pricing Reference'!$A$2:$J$98,3,FALSE))," ")</f>
        <v xml:space="preserve"> </v>
      </c>
      <c r="H336" s="131" t="str">
        <f>IF(AND(1=1,$E$12=3),VALUE(VLOOKUP($D336,'Pricing Reference'!$A$2:$J$98,4,FALSE))," ")</f>
        <v xml:space="preserve"> </v>
      </c>
      <c r="I336" s="131"/>
      <c r="J336" s="139">
        <f>VALUE(VLOOKUP($D336,'Pricing Reference'!$A$2:$J$98,10,FALSE))</f>
        <v>20</v>
      </c>
      <c r="K336" s="114"/>
      <c r="L336" s="114"/>
      <c r="M336" s="114"/>
      <c r="N336" s="114"/>
      <c r="O336" s="114"/>
      <c r="P336" s="139">
        <f t="shared" si="59"/>
        <v>0</v>
      </c>
      <c r="Q336" s="119"/>
      <c r="R336" s="116"/>
      <c r="S336" s="331">
        <v>888907001531</v>
      </c>
      <c r="T336" s="334" t="str">
        <f t="shared" si="60"/>
        <v xml:space="preserve"> </v>
      </c>
      <c r="U336" s="333"/>
      <c r="V336" s="117">
        <f t="shared" si="61"/>
        <v>0</v>
      </c>
      <c r="W336" s="117">
        <f t="shared" si="62"/>
        <v>0</v>
      </c>
      <c r="X336" s="117">
        <f t="shared" si="63"/>
        <v>0</v>
      </c>
      <c r="Y336" s="117">
        <f t="shared" si="64"/>
        <v>0</v>
      </c>
      <c r="Z336" s="117">
        <f t="shared" si="65"/>
        <v>0</v>
      </c>
      <c r="AA336" s="118">
        <f t="shared" si="66"/>
        <v>0</v>
      </c>
      <c r="AB336" s="147"/>
    </row>
    <row r="337" spans="1:29" s="16" customFormat="1" ht="15.75" x14ac:dyDescent="0.25">
      <c r="A337" s="309">
        <v>108836</v>
      </c>
      <c r="B337" s="315" t="s">
        <v>539</v>
      </c>
      <c r="C337" s="309" t="s">
        <v>212</v>
      </c>
      <c r="D337" s="311" t="s">
        <v>533</v>
      </c>
      <c r="E337" s="115">
        <f t="shared" si="58"/>
        <v>10</v>
      </c>
      <c r="F337" s="131">
        <f>IF(AND(1=1,$E$12=1),VALUE(VLOOKUP($D337,'Pricing Reference'!$A$2:$J$98,2,FALSE))," ")</f>
        <v>10</v>
      </c>
      <c r="G337" s="131" t="str">
        <f>IF(AND(1=1,$E$12=2),VALUE(VLOOKUP($D337,'Pricing Reference'!$A$2:$J$98,3,FALSE))," ")</f>
        <v xml:space="preserve"> </v>
      </c>
      <c r="H337" s="131" t="str">
        <f>IF(AND(1=1,$E$12=3),VALUE(VLOOKUP($D337,'Pricing Reference'!$A$2:$J$98,4,FALSE))," ")</f>
        <v xml:space="preserve"> </v>
      </c>
      <c r="I337" s="131"/>
      <c r="J337" s="139">
        <f>VALUE(VLOOKUP($D337,'Pricing Reference'!$A$2:$J$98,10,FALSE))</f>
        <v>20</v>
      </c>
      <c r="K337" s="114"/>
      <c r="L337" s="114"/>
      <c r="M337" s="114"/>
      <c r="N337" s="114"/>
      <c r="O337" s="114"/>
      <c r="P337" s="139">
        <f t="shared" si="59"/>
        <v>0</v>
      </c>
      <c r="Q337" s="335"/>
      <c r="R337" s="335"/>
      <c r="S337" s="331">
        <v>888907001548</v>
      </c>
      <c r="T337" s="334" t="str">
        <f t="shared" si="60"/>
        <v xml:space="preserve"> </v>
      </c>
      <c r="U337" s="316"/>
      <c r="V337" s="117">
        <f t="shared" si="61"/>
        <v>0</v>
      </c>
      <c r="W337" s="117">
        <f t="shared" si="62"/>
        <v>0</v>
      </c>
      <c r="X337" s="117">
        <f t="shared" si="63"/>
        <v>0</v>
      </c>
      <c r="Y337" s="117">
        <f t="shared" si="64"/>
        <v>0</v>
      </c>
      <c r="Z337" s="117">
        <f t="shared" si="65"/>
        <v>0</v>
      </c>
      <c r="AA337" s="118">
        <f t="shared" si="66"/>
        <v>0</v>
      </c>
      <c r="AB337" s="147"/>
      <c r="AC337" s="112"/>
    </row>
    <row r="338" spans="1:29" s="16" customFormat="1" ht="15.75" x14ac:dyDescent="0.25">
      <c r="A338" s="309">
        <v>100200</v>
      </c>
      <c r="B338" s="311" t="s">
        <v>540</v>
      </c>
      <c r="C338" s="309" t="s">
        <v>212</v>
      </c>
      <c r="D338" s="311" t="s">
        <v>533</v>
      </c>
      <c r="E338" s="115">
        <f t="shared" ref="E338:E401" si="67">SUM(F338:I338)</f>
        <v>10</v>
      </c>
      <c r="F338" s="131">
        <f>IF(AND(1=1,$E$12=1),VALUE(VLOOKUP($D338,'Pricing Reference'!$A$2:$J$98,2,FALSE))," ")</f>
        <v>10</v>
      </c>
      <c r="G338" s="131" t="str">
        <f>IF(AND(1=1,$E$12=2),VALUE(VLOOKUP($D338,'Pricing Reference'!$A$2:$J$98,3,FALSE))," ")</f>
        <v xml:space="preserve"> </v>
      </c>
      <c r="H338" s="131" t="str">
        <f>IF(AND(1=1,$E$12=3),VALUE(VLOOKUP($D338,'Pricing Reference'!$A$2:$J$98,4,FALSE))," ")</f>
        <v xml:space="preserve"> </v>
      </c>
      <c r="I338" s="131"/>
      <c r="J338" s="139">
        <f>VALUE(VLOOKUP($D338,'Pricing Reference'!$A$2:$J$98,10,FALSE))</f>
        <v>20</v>
      </c>
      <c r="K338" s="114"/>
      <c r="L338" s="114"/>
      <c r="M338" s="114"/>
      <c r="N338" s="114"/>
      <c r="O338" s="114"/>
      <c r="P338" s="139">
        <f t="shared" si="59"/>
        <v>0</v>
      </c>
      <c r="Q338" s="335"/>
      <c r="R338" s="335"/>
      <c r="S338" s="331">
        <v>871238000021</v>
      </c>
      <c r="T338" s="334" t="str">
        <f t="shared" si="60"/>
        <v xml:space="preserve"> </v>
      </c>
      <c r="U338" s="316"/>
      <c r="V338" s="117">
        <f t="shared" si="61"/>
        <v>0</v>
      </c>
      <c r="W338" s="117">
        <f t="shared" si="62"/>
        <v>0</v>
      </c>
      <c r="X338" s="117">
        <f t="shared" si="63"/>
        <v>0</v>
      </c>
      <c r="Y338" s="117">
        <f t="shared" si="64"/>
        <v>0</v>
      </c>
      <c r="Z338" s="117">
        <f t="shared" si="65"/>
        <v>0</v>
      </c>
      <c r="AA338" s="118">
        <f t="shared" si="66"/>
        <v>0</v>
      </c>
      <c r="AB338" s="147"/>
      <c r="AC338" s="112"/>
    </row>
    <row r="339" spans="1:29" s="112" customFormat="1" ht="15.75" x14ac:dyDescent="0.25">
      <c r="A339" s="309">
        <v>100403</v>
      </c>
      <c r="B339" s="311" t="s">
        <v>541</v>
      </c>
      <c r="C339" s="309" t="s">
        <v>212</v>
      </c>
      <c r="D339" s="311" t="s">
        <v>533</v>
      </c>
      <c r="E339" s="115">
        <f t="shared" si="67"/>
        <v>10</v>
      </c>
      <c r="F339" s="131">
        <f>IF(AND(1=1,$E$12=1),VALUE(VLOOKUP($D339,'Pricing Reference'!$A$2:$J$98,2,FALSE))," ")</f>
        <v>10</v>
      </c>
      <c r="G339" s="131" t="str">
        <f>IF(AND(1=1,$E$12=2),VALUE(VLOOKUP($D339,'Pricing Reference'!$A$2:$J$98,3,FALSE))," ")</f>
        <v xml:space="preserve"> </v>
      </c>
      <c r="H339" s="131" t="str">
        <f>IF(AND(1=1,$E$12=3),VALUE(VLOOKUP($D339,'Pricing Reference'!$A$2:$J$98,4,FALSE))," ")</f>
        <v xml:space="preserve"> </v>
      </c>
      <c r="I339" s="131"/>
      <c r="J339" s="139">
        <f>VALUE(VLOOKUP($D339,'Pricing Reference'!$A$2:$J$98,10,FALSE))</f>
        <v>20</v>
      </c>
      <c r="K339" s="114"/>
      <c r="L339" s="114"/>
      <c r="M339" s="114"/>
      <c r="N339" s="114"/>
      <c r="O339" s="114"/>
      <c r="P339" s="139">
        <f t="shared" si="59"/>
        <v>0</v>
      </c>
      <c r="Q339" s="119"/>
      <c r="R339" s="116"/>
      <c r="S339" s="331">
        <v>871238000069</v>
      </c>
      <c r="T339" s="334" t="str">
        <f t="shared" si="60"/>
        <v xml:space="preserve"> </v>
      </c>
      <c r="U339" s="333"/>
      <c r="V339" s="117">
        <f t="shared" si="61"/>
        <v>0</v>
      </c>
      <c r="W339" s="117">
        <f t="shared" si="62"/>
        <v>0</v>
      </c>
      <c r="X339" s="117">
        <f t="shared" si="63"/>
        <v>0</v>
      </c>
      <c r="Y339" s="117">
        <f t="shared" si="64"/>
        <v>0</v>
      </c>
      <c r="Z339" s="117">
        <f t="shared" si="65"/>
        <v>0</v>
      </c>
      <c r="AA339" s="118">
        <f t="shared" si="66"/>
        <v>0</v>
      </c>
      <c r="AB339" s="147"/>
    </row>
    <row r="340" spans="1:29" s="16" customFormat="1" ht="15.75" x14ac:dyDescent="0.25">
      <c r="A340" s="309">
        <v>102429</v>
      </c>
      <c r="B340" s="311" t="s">
        <v>542</v>
      </c>
      <c r="C340" s="309" t="s">
        <v>212</v>
      </c>
      <c r="D340" s="311" t="s">
        <v>533</v>
      </c>
      <c r="E340" s="115">
        <f t="shared" si="67"/>
        <v>10</v>
      </c>
      <c r="F340" s="131">
        <f>IF(AND(1=1,$E$12=1),VALUE(VLOOKUP($D340,'Pricing Reference'!$A$2:$J$98,2,FALSE))," ")</f>
        <v>10</v>
      </c>
      <c r="G340" s="131" t="str">
        <f>IF(AND(1=1,$E$12=2),VALUE(VLOOKUP($D340,'Pricing Reference'!$A$2:$J$98,3,FALSE))," ")</f>
        <v xml:space="preserve"> </v>
      </c>
      <c r="H340" s="131" t="str">
        <f>IF(AND(1=1,$E$12=3),VALUE(VLOOKUP($D340,'Pricing Reference'!$A$2:$J$98,4,FALSE))," ")</f>
        <v xml:space="preserve"> </v>
      </c>
      <c r="I340" s="131"/>
      <c r="J340" s="139">
        <f>VALUE(VLOOKUP($D340,'Pricing Reference'!$A$2:$J$98,10,FALSE))</f>
        <v>20</v>
      </c>
      <c r="K340" s="114"/>
      <c r="L340" s="114"/>
      <c r="M340" s="114"/>
      <c r="N340" s="114"/>
      <c r="O340" s="114"/>
      <c r="P340" s="139">
        <f t="shared" si="59"/>
        <v>0</v>
      </c>
      <c r="Q340" s="115"/>
      <c r="R340" s="116"/>
      <c r="S340" s="331">
        <v>871238000076</v>
      </c>
      <c r="T340" s="334" t="str">
        <f t="shared" si="60"/>
        <v xml:space="preserve"> </v>
      </c>
      <c r="U340" s="316"/>
      <c r="V340" s="117">
        <f t="shared" si="61"/>
        <v>0</v>
      </c>
      <c r="W340" s="117">
        <f t="shared" si="62"/>
        <v>0</v>
      </c>
      <c r="X340" s="117">
        <f t="shared" si="63"/>
        <v>0</v>
      </c>
      <c r="Y340" s="117">
        <f t="shared" si="64"/>
        <v>0</v>
      </c>
      <c r="Z340" s="117">
        <f t="shared" si="65"/>
        <v>0</v>
      </c>
      <c r="AA340" s="118">
        <f t="shared" si="66"/>
        <v>0</v>
      </c>
      <c r="AB340" s="147"/>
      <c r="AC340" s="112"/>
    </row>
    <row r="341" spans="1:29" s="16" customFormat="1" ht="15.75" x14ac:dyDescent="0.25">
      <c r="A341" s="309">
        <v>100400</v>
      </c>
      <c r="B341" s="311" t="s">
        <v>543</v>
      </c>
      <c r="C341" s="309" t="s">
        <v>212</v>
      </c>
      <c r="D341" s="311" t="s">
        <v>533</v>
      </c>
      <c r="E341" s="115">
        <f t="shared" si="67"/>
        <v>10</v>
      </c>
      <c r="F341" s="131">
        <f>IF(AND(1=1,$E$12=1),VALUE(VLOOKUP($D341,'Pricing Reference'!$A$2:$J$98,2,FALSE))," ")</f>
        <v>10</v>
      </c>
      <c r="G341" s="131" t="str">
        <f>IF(AND(1=1,$E$12=2),VALUE(VLOOKUP($D341,'Pricing Reference'!$A$2:$J$98,3,FALSE))," ")</f>
        <v xml:space="preserve"> </v>
      </c>
      <c r="H341" s="131" t="str">
        <f>IF(AND(1=1,$E$12=3),VALUE(VLOOKUP($D341,'Pricing Reference'!$A$2:$J$98,4,FALSE))," ")</f>
        <v xml:space="preserve"> </v>
      </c>
      <c r="I341" s="131"/>
      <c r="J341" s="139">
        <f>VALUE(VLOOKUP($D341,'Pricing Reference'!$A$2:$J$98,10,FALSE))</f>
        <v>20</v>
      </c>
      <c r="K341" s="114"/>
      <c r="L341" s="114"/>
      <c r="M341" s="114"/>
      <c r="N341" s="114"/>
      <c r="O341" s="114"/>
      <c r="P341" s="139">
        <f t="shared" si="59"/>
        <v>0</v>
      </c>
      <c r="Q341" s="115"/>
      <c r="R341" s="116"/>
      <c r="S341" s="331">
        <v>877958002956</v>
      </c>
      <c r="T341" s="334" t="str">
        <f t="shared" si="60"/>
        <v xml:space="preserve"> </v>
      </c>
      <c r="U341" s="316"/>
      <c r="V341" s="117">
        <f t="shared" si="61"/>
        <v>0</v>
      </c>
      <c r="W341" s="117">
        <f t="shared" si="62"/>
        <v>0</v>
      </c>
      <c r="X341" s="117">
        <f t="shared" si="63"/>
        <v>0</v>
      </c>
      <c r="Y341" s="117">
        <f t="shared" si="64"/>
        <v>0</v>
      </c>
      <c r="Z341" s="117">
        <f t="shared" si="65"/>
        <v>0</v>
      </c>
      <c r="AA341" s="118">
        <f t="shared" si="66"/>
        <v>0</v>
      </c>
      <c r="AB341" s="147"/>
      <c r="AC341" s="112"/>
    </row>
    <row r="342" spans="1:29" s="16" customFormat="1" ht="15.75" x14ac:dyDescent="0.25">
      <c r="A342" s="309">
        <v>100430</v>
      </c>
      <c r="B342" s="311" t="s">
        <v>544</v>
      </c>
      <c r="C342" s="309" t="s">
        <v>212</v>
      </c>
      <c r="D342" s="311" t="s">
        <v>533</v>
      </c>
      <c r="E342" s="115">
        <f t="shared" si="67"/>
        <v>10</v>
      </c>
      <c r="F342" s="131">
        <f>IF(AND(1=1,$E$12=1),VALUE(VLOOKUP($D342,'Pricing Reference'!$A$2:$J$98,2,FALSE))," ")</f>
        <v>10</v>
      </c>
      <c r="G342" s="131" t="str">
        <f>IF(AND(1=1,$E$12=2),VALUE(VLOOKUP($D342,'Pricing Reference'!$A$2:$J$98,3,FALSE))," ")</f>
        <v xml:space="preserve"> </v>
      </c>
      <c r="H342" s="131" t="str">
        <f>IF(AND(1=1,$E$12=3),VALUE(VLOOKUP($D342,'Pricing Reference'!$A$2:$J$98,4,FALSE))," ")</f>
        <v xml:space="preserve"> </v>
      </c>
      <c r="I342" s="131"/>
      <c r="J342" s="139">
        <f>VALUE(VLOOKUP($D342,'Pricing Reference'!$A$2:$J$98,10,FALSE))</f>
        <v>20</v>
      </c>
      <c r="K342" s="114"/>
      <c r="L342" s="114"/>
      <c r="M342" s="114"/>
      <c r="N342" s="114"/>
      <c r="O342" s="114"/>
      <c r="P342" s="139">
        <f t="shared" si="59"/>
        <v>0</v>
      </c>
      <c r="Q342" s="115"/>
      <c r="R342" s="116"/>
      <c r="S342" s="331">
        <v>877958009146</v>
      </c>
      <c r="T342" s="334" t="str">
        <f t="shared" si="60"/>
        <v xml:space="preserve"> </v>
      </c>
      <c r="U342" s="316"/>
      <c r="V342" s="117">
        <f t="shared" si="61"/>
        <v>0</v>
      </c>
      <c r="W342" s="117">
        <f t="shared" si="62"/>
        <v>0</v>
      </c>
      <c r="X342" s="117">
        <f t="shared" si="63"/>
        <v>0</v>
      </c>
      <c r="Y342" s="117">
        <f t="shared" si="64"/>
        <v>0</v>
      </c>
      <c r="Z342" s="117">
        <f t="shared" si="65"/>
        <v>0</v>
      </c>
      <c r="AA342" s="118">
        <f t="shared" si="66"/>
        <v>0</v>
      </c>
      <c r="AB342" s="147"/>
      <c r="AC342" s="112"/>
    </row>
    <row r="343" spans="1:29" s="16" customFormat="1" ht="15.75" x14ac:dyDescent="0.25">
      <c r="A343" s="309">
        <v>100406</v>
      </c>
      <c r="B343" s="311" t="s">
        <v>545</v>
      </c>
      <c r="C343" s="309" t="s">
        <v>212</v>
      </c>
      <c r="D343" s="311" t="s">
        <v>533</v>
      </c>
      <c r="E343" s="115">
        <f t="shared" si="67"/>
        <v>10</v>
      </c>
      <c r="F343" s="131">
        <f>IF(AND(1=1,$E$12=1),VALUE(VLOOKUP($D343,'Pricing Reference'!$A$2:$J$98,2,FALSE))," ")</f>
        <v>10</v>
      </c>
      <c r="G343" s="131" t="str">
        <f>IF(AND(1=1,$E$12=2),VALUE(VLOOKUP($D343,'Pricing Reference'!$A$2:$J$98,3,FALSE))," ")</f>
        <v xml:space="preserve"> </v>
      </c>
      <c r="H343" s="131" t="str">
        <f>IF(AND(1=1,$E$12=3),VALUE(VLOOKUP($D343,'Pricing Reference'!$A$2:$J$98,4,FALSE))," ")</f>
        <v xml:space="preserve"> </v>
      </c>
      <c r="I343" s="131"/>
      <c r="J343" s="139">
        <f>VALUE(VLOOKUP($D343,'Pricing Reference'!$A$2:$J$98,10,FALSE))</f>
        <v>20</v>
      </c>
      <c r="K343" s="114"/>
      <c r="L343" s="114"/>
      <c r="M343" s="114"/>
      <c r="N343" s="114"/>
      <c r="O343" s="114"/>
      <c r="P343" s="139">
        <f t="shared" si="59"/>
        <v>0</v>
      </c>
      <c r="Q343" s="115"/>
      <c r="R343" s="116"/>
      <c r="S343" s="331">
        <v>871238000489</v>
      </c>
      <c r="T343" s="334" t="str">
        <f t="shared" si="60"/>
        <v xml:space="preserve"> </v>
      </c>
      <c r="U343" s="316"/>
      <c r="V343" s="117">
        <f t="shared" si="61"/>
        <v>0</v>
      </c>
      <c r="W343" s="117">
        <f t="shared" si="62"/>
        <v>0</v>
      </c>
      <c r="X343" s="117">
        <f t="shared" si="63"/>
        <v>0</v>
      </c>
      <c r="Y343" s="117">
        <f t="shared" si="64"/>
        <v>0</v>
      </c>
      <c r="Z343" s="117">
        <f t="shared" si="65"/>
        <v>0</v>
      </c>
      <c r="AA343" s="118">
        <f t="shared" si="66"/>
        <v>0</v>
      </c>
      <c r="AB343" s="147"/>
      <c r="AC343" s="112"/>
    </row>
    <row r="344" spans="1:29" s="16" customFormat="1" ht="15.75" x14ac:dyDescent="0.25">
      <c r="A344" s="309">
        <v>100429</v>
      </c>
      <c r="B344" s="311" t="s">
        <v>546</v>
      </c>
      <c r="C344" s="309" t="s">
        <v>212</v>
      </c>
      <c r="D344" s="311" t="s">
        <v>533</v>
      </c>
      <c r="E344" s="115">
        <f t="shared" si="67"/>
        <v>10</v>
      </c>
      <c r="F344" s="131">
        <f>IF(AND(1=1,$E$12=1),VALUE(VLOOKUP($D344,'Pricing Reference'!$A$2:$J$98,2,FALSE))," ")</f>
        <v>10</v>
      </c>
      <c r="G344" s="131" t="str">
        <f>IF(AND(1=1,$E$12=2),VALUE(VLOOKUP($D344,'Pricing Reference'!$A$2:$J$98,3,FALSE))," ")</f>
        <v xml:space="preserve"> </v>
      </c>
      <c r="H344" s="131" t="str">
        <f>IF(AND(1=1,$E$12=3),VALUE(VLOOKUP($D344,'Pricing Reference'!$A$2:$J$98,4,FALSE))," ")</f>
        <v xml:space="preserve"> </v>
      </c>
      <c r="I344" s="131"/>
      <c r="J344" s="139">
        <f>VALUE(VLOOKUP($D344,'Pricing Reference'!$A$2:$J$98,10,FALSE))</f>
        <v>20</v>
      </c>
      <c r="K344" s="114"/>
      <c r="L344" s="114"/>
      <c r="M344" s="114"/>
      <c r="N344" s="114"/>
      <c r="O344" s="114"/>
      <c r="P344" s="139">
        <f t="shared" si="59"/>
        <v>0</v>
      </c>
      <c r="Q344" s="115"/>
      <c r="R344" s="116"/>
      <c r="S344" s="331">
        <v>877958009139</v>
      </c>
      <c r="T344" s="334" t="str">
        <f t="shared" si="60"/>
        <v xml:space="preserve"> </v>
      </c>
      <c r="U344" s="316"/>
      <c r="V344" s="117">
        <f t="shared" si="61"/>
        <v>0</v>
      </c>
      <c r="W344" s="117">
        <f t="shared" si="62"/>
        <v>0</v>
      </c>
      <c r="X344" s="117">
        <f t="shared" si="63"/>
        <v>0</v>
      </c>
      <c r="Y344" s="117">
        <f t="shared" si="64"/>
        <v>0</v>
      </c>
      <c r="Z344" s="117">
        <f t="shared" si="65"/>
        <v>0</v>
      </c>
      <c r="AA344" s="118">
        <f t="shared" si="66"/>
        <v>0</v>
      </c>
      <c r="AB344" s="147"/>
      <c r="AC344" s="112"/>
    </row>
    <row r="345" spans="1:29" s="16" customFormat="1" ht="15.75" x14ac:dyDescent="0.25">
      <c r="A345" s="309">
        <v>100409</v>
      </c>
      <c r="B345" s="311" t="s">
        <v>547</v>
      </c>
      <c r="C345" s="309" t="s">
        <v>212</v>
      </c>
      <c r="D345" s="311" t="s">
        <v>533</v>
      </c>
      <c r="E345" s="115">
        <f t="shared" si="67"/>
        <v>10</v>
      </c>
      <c r="F345" s="131">
        <f>IF(AND(1=1,$E$12=1),VALUE(VLOOKUP($D345,'Pricing Reference'!$A$2:$J$98,2,FALSE))," ")</f>
        <v>10</v>
      </c>
      <c r="G345" s="131" t="str">
        <f>IF(AND(1=1,$E$12=2),VALUE(VLOOKUP($D345,'Pricing Reference'!$A$2:$J$98,3,FALSE))," ")</f>
        <v xml:space="preserve"> </v>
      </c>
      <c r="H345" s="131" t="str">
        <f>IF(AND(1=1,$E$12=3),VALUE(VLOOKUP($D345,'Pricing Reference'!$A$2:$J$98,4,FALSE))," ")</f>
        <v xml:space="preserve"> </v>
      </c>
      <c r="I345" s="131"/>
      <c r="J345" s="139">
        <f>VALUE(VLOOKUP($D345,'Pricing Reference'!$A$2:$J$98,10,FALSE))</f>
        <v>20</v>
      </c>
      <c r="K345" s="114"/>
      <c r="L345" s="114"/>
      <c r="M345" s="114"/>
      <c r="N345" s="114"/>
      <c r="O345" s="114"/>
      <c r="P345" s="139">
        <f t="shared" si="59"/>
        <v>0</v>
      </c>
      <c r="Q345" s="115"/>
      <c r="R345" s="116"/>
      <c r="S345" s="331">
        <v>871238005927</v>
      </c>
      <c r="T345" s="334" t="str">
        <f t="shared" si="60"/>
        <v xml:space="preserve"> </v>
      </c>
      <c r="U345" s="316"/>
      <c r="V345" s="117">
        <f t="shared" si="61"/>
        <v>0</v>
      </c>
      <c r="W345" s="117">
        <f t="shared" si="62"/>
        <v>0</v>
      </c>
      <c r="X345" s="117">
        <f t="shared" si="63"/>
        <v>0</v>
      </c>
      <c r="Y345" s="117">
        <f t="shared" si="64"/>
        <v>0</v>
      </c>
      <c r="Z345" s="117">
        <f t="shared" si="65"/>
        <v>0</v>
      </c>
      <c r="AA345" s="118">
        <f t="shared" si="66"/>
        <v>0</v>
      </c>
      <c r="AB345" s="147"/>
      <c r="AC345" s="112"/>
    </row>
    <row r="346" spans="1:29" s="16" customFormat="1" ht="15.75" x14ac:dyDescent="0.25">
      <c r="A346" s="309">
        <v>100408</v>
      </c>
      <c r="B346" s="311" t="s">
        <v>548</v>
      </c>
      <c r="C346" s="309" t="s">
        <v>212</v>
      </c>
      <c r="D346" s="311" t="s">
        <v>533</v>
      </c>
      <c r="E346" s="115">
        <f t="shared" si="67"/>
        <v>10</v>
      </c>
      <c r="F346" s="131">
        <f>IF(AND(1=1,$E$12=1),VALUE(VLOOKUP($D346,'Pricing Reference'!$A$2:$J$98,2,FALSE))," ")</f>
        <v>10</v>
      </c>
      <c r="G346" s="131" t="str">
        <f>IF(AND(1=1,$E$12=2),VALUE(VLOOKUP($D346,'Pricing Reference'!$A$2:$J$98,3,FALSE))," ")</f>
        <v xml:space="preserve"> </v>
      </c>
      <c r="H346" s="131" t="str">
        <f>IF(AND(1=1,$E$12=3),VALUE(VLOOKUP($D346,'Pricing Reference'!$A$2:$J$98,4,FALSE))," ")</f>
        <v xml:space="preserve"> </v>
      </c>
      <c r="I346" s="131"/>
      <c r="J346" s="139">
        <f>VALUE(VLOOKUP($D346,'Pricing Reference'!$A$2:$J$98,10,FALSE))</f>
        <v>20</v>
      </c>
      <c r="K346" s="114"/>
      <c r="L346" s="114"/>
      <c r="M346" s="114"/>
      <c r="N346" s="114"/>
      <c r="O346" s="114"/>
      <c r="P346" s="139">
        <f t="shared" si="59"/>
        <v>0</v>
      </c>
      <c r="Q346" s="115"/>
      <c r="R346" s="116"/>
      <c r="S346" s="331">
        <v>871238000502</v>
      </c>
      <c r="T346" s="334" t="str">
        <f t="shared" si="60"/>
        <v xml:space="preserve"> </v>
      </c>
      <c r="U346" s="316"/>
      <c r="V346" s="117">
        <f t="shared" si="61"/>
        <v>0</v>
      </c>
      <c r="W346" s="117">
        <f t="shared" si="62"/>
        <v>0</v>
      </c>
      <c r="X346" s="117">
        <f t="shared" si="63"/>
        <v>0</v>
      </c>
      <c r="Y346" s="117">
        <f t="shared" si="64"/>
        <v>0</v>
      </c>
      <c r="Z346" s="117">
        <f t="shared" si="65"/>
        <v>0</v>
      </c>
      <c r="AA346" s="118">
        <f t="shared" si="66"/>
        <v>0</v>
      </c>
      <c r="AB346" s="147"/>
      <c r="AC346" s="112"/>
    </row>
    <row r="347" spans="1:29" s="16" customFormat="1" ht="15.75" x14ac:dyDescent="0.25">
      <c r="A347" s="309">
        <v>100407</v>
      </c>
      <c r="B347" s="311" t="s">
        <v>549</v>
      </c>
      <c r="C347" s="309" t="s">
        <v>212</v>
      </c>
      <c r="D347" s="311" t="s">
        <v>533</v>
      </c>
      <c r="E347" s="115">
        <f t="shared" si="67"/>
        <v>10</v>
      </c>
      <c r="F347" s="131">
        <f>IF(AND(1=1,$E$12=1),VALUE(VLOOKUP($D347,'Pricing Reference'!$A$2:$J$98,2,FALSE))," ")</f>
        <v>10</v>
      </c>
      <c r="G347" s="131" t="str">
        <f>IF(AND(1=1,$E$12=2),VALUE(VLOOKUP($D347,'Pricing Reference'!$A$2:$J$98,3,FALSE))," ")</f>
        <v xml:space="preserve"> </v>
      </c>
      <c r="H347" s="131" t="str">
        <f>IF(AND(1=1,$E$12=3),VALUE(VLOOKUP($D347,'Pricing Reference'!$A$2:$J$98,4,FALSE))," ")</f>
        <v xml:space="preserve"> </v>
      </c>
      <c r="I347" s="131"/>
      <c r="J347" s="139">
        <f>VALUE(VLOOKUP($D347,'Pricing Reference'!$A$2:$J$98,10,FALSE))</f>
        <v>20</v>
      </c>
      <c r="K347" s="114"/>
      <c r="L347" s="114"/>
      <c r="M347" s="114"/>
      <c r="N347" s="114"/>
      <c r="O347" s="114"/>
      <c r="P347" s="139">
        <f t="shared" si="59"/>
        <v>0</v>
      </c>
      <c r="Q347" s="115"/>
      <c r="R347" s="116"/>
      <c r="S347" s="331">
        <v>871238000496</v>
      </c>
      <c r="T347" s="334" t="str">
        <f t="shared" si="60"/>
        <v xml:space="preserve"> </v>
      </c>
      <c r="U347" s="316"/>
      <c r="V347" s="117">
        <f t="shared" si="61"/>
        <v>0</v>
      </c>
      <c r="W347" s="117">
        <f t="shared" si="62"/>
        <v>0</v>
      </c>
      <c r="X347" s="117">
        <f t="shared" si="63"/>
        <v>0</v>
      </c>
      <c r="Y347" s="117">
        <f t="shared" si="64"/>
        <v>0</v>
      </c>
      <c r="Z347" s="117">
        <f t="shared" si="65"/>
        <v>0</v>
      </c>
      <c r="AA347" s="118">
        <f t="shared" si="66"/>
        <v>0</v>
      </c>
      <c r="AB347" s="147"/>
      <c r="AC347" s="112"/>
    </row>
    <row r="348" spans="1:29" s="16" customFormat="1" ht="15.75" x14ac:dyDescent="0.25">
      <c r="A348" s="309">
        <v>111355</v>
      </c>
      <c r="B348" s="311" t="s">
        <v>550</v>
      </c>
      <c r="C348" s="309" t="s">
        <v>212</v>
      </c>
      <c r="D348" s="311" t="s">
        <v>533</v>
      </c>
      <c r="E348" s="115">
        <f t="shared" si="67"/>
        <v>10</v>
      </c>
      <c r="F348" s="131">
        <f>IF(AND(1=1,$E$12=1),VALUE(VLOOKUP($D348,'Pricing Reference'!$A$2:$J$98,2,FALSE))," ")</f>
        <v>10</v>
      </c>
      <c r="G348" s="131" t="str">
        <f>IF(AND(1=1,$E$12=2),VALUE(VLOOKUP($D348,'Pricing Reference'!$A$2:$J$98,3,FALSE))," ")</f>
        <v xml:space="preserve"> </v>
      </c>
      <c r="H348" s="131" t="str">
        <f>IF(AND(1=1,$E$12=3),VALUE(VLOOKUP($D348,'Pricing Reference'!$A$2:$J$98,4,FALSE))," ")</f>
        <v xml:space="preserve"> </v>
      </c>
      <c r="I348" s="131"/>
      <c r="J348" s="139">
        <f>VALUE(VLOOKUP($D348,'Pricing Reference'!$A$2:$J$98,10,FALSE))</f>
        <v>20</v>
      </c>
      <c r="K348" s="114"/>
      <c r="L348" s="114"/>
      <c r="M348" s="114"/>
      <c r="N348" s="114"/>
      <c r="O348" s="114"/>
      <c r="P348" s="139">
        <f t="shared" si="59"/>
        <v>0</v>
      </c>
      <c r="Q348" s="115"/>
      <c r="R348" s="116"/>
      <c r="S348" s="331">
        <v>888907001661</v>
      </c>
      <c r="T348" s="334" t="str">
        <f t="shared" si="60"/>
        <v xml:space="preserve"> </v>
      </c>
      <c r="U348" s="316"/>
      <c r="V348" s="117">
        <f t="shared" si="61"/>
        <v>0</v>
      </c>
      <c r="W348" s="117">
        <f t="shared" si="62"/>
        <v>0</v>
      </c>
      <c r="X348" s="117">
        <f t="shared" si="63"/>
        <v>0</v>
      </c>
      <c r="Y348" s="117">
        <f t="shared" si="64"/>
        <v>0</v>
      </c>
      <c r="Z348" s="117">
        <f t="shared" si="65"/>
        <v>0</v>
      </c>
      <c r="AA348" s="118">
        <f t="shared" si="66"/>
        <v>0</v>
      </c>
      <c r="AB348" s="147"/>
      <c r="AC348" s="112"/>
    </row>
    <row r="349" spans="1:29" s="16" customFormat="1" ht="15.75" x14ac:dyDescent="0.25">
      <c r="A349" s="309">
        <v>105743</v>
      </c>
      <c r="B349" s="311" t="s">
        <v>551</v>
      </c>
      <c r="C349" s="309" t="s">
        <v>212</v>
      </c>
      <c r="D349" s="311" t="s">
        <v>533</v>
      </c>
      <c r="E349" s="115">
        <f t="shared" si="67"/>
        <v>10</v>
      </c>
      <c r="F349" s="131">
        <f>IF(AND(1=1,$E$12=1),VALUE(VLOOKUP($D349,'Pricing Reference'!$A$2:$J$98,2,FALSE))," ")</f>
        <v>10</v>
      </c>
      <c r="G349" s="131" t="str">
        <f>IF(AND(1=1,$E$12=2),VALUE(VLOOKUP($D349,'Pricing Reference'!$A$2:$J$98,3,FALSE))," ")</f>
        <v xml:space="preserve"> </v>
      </c>
      <c r="H349" s="131" t="str">
        <f>IF(AND(1=1,$E$12=3),VALUE(VLOOKUP($D349,'Pricing Reference'!$A$2:$J$98,4,FALSE))," ")</f>
        <v xml:space="preserve"> </v>
      </c>
      <c r="I349" s="131"/>
      <c r="J349" s="139">
        <f>VALUE(VLOOKUP($D349,'Pricing Reference'!$A$2:$J$98,10,FALSE))</f>
        <v>20</v>
      </c>
      <c r="K349" s="114"/>
      <c r="L349" s="114"/>
      <c r="M349" s="114"/>
      <c r="N349" s="114"/>
      <c r="O349" s="114"/>
      <c r="P349" s="139">
        <f t="shared" si="59"/>
        <v>0</v>
      </c>
      <c r="Q349" s="115"/>
      <c r="R349" s="116"/>
      <c r="S349" s="331">
        <v>847587005031</v>
      </c>
      <c r="T349" s="334" t="str">
        <f t="shared" si="60"/>
        <v xml:space="preserve"> </v>
      </c>
      <c r="U349" s="316"/>
      <c r="V349" s="117">
        <f t="shared" si="61"/>
        <v>0</v>
      </c>
      <c r="W349" s="117">
        <f t="shared" si="62"/>
        <v>0</v>
      </c>
      <c r="X349" s="117">
        <f t="shared" si="63"/>
        <v>0</v>
      </c>
      <c r="Y349" s="117">
        <f t="shared" si="64"/>
        <v>0</v>
      </c>
      <c r="Z349" s="117">
        <f t="shared" si="65"/>
        <v>0</v>
      </c>
      <c r="AA349" s="118">
        <f t="shared" si="66"/>
        <v>0</v>
      </c>
      <c r="AB349" s="147"/>
      <c r="AC349" s="112"/>
    </row>
    <row r="350" spans="1:29" s="112" customFormat="1" ht="15.75" x14ac:dyDescent="0.25">
      <c r="A350" s="309">
        <v>100410</v>
      </c>
      <c r="B350" s="311" t="s">
        <v>552</v>
      </c>
      <c r="C350" s="309" t="s">
        <v>212</v>
      </c>
      <c r="D350" s="311" t="s">
        <v>533</v>
      </c>
      <c r="E350" s="115">
        <f t="shared" si="67"/>
        <v>10</v>
      </c>
      <c r="F350" s="131">
        <f>IF(AND(1=1,$E$12=1),VALUE(VLOOKUP($D350,'Pricing Reference'!$A$2:$J$98,2,FALSE))," ")</f>
        <v>10</v>
      </c>
      <c r="G350" s="131" t="str">
        <f>IF(AND(1=1,$E$12=2),VALUE(VLOOKUP($D350,'Pricing Reference'!$A$2:$J$98,3,FALSE))," ")</f>
        <v xml:space="preserve"> </v>
      </c>
      <c r="H350" s="131" t="str">
        <f>IF(AND(1=1,$E$12=3),VALUE(VLOOKUP($D350,'Pricing Reference'!$A$2:$J$98,4,FALSE))," ")</f>
        <v xml:space="preserve"> </v>
      </c>
      <c r="I350" s="131"/>
      <c r="J350" s="139">
        <f>VALUE(VLOOKUP($D350,'Pricing Reference'!$A$2:$J$98,10,FALSE))</f>
        <v>20</v>
      </c>
      <c r="K350" s="114"/>
      <c r="L350" s="114"/>
      <c r="M350" s="114"/>
      <c r="N350" s="114"/>
      <c r="O350" s="114"/>
      <c r="P350" s="139">
        <f t="shared" si="59"/>
        <v>0</v>
      </c>
      <c r="Q350" s="119"/>
      <c r="R350" s="116"/>
      <c r="S350" s="331">
        <v>871238008706</v>
      </c>
      <c r="T350" s="334" t="str">
        <f t="shared" si="60"/>
        <v xml:space="preserve"> </v>
      </c>
      <c r="U350" s="333"/>
      <c r="V350" s="117">
        <f t="shared" si="61"/>
        <v>0</v>
      </c>
      <c r="W350" s="117">
        <f t="shared" si="62"/>
        <v>0</v>
      </c>
      <c r="X350" s="117">
        <f t="shared" si="63"/>
        <v>0</v>
      </c>
      <c r="Y350" s="117">
        <f t="shared" si="64"/>
        <v>0</v>
      </c>
      <c r="Z350" s="117">
        <f t="shared" si="65"/>
        <v>0</v>
      </c>
      <c r="AA350" s="118">
        <f t="shared" si="66"/>
        <v>0</v>
      </c>
      <c r="AB350" s="147"/>
    </row>
    <row r="351" spans="1:29" s="112" customFormat="1" ht="15.75" x14ac:dyDescent="0.25">
      <c r="A351" s="309">
        <v>104825</v>
      </c>
      <c r="B351" s="311" t="s">
        <v>553</v>
      </c>
      <c r="C351" s="309" t="s">
        <v>212</v>
      </c>
      <c r="D351" s="311" t="s">
        <v>533</v>
      </c>
      <c r="E351" s="115">
        <f t="shared" si="67"/>
        <v>10</v>
      </c>
      <c r="F351" s="131">
        <f>IF(AND(1=1,$E$12=1),VALUE(VLOOKUP($D351,'Pricing Reference'!$A$2:$J$98,2,FALSE))," ")</f>
        <v>10</v>
      </c>
      <c r="G351" s="131" t="str">
        <f>IF(AND(1=1,$E$12=2),VALUE(VLOOKUP($D351,'Pricing Reference'!$A$2:$J$98,3,FALSE))," ")</f>
        <v xml:space="preserve"> </v>
      </c>
      <c r="H351" s="131" t="str">
        <f>IF(AND(1=1,$E$12=3),VALUE(VLOOKUP($D351,'Pricing Reference'!$A$2:$J$98,4,FALSE))," ")</f>
        <v xml:space="preserve"> </v>
      </c>
      <c r="I351" s="131"/>
      <c r="J351" s="139">
        <f>VALUE(VLOOKUP($D351,'Pricing Reference'!$A$2:$J$98,10,FALSE))</f>
        <v>20</v>
      </c>
      <c r="K351" s="114"/>
      <c r="L351" s="114"/>
      <c r="M351" s="114"/>
      <c r="N351" s="114"/>
      <c r="O351" s="114"/>
      <c r="P351" s="139">
        <f t="shared" si="59"/>
        <v>0</v>
      </c>
      <c r="Q351" s="119"/>
      <c r="R351" s="116"/>
      <c r="S351" s="331">
        <v>847587004249</v>
      </c>
      <c r="T351" s="334" t="str">
        <f t="shared" si="60"/>
        <v xml:space="preserve"> </v>
      </c>
      <c r="U351" s="333"/>
      <c r="V351" s="117">
        <f t="shared" si="61"/>
        <v>0</v>
      </c>
      <c r="W351" s="117">
        <f t="shared" si="62"/>
        <v>0</v>
      </c>
      <c r="X351" s="117">
        <f t="shared" si="63"/>
        <v>0</v>
      </c>
      <c r="Y351" s="117">
        <f t="shared" si="64"/>
        <v>0</v>
      </c>
      <c r="Z351" s="117">
        <f t="shared" si="65"/>
        <v>0</v>
      </c>
      <c r="AA351" s="118">
        <f t="shared" si="66"/>
        <v>0</v>
      </c>
      <c r="AB351" s="147"/>
    </row>
    <row r="352" spans="1:29" s="112" customFormat="1" ht="15.75" x14ac:dyDescent="0.25">
      <c r="A352" s="309">
        <v>100419</v>
      </c>
      <c r="B352" s="311" t="s">
        <v>554</v>
      </c>
      <c r="C352" s="309" t="s">
        <v>212</v>
      </c>
      <c r="D352" s="311" t="s">
        <v>533</v>
      </c>
      <c r="E352" s="115">
        <f t="shared" si="67"/>
        <v>10</v>
      </c>
      <c r="F352" s="131">
        <f>IF(AND(1=1,$E$12=1),VALUE(VLOOKUP($D352,'Pricing Reference'!$A$2:$J$98,2,FALSE))," ")</f>
        <v>10</v>
      </c>
      <c r="G352" s="131" t="str">
        <f>IF(AND(1=1,$E$12=2),VALUE(VLOOKUP($D352,'Pricing Reference'!$A$2:$J$98,3,FALSE))," ")</f>
        <v xml:space="preserve"> </v>
      </c>
      <c r="H352" s="131" t="str">
        <f>IF(AND(1=1,$E$12=3),VALUE(VLOOKUP($D352,'Pricing Reference'!$A$2:$J$98,4,FALSE))," ")</f>
        <v xml:space="preserve"> </v>
      </c>
      <c r="I352" s="131"/>
      <c r="J352" s="139">
        <f>VALUE(VLOOKUP($D352,'Pricing Reference'!$A$2:$J$98,10,FALSE))</f>
        <v>20</v>
      </c>
      <c r="K352" s="114"/>
      <c r="L352" s="114"/>
      <c r="M352" s="114"/>
      <c r="N352" s="114"/>
      <c r="O352" s="114"/>
      <c r="P352" s="139">
        <f t="shared" si="59"/>
        <v>0</v>
      </c>
      <c r="Q352" s="119"/>
      <c r="R352" s="116"/>
      <c r="S352" s="331">
        <v>877958006626</v>
      </c>
      <c r="T352" s="334" t="str">
        <f t="shared" si="60"/>
        <v xml:space="preserve"> </v>
      </c>
      <c r="U352" s="333"/>
      <c r="V352" s="117">
        <f t="shared" si="61"/>
        <v>0</v>
      </c>
      <c r="W352" s="117">
        <f t="shared" si="62"/>
        <v>0</v>
      </c>
      <c r="X352" s="117">
        <f t="shared" si="63"/>
        <v>0</v>
      </c>
      <c r="Y352" s="117">
        <f t="shared" si="64"/>
        <v>0</v>
      </c>
      <c r="Z352" s="117">
        <f t="shared" si="65"/>
        <v>0</v>
      </c>
      <c r="AA352" s="118">
        <f t="shared" si="66"/>
        <v>0</v>
      </c>
      <c r="AB352" s="147"/>
    </row>
    <row r="353" spans="1:28" s="112" customFormat="1" ht="15.75" x14ac:dyDescent="0.25">
      <c r="A353" s="312">
        <v>108383</v>
      </c>
      <c r="B353" s="315" t="s">
        <v>555</v>
      </c>
      <c r="C353" s="309" t="s">
        <v>212</v>
      </c>
      <c r="D353" s="311" t="s">
        <v>533</v>
      </c>
      <c r="E353" s="115">
        <f t="shared" si="67"/>
        <v>10</v>
      </c>
      <c r="F353" s="131">
        <f>IF(AND(1=1,$E$12=1),VALUE(VLOOKUP($D353,'Pricing Reference'!$A$2:$J$98,2,FALSE))," ")</f>
        <v>10</v>
      </c>
      <c r="G353" s="131" t="str">
        <f>IF(AND(1=1,$E$12=2),VALUE(VLOOKUP($D353,'Pricing Reference'!$A$2:$J$98,3,FALSE))," ")</f>
        <v xml:space="preserve"> </v>
      </c>
      <c r="H353" s="131" t="str">
        <f>IF(AND(1=1,$E$12=3),VALUE(VLOOKUP($D353,'Pricing Reference'!$A$2:$J$98,4,FALSE))," ")</f>
        <v xml:space="preserve"> </v>
      </c>
      <c r="I353" s="131"/>
      <c r="J353" s="139">
        <f>VALUE(VLOOKUP($D353,'Pricing Reference'!$A$2:$J$98,10,FALSE))</f>
        <v>20</v>
      </c>
      <c r="K353" s="114"/>
      <c r="L353" s="114"/>
      <c r="M353" s="114"/>
      <c r="N353" s="114"/>
      <c r="O353" s="114"/>
      <c r="P353" s="139">
        <f t="shared" si="59"/>
        <v>0</v>
      </c>
      <c r="Q353" s="119"/>
      <c r="R353" s="116"/>
      <c r="S353" s="331">
        <v>847587007356</v>
      </c>
      <c r="T353" s="334" t="str">
        <f t="shared" si="60"/>
        <v xml:space="preserve"> </v>
      </c>
      <c r="U353" s="333"/>
      <c r="V353" s="117">
        <f t="shared" si="61"/>
        <v>0</v>
      </c>
      <c r="W353" s="117">
        <f t="shared" si="62"/>
        <v>0</v>
      </c>
      <c r="X353" s="117">
        <f t="shared" si="63"/>
        <v>0</v>
      </c>
      <c r="Y353" s="117">
        <f t="shared" si="64"/>
        <v>0</v>
      </c>
      <c r="Z353" s="117">
        <f t="shared" si="65"/>
        <v>0</v>
      </c>
      <c r="AA353" s="118">
        <f t="shared" si="66"/>
        <v>0</v>
      </c>
      <c r="AB353" s="147"/>
    </row>
    <row r="354" spans="1:28" s="112" customFormat="1" ht="15.75" x14ac:dyDescent="0.25">
      <c r="A354" s="312">
        <v>100433</v>
      </c>
      <c r="B354" s="315" t="s">
        <v>556</v>
      </c>
      <c r="C354" s="309" t="s">
        <v>212</v>
      </c>
      <c r="D354" s="311" t="s">
        <v>533</v>
      </c>
      <c r="E354" s="115">
        <f t="shared" si="67"/>
        <v>10</v>
      </c>
      <c r="F354" s="131">
        <f>IF(AND(1=1,$E$12=1),VALUE(VLOOKUP($D354,'Pricing Reference'!$A$2:$J$98,2,FALSE))," ")</f>
        <v>10</v>
      </c>
      <c r="G354" s="131" t="str">
        <f>IF(AND(1=1,$E$12=2),VALUE(VLOOKUP($D354,'Pricing Reference'!$A$2:$J$98,3,FALSE))," ")</f>
        <v xml:space="preserve"> </v>
      </c>
      <c r="H354" s="131" t="str">
        <f>IF(AND(1=1,$E$12=3),VALUE(VLOOKUP($D354,'Pricing Reference'!$A$2:$J$98,4,FALSE))," ")</f>
        <v xml:space="preserve"> </v>
      </c>
      <c r="I354" s="131"/>
      <c r="J354" s="139">
        <f>VALUE(VLOOKUP($D354,'Pricing Reference'!$A$2:$J$98,10,FALSE))</f>
        <v>20</v>
      </c>
      <c r="K354" s="114"/>
      <c r="L354" s="114"/>
      <c r="M354" s="114"/>
      <c r="N354" s="114"/>
      <c r="O354" s="114"/>
      <c r="P354" s="139">
        <f t="shared" si="59"/>
        <v>0</v>
      </c>
      <c r="Q354" s="119"/>
      <c r="R354" s="116"/>
      <c r="S354" s="331">
        <v>847587001668</v>
      </c>
      <c r="T354" s="334" t="str">
        <f t="shared" si="60"/>
        <v xml:space="preserve"> </v>
      </c>
      <c r="U354" s="333"/>
      <c r="V354" s="117">
        <f t="shared" si="61"/>
        <v>0</v>
      </c>
      <c r="W354" s="117">
        <f t="shared" si="62"/>
        <v>0</v>
      </c>
      <c r="X354" s="117">
        <f t="shared" si="63"/>
        <v>0</v>
      </c>
      <c r="Y354" s="117">
        <f t="shared" si="64"/>
        <v>0</v>
      </c>
      <c r="Z354" s="117">
        <f t="shared" si="65"/>
        <v>0</v>
      </c>
      <c r="AA354" s="118">
        <f t="shared" si="66"/>
        <v>0</v>
      </c>
      <c r="AB354" s="147"/>
    </row>
    <row r="355" spans="1:28" s="112" customFormat="1" ht="15.75" x14ac:dyDescent="0.25">
      <c r="A355" s="309">
        <v>108402</v>
      </c>
      <c r="B355" s="311" t="s">
        <v>557</v>
      </c>
      <c r="C355" s="309" t="s">
        <v>212</v>
      </c>
      <c r="D355" s="311" t="s">
        <v>533</v>
      </c>
      <c r="E355" s="115">
        <f t="shared" si="67"/>
        <v>10</v>
      </c>
      <c r="F355" s="131">
        <f>IF(AND(1=1,$E$12=1),VALUE(VLOOKUP($D355,'Pricing Reference'!$A$2:$J$98,2,FALSE))," ")</f>
        <v>10</v>
      </c>
      <c r="G355" s="131" t="str">
        <f>IF(AND(1=1,$E$12=2),VALUE(VLOOKUP($D355,'Pricing Reference'!$A$2:$J$98,3,FALSE))," ")</f>
        <v xml:space="preserve"> </v>
      </c>
      <c r="H355" s="131" t="str">
        <f>IF(AND(1=1,$E$12=3),VALUE(VLOOKUP($D355,'Pricing Reference'!$A$2:$J$98,4,FALSE))," ")</f>
        <v xml:space="preserve"> </v>
      </c>
      <c r="I355" s="131"/>
      <c r="J355" s="139">
        <f>VALUE(VLOOKUP($D355,'Pricing Reference'!$A$2:$J$98,10,FALSE))</f>
        <v>20</v>
      </c>
      <c r="K355" s="114"/>
      <c r="L355" s="114"/>
      <c r="M355" s="114"/>
      <c r="N355" s="114"/>
      <c r="O355" s="114"/>
      <c r="P355" s="139">
        <f t="shared" si="59"/>
        <v>0</v>
      </c>
      <c r="Q355" s="119"/>
      <c r="R355" s="116"/>
      <c r="S355" s="331">
        <v>847587007547</v>
      </c>
      <c r="T355" s="334" t="str">
        <f t="shared" si="60"/>
        <v xml:space="preserve"> </v>
      </c>
      <c r="U355" s="333"/>
      <c r="V355" s="117">
        <f t="shared" si="61"/>
        <v>0</v>
      </c>
      <c r="W355" s="117">
        <f t="shared" si="62"/>
        <v>0</v>
      </c>
      <c r="X355" s="117">
        <f t="shared" si="63"/>
        <v>0</v>
      </c>
      <c r="Y355" s="117">
        <f t="shared" si="64"/>
        <v>0</v>
      </c>
      <c r="Z355" s="117">
        <f t="shared" si="65"/>
        <v>0</v>
      </c>
      <c r="AA355" s="118">
        <f t="shared" si="66"/>
        <v>0</v>
      </c>
      <c r="AB355" s="147"/>
    </row>
    <row r="356" spans="1:28" s="112" customFormat="1" ht="15.75" x14ac:dyDescent="0.25">
      <c r="A356" s="309">
        <v>100736</v>
      </c>
      <c r="B356" s="311" t="s">
        <v>558</v>
      </c>
      <c r="C356" s="309" t="s">
        <v>212</v>
      </c>
      <c r="D356" s="311" t="s">
        <v>533</v>
      </c>
      <c r="E356" s="115">
        <f t="shared" si="67"/>
        <v>10</v>
      </c>
      <c r="F356" s="131">
        <f>IF(AND(1=1,$E$12=1),VALUE(VLOOKUP($D356,'Pricing Reference'!$A$2:$J$98,2,FALSE))," ")</f>
        <v>10</v>
      </c>
      <c r="G356" s="131" t="str">
        <f>IF(AND(1=1,$E$12=2),VALUE(VLOOKUP($D356,'Pricing Reference'!$A$2:$J$98,3,FALSE))," ")</f>
        <v xml:space="preserve"> </v>
      </c>
      <c r="H356" s="131" t="str">
        <f>IF(AND(1=1,$E$12=3),VALUE(VLOOKUP($D356,'Pricing Reference'!$A$2:$J$98,4,FALSE))," ")</f>
        <v xml:space="preserve"> </v>
      </c>
      <c r="I356" s="131"/>
      <c r="J356" s="139">
        <f>VALUE(VLOOKUP($D356,'Pricing Reference'!$A$2:$J$98,10,FALSE))</f>
        <v>20</v>
      </c>
      <c r="K356" s="114"/>
      <c r="L356" s="114"/>
      <c r="M356" s="114"/>
      <c r="N356" s="114"/>
      <c r="O356" s="114"/>
      <c r="P356" s="139">
        <f t="shared" si="59"/>
        <v>0</v>
      </c>
      <c r="Q356" s="119"/>
      <c r="R356" s="116"/>
      <c r="S356" s="331">
        <v>877958009023</v>
      </c>
      <c r="T356" s="334" t="str">
        <f t="shared" si="60"/>
        <v xml:space="preserve"> </v>
      </c>
      <c r="U356" s="333"/>
      <c r="V356" s="117">
        <f t="shared" si="61"/>
        <v>0</v>
      </c>
      <c r="W356" s="117">
        <f t="shared" si="62"/>
        <v>0</v>
      </c>
      <c r="X356" s="117">
        <f t="shared" si="63"/>
        <v>0</v>
      </c>
      <c r="Y356" s="117">
        <f t="shared" si="64"/>
        <v>0</v>
      </c>
      <c r="Z356" s="117">
        <f t="shared" si="65"/>
        <v>0</v>
      </c>
      <c r="AA356" s="118">
        <f t="shared" si="66"/>
        <v>0</v>
      </c>
      <c r="AB356" s="147"/>
    </row>
    <row r="357" spans="1:28" s="112" customFormat="1" ht="15.75" x14ac:dyDescent="0.25">
      <c r="A357" s="309">
        <v>105751</v>
      </c>
      <c r="B357" s="315" t="s">
        <v>559</v>
      </c>
      <c r="C357" s="309" t="s">
        <v>212</v>
      </c>
      <c r="D357" s="311" t="s">
        <v>533</v>
      </c>
      <c r="E357" s="115">
        <f t="shared" si="67"/>
        <v>10</v>
      </c>
      <c r="F357" s="131">
        <f>IF(AND(1=1,$E$12=1),VALUE(VLOOKUP($D357,'Pricing Reference'!$A$2:$J$98,2,FALSE))," ")</f>
        <v>10</v>
      </c>
      <c r="G357" s="131" t="str">
        <f>IF(AND(1=1,$E$12=2),VALUE(VLOOKUP($D357,'Pricing Reference'!$A$2:$J$98,3,FALSE))," ")</f>
        <v xml:space="preserve"> </v>
      </c>
      <c r="H357" s="131" t="str">
        <f>IF(AND(1=1,$E$12=3),VALUE(VLOOKUP($D357,'Pricing Reference'!$A$2:$J$98,4,FALSE))," ")</f>
        <v xml:space="preserve"> </v>
      </c>
      <c r="I357" s="131"/>
      <c r="J357" s="139">
        <f>VALUE(VLOOKUP($D357,'Pricing Reference'!$A$2:$J$98,10,FALSE))</f>
        <v>20</v>
      </c>
      <c r="K357" s="114"/>
      <c r="L357" s="114"/>
      <c r="M357" s="114"/>
      <c r="N357" s="114"/>
      <c r="O357" s="114"/>
      <c r="P357" s="139">
        <f t="shared" si="59"/>
        <v>0</v>
      </c>
      <c r="Q357" s="119"/>
      <c r="R357" s="116"/>
      <c r="S357" s="331">
        <v>847587005116</v>
      </c>
      <c r="T357" s="334" t="str">
        <f t="shared" si="60"/>
        <v xml:space="preserve"> </v>
      </c>
      <c r="U357" s="333"/>
      <c r="V357" s="117">
        <f t="shared" si="61"/>
        <v>0</v>
      </c>
      <c r="W357" s="117">
        <f t="shared" si="62"/>
        <v>0</v>
      </c>
      <c r="X357" s="117">
        <f t="shared" si="63"/>
        <v>0</v>
      </c>
      <c r="Y357" s="117">
        <f t="shared" si="64"/>
        <v>0</v>
      </c>
      <c r="Z357" s="117">
        <f t="shared" si="65"/>
        <v>0</v>
      </c>
      <c r="AA357" s="118">
        <f t="shared" si="66"/>
        <v>0</v>
      </c>
      <c r="AB357" s="147"/>
    </row>
    <row r="358" spans="1:28" s="112" customFormat="1" ht="15.75" x14ac:dyDescent="0.25">
      <c r="A358" s="309">
        <v>111362</v>
      </c>
      <c r="B358" s="315" t="s">
        <v>560</v>
      </c>
      <c r="C358" s="309" t="s">
        <v>212</v>
      </c>
      <c r="D358" s="311" t="s">
        <v>533</v>
      </c>
      <c r="E358" s="115">
        <f t="shared" si="67"/>
        <v>10</v>
      </c>
      <c r="F358" s="131">
        <f>IF(AND(1=1,$E$12=1),VALUE(VLOOKUP($D358,'Pricing Reference'!$A$2:$J$98,2,FALSE))," ")</f>
        <v>10</v>
      </c>
      <c r="G358" s="131" t="str">
        <f>IF(AND(1=1,$E$12=2),VALUE(VLOOKUP($D358,'Pricing Reference'!$A$2:$J$98,3,FALSE))," ")</f>
        <v xml:space="preserve"> </v>
      </c>
      <c r="H358" s="131" t="str">
        <f>IF(AND(1=1,$E$12=3),VALUE(VLOOKUP($D358,'Pricing Reference'!$A$2:$J$98,4,FALSE))," ")</f>
        <v xml:space="preserve"> </v>
      </c>
      <c r="I358" s="131"/>
      <c r="J358" s="139">
        <f>VALUE(VLOOKUP($D358,'Pricing Reference'!$A$2:$J$98,10,FALSE))</f>
        <v>20</v>
      </c>
      <c r="K358" s="114"/>
      <c r="L358" s="114"/>
      <c r="M358" s="114"/>
      <c r="N358" s="114"/>
      <c r="O358" s="114"/>
      <c r="P358" s="139">
        <f t="shared" si="59"/>
        <v>0</v>
      </c>
      <c r="Q358" s="119"/>
      <c r="R358" s="116"/>
      <c r="S358" s="331">
        <v>888907001746</v>
      </c>
      <c r="T358" s="334" t="str">
        <f t="shared" si="60"/>
        <v xml:space="preserve"> </v>
      </c>
      <c r="U358" s="333"/>
      <c r="V358" s="117">
        <f t="shared" si="61"/>
        <v>0</v>
      </c>
      <c r="W358" s="117">
        <f t="shared" si="62"/>
        <v>0</v>
      </c>
      <c r="X358" s="117">
        <f t="shared" si="63"/>
        <v>0</v>
      </c>
      <c r="Y358" s="117">
        <f t="shared" si="64"/>
        <v>0</v>
      </c>
      <c r="Z358" s="117">
        <f t="shared" si="65"/>
        <v>0</v>
      </c>
      <c r="AA358" s="118">
        <f t="shared" si="66"/>
        <v>0</v>
      </c>
      <c r="AB358" s="147"/>
    </row>
    <row r="359" spans="1:28" s="112" customFormat="1" ht="15.75" x14ac:dyDescent="0.25">
      <c r="A359" s="309">
        <v>111354</v>
      </c>
      <c r="B359" s="311" t="s">
        <v>561</v>
      </c>
      <c r="C359" s="309" t="s">
        <v>212</v>
      </c>
      <c r="D359" s="311" t="s">
        <v>533</v>
      </c>
      <c r="E359" s="115">
        <f t="shared" si="67"/>
        <v>10</v>
      </c>
      <c r="F359" s="131">
        <f>IF(AND(1=1,$E$12=1),VALUE(VLOOKUP($D359,'Pricing Reference'!$A$2:$J$98,2,FALSE))," ")</f>
        <v>10</v>
      </c>
      <c r="G359" s="131" t="str">
        <f>IF(AND(1=1,$E$12=2),VALUE(VLOOKUP($D359,'Pricing Reference'!$A$2:$J$98,3,FALSE))," ")</f>
        <v xml:space="preserve"> </v>
      </c>
      <c r="H359" s="131" t="str">
        <f>IF(AND(1=1,$E$12=3),VALUE(VLOOKUP($D359,'Pricing Reference'!$A$2:$J$98,4,FALSE))," ")</f>
        <v xml:space="preserve"> </v>
      </c>
      <c r="I359" s="131"/>
      <c r="J359" s="139">
        <f>VALUE(VLOOKUP($D359,'Pricing Reference'!$A$2:$J$98,10,FALSE))</f>
        <v>20</v>
      </c>
      <c r="K359" s="114"/>
      <c r="L359" s="114"/>
      <c r="M359" s="114"/>
      <c r="N359" s="114"/>
      <c r="O359" s="114"/>
      <c r="P359" s="139">
        <f t="shared" si="59"/>
        <v>0</v>
      </c>
      <c r="Q359" s="119"/>
      <c r="R359" s="116"/>
      <c r="S359" s="331">
        <v>888907001654</v>
      </c>
      <c r="T359" s="334" t="str">
        <f t="shared" si="60"/>
        <v xml:space="preserve"> </v>
      </c>
      <c r="U359" s="333"/>
      <c r="V359" s="117">
        <f t="shared" si="61"/>
        <v>0</v>
      </c>
      <c r="W359" s="117">
        <f t="shared" si="62"/>
        <v>0</v>
      </c>
      <c r="X359" s="117">
        <f t="shared" si="63"/>
        <v>0</v>
      </c>
      <c r="Y359" s="117">
        <f t="shared" si="64"/>
        <v>0</v>
      </c>
      <c r="Z359" s="117">
        <f t="shared" si="65"/>
        <v>0</v>
      </c>
      <c r="AA359" s="118">
        <f t="shared" si="66"/>
        <v>0</v>
      </c>
      <c r="AB359" s="147"/>
    </row>
    <row r="360" spans="1:28" s="112" customFormat="1" ht="15.75" x14ac:dyDescent="0.25">
      <c r="A360" s="309">
        <v>108705</v>
      </c>
      <c r="B360" s="311" t="s">
        <v>562</v>
      </c>
      <c r="C360" s="309" t="s">
        <v>212</v>
      </c>
      <c r="D360" s="311" t="s">
        <v>533</v>
      </c>
      <c r="E360" s="115">
        <f t="shared" si="67"/>
        <v>10</v>
      </c>
      <c r="F360" s="131">
        <f>IF(AND(1=1,$E$12=1),VALUE(VLOOKUP($D360,'Pricing Reference'!$A$2:$J$98,2,FALSE))," ")</f>
        <v>10</v>
      </c>
      <c r="G360" s="131" t="str">
        <f>IF(AND(1=1,$E$12=2),VALUE(VLOOKUP($D360,'Pricing Reference'!$A$2:$J$98,3,FALSE))," ")</f>
        <v xml:space="preserve"> </v>
      </c>
      <c r="H360" s="131" t="str">
        <f>IF(AND(1=1,$E$12=3),VALUE(VLOOKUP($D360,'Pricing Reference'!$A$2:$J$98,4,FALSE))," ")</f>
        <v xml:space="preserve"> </v>
      </c>
      <c r="I360" s="131"/>
      <c r="J360" s="139">
        <f>VALUE(VLOOKUP($D360,'Pricing Reference'!$A$2:$J$98,10,FALSE))</f>
        <v>20</v>
      </c>
      <c r="K360" s="114"/>
      <c r="L360" s="114"/>
      <c r="M360" s="114"/>
      <c r="N360" s="114"/>
      <c r="O360" s="114"/>
      <c r="P360" s="139">
        <f t="shared" si="59"/>
        <v>0</v>
      </c>
      <c r="Q360" s="119"/>
      <c r="R360" s="116"/>
      <c r="S360" s="331">
        <v>847587009282</v>
      </c>
      <c r="T360" s="334" t="str">
        <f t="shared" si="60"/>
        <v xml:space="preserve"> </v>
      </c>
      <c r="U360" s="333"/>
      <c r="V360" s="117">
        <f t="shared" si="61"/>
        <v>0</v>
      </c>
      <c r="W360" s="117">
        <f t="shared" si="62"/>
        <v>0</v>
      </c>
      <c r="X360" s="117">
        <f t="shared" si="63"/>
        <v>0</v>
      </c>
      <c r="Y360" s="117">
        <f t="shared" si="64"/>
        <v>0</v>
      </c>
      <c r="Z360" s="117">
        <f t="shared" si="65"/>
        <v>0</v>
      </c>
      <c r="AA360" s="118">
        <f t="shared" si="66"/>
        <v>0</v>
      </c>
      <c r="AB360" s="147"/>
    </row>
    <row r="361" spans="1:28" s="112" customFormat="1" ht="15.75" x14ac:dyDescent="0.25">
      <c r="A361" s="309">
        <v>111353</v>
      </c>
      <c r="B361" s="311" t="s">
        <v>563</v>
      </c>
      <c r="C361" s="309" t="s">
        <v>212</v>
      </c>
      <c r="D361" s="311" t="s">
        <v>533</v>
      </c>
      <c r="E361" s="115">
        <f t="shared" si="67"/>
        <v>10</v>
      </c>
      <c r="F361" s="131">
        <f>IF(AND(1=1,$E$12=1),VALUE(VLOOKUP($D361,'Pricing Reference'!$A$2:$J$98,2,FALSE))," ")</f>
        <v>10</v>
      </c>
      <c r="G361" s="131" t="str">
        <f>IF(AND(1=1,$E$12=2),VALUE(VLOOKUP($D361,'Pricing Reference'!$A$2:$J$98,3,FALSE))," ")</f>
        <v xml:space="preserve"> </v>
      </c>
      <c r="H361" s="131" t="str">
        <f>IF(AND(1=1,$E$12=3),VALUE(VLOOKUP($D361,'Pricing Reference'!$A$2:$J$98,4,FALSE))," ")</f>
        <v xml:space="preserve"> </v>
      </c>
      <c r="I361" s="131"/>
      <c r="J361" s="139">
        <f>VALUE(VLOOKUP($D361,'Pricing Reference'!$A$2:$J$98,10,FALSE))</f>
        <v>20</v>
      </c>
      <c r="K361" s="114"/>
      <c r="L361" s="114"/>
      <c r="M361" s="114"/>
      <c r="N361" s="114"/>
      <c r="O361" s="114"/>
      <c r="P361" s="139">
        <f t="shared" si="59"/>
        <v>0</v>
      </c>
      <c r="Q361" s="119"/>
      <c r="R361" s="116"/>
      <c r="S361" s="331">
        <v>888907001647</v>
      </c>
      <c r="T361" s="334" t="str">
        <f t="shared" si="60"/>
        <v xml:space="preserve"> </v>
      </c>
      <c r="U361" s="333"/>
      <c r="V361" s="117">
        <f t="shared" si="61"/>
        <v>0</v>
      </c>
      <c r="W361" s="117">
        <f t="shared" si="62"/>
        <v>0</v>
      </c>
      <c r="X361" s="117">
        <f t="shared" si="63"/>
        <v>0</v>
      </c>
      <c r="Y361" s="117">
        <f t="shared" si="64"/>
        <v>0</v>
      </c>
      <c r="Z361" s="117">
        <f t="shared" si="65"/>
        <v>0</v>
      </c>
      <c r="AA361" s="118">
        <f t="shared" si="66"/>
        <v>0</v>
      </c>
      <c r="AB361" s="147"/>
    </row>
    <row r="362" spans="1:28" s="112" customFormat="1" ht="15.75" x14ac:dyDescent="0.25">
      <c r="A362" s="309">
        <v>108856</v>
      </c>
      <c r="B362" s="311" t="s">
        <v>564</v>
      </c>
      <c r="C362" s="309" t="s">
        <v>212</v>
      </c>
      <c r="D362" s="311" t="s">
        <v>533</v>
      </c>
      <c r="E362" s="115">
        <f t="shared" si="67"/>
        <v>10</v>
      </c>
      <c r="F362" s="131">
        <f>IF(AND(1=1,$E$12=1),VALUE(VLOOKUP($D362,'Pricing Reference'!$A$2:$J$98,2,FALSE))," ")</f>
        <v>10</v>
      </c>
      <c r="G362" s="131" t="str">
        <f>IF(AND(1=1,$E$12=2),VALUE(VLOOKUP($D362,'Pricing Reference'!$A$2:$J$98,3,FALSE))," ")</f>
        <v xml:space="preserve"> </v>
      </c>
      <c r="H362" s="131" t="str">
        <f>IF(AND(1=1,$E$12=3),VALUE(VLOOKUP($D362,'Pricing Reference'!$A$2:$J$98,4,FALSE))," ")</f>
        <v xml:space="preserve"> </v>
      </c>
      <c r="I362" s="131"/>
      <c r="J362" s="139">
        <f>VALUE(VLOOKUP($D362,'Pricing Reference'!$A$2:$J$98,10,FALSE))</f>
        <v>20</v>
      </c>
      <c r="K362" s="114"/>
      <c r="L362" s="114"/>
      <c r="M362" s="114"/>
      <c r="N362" s="114"/>
      <c r="O362" s="114"/>
      <c r="P362" s="139">
        <f t="shared" si="59"/>
        <v>0</v>
      </c>
      <c r="Q362" s="119"/>
      <c r="R362" s="116"/>
      <c r="S362" s="331">
        <v>888907001760</v>
      </c>
      <c r="T362" s="334" t="str">
        <f t="shared" si="60"/>
        <v xml:space="preserve"> </v>
      </c>
      <c r="U362" s="333"/>
      <c r="V362" s="117">
        <f t="shared" si="61"/>
        <v>0</v>
      </c>
      <c r="W362" s="117">
        <f t="shared" si="62"/>
        <v>0</v>
      </c>
      <c r="X362" s="117">
        <f t="shared" si="63"/>
        <v>0</v>
      </c>
      <c r="Y362" s="117">
        <f t="shared" si="64"/>
        <v>0</v>
      </c>
      <c r="Z362" s="117">
        <f t="shared" si="65"/>
        <v>0</v>
      </c>
      <c r="AA362" s="118">
        <f t="shared" si="66"/>
        <v>0</v>
      </c>
      <c r="AB362" s="147"/>
    </row>
    <row r="363" spans="1:28" s="112" customFormat="1" ht="15.75" x14ac:dyDescent="0.25">
      <c r="A363" s="312">
        <v>108860</v>
      </c>
      <c r="B363" s="315" t="s">
        <v>565</v>
      </c>
      <c r="C363" s="309" t="s">
        <v>212</v>
      </c>
      <c r="D363" s="311" t="s">
        <v>533</v>
      </c>
      <c r="E363" s="115">
        <f t="shared" si="67"/>
        <v>10</v>
      </c>
      <c r="F363" s="131">
        <f>IF(AND(1=1,$E$12=1),VALUE(VLOOKUP($D363,'Pricing Reference'!$A$2:$J$98,2,FALSE))," ")</f>
        <v>10</v>
      </c>
      <c r="G363" s="131" t="str">
        <f>IF(AND(1=1,$E$12=2),VALUE(VLOOKUP($D363,'Pricing Reference'!$A$2:$J$98,3,FALSE))," ")</f>
        <v xml:space="preserve"> </v>
      </c>
      <c r="H363" s="131" t="str">
        <f>IF(AND(1=1,$E$12=3),VALUE(VLOOKUP($D363,'Pricing Reference'!$A$2:$J$98,4,FALSE))," ")</f>
        <v xml:space="preserve"> </v>
      </c>
      <c r="I363" s="131"/>
      <c r="J363" s="139">
        <f>VALUE(VLOOKUP($D363,'Pricing Reference'!$A$2:$J$98,10,FALSE))</f>
        <v>20</v>
      </c>
      <c r="K363" s="114"/>
      <c r="L363" s="114"/>
      <c r="M363" s="114"/>
      <c r="N363" s="114"/>
      <c r="O363" s="114"/>
      <c r="P363" s="139">
        <f t="shared" si="59"/>
        <v>0</v>
      </c>
      <c r="Q363" s="119"/>
      <c r="R363" s="116"/>
      <c r="S363" s="331">
        <v>888907001708</v>
      </c>
      <c r="T363" s="334" t="str">
        <f t="shared" si="60"/>
        <v xml:space="preserve"> </v>
      </c>
      <c r="U363" s="333"/>
      <c r="V363" s="117">
        <f t="shared" si="61"/>
        <v>0</v>
      </c>
      <c r="W363" s="117">
        <f t="shared" si="62"/>
        <v>0</v>
      </c>
      <c r="X363" s="117">
        <f t="shared" si="63"/>
        <v>0</v>
      </c>
      <c r="Y363" s="117">
        <f t="shared" si="64"/>
        <v>0</v>
      </c>
      <c r="Z363" s="117">
        <f t="shared" si="65"/>
        <v>0</v>
      </c>
      <c r="AA363" s="118">
        <f t="shared" si="66"/>
        <v>0</v>
      </c>
      <c r="AB363" s="147"/>
    </row>
    <row r="364" spans="1:28" s="112" customFormat="1" ht="15.75" x14ac:dyDescent="0.25">
      <c r="A364" s="312">
        <v>100418</v>
      </c>
      <c r="B364" s="315" t="s">
        <v>566</v>
      </c>
      <c r="C364" s="309" t="s">
        <v>212</v>
      </c>
      <c r="D364" s="311" t="s">
        <v>533</v>
      </c>
      <c r="E364" s="115">
        <f t="shared" si="67"/>
        <v>10</v>
      </c>
      <c r="F364" s="131">
        <f>IF(AND(1=1,$E$12=1),VALUE(VLOOKUP($D364,'Pricing Reference'!$A$2:$J$98,2,FALSE))," ")</f>
        <v>10</v>
      </c>
      <c r="G364" s="131" t="str">
        <f>IF(AND(1=1,$E$12=2),VALUE(VLOOKUP($D364,'Pricing Reference'!$A$2:$J$98,3,FALSE))," ")</f>
        <v xml:space="preserve"> </v>
      </c>
      <c r="H364" s="131" t="str">
        <f>IF(AND(1=1,$E$12=3),VALUE(VLOOKUP($D364,'Pricing Reference'!$A$2:$J$98,4,FALSE))," ")</f>
        <v xml:space="preserve"> </v>
      </c>
      <c r="I364" s="131"/>
      <c r="J364" s="139">
        <f>VALUE(VLOOKUP($D364,'Pricing Reference'!$A$2:$J$98,10,FALSE))</f>
        <v>20</v>
      </c>
      <c r="K364" s="114"/>
      <c r="L364" s="114"/>
      <c r="M364" s="114"/>
      <c r="N364" s="114"/>
      <c r="O364" s="114"/>
      <c r="P364" s="139">
        <f t="shared" si="59"/>
        <v>0</v>
      </c>
      <c r="Q364" s="119"/>
      <c r="R364" s="116"/>
      <c r="S364" s="331">
        <v>877958006916</v>
      </c>
      <c r="T364" s="334" t="str">
        <f t="shared" si="60"/>
        <v xml:space="preserve"> </v>
      </c>
      <c r="U364" s="333"/>
      <c r="V364" s="117">
        <f t="shared" si="61"/>
        <v>0</v>
      </c>
      <c r="W364" s="117">
        <f t="shared" si="62"/>
        <v>0</v>
      </c>
      <c r="X364" s="117">
        <f t="shared" si="63"/>
        <v>0</v>
      </c>
      <c r="Y364" s="117">
        <f t="shared" si="64"/>
        <v>0</v>
      </c>
      <c r="Z364" s="117">
        <f t="shared" si="65"/>
        <v>0</v>
      </c>
      <c r="AA364" s="118">
        <f t="shared" si="66"/>
        <v>0</v>
      </c>
      <c r="AB364" s="147"/>
    </row>
    <row r="365" spans="1:28" s="112" customFormat="1" ht="15.75" x14ac:dyDescent="0.25">
      <c r="A365" s="312">
        <v>111356</v>
      </c>
      <c r="B365" s="315" t="s">
        <v>567</v>
      </c>
      <c r="C365" s="309" t="s">
        <v>212</v>
      </c>
      <c r="D365" s="311" t="s">
        <v>533</v>
      </c>
      <c r="E365" s="115">
        <f t="shared" si="67"/>
        <v>10</v>
      </c>
      <c r="F365" s="131">
        <f>IF(AND(1=1,$E$12=1),VALUE(VLOOKUP($D365,'Pricing Reference'!$A$2:$J$98,2,FALSE))," ")</f>
        <v>10</v>
      </c>
      <c r="G365" s="131" t="str">
        <f>IF(AND(1=1,$E$12=2),VALUE(VLOOKUP($D365,'Pricing Reference'!$A$2:$J$98,3,FALSE))," ")</f>
        <v xml:space="preserve"> </v>
      </c>
      <c r="H365" s="131" t="str">
        <f>IF(AND(1=1,$E$12=3),VALUE(VLOOKUP($D365,'Pricing Reference'!$A$2:$J$98,4,FALSE))," ")</f>
        <v xml:space="preserve"> </v>
      </c>
      <c r="I365" s="131"/>
      <c r="J365" s="139">
        <f>VALUE(VLOOKUP($D365,'Pricing Reference'!$A$2:$J$98,10,FALSE))</f>
        <v>20</v>
      </c>
      <c r="K365" s="114"/>
      <c r="L365" s="114"/>
      <c r="M365" s="114"/>
      <c r="N365" s="114"/>
      <c r="O365" s="114"/>
      <c r="P365" s="139">
        <f t="shared" si="59"/>
        <v>0</v>
      </c>
      <c r="Q365" s="119"/>
      <c r="R365" s="116"/>
      <c r="S365" s="331">
        <v>888907001678</v>
      </c>
      <c r="T365" s="334" t="str">
        <f t="shared" si="60"/>
        <v xml:space="preserve"> </v>
      </c>
      <c r="U365" s="333"/>
      <c r="V365" s="117">
        <f t="shared" si="61"/>
        <v>0</v>
      </c>
      <c r="W365" s="117">
        <f t="shared" si="62"/>
        <v>0</v>
      </c>
      <c r="X365" s="117">
        <f t="shared" si="63"/>
        <v>0</v>
      </c>
      <c r="Y365" s="117">
        <f t="shared" si="64"/>
        <v>0</v>
      </c>
      <c r="Z365" s="117">
        <f t="shared" si="65"/>
        <v>0</v>
      </c>
      <c r="AA365" s="118">
        <f t="shared" si="66"/>
        <v>0</v>
      </c>
      <c r="AB365" s="147"/>
    </row>
    <row r="366" spans="1:28" s="112" customFormat="1" ht="15.75" x14ac:dyDescent="0.25">
      <c r="A366" s="309">
        <v>111363</v>
      </c>
      <c r="B366" s="315" t="s">
        <v>568</v>
      </c>
      <c r="C366" s="309" t="s">
        <v>212</v>
      </c>
      <c r="D366" s="311" t="s">
        <v>533</v>
      </c>
      <c r="E366" s="115">
        <f t="shared" si="67"/>
        <v>10</v>
      </c>
      <c r="F366" s="131">
        <f>IF(AND(1=1,$E$12=1),VALUE(VLOOKUP($D366,'Pricing Reference'!$A$2:$J$98,2,FALSE))," ")</f>
        <v>10</v>
      </c>
      <c r="G366" s="131" t="str">
        <f>IF(AND(1=1,$E$12=2),VALUE(VLOOKUP($D366,'Pricing Reference'!$A$2:$J$98,3,FALSE))," ")</f>
        <v xml:space="preserve"> </v>
      </c>
      <c r="H366" s="131" t="str">
        <f>IF(AND(1=1,$E$12=3),VALUE(VLOOKUP($D366,'Pricing Reference'!$A$2:$J$98,4,FALSE))," ")</f>
        <v xml:space="preserve"> </v>
      </c>
      <c r="I366" s="131"/>
      <c r="J366" s="139">
        <f>VALUE(VLOOKUP($D366,'Pricing Reference'!$A$2:$J$98,10,FALSE))</f>
        <v>20</v>
      </c>
      <c r="K366" s="114"/>
      <c r="L366" s="114"/>
      <c r="M366" s="114"/>
      <c r="N366" s="114"/>
      <c r="O366" s="114"/>
      <c r="P366" s="139">
        <f t="shared" si="59"/>
        <v>0</v>
      </c>
      <c r="Q366" s="119"/>
      <c r="R366" s="116"/>
      <c r="S366" s="331">
        <v>888907001777</v>
      </c>
      <c r="T366" s="334" t="str">
        <f t="shared" si="60"/>
        <v xml:space="preserve"> </v>
      </c>
      <c r="U366" s="333"/>
      <c r="V366" s="117">
        <f t="shared" si="61"/>
        <v>0</v>
      </c>
      <c r="W366" s="117">
        <f t="shared" si="62"/>
        <v>0</v>
      </c>
      <c r="X366" s="117">
        <f t="shared" si="63"/>
        <v>0</v>
      </c>
      <c r="Y366" s="117">
        <f t="shared" si="64"/>
        <v>0</v>
      </c>
      <c r="Z366" s="117">
        <f t="shared" si="65"/>
        <v>0</v>
      </c>
      <c r="AA366" s="118">
        <f t="shared" si="66"/>
        <v>0</v>
      </c>
      <c r="AB366" s="147"/>
    </row>
    <row r="367" spans="1:28" s="112" customFormat="1" ht="15.75" x14ac:dyDescent="0.25">
      <c r="A367" s="309">
        <v>100678</v>
      </c>
      <c r="B367" s="315" t="s">
        <v>569</v>
      </c>
      <c r="C367" s="309" t="s">
        <v>212</v>
      </c>
      <c r="D367" s="311" t="s">
        <v>533</v>
      </c>
      <c r="E367" s="115">
        <f t="shared" si="67"/>
        <v>10</v>
      </c>
      <c r="F367" s="131">
        <f>IF(AND(1=1,$E$12=1),VALUE(VLOOKUP($D367,'Pricing Reference'!$A$2:$J$98,2,FALSE))," ")</f>
        <v>10</v>
      </c>
      <c r="G367" s="131" t="str">
        <f>IF(AND(1=1,$E$12=2),VALUE(VLOOKUP($D367,'Pricing Reference'!$A$2:$J$98,3,FALSE))," ")</f>
        <v xml:space="preserve"> </v>
      </c>
      <c r="H367" s="131" t="str">
        <f>IF(AND(1=1,$E$12=3),VALUE(VLOOKUP($D367,'Pricing Reference'!$A$2:$J$98,4,FALSE))," ")</f>
        <v xml:space="preserve"> </v>
      </c>
      <c r="I367" s="131"/>
      <c r="J367" s="139">
        <f>VALUE(VLOOKUP($D367,'Pricing Reference'!$A$2:$J$98,10,FALSE))</f>
        <v>20</v>
      </c>
      <c r="K367" s="114"/>
      <c r="L367" s="114"/>
      <c r="M367" s="114"/>
      <c r="N367" s="114"/>
      <c r="O367" s="114"/>
      <c r="P367" s="139">
        <f t="shared" si="59"/>
        <v>0</v>
      </c>
      <c r="Q367" s="119"/>
      <c r="R367" s="116"/>
      <c r="S367" s="331">
        <v>877958004554</v>
      </c>
      <c r="T367" s="334" t="str">
        <f t="shared" si="60"/>
        <v xml:space="preserve"> </v>
      </c>
      <c r="U367" s="333"/>
      <c r="V367" s="117">
        <f t="shared" si="61"/>
        <v>0</v>
      </c>
      <c r="W367" s="117">
        <f t="shared" si="62"/>
        <v>0</v>
      </c>
      <c r="X367" s="117">
        <f t="shared" si="63"/>
        <v>0</v>
      </c>
      <c r="Y367" s="117">
        <f t="shared" si="64"/>
        <v>0</v>
      </c>
      <c r="Z367" s="117">
        <f t="shared" si="65"/>
        <v>0</v>
      </c>
      <c r="AA367" s="118">
        <f t="shared" si="66"/>
        <v>0</v>
      </c>
      <c r="AB367" s="147"/>
    </row>
    <row r="368" spans="1:28" s="112" customFormat="1" ht="15.75" x14ac:dyDescent="0.25">
      <c r="A368" s="309">
        <v>100438</v>
      </c>
      <c r="B368" s="315" t="s">
        <v>570</v>
      </c>
      <c r="C368" s="309" t="s">
        <v>212</v>
      </c>
      <c r="D368" s="311" t="s">
        <v>533</v>
      </c>
      <c r="E368" s="115">
        <f t="shared" si="67"/>
        <v>10</v>
      </c>
      <c r="F368" s="131">
        <f>IF(AND(1=1,$E$12=1),VALUE(VLOOKUP($D368,'Pricing Reference'!$A$2:$J$98,2,FALSE))," ")</f>
        <v>10</v>
      </c>
      <c r="G368" s="131" t="str">
        <f>IF(AND(1=1,$E$12=2),VALUE(VLOOKUP($D368,'Pricing Reference'!$A$2:$J$98,3,FALSE))," ")</f>
        <v xml:space="preserve"> </v>
      </c>
      <c r="H368" s="131" t="str">
        <f>IF(AND(1=1,$E$12=3),VALUE(VLOOKUP($D368,'Pricing Reference'!$A$2:$J$98,4,FALSE))," ")</f>
        <v xml:space="preserve"> </v>
      </c>
      <c r="I368" s="131"/>
      <c r="J368" s="139">
        <f>VALUE(VLOOKUP($D368,'Pricing Reference'!$A$2:$J$98,10,FALSE))</f>
        <v>20</v>
      </c>
      <c r="K368" s="114"/>
      <c r="L368" s="114"/>
      <c r="M368" s="114"/>
      <c r="N368" s="114"/>
      <c r="O368" s="114"/>
      <c r="P368" s="139">
        <f t="shared" si="59"/>
        <v>0</v>
      </c>
      <c r="Q368" s="119"/>
      <c r="R368" s="116"/>
      <c r="S368" s="331">
        <v>847587001422</v>
      </c>
      <c r="T368" s="334" t="str">
        <f t="shared" si="60"/>
        <v xml:space="preserve"> </v>
      </c>
      <c r="U368" s="333"/>
      <c r="V368" s="117">
        <f t="shared" si="61"/>
        <v>0</v>
      </c>
      <c r="W368" s="117">
        <f t="shared" si="62"/>
        <v>0</v>
      </c>
      <c r="X368" s="117">
        <f t="shared" si="63"/>
        <v>0</v>
      </c>
      <c r="Y368" s="117">
        <f t="shared" si="64"/>
        <v>0</v>
      </c>
      <c r="Z368" s="117">
        <f t="shared" si="65"/>
        <v>0</v>
      </c>
      <c r="AA368" s="118">
        <f t="shared" si="66"/>
        <v>0</v>
      </c>
      <c r="AB368" s="147"/>
    </row>
    <row r="369" spans="1:28" s="112" customFormat="1" ht="15.75" x14ac:dyDescent="0.25">
      <c r="A369" s="312">
        <v>100743</v>
      </c>
      <c r="B369" s="315" t="s">
        <v>571</v>
      </c>
      <c r="C369" s="309" t="s">
        <v>212</v>
      </c>
      <c r="D369" s="311" t="s">
        <v>533</v>
      </c>
      <c r="E369" s="115">
        <f t="shared" si="67"/>
        <v>10</v>
      </c>
      <c r="F369" s="131">
        <f>IF(AND(1=1,$E$12=1),VALUE(VLOOKUP($D369,'Pricing Reference'!$A$2:$J$98,2,FALSE))," ")</f>
        <v>10</v>
      </c>
      <c r="G369" s="131" t="str">
        <f>IF(AND(1=1,$E$12=2),VALUE(VLOOKUP($D369,'Pricing Reference'!$A$2:$J$98,3,FALSE))," ")</f>
        <v xml:space="preserve"> </v>
      </c>
      <c r="H369" s="131" t="str">
        <f>IF(AND(1=1,$E$12=3),VALUE(VLOOKUP($D369,'Pricing Reference'!$A$2:$J$98,4,FALSE))," ")</f>
        <v xml:space="preserve"> </v>
      </c>
      <c r="I369" s="131"/>
      <c r="J369" s="139">
        <f>VALUE(VLOOKUP($D369,'Pricing Reference'!$A$2:$J$98,10,FALSE))</f>
        <v>20</v>
      </c>
      <c r="K369" s="114"/>
      <c r="L369" s="114"/>
      <c r="M369" s="114"/>
      <c r="N369" s="114"/>
      <c r="O369" s="114"/>
      <c r="P369" s="139">
        <f t="shared" si="59"/>
        <v>0</v>
      </c>
      <c r="Q369" s="119"/>
      <c r="R369" s="116"/>
      <c r="S369" s="331">
        <v>877958009030</v>
      </c>
      <c r="T369" s="334" t="str">
        <f t="shared" si="60"/>
        <v xml:space="preserve"> </v>
      </c>
      <c r="U369" s="333"/>
      <c r="V369" s="117">
        <f t="shared" si="61"/>
        <v>0</v>
      </c>
      <c r="W369" s="117">
        <f t="shared" si="62"/>
        <v>0</v>
      </c>
      <c r="X369" s="117">
        <f t="shared" si="63"/>
        <v>0</v>
      </c>
      <c r="Y369" s="117">
        <f t="shared" si="64"/>
        <v>0</v>
      </c>
      <c r="Z369" s="117">
        <f t="shared" si="65"/>
        <v>0</v>
      </c>
      <c r="AA369" s="118">
        <f t="shared" si="66"/>
        <v>0</v>
      </c>
      <c r="AB369" s="147"/>
    </row>
    <row r="370" spans="1:28" s="112" customFormat="1" ht="15.75" x14ac:dyDescent="0.25">
      <c r="A370" s="309">
        <v>111360</v>
      </c>
      <c r="B370" s="315" t="s">
        <v>572</v>
      </c>
      <c r="C370" s="309" t="s">
        <v>212</v>
      </c>
      <c r="D370" s="311" t="s">
        <v>533</v>
      </c>
      <c r="E370" s="115">
        <f t="shared" si="67"/>
        <v>10</v>
      </c>
      <c r="F370" s="131">
        <f>IF(AND(1=1,$E$12=1),VALUE(VLOOKUP($D370,'Pricing Reference'!$A$2:$J$98,2,FALSE))," ")</f>
        <v>10</v>
      </c>
      <c r="G370" s="131" t="str">
        <f>IF(AND(1=1,$E$12=2),VALUE(VLOOKUP($D370,'Pricing Reference'!$A$2:$J$98,3,FALSE))," ")</f>
        <v xml:space="preserve"> </v>
      </c>
      <c r="H370" s="131" t="str">
        <f>IF(AND(1=1,$E$12=3),VALUE(VLOOKUP($D370,'Pricing Reference'!$A$2:$J$98,4,FALSE))," ")</f>
        <v xml:space="preserve"> </v>
      </c>
      <c r="I370" s="131"/>
      <c r="J370" s="139">
        <f>VALUE(VLOOKUP($D370,'Pricing Reference'!$A$2:$J$98,10,FALSE))</f>
        <v>20</v>
      </c>
      <c r="K370" s="114"/>
      <c r="L370" s="114"/>
      <c r="M370" s="114"/>
      <c r="N370" s="114"/>
      <c r="O370" s="114"/>
      <c r="P370" s="139">
        <f t="shared" si="59"/>
        <v>0</v>
      </c>
      <c r="Q370" s="119"/>
      <c r="R370" s="116"/>
      <c r="S370" s="331">
        <v>888907001722</v>
      </c>
      <c r="T370" s="334" t="str">
        <f t="shared" si="60"/>
        <v xml:space="preserve"> </v>
      </c>
      <c r="U370" s="333"/>
      <c r="V370" s="117">
        <f t="shared" si="61"/>
        <v>0</v>
      </c>
      <c r="W370" s="117">
        <f t="shared" si="62"/>
        <v>0</v>
      </c>
      <c r="X370" s="117">
        <f t="shared" si="63"/>
        <v>0</v>
      </c>
      <c r="Y370" s="117">
        <f t="shared" si="64"/>
        <v>0</v>
      </c>
      <c r="Z370" s="117">
        <f t="shared" si="65"/>
        <v>0</v>
      </c>
      <c r="AA370" s="118">
        <f t="shared" si="66"/>
        <v>0</v>
      </c>
      <c r="AB370" s="147"/>
    </row>
    <row r="371" spans="1:28" s="112" customFormat="1" ht="15.75" x14ac:dyDescent="0.25">
      <c r="A371" s="309">
        <v>111351</v>
      </c>
      <c r="B371" s="315" t="s">
        <v>573</v>
      </c>
      <c r="C371" s="309" t="s">
        <v>212</v>
      </c>
      <c r="D371" s="311" t="s">
        <v>533</v>
      </c>
      <c r="E371" s="115">
        <f t="shared" si="67"/>
        <v>10</v>
      </c>
      <c r="F371" s="131">
        <f>IF(AND(1=1,$E$12=1),VALUE(VLOOKUP($D371,'Pricing Reference'!$A$2:$J$98,2,FALSE))," ")</f>
        <v>10</v>
      </c>
      <c r="G371" s="131" t="str">
        <f>IF(AND(1=1,$E$12=2),VALUE(VLOOKUP($D371,'Pricing Reference'!$A$2:$J$98,3,FALSE))," ")</f>
        <v xml:space="preserve"> </v>
      </c>
      <c r="H371" s="131" t="str">
        <f>IF(AND(1=1,$E$12=3),VALUE(VLOOKUP($D371,'Pricing Reference'!$A$2:$J$98,4,FALSE))," ")</f>
        <v xml:space="preserve"> </v>
      </c>
      <c r="I371" s="131"/>
      <c r="J371" s="139">
        <f>VALUE(VLOOKUP($D371,'Pricing Reference'!$A$2:$J$98,10,FALSE))</f>
        <v>20</v>
      </c>
      <c r="K371" s="114"/>
      <c r="L371" s="114"/>
      <c r="M371" s="114"/>
      <c r="N371" s="114"/>
      <c r="O371" s="114"/>
      <c r="P371" s="139">
        <f t="shared" si="59"/>
        <v>0</v>
      </c>
      <c r="Q371" s="119"/>
      <c r="R371" s="116"/>
      <c r="S371" s="331">
        <v>888907001586</v>
      </c>
      <c r="T371" s="334" t="str">
        <f t="shared" si="60"/>
        <v xml:space="preserve"> </v>
      </c>
      <c r="U371" s="333"/>
      <c r="V371" s="117">
        <f t="shared" si="61"/>
        <v>0</v>
      </c>
      <c r="W371" s="117">
        <f t="shared" si="62"/>
        <v>0</v>
      </c>
      <c r="X371" s="117">
        <f t="shared" si="63"/>
        <v>0</v>
      </c>
      <c r="Y371" s="117">
        <f t="shared" si="64"/>
        <v>0</v>
      </c>
      <c r="Z371" s="117">
        <f t="shared" si="65"/>
        <v>0</v>
      </c>
      <c r="AA371" s="118">
        <f t="shared" si="66"/>
        <v>0</v>
      </c>
      <c r="AB371" s="147"/>
    </row>
    <row r="372" spans="1:28" s="112" customFormat="1" ht="15.75" x14ac:dyDescent="0.25">
      <c r="A372" s="312">
        <v>100426</v>
      </c>
      <c r="B372" s="315" t="s">
        <v>574</v>
      </c>
      <c r="C372" s="309" t="s">
        <v>212</v>
      </c>
      <c r="D372" s="311" t="s">
        <v>533</v>
      </c>
      <c r="E372" s="115">
        <f t="shared" si="67"/>
        <v>10</v>
      </c>
      <c r="F372" s="131">
        <f>IF(AND(1=1,$E$12=1),VALUE(VLOOKUP($D372,'Pricing Reference'!$A$2:$J$98,2,FALSE))," ")</f>
        <v>10</v>
      </c>
      <c r="G372" s="131" t="str">
        <f>IF(AND(1=1,$E$12=2),VALUE(VLOOKUP($D372,'Pricing Reference'!$A$2:$J$98,3,FALSE))," ")</f>
        <v xml:space="preserve"> </v>
      </c>
      <c r="H372" s="131" t="str">
        <f>IF(AND(1=1,$E$12=3),VALUE(VLOOKUP($D372,'Pricing Reference'!$A$2:$J$98,4,FALSE))," ")</f>
        <v xml:space="preserve"> </v>
      </c>
      <c r="I372" s="131"/>
      <c r="J372" s="139">
        <f>VALUE(VLOOKUP($D372,'Pricing Reference'!$A$2:$J$98,10,FALSE))</f>
        <v>20</v>
      </c>
      <c r="K372" s="114"/>
      <c r="L372" s="114"/>
      <c r="M372" s="114"/>
      <c r="N372" s="114"/>
      <c r="O372" s="114"/>
      <c r="P372" s="139">
        <f t="shared" si="59"/>
        <v>0</v>
      </c>
      <c r="Q372" s="119"/>
      <c r="R372" s="116"/>
      <c r="S372" s="331">
        <v>877958009078</v>
      </c>
      <c r="T372" s="334" t="str">
        <f t="shared" si="60"/>
        <v xml:space="preserve"> </v>
      </c>
      <c r="U372" s="333"/>
      <c r="V372" s="117">
        <f t="shared" si="61"/>
        <v>0</v>
      </c>
      <c r="W372" s="117">
        <f t="shared" si="62"/>
        <v>0</v>
      </c>
      <c r="X372" s="117">
        <f t="shared" si="63"/>
        <v>0</v>
      </c>
      <c r="Y372" s="117">
        <f t="shared" si="64"/>
        <v>0</v>
      </c>
      <c r="Z372" s="117">
        <f t="shared" si="65"/>
        <v>0</v>
      </c>
      <c r="AA372" s="118">
        <f t="shared" si="66"/>
        <v>0</v>
      </c>
      <c r="AB372" s="147"/>
    </row>
    <row r="373" spans="1:28" s="112" customFormat="1" ht="15.75" x14ac:dyDescent="0.25">
      <c r="A373" s="309">
        <v>111349</v>
      </c>
      <c r="B373" s="315" t="s">
        <v>575</v>
      </c>
      <c r="C373" s="309" t="s">
        <v>212</v>
      </c>
      <c r="D373" s="311" t="s">
        <v>533</v>
      </c>
      <c r="E373" s="115">
        <f t="shared" si="67"/>
        <v>10</v>
      </c>
      <c r="F373" s="131">
        <f>IF(AND(1=1,$E$12=1),VALUE(VLOOKUP($D373,'Pricing Reference'!$A$2:$J$98,2,FALSE))," ")</f>
        <v>10</v>
      </c>
      <c r="G373" s="131" t="str">
        <f>IF(AND(1=1,$E$12=2),VALUE(VLOOKUP($D373,'Pricing Reference'!$A$2:$J$98,3,FALSE))," ")</f>
        <v xml:space="preserve"> </v>
      </c>
      <c r="H373" s="131" t="str">
        <f>IF(AND(1=1,$E$12=3),VALUE(VLOOKUP($D373,'Pricing Reference'!$A$2:$J$98,4,FALSE))," ")</f>
        <v xml:space="preserve"> </v>
      </c>
      <c r="I373" s="131"/>
      <c r="J373" s="139">
        <f>VALUE(VLOOKUP($D373,'Pricing Reference'!$A$2:$J$98,10,FALSE))</f>
        <v>20</v>
      </c>
      <c r="K373" s="114"/>
      <c r="L373" s="114"/>
      <c r="M373" s="114"/>
      <c r="N373" s="114"/>
      <c r="O373" s="114"/>
      <c r="P373" s="139">
        <f t="shared" si="59"/>
        <v>0</v>
      </c>
      <c r="Q373" s="119"/>
      <c r="R373" s="116"/>
      <c r="S373" s="331">
        <v>888907001562</v>
      </c>
      <c r="T373" s="334" t="str">
        <f t="shared" si="60"/>
        <v xml:space="preserve"> </v>
      </c>
      <c r="U373" s="333"/>
      <c r="V373" s="117">
        <f t="shared" si="61"/>
        <v>0</v>
      </c>
      <c r="W373" s="117">
        <f t="shared" si="62"/>
        <v>0</v>
      </c>
      <c r="X373" s="117">
        <f t="shared" si="63"/>
        <v>0</v>
      </c>
      <c r="Y373" s="117">
        <f t="shared" si="64"/>
        <v>0</v>
      </c>
      <c r="Z373" s="117">
        <f t="shared" si="65"/>
        <v>0</v>
      </c>
      <c r="AA373" s="118">
        <f t="shared" si="66"/>
        <v>0</v>
      </c>
      <c r="AB373" s="147"/>
    </row>
    <row r="374" spans="1:28" s="112" customFormat="1" ht="15.75" x14ac:dyDescent="0.25">
      <c r="A374" s="309">
        <v>111350</v>
      </c>
      <c r="B374" s="315" t="s">
        <v>576</v>
      </c>
      <c r="C374" s="309" t="s">
        <v>212</v>
      </c>
      <c r="D374" s="311" t="s">
        <v>533</v>
      </c>
      <c r="E374" s="115">
        <f t="shared" si="67"/>
        <v>10</v>
      </c>
      <c r="F374" s="131">
        <f>IF(AND(1=1,$E$12=1),VALUE(VLOOKUP($D374,'Pricing Reference'!$A$2:$J$98,2,FALSE))," ")</f>
        <v>10</v>
      </c>
      <c r="G374" s="131" t="str">
        <f>IF(AND(1=1,$E$12=2),VALUE(VLOOKUP($D374,'Pricing Reference'!$A$2:$J$98,3,FALSE))," ")</f>
        <v xml:space="preserve"> </v>
      </c>
      <c r="H374" s="131" t="str">
        <f>IF(AND(1=1,$E$12=3),VALUE(VLOOKUP($D374,'Pricing Reference'!$A$2:$J$98,4,FALSE))," ")</f>
        <v xml:space="preserve"> </v>
      </c>
      <c r="I374" s="131"/>
      <c r="J374" s="139">
        <f>VALUE(VLOOKUP($D374,'Pricing Reference'!$A$2:$J$98,10,FALSE))</f>
        <v>20</v>
      </c>
      <c r="K374" s="114"/>
      <c r="L374" s="114"/>
      <c r="M374" s="114"/>
      <c r="N374" s="114"/>
      <c r="O374" s="114"/>
      <c r="P374" s="139">
        <f t="shared" si="59"/>
        <v>0</v>
      </c>
      <c r="Q374" s="119"/>
      <c r="R374" s="116"/>
      <c r="S374" s="331">
        <v>888907001579</v>
      </c>
      <c r="T374" s="334" t="str">
        <f t="shared" si="60"/>
        <v xml:space="preserve"> </v>
      </c>
      <c r="U374" s="333"/>
      <c r="V374" s="117">
        <f t="shared" si="61"/>
        <v>0</v>
      </c>
      <c r="W374" s="117">
        <f t="shared" si="62"/>
        <v>0</v>
      </c>
      <c r="X374" s="117">
        <f t="shared" si="63"/>
        <v>0</v>
      </c>
      <c r="Y374" s="117">
        <f t="shared" si="64"/>
        <v>0</v>
      </c>
      <c r="Z374" s="117">
        <f t="shared" si="65"/>
        <v>0</v>
      </c>
      <c r="AA374" s="118">
        <f t="shared" si="66"/>
        <v>0</v>
      </c>
      <c r="AB374" s="147"/>
    </row>
    <row r="375" spans="1:28" s="112" customFormat="1" ht="15.75" x14ac:dyDescent="0.25">
      <c r="A375" s="309">
        <v>108418</v>
      </c>
      <c r="B375" s="315" t="s">
        <v>577</v>
      </c>
      <c r="C375" s="309" t="s">
        <v>212</v>
      </c>
      <c r="D375" s="311" t="s">
        <v>533</v>
      </c>
      <c r="E375" s="115">
        <f t="shared" si="67"/>
        <v>10</v>
      </c>
      <c r="F375" s="131">
        <f>IF(AND(1=1,$E$12=1),VALUE(VLOOKUP($D375,'Pricing Reference'!$A$2:$J$98,2,FALSE))," ")</f>
        <v>10</v>
      </c>
      <c r="G375" s="131" t="str">
        <f>IF(AND(1=1,$E$12=2),VALUE(VLOOKUP($D375,'Pricing Reference'!$A$2:$J$98,3,FALSE))," ")</f>
        <v xml:space="preserve"> </v>
      </c>
      <c r="H375" s="131" t="str">
        <f>IF(AND(1=1,$E$12=3),VALUE(VLOOKUP($D375,'Pricing Reference'!$A$2:$J$98,4,FALSE))," ")</f>
        <v xml:space="preserve"> </v>
      </c>
      <c r="I375" s="131"/>
      <c r="J375" s="139">
        <f>VALUE(VLOOKUP($D375,'Pricing Reference'!$A$2:$J$98,10,FALSE))</f>
        <v>20</v>
      </c>
      <c r="K375" s="114"/>
      <c r="L375" s="114"/>
      <c r="M375" s="114"/>
      <c r="N375" s="114"/>
      <c r="O375" s="114"/>
      <c r="P375" s="139">
        <f t="shared" si="59"/>
        <v>0</v>
      </c>
      <c r="Q375" s="119"/>
      <c r="R375" s="116"/>
      <c r="S375" s="331">
        <v>847587007707</v>
      </c>
      <c r="T375" s="334" t="str">
        <f t="shared" si="60"/>
        <v xml:space="preserve"> </v>
      </c>
      <c r="U375" s="333"/>
      <c r="V375" s="117">
        <f t="shared" si="61"/>
        <v>0</v>
      </c>
      <c r="W375" s="117">
        <f t="shared" si="62"/>
        <v>0</v>
      </c>
      <c r="X375" s="117">
        <f t="shared" si="63"/>
        <v>0</v>
      </c>
      <c r="Y375" s="117">
        <f t="shared" si="64"/>
        <v>0</v>
      </c>
      <c r="Z375" s="117">
        <f t="shared" si="65"/>
        <v>0</v>
      </c>
      <c r="AA375" s="118">
        <f t="shared" si="66"/>
        <v>0</v>
      </c>
      <c r="AB375" s="147"/>
    </row>
    <row r="376" spans="1:28" s="112" customFormat="1" ht="15.75" x14ac:dyDescent="0.25">
      <c r="A376" s="309">
        <v>100558</v>
      </c>
      <c r="B376" s="315" t="s">
        <v>578</v>
      </c>
      <c r="C376" s="309" t="s">
        <v>212</v>
      </c>
      <c r="D376" s="311" t="s">
        <v>533</v>
      </c>
      <c r="E376" s="115">
        <f t="shared" si="67"/>
        <v>10</v>
      </c>
      <c r="F376" s="131">
        <f>IF(AND(1=1,$E$12=1),VALUE(VLOOKUP($D376,'Pricing Reference'!$A$2:$J$98,2,FALSE))," ")</f>
        <v>10</v>
      </c>
      <c r="G376" s="131" t="str">
        <f>IF(AND(1=1,$E$12=2),VALUE(VLOOKUP($D376,'Pricing Reference'!$A$2:$J$98,3,FALSE))," ")</f>
        <v xml:space="preserve"> </v>
      </c>
      <c r="H376" s="131" t="str">
        <f>IF(AND(1=1,$E$12=3),VALUE(VLOOKUP($D376,'Pricing Reference'!$A$2:$J$98,4,FALSE))," ")</f>
        <v xml:space="preserve"> </v>
      </c>
      <c r="I376" s="131"/>
      <c r="J376" s="139">
        <f>VALUE(VLOOKUP($D376,'Pricing Reference'!$A$2:$J$98,10,FALSE))</f>
        <v>20</v>
      </c>
      <c r="K376" s="114"/>
      <c r="L376" s="114"/>
      <c r="M376" s="114"/>
      <c r="N376" s="114"/>
      <c r="O376" s="114"/>
      <c r="P376" s="139">
        <f t="shared" si="59"/>
        <v>0</v>
      </c>
      <c r="Q376" s="119"/>
      <c r="R376" s="116"/>
      <c r="S376" s="331">
        <v>847587003860</v>
      </c>
      <c r="T376" s="334" t="str">
        <f t="shared" si="60"/>
        <v xml:space="preserve"> </v>
      </c>
      <c r="U376" s="333"/>
      <c r="V376" s="117">
        <f t="shared" si="61"/>
        <v>0</v>
      </c>
      <c r="W376" s="117">
        <f t="shared" si="62"/>
        <v>0</v>
      </c>
      <c r="X376" s="117">
        <f t="shared" si="63"/>
        <v>0</v>
      </c>
      <c r="Y376" s="117">
        <f t="shared" si="64"/>
        <v>0</v>
      </c>
      <c r="Z376" s="117">
        <f t="shared" si="65"/>
        <v>0</v>
      </c>
      <c r="AA376" s="118">
        <f t="shared" si="66"/>
        <v>0</v>
      </c>
      <c r="AB376" s="147"/>
    </row>
    <row r="377" spans="1:28" s="112" customFormat="1" ht="15.75" x14ac:dyDescent="0.25">
      <c r="A377" s="312">
        <v>108384</v>
      </c>
      <c r="B377" s="315" t="s">
        <v>579</v>
      </c>
      <c r="C377" s="309" t="s">
        <v>212</v>
      </c>
      <c r="D377" s="311" t="s">
        <v>533</v>
      </c>
      <c r="E377" s="115">
        <f t="shared" si="67"/>
        <v>10</v>
      </c>
      <c r="F377" s="131">
        <f>IF(AND(1=1,$E$12=1),VALUE(VLOOKUP($D377,'Pricing Reference'!$A$2:$J$98,2,FALSE))," ")</f>
        <v>10</v>
      </c>
      <c r="G377" s="131" t="str">
        <f>IF(AND(1=1,$E$12=2),VALUE(VLOOKUP($D377,'Pricing Reference'!$A$2:$J$98,3,FALSE))," ")</f>
        <v xml:space="preserve"> </v>
      </c>
      <c r="H377" s="131" t="str">
        <f>IF(AND(1=1,$E$12=3),VALUE(VLOOKUP($D377,'Pricing Reference'!$A$2:$J$98,4,FALSE))," ")</f>
        <v xml:space="preserve"> </v>
      </c>
      <c r="I377" s="131"/>
      <c r="J377" s="139">
        <f>VALUE(VLOOKUP($D377,'Pricing Reference'!$A$2:$J$98,10,FALSE))</f>
        <v>20</v>
      </c>
      <c r="K377" s="114"/>
      <c r="L377" s="114"/>
      <c r="M377" s="114"/>
      <c r="N377" s="114"/>
      <c r="O377" s="114"/>
      <c r="P377" s="139">
        <f t="shared" si="59"/>
        <v>0</v>
      </c>
      <c r="Q377" s="119"/>
      <c r="R377" s="116"/>
      <c r="S377" s="331">
        <v>847587007363</v>
      </c>
      <c r="T377" s="334" t="str">
        <f t="shared" si="60"/>
        <v xml:space="preserve"> </v>
      </c>
      <c r="U377" s="333"/>
      <c r="V377" s="117">
        <f t="shared" si="61"/>
        <v>0</v>
      </c>
      <c r="W377" s="117">
        <f t="shared" si="62"/>
        <v>0</v>
      </c>
      <c r="X377" s="117">
        <f t="shared" si="63"/>
        <v>0</v>
      </c>
      <c r="Y377" s="117">
        <f t="shared" si="64"/>
        <v>0</v>
      </c>
      <c r="Z377" s="117">
        <f t="shared" si="65"/>
        <v>0</v>
      </c>
      <c r="AA377" s="118">
        <f t="shared" si="66"/>
        <v>0</v>
      </c>
      <c r="AB377" s="147"/>
    </row>
    <row r="378" spans="1:28" s="112" customFormat="1" ht="15.75" x14ac:dyDescent="0.25">
      <c r="A378" s="309">
        <v>108406</v>
      </c>
      <c r="B378" s="315" t="s">
        <v>580</v>
      </c>
      <c r="C378" s="309" t="s">
        <v>212</v>
      </c>
      <c r="D378" s="311" t="s">
        <v>533</v>
      </c>
      <c r="E378" s="115">
        <f t="shared" si="67"/>
        <v>10</v>
      </c>
      <c r="F378" s="131">
        <f>IF(AND(1=1,$E$12=1),VALUE(VLOOKUP($D378,'Pricing Reference'!$A$2:$J$98,2,FALSE))," ")</f>
        <v>10</v>
      </c>
      <c r="G378" s="131" t="str">
        <f>IF(AND(1=1,$E$12=2),VALUE(VLOOKUP($D378,'Pricing Reference'!$A$2:$J$98,3,FALSE))," ")</f>
        <v xml:space="preserve"> </v>
      </c>
      <c r="H378" s="131" t="str">
        <f>IF(AND(1=1,$E$12=3),VALUE(VLOOKUP($D378,'Pricing Reference'!$A$2:$J$98,4,FALSE))," ")</f>
        <v xml:space="preserve"> </v>
      </c>
      <c r="I378" s="131"/>
      <c r="J378" s="139">
        <f>VALUE(VLOOKUP($D378,'Pricing Reference'!$A$2:$J$98,10,FALSE))</f>
        <v>20</v>
      </c>
      <c r="K378" s="114"/>
      <c r="L378" s="114"/>
      <c r="M378" s="114"/>
      <c r="N378" s="114"/>
      <c r="O378" s="114"/>
      <c r="P378" s="139">
        <f t="shared" si="59"/>
        <v>0</v>
      </c>
      <c r="Q378" s="119"/>
      <c r="R378" s="116"/>
      <c r="S378" s="331">
        <v>847587007585</v>
      </c>
      <c r="T378" s="334" t="str">
        <f t="shared" si="60"/>
        <v xml:space="preserve"> </v>
      </c>
      <c r="U378" s="333"/>
      <c r="V378" s="117">
        <f t="shared" si="61"/>
        <v>0</v>
      </c>
      <c r="W378" s="117">
        <f t="shared" si="62"/>
        <v>0</v>
      </c>
      <c r="X378" s="117">
        <f t="shared" si="63"/>
        <v>0</v>
      </c>
      <c r="Y378" s="117">
        <f t="shared" si="64"/>
        <v>0</v>
      </c>
      <c r="Z378" s="117">
        <f t="shared" si="65"/>
        <v>0</v>
      </c>
      <c r="AA378" s="118">
        <f t="shared" si="66"/>
        <v>0</v>
      </c>
      <c r="AB378" s="147"/>
    </row>
    <row r="379" spans="1:28" s="112" customFormat="1" ht="15.75" x14ac:dyDescent="0.25">
      <c r="A379" s="309">
        <v>108405</v>
      </c>
      <c r="B379" s="315" t="s">
        <v>581</v>
      </c>
      <c r="C379" s="309" t="s">
        <v>212</v>
      </c>
      <c r="D379" s="311" t="s">
        <v>533</v>
      </c>
      <c r="E379" s="115">
        <f t="shared" si="67"/>
        <v>10</v>
      </c>
      <c r="F379" s="131">
        <f>IF(AND(1=1,$E$12=1),VALUE(VLOOKUP($D379,'Pricing Reference'!$A$2:$J$98,2,FALSE))," ")</f>
        <v>10</v>
      </c>
      <c r="G379" s="131" t="str">
        <f>IF(AND(1=1,$E$12=2),VALUE(VLOOKUP($D379,'Pricing Reference'!$A$2:$J$98,3,FALSE))," ")</f>
        <v xml:space="preserve"> </v>
      </c>
      <c r="H379" s="131" t="str">
        <f>IF(AND(1=1,$E$12=3),VALUE(VLOOKUP($D379,'Pricing Reference'!$A$2:$J$98,4,FALSE))," ")</f>
        <v xml:space="preserve"> </v>
      </c>
      <c r="I379" s="131"/>
      <c r="J379" s="139">
        <f>VALUE(VLOOKUP($D379,'Pricing Reference'!$A$2:$J$98,10,FALSE))</f>
        <v>20</v>
      </c>
      <c r="K379" s="114"/>
      <c r="L379" s="114"/>
      <c r="M379" s="114"/>
      <c r="N379" s="114"/>
      <c r="O379" s="114"/>
      <c r="P379" s="139">
        <f t="shared" si="59"/>
        <v>0</v>
      </c>
      <c r="Q379" s="119"/>
      <c r="R379" s="116"/>
      <c r="S379" s="331">
        <v>847587007578</v>
      </c>
      <c r="T379" s="334" t="str">
        <f t="shared" si="60"/>
        <v xml:space="preserve"> </v>
      </c>
      <c r="U379" s="333"/>
      <c r="V379" s="117">
        <f t="shared" si="61"/>
        <v>0</v>
      </c>
      <c r="W379" s="117">
        <f t="shared" si="62"/>
        <v>0</v>
      </c>
      <c r="X379" s="117">
        <f t="shared" si="63"/>
        <v>0</v>
      </c>
      <c r="Y379" s="117">
        <f t="shared" si="64"/>
        <v>0</v>
      </c>
      <c r="Z379" s="117">
        <f t="shared" si="65"/>
        <v>0</v>
      </c>
      <c r="AA379" s="118">
        <f t="shared" si="66"/>
        <v>0</v>
      </c>
      <c r="AB379" s="147"/>
    </row>
    <row r="380" spans="1:28" s="112" customFormat="1" ht="15.75" x14ac:dyDescent="0.25">
      <c r="A380" s="309">
        <v>108869</v>
      </c>
      <c r="B380" s="315" t="s">
        <v>582</v>
      </c>
      <c r="C380" s="309" t="s">
        <v>212</v>
      </c>
      <c r="D380" s="311" t="s">
        <v>533</v>
      </c>
      <c r="E380" s="115">
        <f t="shared" si="67"/>
        <v>10</v>
      </c>
      <c r="F380" s="131">
        <f>IF(AND(1=1,$E$12=1),VALUE(VLOOKUP($D380,'Pricing Reference'!$A$2:$J$98,2,FALSE))," ")</f>
        <v>10</v>
      </c>
      <c r="G380" s="131" t="str">
        <f>IF(AND(1=1,$E$12=2),VALUE(VLOOKUP($D380,'Pricing Reference'!$A$2:$J$98,3,FALSE))," ")</f>
        <v xml:space="preserve"> </v>
      </c>
      <c r="H380" s="131" t="str">
        <f>IF(AND(1=1,$E$12=3),VALUE(VLOOKUP($D380,'Pricing Reference'!$A$2:$J$98,4,FALSE))," ")</f>
        <v xml:space="preserve"> </v>
      </c>
      <c r="I380" s="131"/>
      <c r="J380" s="139">
        <f>VALUE(VLOOKUP($D380,'Pricing Reference'!$A$2:$J$98,10,FALSE))</f>
        <v>20</v>
      </c>
      <c r="K380" s="114"/>
      <c r="L380" s="114"/>
      <c r="M380" s="114"/>
      <c r="N380" s="114"/>
      <c r="O380" s="114"/>
      <c r="P380" s="139">
        <f t="shared" si="59"/>
        <v>0</v>
      </c>
      <c r="Q380" s="119"/>
      <c r="R380" s="116"/>
      <c r="S380" s="331">
        <v>888907001715</v>
      </c>
      <c r="T380" s="334" t="str">
        <f t="shared" si="60"/>
        <v xml:space="preserve"> </v>
      </c>
      <c r="U380" s="333"/>
      <c r="V380" s="117">
        <f t="shared" si="61"/>
        <v>0</v>
      </c>
      <c r="W380" s="117">
        <f t="shared" si="62"/>
        <v>0</v>
      </c>
      <c r="X380" s="117">
        <f t="shared" si="63"/>
        <v>0</v>
      </c>
      <c r="Y380" s="117">
        <f t="shared" si="64"/>
        <v>0</v>
      </c>
      <c r="Z380" s="117">
        <f t="shared" si="65"/>
        <v>0</v>
      </c>
      <c r="AA380" s="118">
        <f t="shared" si="66"/>
        <v>0</v>
      </c>
      <c r="AB380" s="147"/>
    </row>
    <row r="381" spans="1:28" s="112" customFormat="1" ht="15.75" x14ac:dyDescent="0.25">
      <c r="A381" s="309">
        <v>100431</v>
      </c>
      <c r="B381" s="315" t="s">
        <v>583</v>
      </c>
      <c r="C381" s="309" t="s">
        <v>212</v>
      </c>
      <c r="D381" s="311" t="s">
        <v>533</v>
      </c>
      <c r="E381" s="115">
        <f t="shared" si="67"/>
        <v>10</v>
      </c>
      <c r="F381" s="131">
        <f>IF(AND(1=1,$E$12=1),VALUE(VLOOKUP($D381,'Pricing Reference'!$A$2:$J$98,2,FALSE))," ")</f>
        <v>10</v>
      </c>
      <c r="G381" s="131" t="str">
        <f>IF(AND(1=1,$E$12=2),VALUE(VLOOKUP($D381,'Pricing Reference'!$A$2:$J$98,3,FALSE))," ")</f>
        <v xml:space="preserve"> </v>
      </c>
      <c r="H381" s="131" t="str">
        <f>IF(AND(1=1,$E$12=3),VALUE(VLOOKUP($D381,'Pricing Reference'!$A$2:$J$98,4,FALSE))," ")</f>
        <v xml:space="preserve"> </v>
      </c>
      <c r="I381" s="131"/>
      <c r="J381" s="139">
        <f>VALUE(VLOOKUP($D381,'Pricing Reference'!$A$2:$J$98,10,FALSE))</f>
        <v>20</v>
      </c>
      <c r="K381" s="114"/>
      <c r="L381" s="114"/>
      <c r="M381" s="114"/>
      <c r="N381" s="114"/>
      <c r="O381" s="114"/>
      <c r="P381" s="139">
        <f t="shared" si="59"/>
        <v>0</v>
      </c>
      <c r="Q381" s="119"/>
      <c r="R381" s="116"/>
      <c r="S381" s="331">
        <v>877958009191</v>
      </c>
      <c r="T381" s="334" t="str">
        <f t="shared" si="60"/>
        <v xml:space="preserve"> </v>
      </c>
      <c r="U381" s="333"/>
      <c r="V381" s="117">
        <f t="shared" si="61"/>
        <v>0</v>
      </c>
      <c r="W381" s="117">
        <f t="shared" si="62"/>
        <v>0</v>
      </c>
      <c r="X381" s="117">
        <f t="shared" si="63"/>
        <v>0</v>
      </c>
      <c r="Y381" s="117">
        <f t="shared" si="64"/>
        <v>0</v>
      </c>
      <c r="Z381" s="117">
        <f t="shared" si="65"/>
        <v>0</v>
      </c>
      <c r="AA381" s="118">
        <f t="shared" si="66"/>
        <v>0</v>
      </c>
      <c r="AB381" s="147"/>
    </row>
    <row r="382" spans="1:28" s="112" customFormat="1" ht="15.75" x14ac:dyDescent="0.25">
      <c r="A382" s="312">
        <v>100423</v>
      </c>
      <c r="B382" s="315" t="s">
        <v>584</v>
      </c>
      <c r="C382" s="309" t="s">
        <v>212</v>
      </c>
      <c r="D382" s="311" t="s">
        <v>533</v>
      </c>
      <c r="E382" s="115">
        <f t="shared" si="67"/>
        <v>10</v>
      </c>
      <c r="F382" s="131">
        <f>IF(AND(1=1,$E$12=1),VALUE(VLOOKUP($D382,'Pricing Reference'!$A$2:$J$98,2,FALSE))," ")</f>
        <v>10</v>
      </c>
      <c r="G382" s="131" t="str">
        <f>IF(AND(1=1,$E$12=2),VALUE(VLOOKUP($D382,'Pricing Reference'!$A$2:$J$98,3,FALSE))," ")</f>
        <v xml:space="preserve"> </v>
      </c>
      <c r="H382" s="131" t="str">
        <f>IF(AND(1=1,$E$12=3),VALUE(VLOOKUP($D382,'Pricing Reference'!$A$2:$J$98,4,FALSE))," ")</f>
        <v xml:space="preserve"> </v>
      </c>
      <c r="I382" s="131"/>
      <c r="J382" s="139">
        <f>VALUE(VLOOKUP($D382,'Pricing Reference'!$A$2:$J$98,10,FALSE))</f>
        <v>20</v>
      </c>
      <c r="K382" s="114"/>
      <c r="L382" s="114"/>
      <c r="M382" s="114"/>
      <c r="N382" s="114"/>
      <c r="O382" s="114"/>
      <c r="P382" s="139">
        <f t="shared" si="59"/>
        <v>0</v>
      </c>
      <c r="Q382" s="119"/>
      <c r="R382" s="116"/>
      <c r="S382" s="331">
        <v>877958006749</v>
      </c>
      <c r="T382" s="334" t="str">
        <f t="shared" si="60"/>
        <v xml:space="preserve"> </v>
      </c>
      <c r="U382" s="333"/>
      <c r="V382" s="117">
        <f t="shared" si="61"/>
        <v>0</v>
      </c>
      <c r="W382" s="117">
        <f t="shared" si="62"/>
        <v>0</v>
      </c>
      <c r="X382" s="117">
        <f t="shared" si="63"/>
        <v>0</v>
      </c>
      <c r="Y382" s="117">
        <f t="shared" si="64"/>
        <v>0</v>
      </c>
      <c r="Z382" s="117">
        <f t="shared" si="65"/>
        <v>0</v>
      </c>
      <c r="AA382" s="118">
        <f t="shared" si="66"/>
        <v>0</v>
      </c>
      <c r="AB382" s="147"/>
    </row>
    <row r="383" spans="1:28" s="112" customFormat="1" ht="15.75" x14ac:dyDescent="0.25">
      <c r="A383" s="312">
        <v>100427</v>
      </c>
      <c r="B383" s="315" t="s">
        <v>585</v>
      </c>
      <c r="C383" s="309" t="s">
        <v>212</v>
      </c>
      <c r="D383" s="311" t="s">
        <v>533</v>
      </c>
      <c r="E383" s="115">
        <f t="shared" si="67"/>
        <v>10</v>
      </c>
      <c r="F383" s="131">
        <f>IF(AND(1=1,$E$12=1),VALUE(VLOOKUP($D383,'Pricing Reference'!$A$2:$J$98,2,FALSE))," ")</f>
        <v>10</v>
      </c>
      <c r="G383" s="131" t="str">
        <f>IF(AND(1=1,$E$12=2),VALUE(VLOOKUP($D383,'Pricing Reference'!$A$2:$J$98,3,FALSE))," ")</f>
        <v xml:space="preserve"> </v>
      </c>
      <c r="H383" s="131" t="str">
        <f>IF(AND(1=1,$E$12=3),VALUE(VLOOKUP($D383,'Pricing Reference'!$A$2:$J$98,4,FALSE))," ")</f>
        <v xml:space="preserve"> </v>
      </c>
      <c r="I383" s="131"/>
      <c r="J383" s="139">
        <f>VALUE(VLOOKUP($D383,'Pricing Reference'!$A$2:$J$98,10,FALSE))</f>
        <v>20</v>
      </c>
      <c r="K383" s="114"/>
      <c r="L383" s="114"/>
      <c r="M383" s="114"/>
      <c r="N383" s="114"/>
      <c r="O383" s="114"/>
      <c r="P383" s="139">
        <f t="shared" si="59"/>
        <v>0</v>
      </c>
      <c r="Q383" s="119"/>
      <c r="R383" s="116"/>
      <c r="S383" s="331">
        <v>877958009085</v>
      </c>
      <c r="T383" s="334" t="str">
        <f t="shared" si="60"/>
        <v xml:space="preserve"> </v>
      </c>
      <c r="U383" s="333"/>
      <c r="V383" s="117">
        <f t="shared" si="61"/>
        <v>0</v>
      </c>
      <c r="W383" s="117">
        <f t="shared" si="62"/>
        <v>0</v>
      </c>
      <c r="X383" s="117">
        <f t="shared" si="63"/>
        <v>0</v>
      </c>
      <c r="Y383" s="117">
        <f t="shared" si="64"/>
        <v>0</v>
      </c>
      <c r="Z383" s="117">
        <f t="shared" si="65"/>
        <v>0</v>
      </c>
      <c r="AA383" s="118">
        <f t="shared" si="66"/>
        <v>0</v>
      </c>
      <c r="AB383" s="147"/>
    </row>
    <row r="384" spans="1:28" s="112" customFormat="1" ht="15.75" x14ac:dyDescent="0.25">
      <c r="A384" s="312">
        <v>107792</v>
      </c>
      <c r="B384" s="315" t="s">
        <v>586</v>
      </c>
      <c r="C384" s="309" t="s">
        <v>212</v>
      </c>
      <c r="D384" s="311" t="s">
        <v>533</v>
      </c>
      <c r="E384" s="115">
        <f t="shared" si="67"/>
        <v>10</v>
      </c>
      <c r="F384" s="131">
        <f>IF(AND(1=1,$E$12=1),VALUE(VLOOKUP($D384,'Pricing Reference'!$A$2:$J$98,2,FALSE))," ")</f>
        <v>10</v>
      </c>
      <c r="G384" s="131" t="str">
        <f>IF(AND(1=1,$E$12=2),VALUE(VLOOKUP($D384,'Pricing Reference'!$A$2:$J$98,3,FALSE))," ")</f>
        <v xml:space="preserve"> </v>
      </c>
      <c r="H384" s="131" t="str">
        <f>IF(AND(1=1,$E$12=3),VALUE(VLOOKUP($D384,'Pricing Reference'!$A$2:$J$98,4,FALSE))," ")</f>
        <v xml:space="preserve"> </v>
      </c>
      <c r="I384" s="131"/>
      <c r="J384" s="139">
        <f>VALUE(VLOOKUP($D384,'Pricing Reference'!$A$2:$J$98,10,FALSE))</f>
        <v>20</v>
      </c>
      <c r="K384" s="114"/>
      <c r="L384" s="114"/>
      <c r="M384" s="114"/>
      <c r="N384" s="114"/>
      <c r="O384" s="114"/>
      <c r="P384" s="139">
        <f t="shared" si="59"/>
        <v>0</v>
      </c>
      <c r="Q384" s="119"/>
      <c r="R384" s="116"/>
      <c r="S384" s="331">
        <v>847587006823</v>
      </c>
      <c r="T384" s="334" t="str">
        <f t="shared" si="60"/>
        <v xml:space="preserve"> </v>
      </c>
      <c r="U384" s="333"/>
      <c r="V384" s="117">
        <f t="shared" si="61"/>
        <v>0</v>
      </c>
      <c r="W384" s="117">
        <f t="shared" si="62"/>
        <v>0</v>
      </c>
      <c r="X384" s="117">
        <f t="shared" si="63"/>
        <v>0</v>
      </c>
      <c r="Y384" s="117">
        <f t="shared" si="64"/>
        <v>0</v>
      </c>
      <c r="Z384" s="117">
        <f t="shared" si="65"/>
        <v>0</v>
      </c>
      <c r="AA384" s="118">
        <f t="shared" si="66"/>
        <v>0</v>
      </c>
      <c r="AB384" s="147"/>
    </row>
    <row r="385" spans="1:28" s="112" customFormat="1" ht="15.75" x14ac:dyDescent="0.25">
      <c r="A385" s="312">
        <v>105759</v>
      </c>
      <c r="B385" s="315" t="s">
        <v>587</v>
      </c>
      <c r="C385" s="309" t="s">
        <v>212</v>
      </c>
      <c r="D385" s="311" t="s">
        <v>533</v>
      </c>
      <c r="E385" s="115">
        <f t="shared" si="67"/>
        <v>10</v>
      </c>
      <c r="F385" s="131">
        <f>IF(AND(1=1,$E$12=1),VALUE(VLOOKUP($D385,'Pricing Reference'!$A$2:$J$98,2,FALSE))," ")</f>
        <v>10</v>
      </c>
      <c r="G385" s="131" t="str">
        <f>IF(AND(1=1,$E$12=2),VALUE(VLOOKUP($D385,'Pricing Reference'!$A$2:$J$98,3,FALSE))," ")</f>
        <v xml:space="preserve"> </v>
      </c>
      <c r="H385" s="131" t="str">
        <f>IF(AND(1=1,$E$12=3),VALUE(VLOOKUP($D385,'Pricing Reference'!$A$2:$J$98,4,FALSE))," ")</f>
        <v xml:space="preserve"> </v>
      </c>
      <c r="I385" s="131"/>
      <c r="J385" s="139">
        <f>VALUE(VLOOKUP($D385,'Pricing Reference'!$A$2:$J$98,10,FALSE))</f>
        <v>20</v>
      </c>
      <c r="K385" s="114"/>
      <c r="L385" s="114"/>
      <c r="M385" s="114"/>
      <c r="N385" s="114"/>
      <c r="O385" s="114"/>
      <c r="P385" s="139">
        <f t="shared" si="59"/>
        <v>0</v>
      </c>
      <c r="Q385" s="119"/>
      <c r="R385" s="116"/>
      <c r="S385" s="331">
        <v>847587005192</v>
      </c>
      <c r="T385" s="334" t="str">
        <f t="shared" si="60"/>
        <v xml:space="preserve"> </v>
      </c>
      <c r="U385" s="333"/>
      <c r="V385" s="117">
        <f t="shared" si="61"/>
        <v>0</v>
      </c>
      <c r="W385" s="117">
        <f t="shared" si="62"/>
        <v>0</v>
      </c>
      <c r="X385" s="117">
        <f t="shared" si="63"/>
        <v>0</v>
      </c>
      <c r="Y385" s="117">
        <f t="shared" si="64"/>
        <v>0</v>
      </c>
      <c r="Z385" s="117">
        <f t="shared" si="65"/>
        <v>0</v>
      </c>
      <c r="AA385" s="118">
        <f t="shared" si="66"/>
        <v>0</v>
      </c>
      <c r="AB385" s="147"/>
    </row>
    <row r="386" spans="1:28" s="112" customFormat="1" ht="15.75" x14ac:dyDescent="0.25">
      <c r="A386" s="309">
        <v>100412</v>
      </c>
      <c r="B386" s="315" t="s">
        <v>588</v>
      </c>
      <c r="C386" s="309" t="s">
        <v>212</v>
      </c>
      <c r="D386" s="311" t="s">
        <v>533</v>
      </c>
      <c r="E386" s="115">
        <f t="shared" si="67"/>
        <v>10</v>
      </c>
      <c r="F386" s="131">
        <f>IF(AND(1=1,$E$12=1),VALUE(VLOOKUP($D386,'Pricing Reference'!$A$2:$J$98,2,FALSE))," ")</f>
        <v>10</v>
      </c>
      <c r="G386" s="131" t="str">
        <f>IF(AND(1=1,$E$12=2),VALUE(VLOOKUP($D386,'Pricing Reference'!$A$2:$J$98,3,FALSE))," ")</f>
        <v xml:space="preserve"> </v>
      </c>
      <c r="H386" s="131" t="str">
        <f>IF(AND(1=1,$E$12=3),VALUE(VLOOKUP($D386,'Pricing Reference'!$A$2:$J$98,4,FALSE))," ")</f>
        <v xml:space="preserve"> </v>
      </c>
      <c r="I386" s="131"/>
      <c r="J386" s="139">
        <f>VALUE(VLOOKUP($D386,'Pricing Reference'!$A$2:$J$98,10,FALSE))</f>
        <v>20</v>
      </c>
      <c r="K386" s="114"/>
      <c r="L386" s="114"/>
      <c r="M386" s="114"/>
      <c r="N386" s="114"/>
      <c r="O386" s="114"/>
      <c r="P386" s="139">
        <f t="shared" si="59"/>
        <v>0</v>
      </c>
      <c r="Q386" s="119"/>
      <c r="R386" s="116"/>
      <c r="S386" s="331">
        <v>877958004981</v>
      </c>
      <c r="T386" s="334" t="str">
        <f t="shared" si="60"/>
        <v xml:space="preserve"> </v>
      </c>
      <c r="U386" s="333"/>
      <c r="V386" s="117">
        <f t="shared" si="61"/>
        <v>0</v>
      </c>
      <c r="W386" s="117">
        <f t="shared" si="62"/>
        <v>0</v>
      </c>
      <c r="X386" s="117">
        <f t="shared" si="63"/>
        <v>0</v>
      </c>
      <c r="Y386" s="117">
        <f t="shared" si="64"/>
        <v>0</v>
      </c>
      <c r="Z386" s="117">
        <f t="shared" si="65"/>
        <v>0</v>
      </c>
      <c r="AA386" s="118">
        <f t="shared" si="66"/>
        <v>0</v>
      </c>
      <c r="AB386" s="147"/>
    </row>
    <row r="387" spans="1:28" s="112" customFormat="1" ht="15.75" x14ac:dyDescent="0.25">
      <c r="A387" s="309">
        <v>111352</v>
      </c>
      <c r="B387" s="315" t="s">
        <v>589</v>
      </c>
      <c r="C387" s="309" t="s">
        <v>212</v>
      </c>
      <c r="D387" s="311" t="s">
        <v>533</v>
      </c>
      <c r="E387" s="115">
        <f t="shared" si="67"/>
        <v>10</v>
      </c>
      <c r="F387" s="131">
        <f>IF(AND(1=1,$E$12=1),VALUE(VLOOKUP($D387,'Pricing Reference'!$A$2:$J$98,2,FALSE))," ")</f>
        <v>10</v>
      </c>
      <c r="G387" s="131" t="str">
        <f>IF(AND(1=1,$E$12=2),VALUE(VLOOKUP($D387,'Pricing Reference'!$A$2:$J$98,3,FALSE))," ")</f>
        <v xml:space="preserve"> </v>
      </c>
      <c r="H387" s="131" t="str">
        <f>IF(AND(1=1,$E$12=3),VALUE(VLOOKUP($D387,'Pricing Reference'!$A$2:$J$98,4,FALSE))," ")</f>
        <v xml:space="preserve"> </v>
      </c>
      <c r="I387" s="131"/>
      <c r="J387" s="139">
        <f>VALUE(VLOOKUP($D387,'Pricing Reference'!$A$2:$J$98,10,FALSE))</f>
        <v>20</v>
      </c>
      <c r="K387" s="114"/>
      <c r="L387" s="114"/>
      <c r="M387" s="114"/>
      <c r="N387" s="114"/>
      <c r="O387" s="114"/>
      <c r="P387" s="139">
        <f t="shared" si="59"/>
        <v>0</v>
      </c>
      <c r="Q387" s="119"/>
      <c r="R387" s="116"/>
      <c r="S387" s="331">
        <v>888907001593</v>
      </c>
      <c r="T387" s="334" t="str">
        <f t="shared" si="60"/>
        <v xml:space="preserve"> </v>
      </c>
      <c r="U387" s="333"/>
      <c r="V387" s="117">
        <f t="shared" si="61"/>
        <v>0</v>
      </c>
      <c r="W387" s="117">
        <f t="shared" si="62"/>
        <v>0</v>
      </c>
      <c r="X387" s="117">
        <f t="shared" si="63"/>
        <v>0</v>
      </c>
      <c r="Y387" s="117">
        <f t="shared" si="64"/>
        <v>0</v>
      </c>
      <c r="Z387" s="117">
        <f t="shared" si="65"/>
        <v>0</v>
      </c>
      <c r="AA387" s="118">
        <f t="shared" si="66"/>
        <v>0</v>
      </c>
      <c r="AB387" s="147"/>
    </row>
    <row r="388" spans="1:28" s="112" customFormat="1" ht="15.75" x14ac:dyDescent="0.25">
      <c r="A388" s="309">
        <v>100424</v>
      </c>
      <c r="B388" s="315" t="s">
        <v>590</v>
      </c>
      <c r="C388" s="309" t="s">
        <v>212</v>
      </c>
      <c r="D388" s="311" t="s">
        <v>533</v>
      </c>
      <c r="E388" s="115">
        <f t="shared" si="67"/>
        <v>10</v>
      </c>
      <c r="F388" s="131">
        <f>IF(AND(1=1,$E$12=1),VALUE(VLOOKUP($D388,'Pricing Reference'!$A$2:$J$98,2,FALSE))," ")</f>
        <v>10</v>
      </c>
      <c r="G388" s="131" t="str">
        <f>IF(AND(1=1,$E$12=2),VALUE(VLOOKUP($D388,'Pricing Reference'!$A$2:$J$98,3,FALSE))," ")</f>
        <v xml:space="preserve"> </v>
      </c>
      <c r="H388" s="131" t="str">
        <f>IF(AND(1=1,$E$12=3),VALUE(VLOOKUP($D388,'Pricing Reference'!$A$2:$J$98,4,FALSE))," ")</f>
        <v xml:space="preserve"> </v>
      </c>
      <c r="I388" s="131"/>
      <c r="J388" s="139">
        <f>VALUE(VLOOKUP($D388,'Pricing Reference'!$A$2:$J$98,10,FALSE))</f>
        <v>20</v>
      </c>
      <c r="K388" s="114"/>
      <c r="L388" s="114"/>
      <c r="M388" s="114"/>
      <c r="N388" s="114"/>
      <c r="O388" s="114"/>
      <c r="P388" s="139">
        <f t="shared" si="59"/>
        <v>0</v>
      </c>
      <c r="Q388" s="119"/>
      <c r="R388" s="116"/>
      <c r="S388" s="331">
        <v>877958009016</v>
      </c>
      <c r="T388" s="334" t="str">
        <f t="shared" si="60"/>
        <v xml:space="preserve"> </v>
      </c>
      <c r="U388" s="333"/>
      <c r="V388" s="117">
        <f t="shared" si="61"/>
        <v>0</v>
      </c>
      <c r="W388" s="117">
        <f t="shared" si="62"/>
        <v>0</v>
      </c>
      <c r="X388" s="117">
        <f t="shared" si="63"/>
        <v>0</v>
      </c>
      <c r="Y388" s="117">
        <f t="shared" si="64"/>
        <v>0</v>
      </c>
      <c r="Z388" s="117">
        <f t="shared" si="65"/>
        <v>0</v>
      </c>
      <c r="AA388" s="118">
        <f t="shared" si="66"/>
        <v>0</v>
      </c>
      <c r="AB388" s="147"/>
    </row>
    <row r="389" spans="1:28" s="112" customFormat="1" ht="15.75" x14ac:dyDescent="0.25">
      <c r="A389" s="309">
        <v>100425</v>
      </c>
      <c r="B389" s="315" t="s">
        <v>591</v>
      </c>
      <c r="C389" s="309" t="s">
        <v>212</v>
      </c>
      <c r="D389" s="311" t="s">
        <v>533</v>
      </c>
      <c r="E389" s="115">
        <f t="shared" si="67"/>
        <v>10</v>
      </c>
      <c r="F389" s="131">
        <f>IF(AND(1=1,$E$12=1),VALUE(VLOOKUP($D389,'Pricing Reference'!$A$2:$J$98,2,FALSE))," ")</f>
        <v>10</v>
      </c>
      <c r="G389" s="131" t="str">
        <f>IF(AND(1=1,$E$12=2),VALUE(VLOOKUP($D389,'Pricing Reference'!$A$2:$J$98,3,FALSE))," ")</f>
        <v xml:space="preserve"> </v>
      </c>
      <c r="H389" s="131" t="str">
        <f>IF(AND(1=1,$E$12=3),VALUE(VLOOKUP($D389,'Pricing Reference'!$A$2:$J$98,4,FALSE))," ")</f>
        <v xml:space="preserve"> </v>
      </c>
      <c r="I389" s="131"/>
      <c r="J389" s="139">
        <f>VALUE(VLOOKUP($D389,'Pricing Reference'!$A$2:$J$98,10,FALSE))</f>
        <v>20</v>
      </c>
      <c r="K389" s="114"/>
      <c r="L389" s="114"/>
      <c r="M389" s="114"/>
      <c r="N389" s="114"/>
      <c r="O389" s="114"/>
      <c r="P389" s="139">
        <f t="shared" si="59"/>
        <v>0</v>
      </c>
      <c r="Q389" s="119"/>
      <c r="R389" s="116"/>
      <c r="S389" s="331">
        <v>877958009061</v>
      </c>
      <c r="T389" s="334" t="str">
        <f t="shared" si="60"/>
        <v xml:space="preserve"> </v>
      </c>
      <c r="U389" s="333"/>
      <c r="V389" s="117">
        <f t="shared" si="61"/>
        <v>0</v>
      </c>
      <c r="W389" s="117">
        <f t="shared" si="62"/>
        <v>0</v>
      </c>
      <c r="X389" s="117">
        <f t="shared" si="63"/>
        <v>0</v>
      </c>
      <c r="Y389" s="117">
        <f t="shared" si="64"/>
        <v>0</v>
      </c>
      <c r="Z389" s="117">
        <f t="shared" si="65"/>
        <v>0</v>
      </c>
      <c r="AA389" s="118">
        <f t="shared" si="66"/>
        <v>0</v>
      </c>
      <c r="AB389" s="147"/>
    </row>
    <row r="390" spans="1:28" s="112" customFormat="1" ht="15.75" x14ac:dyDescent="0.25">
      <c r="A390" s="309">
        <v>100684</v>
      </c>
      <c r="B390" s="315" t="s">
        <v>592</v>
      </c>
      <c r="C390" s="309" t="s">
        <v>212</v>
      </c>
      <c r="D390" s="311" t="s">
        <v>533</v>
      </c>
      <c r="E390" s="115">
        <f t="shared" si="67"/>
        <v>10</v>
      </c>
      <c r="F390" s="131">
        <f>IF(AND(1=1,$E$12=1),VALUE(VLOOKUP($D390,'Pricing Reference'!$A$2:$J$98,2,FALSE))," ")</f>
        <v>10</v>
      </c>
      <c r="G390" s="131" t="str">
        <f>IF(AND(1=1,$E$12=2),VALUE(VLOOKUP($D390,'Pricing Reference'!$A$2:$J$98,3,FALSE))," ")</f>
        <v xml:space="preserve"> </v>
      </c>
      <c r="H390" s="131" t="str">
        <f>IF(AND(1=1,$E$12=3),VALUE(VLOOKUP($D390,'Pricing Reference'!$A$2:$J$98,4,FALSE))," ")</f>
        <v xml:space="preserve"> </v>
      </c>
      <c r="I390" s="131"/>
      <c r="J390" s="139">
        <f>VALUE(VLOOKUP($D390,'Pricing Reference'!$A$2:$J$98,10,FALSE))</f>
        <v>20</v>
      </c>
      <c r="K390" s="114"/>
      <c r="L390" s="114"/>
      <c r="M390" s="114"/>
      <c r="N390" s="114"/>
      <c r="O390" s="114"/>
      <c r="P390" s="139">
        <f t="shared" si="59"/>
        <v>0</v>
      </c>
      <c r="Q390" s="119"/>
      <c r="R390" s="116"/>
      <c r="S390" s="331">
        <v>877958004868</v>
      </c>
      <c r="T390" s="334" t="str">
        <f t="shared" si="60"/>
        <v xml:space="preserve"> </v>
      </c>
      <c r="U390" s="333"/>
      <c r="V390" s="117">
        <f t="shared" si="61"/>
        <v>0</v>
      </c>
      <c r="W390" s="117">
        <f t="shared" si="62"/>
        <v>0</v>
      </c>
      <c r="X390" s="117">
        <f t="shared" si="63"/>
        <v>0</v>
      </c>
      <c r="Y390" s="117">
        <f t="shared" si="64"/>
        <v>0</v>
      </c>
      <c r="Z390" s="117">
        <f t="shared" si="65"/>
        <v>0</v>
      </c>
      <c r="AA390" s="118">
        <f t="shared" si="66"/>
        <v>0</v>
      </c>
      <c r="AB390" s="147"/>
    </row>
    <row r="391" spans="1:28" s="112" customFormat="1" ht="15.75" x14ac:dyDescent="0.25">
      <c r="A391" s="312">
        <v>100460</v>
      </c>
      <c r="B391" s="315" t="s">
        <v>593</v>
      </c>
      <c r="C391" s="309" t="s">
        <v>212</v>
      </c>
      <c r="D391" s="311" t="s">
        <v>533</v>
      </c>
      <c r="E391" s="115">
        <f t="shared" si="67"/>
        <v>10</v>
      </c>
      <c r="F391" s="131">
        <f>IF(AND(1=1,$E$12=1),VALUE(VLOOKUP($D391,'Pricing Reference'!$A$2:$J$98,2,FALSE))," ")</f>
        <v>10</v>
      </c>
      <c r="G391" s="131" t="str">
        <f>IF(AND(1=1,$E$12=2),VALUE(VLOOKUP($D391,'Pricing Reference'!$A$2:$J$98,3,FALSE))," ")</f>
        <v xml:space="preserve"> </v>
      </c>
      <c r="H391" s="131" t="str">
        <f>IF(AND(1=1,$E$12=3),VALUE(VLOOKUP($D391,'Pricing Reference'!$A$2:$J$98,4,FALSE))," ")</f>
        <v xml:space="preserve"> </v>
      </c>
      <c r="I391" s="131"/>
      <c r="J391" s="139">
        <f>VALUE(VLOOKUP($D391,'Pricing Reference'!$A$2:$J$98,10,FALSE))</f>
        <v>20</v>
      </c>
      <c r="K391" s="114"/>
      <c r="L391" s="114"/>
      <c r="M391" s="114"/>
      <c r="N391" s="114"/>
      <c r="O391" s="114"/>
      <c r="P391" s="139">
        <f t="shared" si="59"/>
        <v>0</v>
      </c>
      <c r="Q391" s="119"/>
      <c r="R391" s="116"/>
      <c r="S391" s="331">
        <v>847587001644</v>
      </c>
      <c r="T391" s="334" t="str">
        <f t="shared" si="60"/>
        <v xml:space="preserve"> </v>
      </c>
      <c r="U391" s="333"/>
      <c r="V391" s="117">
        <f t="shared" si="61"/>
        <v>0</v>
      </c>
      <c r="W391" s="117">
        <f t="shared" si="62"/>
        <v>0</v>
      </c>
      <c r="X391" s="117">
        <f t="shared" si="63"/>
        <v>0</v>
      </c>
      <c r="Y391" s="117">
        <f t="shared" si="64"/>
        <v>0</v>
      </c>
      <c r="Z391" s="117">
        <f t="shared" si="65"/>
        <v>0</v>
      </c>
      <c r="AA391" s="118">
        <f t="shared" si="66"/>
        <v>0</v>
      </c>
      <c r="AB391" s="147"/>
    </row>
    <row r="392" spans="1:28" s="112" customFormat="1" ht="15.75" x14ac:dyDescent="0.25">
      <c r="A392" s="312">
        <v>108377</v>
      </c>
      <c r="B392" s="315" t="s">
        <v>594</v>
      </c>
      <c r="C392" s="309" t="s">
        <v>212</v>
      </c>
      <c r="D392" s="311" t="s">
        <v>533</v>
      </c>
      <c r="E392" s="115">
        <f t="shared" si="67"/>
        <v>10</v>
      </c>
      <c r="F392" s="131">
        <f>IF(AND(1=1,$E$12=1),VALUE(VLOOKUP($D392,'Pricing Reference'!$A$2:$J$98,2,FALSE))," ")</f>
        <v>10</v>
      </c>
      <c r="G392" s="131" t="str">
        <f>IF(AND(1=1,$E$12=2),VALUE(VLOOKUP($D392,'Pricing Reference'!$A$2:$J$98,3,FALSE))," ")</f>
        <v xml:space="preserve"> </v>
      </c>
      <c r="H392" s="131" t="str">
        <f>IF(AND(1=1,$E$12=3),VALUE(VLOOKUP($D392,'Pricing Reference'!$A$2:$J$98,4,FALSE))," ")</f>
        <v xml:space="preserve"> </v>
      </c>
      <c r="I392" s="131"/>
      <c r="J392" s="139">
        <f>VALUE(VLOOKUP($D392,'Pricing Reference'!$A$2:$J$98,10,FALSE))</f>
        <v>20</v>
      </c>
      <c r="K392" s="114"/>
      <c r="L392" s="114"/>
      <c r="M392" s="114"/>
      <c r="N392" s="114"/>
      <c r="O392" s="114"/>
      <c r="P392" s="139">
        <f t="shared" si="59"/>
        <v>0</v>
      </c>
      <c r="Q392" s="119"/>
      <c r="R392" s="116"/>
      <c r="S392" s="331">
        <v>847587007295</v>
      </c>
      <c r="T392" s="334" t="str">
        <f t="shared" si="60"/>
        <v xml:space="preserve"> </v>
      </c>
      <c r="U392" s="333"/>
      <c r="V392" s="117">
        <f t="shared" si="61"/>
        <v>0</v>
      </c>
      <c r="W392" s="117">
        <f t="shared" si="62"/>
        <v>0</v>
      </c>
      <c r="X392" s="117">
        <f t="shared" si="63"/>
        <v>0</v>
      </c>
      <c r="Y392" s="117">
        <f t="shared" si="64"/>
        <v>0</v>
      </c>
      <c r="Z392" s="117">
        <f t="shared" si="65"/>
        <v>0</v>
      </c>
      <c r="AA392" s="118">
        <f t="shared" si="66"/>
        <v>0</v>
      </c>
      <c r="AB392" s="147"/>
    </row>
    <row r="393" spans="1:28" s="112" customFormat="1" ht="15.75" x14ac:dyDescent="0.25">
      <c r="A393" s="312">
        <v>104834</v>
      </c>
      <c r="B393" s="315" t="s">
        <v>595</v>
      </c>
      <c r="C393" s="309" t="s">
        <v>212</v>
      </c>
      <c r="D393" s="311" t="s">
        <v>533</v>
      </c>
      <c r="E393" s="115">
        <f t="shared" si="67"/>
        <v>10</v>
      </c>
      <c r="F393" s="131">
        <f>IF(AND(1=1,$E$12=1),VALUE(VLOOKUP($D393,'Pricing Reference'!$A$2:$J$98,2,FALSE))," ")</f>
        <v>10</v>
      </c>
      <c r="G393" s="131" t="str">
        <f>IF(AND(1=1,$E$12=2),VALUE(VLOOKUP($D393,'Pricing Reference'!$A$2:$J$98,3,FALSE))," ")</f>
        <v xml:space="preserve"> </v>
      </c>
      <c r="H393" s="131" t="str">
        <f>IF(AND(1=1,$E$12=3),VALUE(VLOOKUP($D393,'Pricing Reference'!$A$2:$J$98,4,FALSE))," ")</f>
        <v xml:space="preserve"> </v>
      </c>
      <c r="I393" s="131"/>
      <c r="J393" s="139">
        <f>VALUE(VLOOKUP($D393,'Pricing Reference'!$A$2:$J$98,10,FALSE))</f>
        <v>20</v>
      </c>
      <c r="K393" s="114"/>
      <c r="L393" s="114"/>
      <c r="M393" s="114"/>
      <c r="N393" s="114"/>
      <c r="O393" s="114"/>
      <c r="P393" s="139">
        <f t="shared" si="59"/>
        <v>0</v>
      </c>
      <c r="Q393" s="119"/>
      <c r="R393" s="116"/>
      <c r="S393" s="331">
        <v>847587004263</v>
      </c>
      <c r="T393" s="334" t="str">
        <f t="shared" si="60"/>
        <v xml:space="preserve"> </v>
      </c>
      <c r="U393" s="333"/>
      <c r="V393" s="117">
        <f t="shared" si="61"/>
        <v>0</v>
      </c>
      <c r="W393" s="117">
        <f t="shared" si="62"/>
        <v>0</v>
      </c>
      <c r="X393" s="117">
        <f t="shared" si="63"/>
        <v>0</v>
      </c>
      <c r="Y393" s="117">
        <f t="shared" si="64"/>
        <v>0</v>
      </c>
      <c r="Z393" s="117">
        <f t="shared" si="65"/>
        <v>0</v>
      </c>
      <c r="AA393" s="118">
        <f t="shared" si="66"/>
        <v>0</v>
      </c>
      <c r="AB393" s="147"/>
    </row>
    <row r="394" spans="1:28" s="112" customFormat="1" ht="15.75" x14ac:dyDescent="0.25">
      <c r="A394" s="309">
        <v>111361</v>
      </c>
      <c r="B394" s="315" t="s">
        <v>596</v>
      </c>
      <c r="C394" s="309" t="s">
        <v>212</v>
      </c>
      <c r="D394" s="311" t="s">
        <v>533</v>
      </c>
      <c r="E394" s="115">
        <f t="shared" si="67"/>
        <v>10</v>
      </c>
      <c r="F394" s="131">
        <f>IF(AND(1=1,$E$12=1),VALUE(VLOOKUP($D394,'Pricing Reference'!$A$2:$J$98,2,FALSE))," ")</f>
        <v>10</v>
      </c>
      <c r="G394" s="131" t="str">
        <f>IF(AND(1=1,$E$12=2),VALUE(VLOOKUP($D394,'Pricing Reference'!$A$2:$J$98,3,FALSE))," ")</f>
        <v xml:space="preserve"> </v>
      </c>
      <c r="H394" s="131" t="str">
        <f>IF(AND(1=1,$E$12=3),VALUE(VLOOKUP($D394,'Pricing Reference'!$A$2:$J$98,4,FALSE))," ")</f>
        <v xml:space="preserve"> </v>
      </c>
      <c r="I394" s="131"/>
      <c r="J394" s="139">
        <f>VALUE(VLOOKUP($D394,'Pricing Reference'!$A$2:$J$98,10,FALSE))</f>
        <v>20</v>
      </c>
      <c r="K394" s="114"/>
      <c r="L394" s="114"/>
      <c r="M394" s="114"/>
      <c r="N394" s="114"/>
      <c r="O394" s="114"/>
      <c r="P394" s="139">
        <f t="shared" si="59"/>
        <v>0</v>
      </c>
      <c r="Q394" s="119"/>
      <c r="R394" s="116"/>
      <c r="S394" s="331">
        <v>888907001739</v>
      </c>
      <c r="T394" s="334" t="str">
        <f t="shared" si="60"/>
        <v xml:space="preserve"> </v>
      </c>
      <c r="U394" s="333"/>
      <c r="V394" s="117">
        <f t="shared" si="61"/>
        <v>0</v>
      </c>
      <c r="W394" s="117">
        <f t="shared" si="62"/>
        <v>0</v>
      </c>
      <c r="X394" s="117">
        <f t="shared" si="63"/>
        <v>0</v>
      </c>
      <c r="Y394" s="117">
        <f t="shared" si="64"/>
        <v>0</v>
      </c>
      <c r="Z394" s="117">
        <f t="shared" si="65"/>
        <v>0</v>
      </c>
      <c r="AA394" s="118">
        <f t="shared" si="66"/>
        <v>0</v>
      </c>
      <c r="AB394" s="147"/>
    </row>
    <row r="395" spans="1:28" s="112" customFormat="1" ht="15.75" x14ac:dyDescent="0.25">
      <c r="A395" s="309">
        <v>100441</v>
      </c>
      <c r="B395" s="315" t="s">
        <v>597</v>
      </c>
      <c r="C395" s="309" t="s">
        <v>212</v>
      </c>
      <c r="D395" s="311" t="s">
        <v>533</v>
      </c>
      <c r="E395" s="115">
        <f t="shared" si="67"/>
        <v>10</v>
      </c>
      <c r="F395" s="131">
        <f>IF(AND(1=1,$E$12=1),VALUE(VLOOKUP($D395,'Pricing Reference'!$A$2:$J$98,2,FALSE))," ")</f>
        <v>10</v>
      </c>
      <c r="G395" s="131" t="str">
        <f>IF(AND(1=1,$E$12=2),VALUE(VLOOKUP($D395,'Pricing Reference'!$A$2:$J$98,3,FALSE))," ")</f>
        <v xml:space="preserve"> </v>
      </c>
      <c r="H395" s="131" t="str">
        <f>IF(AND(1=1,$E$12=3),VALUE(VLOOKUP($D395,'Pricing Reference'!$A$2:$J$98,4,FALSE))," ")</f>
        <v xml:space="preserve"> </v>
      </c>
      <c r="I395" s="131"/>
      <c r="J395" s="139">
        <f>VALUE(VLOOKUP($D395,'Pricing Reference'!$A$2:$J$98,10,FALSE))</f>
        <v>20</v>
      </c>
      <c r="K395" s="114"/>
      <c r="L395" s="114"/>
      <c r="M395" s="114"/>
      <c r="N395" s="114"/>
      <c r="O395" s="114"/>
      <c r="P395" s="139">
        <f t="shared" si="59"/>
        <v>0</v>
      </c>
      <c r="Q395" s="119"/>
      <c r="R395" s="116"/>
      <c r="S395" s="331">
        <v>847587001514</v>
      </c>
      <c r="T395" s="334" t="str">
        <f t="shared" ref="T395:T458" si="68">IF(AA395&gt;0.01,"X"," ")</f>
        <v xml:space="preserve"> </v>
      </c>
      <c r="U395" s="333"/>
      <c r="V395" s="117">
        <f t="shared" ref="V395:V458" si="69">K395*$E395</f>
        <v>0</v>
      </c>
      <c r="W395" s="117">
        <f t="shared" ref="W395:W458" si="70">L395*$E395</f>
        <v>0</v>
      </c>
      <c r="X395" s="117">
        <f t="shared" ref="X395:X458" si="71">M395*$E395</f>
        <v>0</v>
      </c>
      <c r="Y395" s="117">
        <f t="shared" ref="Y395:Y458" si="72">N395*$E395</f>
        <v>0</v>
      </c>
      <c r="Z395" s="117">
        <f t="shared" ref="Z395:Z458" si="73">O395*$E395</f>
        <v>0</v>
      </c>
      <c r="AA395" s="118">
        <f t="shared" ref="AA395:AA458" si="74">SUM(K395,L395,M395,N395,O395)</f>
        <v>0</v>
      </c>
      <c r="AB395" s="147"/>
    </row>
    <row r="396" spans="1:28" s="112" customFormat="1" ht="15.75" x14ac:dyDescent="0.25">
      <c r="A396" s="309">
        <v>100448</v>
      </c>
      <c r="B396" s="315" t="s">
        <v>598</v>
      </c>
      <c r="C396" s="309" t="s">
        <v>212</v>
      </c>
      <c r="D396" s="311" t="s">
        <v>533</v>
      </c>
      <c r="E396" s="115">
        <f t="shared" si="67"/>
        <v>10</v>
      </c>
      <c r="F396" s="131">
        <f>IF(AND(1=1,$E$12=1),VALUE(VLOOKUP($D396,'Pricing Reference'!$A$2:$J$98,2,FALSE))," ")</f>
        <v>10</v>
      </c>
      <c r="G396" s="131" t="str">
        <f>IF(AND(1=1,$E$12=2),VALUE(VLOOKUP($D396,'Pricing Reference'!$A$2:$J$98,3,FALSE))," ")</f>
        <v xml:space="preserve"> </v>
      </c>
      <c r="H396" s="131" t="str">
        <f>IF(AND(1=1,$E$12=3),VALUE(VLOOKUP($D396,'Pricing Reference'!$A$2:$J$98,4,FALSE))," ")</f>
        <v xml:space="preserve"> </v>
      </c>
      <c r="I396" s="131"/>
      <c r="J396" s="139">
        <f>VALUE(VLOOKUP($D396,'Pricing Reference'!$A$2:$J$98,10,FALSE))</f>
        <v>20</v>
      </c>
      <c r="K396" s="114"/>
      <c r="L396" s="114"/>
      <c r="M396" s="114"/>
      <c r="N396" s="114"/>
      <c r="O396" s="114"/>
      <c r="P396" s="139">
        <f t="shared" ref="P396:P459" si="75">SUM(V396,W396,X396,Y396,Z396)</f>
        <v>0</v>
      </c>
      <c r="Q396" s="119"/>
      <c r="R396" s="116"/>
      <c r="S396" s="331">
        <v>847587002337</v>
      </c>
      <c r="T396" s="334" t="str">
        <f t="shared" si="68"/>
        <v xml:space="preserve"> </v>
      </c>
      <c r="U396" s="333"/>
      <c r="V396" s="117">
        <f t="shared" si="69"/>
        <v>0</v>
      </c>
      <c r="W396" s="117">
        <f t="shared" si="70"/>
        <v>0</v>
      </c>
      <c r="X396" s="117">
        <f t="shared" si="71"/>
        <v>0</v>
      </c>
      <c r="Y396" s="117">
        <f t="shared" si="72"/>
        <v>0</v>
      </c>
      <c r="Z396" s="117">
        <f t="shared" si="73"/>
        <v>0</v>
      </c>
      <c r="AA396" s="118">
        <f t="shared" si="74"/>
        <v>0</v>
      </c>
      <c r="AB396" s="147"/>
    </row>
    <row r="397" spans="1:28" s="112" customFormat="1" ht="15.75" x14ac:dyDescent="0.25">
      <c r="A397" s="309">
        <v>108867</v>
      </c>
      <c r="B397" s="315" t="s">
        <v>599</v>
      </c>
      <c r="C397" s="309" t="s">
        <v>212</v>
      </c>
      <c r="D397" s="311" t="s">
        <v>533</v>
      </c>
      <c r="E397" s="115">
        <f t="shared" si="67"/>
        <v>10</v>
      </c>
      <c r="F397" s="131">
        <f>IF(AND(1=1,$E$12=1),VALUE(VLOOKUP($D397,'Pricing Reference'!$A$2:$J$98,2,FALSE))," ")</f>
        <v>10</v>
      </c>
      <c r="G397" s="131" t="str">
        <f>IF(AND(1=1,$E$12=2),VALUE(VLOOKUP($D397,'Pricing Reference'!$A$2:$J$98,3,FALSE))," ")</f>
        <v xml:space="preserve"> </v>
      </c>
      <c r="H397" s="131" t="str">
        <f>IF(AND(1=1,$E$12=3),VALUE(VLOOKUP($D397,'Pricing Reference'!$A$2:$J$98,4,FALSE))," ")</f>
        <v xml:space="preserve"> </v>
      </c>
      <c r="I397" s="131"/>
      <c r="J397" s="139">
        <f>VALUE(VLOOKUP($D397,'Pricing Reference'!$A$2:$J$98,10,FALSE))</f>
        <v>20</v>
      </c>
      <c r="K397" s="114"/>
      <c r="L397" s="114"/>
      <c r="M397" s="114"/>
      <c r="N397" s="114"/>
      <c r="O397" s="114"/>
      <c r="P397" s="139">
        <f t="shared" si="75"/>
        <v>0</v>
      </c>
      <c r="Q397" s="119"/>
      <c r="R397" s="116"/>
      <c r="S397" s="331">
        <v>888907001609</v>
      </c>
      <c r="T397" s="334" t="str">
        <f t="shared" si="68"/>
        <v xml:space="preserve"> </v>
      </c>
      <c r="U397" s="333"/>
      <c r="V397" s="117">
        <f t="shared" si="69"/>
        <v>0</v>
      </c>
      <c r="W397" s="117">
        <f t="shared" si="70"/>
        <v>0</v>
      </c>
      <c r="X397" s="117">
        <f t="shared" si="71"/>
        <v>0</v>
      </c>
      <c r="Y397" s="117">
        <f t="shared" si="72"/>
        <v>0</v>
      </c>
      <c r="Z397" s="117">
        <f t="shared" si="73"/>
        <v>0</v>
      </c>
      <c r="AA397" s="118">
        <f t="shared" si="74"/>
        <v>0</v>
      </c>
      <c r="AB397" s="147"/>
    </row>
    <row r="398" spans="1:28" s="112" customFormat="1" ht="15.75" x14ac:dyDescent="0.25">
      <c r="A398" s="309">
        <v>108884</v>
      </c>
      <c r="B398" s="315" t="s">
        <v>600</v>
      </c>
      <c r="C398" s="309" t="s">
        <v>212</v>
      </c>
      <c r="D398" s="311" t="s">
        <v>533</v>
      </c>
      <c r="E398" s="115">
        <f t="shared" si="67"/>
        <v>10</v>
      </c>
      <c r="F398" s="131">
        <f>IF(AND(1=1,$E$12=1),VALUE(VLOOKUP($D398,'Pricing Reference'!$A$2:$J$98,2,FALSE))," ")</f>
        <v>10</v>
      </c>
      <c r="G398" s="131" t="str">
        <f>IF(AND(1=1,$E$12=2),VALUE(VLOOKUP($D398,'Pricing Reference'!$A$2:$J$98,3,FALSE))," ")</f>
        <v xml:space="preserve"> </v>
      </c>
      <c r="H398" s="131" t="str">
        <f>IF(AND(1=1,$E$12=3),VALUE(VLOOKUP($D398,'Pricing Reference'!$A$2:$J$98,4,FALSE))," ")</f>
        <v xml:space="preserve"> </v>
      </c>
      <c r="I398" s="131"/>
      <c r="J398" s="139">
        <f>VALUE(VLOOKUP($D398,'Pricing Reference'!$A$2:$J$98,10,FALSE))</f>
        <v>20</v>
      </c>
      <c r="K398" s="114"/>
      <c r="L398" s="114"/>
      <c r="M398" s="114"/>
      <c r="N398" s="114"/>
      <c r="O398" s="114"/>
      <c r="P398" s="139">
        <f t="shared" si="75"/>
        <v>0</v>
      </c>
      <c r="Q398" s="119"/>
      <c r="R398" s="116"/>
      <c r="S398" s="331">
        <v>888907001630</v>
      </c>
      <c r="T398" s="334" t="str">
        <f t="shared" si="68"/>
        <v xml:space="preserve"> </v>
      </c>
      <c r="U398" s="333"/>
      <c r="V398" s="117">
        <f t="shared" si="69"/>
        <v>0</v>
      </c>
      <c r="W398" s="117">
        <f t="shared" si="70"/>
        <v>0</v>
      </c>
      <c r="X398" s="117">
        <f t="shared" si="71"/>
        <v>0</v>
      </c>
      <c r="Y398" s="117">
        <f t="shared" si="72"/>
        <v>0</v>
      </c>
      <c r="Z398" s="117">
        <f t="shared" si="73"/>
        <v>0</v>
      </c>
      <c r="AA398" s="118">
        <f t="shared" si="74"/>
        <v>0</v>
      </c>
      <c r="AB398" s="147"/>
    </row>
    <row r="399" spans="1:28" s="112" customFormat="1" ht="15.75" x14ac:dyDescent="0.25">
      <c r="A399" s="309">
        <v>108846</v>
      </c>
      <c r="B399" s="315" t="s">
        <v>601</v>
      </c>
      <c r="C399" s="309" t="s">
        <v>212</v>
      </c>
      <c r="D399" s="311" t="s">
        <v>533</v>
      </c>
      <c r="E399" s="115">
        <f t="shared" si="67"/>
        <v>10</v>
      </c>
      <c r="F399" s="131">
        <f>IF(AND(1=1,$E$12=1),VALUE(VLOOKUP($D399,'Pricing Reference'!$A$2:$J$98,2,FALSE))," ")</f>
        <v>10</v>
      </c>
      <c r="G399" s="131" t="str">
        <f>IF(AND(1=1,$E$12=2),VALUE(VLOOKUP($D399,'Pricing Reference'!$A$2:$J$98,3,FALSE))," ")</f>
        <v xml:space="preserve"> </v>
      </c>
      <c r="H399" s="131" t="str">
        <f>IF(AND(1=1,$E$12=3),VALUE(VLOOKUP($D399,'Pricing Reference'!$A$2:$J$98,4,FALSE))," ")</f>
        <v xml:space="preserve"> </v>
      </c>
      <c r="I399" s="131"/>
      <c r="J399" s="139">
        <f>VALUE(VLOOKUP($D399,'Pricing Reference'!$A$2:$J$98,10,FALSE))</f>
        <v>20</v>
      </c>
      <c r="K399" s="114"/>
      <c r="L399" s="114"/>
      <c r="M399" s="114"/>
      <c r="N399" s="114"/>
      <c r="O399" s="114"/>
      <c r="P399" s="139">
        <f t="shared" si="75"/>
        <v>0</v>
      </c>
      <c r="Q399" s="119"/>
      <c r="R399" s="116"/>
      <c r="S399" s="331">
        <v>888907001753</v>
      </c>
      <c r="T399" s="334" t="str">
        <f t="shared" si="68"/>
        <v xml:space="preserve"> </v>
      </c>
      <c r="U399" s="333"/>
      <c r="V399" s="117">
        <f t="shared" si="69"/>
        <v>0</v>
      </c>
      <c r="W399" s="117">
        <f t="shared" si="70"/>
        <v>0</v>
      </c>
      <c r="X399" s="117">
        <f t="shared" si="71"/>
        <v>0</v>
      </c>
      <c r="Y399" s="117">
        <f t="shared" si="72"/>
        <v>0</v>
      </c>
      <c r="Z399" s="117">
        <f t="shared" si="73"/>
        <v>0</v>
      </c>
      <c r="AA399" s="118">
        <f t="shared" si="74"/>
        <v>0</v>
      </c>
      <c r="AB399" s="147"/>
    </row>
    <row r="400" spans="1:28" s="112" customFormat="1" ht="15.75" x14ac:dyDescent="0.25">
      <c r="A400" s="309">
        <v>111357</v>
      </c>
      <c r="B400" s="315" t="s">
        <v>602</v>
      </c>
      <c r="C400" s="309" t="s">
        <v>212</v>
      </c>
      <c r="D400" s="311" t="s">
        <v>533</v>
      </c>
      <c r="E400" s="115">
        <f t="shared" si="67"/>
        <v>10</v>
      </c>
      <c r="F400" s="131">
        <f>IF(AND(1=1,$E$12=1),VALUE(VLOOKUP($D400,'Pricing Reference'!$A$2:$J$98,2,FALSE))," ")</f>
        <v>10</v>
      </c>
      <c r="G400" s="131" t="str">
        <f>IF(AND(1=1,$E$12=2),VALUE(VLOOKUP($D400,'Pricing Reference'!$A$2:$J$98,3,FALSE))," ")</f>
        <v xml:space="preserve"> </v>
      </c>
      <c r="H400" s="131" t="str">
        <f>IF(AND(1=1,$E$12=3),VALUE(VLOOKUP($D400,'Pricing Reference'!$A$2:$J$98,4,FALSE))," ")</f>
        <v xml:space="preserve"> </v>
      </c>
      <c r="I400" s="131"/>
      <c r="J400" s="139">
        <f>VALUE(VLOOKUP($D400,'Pricing Reference'!$A$2:$J$98,10,FALSE))</f>
        <v>20</v>
      </c>
      <c r="K400" s="114"/>
      <c r="L400" s="114"/>
      <c r="M400" s="114"/>
      <c r="N400" s="114"/>
      <c r="O400" s="114"/>
      <c r="P400" s="139">
        <f t="shared" si="75"/>
        <v>0</v>
      </c>
      <c r="Q400" s="119"/>
      <c r="R400" s="116"/>
      <c r="S400" s="331">
        <v>888907001685</v>
      </c>
      <c r="T400" s="334" t="str">
        <f t="shared" si="68"/>
        <v xml:space="preserve"> </v>
      </c>
      <c r="U400" s="333"/>
      <c r="V400" s="117">
        <f t="shared" si="69"/>
        <v>0</v>
      </c>
      <c r="W400" s="117">
        <f t="shared" si="70"/>
        <v>0</v>
      </c>
      <c r="X400" s="117">
        <f t="shared" si="71"/>
        <v>0</v>
      </c>
      <c r="Y400" s="117">
        <f t="shared" si="72"/>
        <v>0</v>
      </c>
      <c r="Z400" s="117">
        <f t="shared" si="73"/>
        <v>0</v>
      </c>
      <c r="AA400" s="118">
        <f t="shared" si="74"/>
        <v>0</v>
      </c>
      <c r="AB400" s="147"/>
    </row>
    <row r="401" spans="1:28" s="112" customFormat="1" ht="15.75" x14ac:dyDescent="0.25">
      <c r="A401" s="309">
        <v>104840</v>
      </c>
      <c r="B401" s="315" t="s">
        <v>603</v>
      </c>
      <c r="C401" s="309" t="s">
        <v>212</v>
      </c>
      <c r="D401" s="311" t="s">
        <v>533</v>
      </c>
      <c r="E401" s="115">
        <f t="shared" si="67"/>
        <v>10</v>
      </c>
      <c r="F401" s="131">
        <f>IF(AND(1=1,$E$12=1),VALUE(VLOOKUP($D401,'Pricing Reference'!$A$2:$J$98,2,FALSE))," ")</f>
        <v>10</v>
      </c>
      <c r="G401" s="131" t="str">
        <f>IF(AND(1=1,$E$12=2),VALUE(VLOOKUP($D401,'Pricing Reference'!$A$2:$J$98,3,FALSE))," ")</f>
        <v xml:space="preserve"> </v>
      </c>
      <c r="H401" s="131" t="str">
        <f>IF(AND(1=1,$E$12=3),VALUE(VLOOKUP($D401,'Pricing Reference'!$A$2:$J$98,4,FALSE))," ")</f>
        <v xml:space="preserve"> </v>
      </c>
      <c r="I401" s="131"/>
      <c r="J401" s="139">
        <f>VALUE(VLOOKUP($D401,'Pricing Reference'!$A$2:$J$98,10,FALSE))</f>
        <v>20</v>
      </c>
      <c r="K401" s="114"/>
      <c r="L401" s="114"/>
      <c r="M401" s="114"/>
      <c r="N401" s="114"/>
      <c r="O401" s="114"/>
      <c r="P401" s="139">
        <f t="shared" si="75"/>
        <v>0</v>
      </c>
      <c r="Q401" s="119"/>
      <c r="R401" s="116"/>
      <c r="S401" s="331">
        <v>847587004270</v>
      </c>
      <c r="T401" s="334" t="str">
        <f t="shared" si="68"/>
        <v xml:space="preserve"> </v>
      </c>
      <c r="U401" s="333"/>
      <c r="V401" s="117">
        <f t="shared" si="69"/>
        <v>0</v>
      </c>
      <c r="W401" s="117">
        <f t="shared" si="70"/>
        <v>0</v>
      </c>
      <c r="X401" s="117">
        <f t="shared" si="71"/>
        <v>0</v>
      </c>
      <c r="Y401" s="117">
        <f t="shared" si="72"/>
        <v>0</v>
      </c>
      <c r="Z401" s="117">
        <f t="shared" si="73"/>
        <v>0</v>
      </c>
      <c r="AA401" s="118">
        <f t="shared" si="74"/>
        <v>0</v>
      </c>
      <c r="AB401" s="147"/>
    </row>
    <row r="402" spans="1:28" s="112" customFormat="1" ht="15.75" x14ac:dyDescent="0.25">
      <c r="A402" s="309">
        <v>108408</v>
      </c>
      <c r="B402" s="311" t="s">
        <v>604</v>
      </c>
      <c r="C402" s="309" t="s">
        <v>212</v>
      </c>
      <c r="D402" s="311" t="s">
        <v>533</v>
      </c>
      <c r="E402" s="115">
        <f t="shared" ref="E402:E465" si="76">SUM(F402:I402)</f>
        <v>10</v>
      </c>
      <c r="F402" s="131">
        <f>IF(AND(1=1,$E$12=1),VALUE(VLOOKUP($D402,'Pricing Reference'!$A$2:$J$98,2,FALSE))," ")</f>
        <v>10</v>
      </c>
      <c r="G402" s="131" t="str">
        <f>IF(AND(1=1,$E$12=2),VALUE(VLOOKUP($D402,'Pricing Reference'!$A$2:$J$98,3,FALSE))," ")</f>
        <v xml:space="preserve"> </v>
      </c>
      <c r="H402" s="131" t="str">
        <f>IF(AND(1=1,$E$12=3),VALUE(VLOOKUP($D402,'Pricing Reference'!$A$2:$J$98,4,FALSE))," ")</f>
        <v xml:space="preserve"> </v>
      </c>
      <c r="I402" s="131"/>
      <c r="J402" s="139">
        <f>VALUE(VLOOKUP($D402,'Pricing Reference'!$A$2:$J$98,10,FALSE))</f>
        <v>20</v>
      </c>
      <c r="K402" s="114"/>
      <c r="L402" s="114"/>
      <c r="M402" s="114"/>
      <c r="N402" s="114"/>
      <c r="O402" s="114"/>
      <c r="P402" s="139">
        <f t="shared" si="75"/>
        <v>0</v>
      </c>
      <c r="Q402" s="119"/>
      <c r="R402" s="116"/>
      <c r="S402" s="331">
        <v>847587007608</v>
      </c>
      <c r="T402" s="334" t="str">
        <f t="shared" si="68"/>
        <v xml:space="preserve"> </v>
      </c>
      <c r="U402" s="333"/>
      <c r="V402" s="117">
        <f t="shared" si="69"/>
        <v>0</v>
      </c>
      <c r="W402" s="117">
        <f t="shared" si="70"/>
        <v>0</v>
      </c>
      <c r="X402" s="117">
        <f t="shared" si="71"/>
        <v>0</v>
      </c>
      <c r="Y402" s="117">
        <f t="shared" si="72"/>
        <v>0</v>
      </c>
      <c r="Z402" s="117">
        <f t="shared" si="73"/>
        <v>0</v>
      </c>
      <c r="AA402" s="118">
        <f t="shared" si="74"/>
        <v>0</v>
      </c>
      <c r="AB402" s="147"/>
    </row>
    <row r="403" spans="1:28" s="112" customFormat="1" ht="15.75" x14ac:dyDescent="0.25">
      <c r="A403" s="312">
        <v>105735</v>
      </c>
      <c r="B403" s="315" t="s">
        <v>605</v>
      </c>
      <c r="C403" s="309" t="s">
        <v>212</v>
      </c>
      <c r="D403" s="311" t="s">
        <v>533</v>
      </c>
      <c r="E403" s="115">
        <f t="shared" si="76"/>
        <v>10</v>
      </c>
      <c r="F403" s="131">
        <f>IF(AND(1=1,$E$12=1),VALUE(VLOOKUP($D403,'Pricing Reference'!$A$2:$J$98,2,FALSE))," ")</f>
        <v>10</v>
      </c>
      <c r="G403" s="131" t="str">
        <f>IF(AND(1=1,$E$12=2),VALUE(VLOOKUP($D403,'Pricing Reference'!$A$2:$J$98,3,FALSE))," ")</f>
        <v xml:space="preserve"> </v>
      </c>
      <c r="H403" s="131" t="str">
        <f>IF(AND(1=1,$E$12=3),VALUE(VLOOKUP($D403,'Pricing Reference'!$A$2:$J$98,4,FALSE))," ")</f>
        <v xml:space="preserve"> </v>
      </c>
      <c r="I403" s="131"/>
      <c r="J403" s="139">
        <f>VALUE(VLOOKUP($D403,'Pricing Reference'!$A$2:$J$98,10,FALSE))</f>
        <v>20</v>
      </c>
      <c r="K403" s="114"/>
      <c r="L403" s="114"/>
      <c r="M403" s="114"/>
      <c r="N403" s="114"/>
      <c r="O403" s="114"/>
      <c r="P403" s="139">
        <f t="shared" si="75"/>
        <v>0</v>
      </c>
      <c r="Q403" s="119"/>
      <c r="R403" s="116"/>
      <c r="S403" s="331">
        <v>847587004959</v>
      </c>
      <c r="T403" s="334" t="str">
        <f t="shared" si="68"/>
        <v xml:space="preserve"> </v>
      </c>
      <c r="U403" s="333"/>
      <c r="V403" s="117">
        <f t="shared" si="69"/>
        <v>0</v>
      </c>
      <c r="W403" s="117">
        <f t="shared" si="70"/>
        <v>0</v>
      </c>
      <c r="X403" s="117">
        <f t="shared" si="71"/>
        <v>0</v>
      </c>
      <c r="Y403" s="117">
        <f t="shared" si="72"/>
        <v>0</v>
      </c>
      <c r="Z403" s="117">
        <f t="shared" si="73"/>
        <v>0</v>
      </c>
      <c r="AA403" s="118">
        <f t="shared" si="74"/>
        <v>0</v>
      </c>
      <c r="AB403" s="147"/>
    </row>
    <row r="404" spans="1:28" s="112" customFormat="1" ht="15.75" x14ac:dyDescent="0.25">
      <c r="A404" s="312">
        <v>105736</v>
      </c>
      <c r="B404" s="315" t="s">
        <v>606</v>
      </c>
      <c r="C404" s="309" t="s">
        <v>212</v>
      </c>
      <c r="D404" s="311" t="s">
        <v>533</v>
      </c>
      <c r="E404" s="115">
        <f t="shared" si="76"/>
        <v>10</v>
      </c>
      <c r="F404" s="131">
        <f>IF(AND(1=1,$E$12=1),VALUE(VLOOKUP($D404,'Pricing Reference'!$A$2:$J$98,2,FALSE))," ")</f>
        <v>10</v>
      </c>
      <c r="G404" s="131" t="str">
        <f>IF(AND(1=1,$E$12=2),VALUE(VLOOKUP($D404,'Pricing Reference'!$A$2:$J$98,3,FALSE))," ")</f>
        <v xml:space="preserve"> </v>
      </c>
      <c r="H404" s="131" t="str">
        <f>IF(AND(1=1,$E$12=3),VALUE(VLOOKUP($D404,'Pricing Reference'!$A$2:$J$98,4,FALSE))," ")</f>
        <v xml:space="preserve"> </v>
      </c>
      <c r="I404" s="131"/>
      <c r="J404" s="139">
        <f>VALUE(VLOOKUP($D404,'Pricing Reference'!$A$2:$J$98,10,FALSE))</f>
        <v>20</v>
      </c>
      <c r="K404" s="114"/>
      <c r="L404" s="114"/>
      <c r="M404" s="114"/>
      <c r="N404" s="114"/>
      <c r="O404" s="114"/>
      <c r="P404" s="139">
        <f t="shared" si="75"/>
        <v>0</v>
      </c>
      <c r="Q404" s="119"/>
      <c r="R404" s="116"/>
      <c r="S404" s="331">
        <v>847587004966</v>
      </c>
      <c r="T404" s="334" t="str">
        <f t="shared" si="68"/>
        <v xml:space="preserve"> </v>
      </c>
      <c r="U404" s="333"/>
      <c r="V404" s="117">
        <f t="shared" si="69"/>
        <v>0</v>
      </c>
      <c r="W404" s="117">
        <f t="shared" si="70"/>
        <v>0</v>
      </c>
      <c r="X404" s="117">
        <f t="shared" si="71"/>
        <v>0</v>
      </c>
      <c r="Y404" s="117">
        <f t="shared" si="72"/>
        <v>0</v>
      </c>
      <c r="Z404" s="117">
        <f t="shared" si="73"/>
        <v>0</v>
      </c>
      <c r="AA404" s="118">
        <f t="shared" si="74"/>
        <v>0</v>
      </c>
      <c r="AB404" s="147"/>
    </row>
    <row r="405" spans="1:28" s="112" customFormat="1" ht="15.75" x14ac:dyDescent="0.25">
      <c r="A405" s="309">
        <v>100821</v>
      </c>
      <c r="B405" s="315" t="s">
        <v>607</v>
      </c>
      <c r="C405" s="309" t="s">
        <v>212</v>
      </c>
      <c r="D405" s="311" t="s">
        <v>533</v>
      </c>
      <c r="E405" s="115">
        <f t="shared" si="76"/>
        <v>10</v>
      </c>
      <c r="F405" s="131">
        <f>IF(AND(1=1,$E$12=1),VALUE(VLOOKUP($D405,'Pricing Reference'!$A$2:$J$98,2,FALSE))," ")</f>
        <v>10</v>
      </c>
      <c r="G405" s="131" t="str">
        <f>IF(AND(1=1,$E$12=2),VALUE(VLOOKUP($D405,'Pricing Reference'!$A$2:$J$98,3,FALSE))," ")</f>
        <v xml:space="preserve"> </v>
      </c>
      <c r="H405" s="131" t="str">
        <f>IF(AND(1=1,$E$12=3),VALUE(VLOOKUP($D405,'Pricing Reference'!$A$2:$J$98,4,FALSE))," ")</f>
        <v xml:space="preserve"> </v>
      </c>
      <c r="I405" s="131"/>
      <c r="J405" s="139">
        <f>VALUE(VLOOKUP($D405,'Pricing Reference'!$A$2:$J$98,10,FALSE))</f>
        <v>20</v>
      </c>
      <c r="K405" s="114"/>
      <c r="L405" s="114"/>
      <c r="M405" s="114"/>
      <c r="N405" s="114"/>
      <c r="O405" s="114"/>
      <c r="P405" s="139">
        <f t="shared" si="75"/>
        <v>0</v>
      </c>
      <c r="Q405" s="119"/>
      <c r="R405" s="116"/>
      <c r="S405" s="331">
        <v>847587001415</v>
      </c>
      <c r="T405" s="334" t="str">
        <f t="shared" si="68"/>
        <v xml:space="preserve"> </v>
      </c>
      <c r="U405" s="333"/>
      <c r="V405" s="117">
        <f t="shared" si="69"/>
        <v>0</v>
      </c>
      <c r="W405" s="117">
        <f t="shared" si="70"/>
        <v>0</v>
      </c>
      <c r="X405" s="117">
        <f t="shared" si="71"/>
        <v>0</v>
      </c>
      <c r="Y405" s="117">
        <f t="shared" si="72"/>
        <v>0</v>
      </c>
      <c r="Z405" s="117">
        <f t="shared" si="73"/>
        <v>0</v>
      </c>
      <c r="AA405" s="118">
        <f t="shared" si="74"/>
        <v>0</v>
      </c>
      <c r="AB405" s="147"/>
    </row>
    <row r="406" spans="1:28" s="112" customFormat="1" ht="15.75" x14ac:dyDescent="0.25">
      <c r="A406" s="309">
        <v>105753</v>
      </c>
      <c r="B406" s="315" t="s">
        <v>608</v>
      </c>
      <c r="C406" s="309" t="s">
        <v>212</v>
      </c>
      <c r="D406" s="311" t="s">
        <v>533</v>
      </c>
      <c r="E406" s="115">
        <f t="shared" si="76"/>
        <v>10</v>
      </c>
      <c r="F406" s="131">
        <f>IF(AND(1=1,$E$12=1),VALUE(VLOOKUP($D406,'Pricing Reference'!$A$2:$J$98,2,FALSE))," ")</f>
        <v>10</v>
      </c>
      <c r="G406" s="131" t="str">
        <f>IF(AND(1=1,$E$12=2),VALUE(VLOOKUP($D406,'Pricing Reference'!$A$2:$J$98,3,FALSE))," ")</f>
        <v xml:space="preserve"> </v>
      </c>
      <c r="H406" s="131" t="str">
        <f>IF(AND(1=1,$E$12=3),VALUE(VLOOKUP($D406,'Pricing Reference'!$A$2:$J$98,4,FALSE))," ")</f>
        <v xml:space="preserve"> </v>
      </c>
      <c r="I406" s="131"/>
      <c r="J406" s="139">
        <f>VALUE(VLOOKUP($D406,'Pricing Reference'!$A$2:$J$98,10,FALSE))</f>
        <v>20</v>
      </c>
      <c r="K406" s="114"/>
      <c r="L406" s="114"/>
      <c r="M406" s="114"/>
      <c r="N406" s="114"/>
      <c r="O406" s="114"/>
      <c r="P406" s="139">
        <f t="shared" si="75"/>
        <v>0</v>
      </c>
      <c r="Q406" s="119"/>
      <c r="R406" s="116"/>
      <c r="S406" s="331">
        <v>847587005130</v>
      </c>
      <c r="T406" s="334" t="str">
        <f t="shared" si="68"/>
        <v xml:space="preserve"> </v>
      </c>
      <c r="U406" s="333"/>
      <c r="V406" s="117">
        <f t="shared" si="69"/>
        <v>0</v>
      </c>
      <c r="W406" s="117">
        <f t="shared" si="70"/>
        <v>0</v>
      </c>
      <c r="X406" s="117">
        <f t="shared" si="71"/>
        <v>0</v>
      </c>
      <c r="Y406" s="117">
        <f t="shared" si="72"/>
        <v>0</v>
      </c>
      <c r="Z406" s="117">
        <f t="shared" si="73"/>
        <v>0</v>
      </c>
      <c r="AA406" s="118">
        <f t="shared" si="74"/>
        <v>0</v>
      </c>
      <c r="AB406" s="147"/>
    </row>
    <row r="407" spans="1:28" s="112" customFormat="1" ht="15.75" x14ac:dyDescent="0.25">
      <c r="A407" s="312">
        <v>111364</v>
      </c>
      <c r="B407" s="315" t="s">
        <v>609</v>
      </c>
      <c r="C407" s="309" t="s">
        <v>212</v>
      </c>
      <c r="D407" s="311" t="s">
        <v>533</v>
      </c>
      <c r="E407" s="115">
        <f t="shared" si="76"/>
        <v>10</v>
      </c>
      <c r="F407" s="131">
        <f>IF(AND(1=1,$E$12=1),VALUE(VLOOKUP($D407,'Pricing Reference'!$A$2:$J$98,2,FALSE))," ")</f>
        <v>10</v>
      </c>
      <c r="G407" s="131" t="str">
        <f>IF(AND(1=1,$E$12=2),VALUE(VLOOKUP($D407,'Pricing Reference'!$A$2:$J$98,3,FALSE))," ")</f>
        <v xml:space="preserve"> </v>
      </c>
      <c r="H407" s="131" t="str">
        <f>IF(AND(1=1,$E$12=3),VALUE(VLOOKUP($D407,'Pricing Reference'!$A$2:$J$98,4,FALSE))," ")</f>
        <v xml:space="preserve"> </v>
      </c>
      <c r="I407" s="131"/>
      <c r="J407" s="139">
        <f>VALUE(VLOOKUP($D407,'Pricing Reference'!$A$2:$J$98,10,FALSE))</f>
        <v>20</v>
      </c>
      <c r="K407" s="114"/>
      <c r="L407" s="114"/>
      <c r="M407" s="114"/>
      <c r="N407" s="114"/>
      <c r="O407" s="114"/>
      <c r="P407" s="139">
        <f t="shared" si="75"/>
        <v>0</v>
      </c>
      <c r="Q407" s="119"/>
      <c r="R407" s="116"/>
      <c r="S407" s="331">
        <v>888907001784</v>
      </c>
      <c r="T407" s="334" t="str">
        <f t="shared" si="68"/>
        <v xml:space="preserve"> </v>
      </c>
      <c r="U407" s="333"/>
      <c r="V407" s="117">
        <f t="shared" si="69"/>
        <v>0</v>
      </c>
      <c r="W407" s="117">
        <f t="shared" si="70"/>
        <v>0</v>
      </c>
      <c r="X407" s="117">
        <f t="shared" si="71"/>
        <v>0</v>
      </c>
      <c r="Y407" s="117">
        <f t="shared" si="72"/>
        <v>0</v>
      </c>
      <c r="Z407" s="117">
        <f t="shared" si="73"/>
        <v>0</v>
      </c>
      <c r="AA407" s="118">
        <f t="shared" si="74"/>
        <v>0</v>
      </c>
      <c r="AB407" s="147"/>
    </row>
    <row r="408" spans="1:28" s="112" customFormat="1" ht="15.75" x14ac:dyDescent="0.25">
      <c r="A408" s="312">
        <v>111358</v>
      </c>
      <c r="B408" s="315" t="s">
        <v>610</v>
      </c>
      <c r="C408" s="309" t="s">
        <v>212</v>
      </c>
      <c r="D408" s="311" t="s">
        <v>533</v>
      </c>
      <c r="E408" s="115">
        <f t="shared" si="76"/>
        <v>10</v>
      </c>
      <c r="F408" s="131">
        <f>IF(AND(1=1,$E$12=1),VALUE(VLOOKUP($D408,'Pricing Reference'!$A$2:$J$98,2,FALSE))," ")</f>
        <v>10</v>
      </c>
      <c r="G408" s="131" t="str">
        <f>IF(AND(1=1,$E$12=2),VALUE(VLOOKUP($D408,'Pricing Reference'!$A$2:$J$98,3,FALSE))," ")</f>
        <v xml:space="preserve"> </v>
      </c>
      <c r="H408" s="131" t="str">
        <f>IF(AND(1=1,$E$12=3),VALUE(VLOOKUP($D408,'Pricing Reference'!$A$2:$J$98,4,FALSE))," ")</f>
        <v xml:space="preserve"> </v>
      </c>
      <c r="I408" s="131"/>
      <c r="J408" s="139">
        <f>VALUE(VLOOKUP($D408,'Pricing Reference'!$A$2:$J$98,10,FALSE))</f>
        <v>20</v>
      </c>
      <c r="K408" s="114"/>
      <c r="L408" s="114"/>
      <c r="M408" s="114"/>
      <c r="N408" s="114"/>
      <c r="O408" s="114"/>
      <c r="P408" s="139">
        <f t="shared" si="75"/>
        <v>0</v>
      </c>
      <c r="Q408" s="119"/>
      <c r="R408" s="116"/>
      <c r="S408" s="331">
        <v>888907001692</v>
      </c>
      <c r="T408" s="334" t="str">
        <f t="shared" si="68"/>
        <v xml:space="preserve"> </v>
      </c>
      <c r="U408" s="333"/>
      <c r="V408" s="117">
        <f t="shared" si="69"/>
        <v>0</v>
      </c>
      <c r="W408" s="117">
        <f t="shared" si="70"/>
        <v>0</v>
      </c>
      <c r="X408" s="117">
        <f t="shared" si="71"/>
        <v>0</v>
      </c>
      <c r="Y408" s="117">
        <f t="shared" si="72"/>
        <v>0</v>
      </c>
      <c r="Z408" s="117">
        <f t="shared" si="73"/>
        <v>0</v>
      </c>
      <c r="AA408" s="118">
        <f t="shared" si="74"/>
        <v>0</v>
      </c>
      <c r="AB408" s="147"/>
    </row>
    <row r="409" spans="1:28" s="112" customFormat="1" ht="15.75" x14ac:dyDescent="0.25">
      <c r="A409" s="312">
        <v>102479</v>
      </c>
      <c r="B409" s="315" t="s">
        <v>611</v>
      </c>
      <c r="C409" s="309" t="s">
        <v>212</v>
      </c>
      <c r="D409" s="311" t="s">
        <v>533</v>
      </c>
      <c r="E409" s="115">
        <f t="shared" si="76"/>
        <v>10</v>
      </c>
      <c r="F409" s="131">
        <f>IF(AND(1=1,$E$12=1),VALUE(VLOOKUP($D409,'Pricing Reference'!$A$2:$J$98,2,FALSE))," ")</f>
        <v>10</v>
      </c>
      <c r="G409" s="131" t="str">
        <f>IF(AND(1=1,$E$12=2),VALUE(VLOOKUP($D409,'Pricing Reference'!$A$2:$J$98,3,FALSE))," ")</f>
        <v xml:space="preserve"> </v>
      </c>
      <c r="H409" s="131" t="str">
        <f>IF(AND(1=1,$E$12=3),VALUE(VLOOKUP($D409,'Pricing Reference'!$A$2:$J$98,4,FALSE))," ")</f>
        <v xml:space="preserve"> </v>
      </c>
      <c r="I409" s="131"/>
      <c r="J409" s="139">
        <f>VALUE(VLOOKUP($D409,'Pricing Reference'!$A$2:$J$98,10,FALSE))</f>
        <v>20</v>
      </c>
      <c r="K409" s="114"/>
      <c r="L409" s="114"/>
      <c r="M409" s="114"/>
      <c r="N409" s="114"/>
      <c r="O409" s="114"/>
      <c r="P409" s="139">
        <f t="shared" si="75"/>
        <v>0</v>
      </c>
      <c r="Q409" s="119"/>
      <c r="R409" s="116"/>
      <c r="S409" s="331">
        <v>871238000335</v>
      </c>
      <c r="T409" s="334" t="str">
        <f t="shared" si="68"/>
        <v xml:space="preserve"> </v>
      </c>
      <c r="U409" s="333"/>
      <c r="V409" s="117">
        <f t="shared" si="69"/>
        <v>0</v>
      </c>
      <c r="W409" s="117">
        <f t="shared" si="70"/>
        <v>0</v>
      </c>
      <c r="X409" s="117">
        <f t="shared" si="71"/>
        <v>0</v>
      </c>
      <c r="Y409" s="117">
        <f t="shared" si="72"/>
        <v>0</v>
      </c>
      <c r="Z409" s="117">
        <f t="shared" si="73"/>
        <v>0</v>
      </c>
      <c r="AA409" s="118">
        <f t="shared" si="74"/>
        <v>0</v>
      </c>
      <c r="AB409" s="147"/>
    </row>
    <row r="410" spans="1:28" s="112" customFormat="1" ht="15.75" x14ac:dyDescent="0.25">
      <c r="A410" s="312">
        <v>100405</v>
      </c>
      <c r="B410" s="315" t="s">
        <v>612</v>
      </c>
      <c r="C410" s="309" t="s">
        <v>212</v>
      </c>
      <c r="D410" s="311" t="s">
        <v>533</v>
      </c>
      <c r="E410" s="115">
        <f t="shared" si="76"/>
        <v>10</v>
      </c>
      <c r="F410" s="131">
        <f>IF(AND(1=1,$E$12=1),VALUE(VLOOKUP($D410,'Pricing Reference'!$A$2:$J$98,2,FALSE))," ")</f>
        <v>10</v>
      </c>
      <c r="G410" s="131" t="str">
        <f>IF(AND(1=1,$E$12=2),VALUE(VLOOKUP($D410,'Pricing Reference'!$A$2:$J$98,3,FALSE))," ")</f>
        <v xml:space="preserve"> </v>
      </c>
      <c r="H410" s="131" t="str">
        <f>IF(AND(1=1,$E$12=3),VALUE(VLOOKUP($D410,'Pricing Reference'!$A$2:$J$98,4,FALSE))," ")</f>
        <v xml:space="preserve"> </v>
      </c>
      <c r="I410" s="131"/>
      <c r="J410" s="139">
        <f>VALUE(VLOOKUP($D410,'Pricing Reference'!$A$2:$J$98,10,FALSE))</f>
        <v>20</v>
      </c>
      <c r="K410" s="114"/>
      <c r="L410" s="114"/>
      <c r="M410" s="114"/>
      <c r="N410" s="114"/>
      <c r="O410" s="114"/>
      <c r="P410" s="139">
        <f t="shared" si="75"/>
        <v>0</v>
      </c>
      <c r="Q410" s="119"/>
      <c r="R410" s="116"/>
      <c r="S410" s="331">
        <v>871238000168</v>
      </c>
      <c r="T410" s="334" t="str">
        <f t="shared" si="68"/>
        <v xml:space="preserve"> </v>
      </c>
      <c r="U410" s="333"/>
      <c r="V410" s="117">
        <f t="shared" si="69"/>
        <v>0</v>
      </c>
      <c r="W410" s="117">
        <f t="shared" si="70"/>
        <v>0</v>
      </c>
      <c r="X410" s="117">
        <f t="shared" si="71"/>
        <v>0</v>
      </c>
      <c r="Y410" s="117">
        <f t="shared" si="72"/>
        <v>0</v>
      </c>
      <c r="Z410" s="117">
        <f t="shared" si="73"/>
        <v>0</v>
      </c>
      <c r="AA410" s="118">
        <f t="shared" si="74"/>
        <v>0</v>
      </c>
      <c r="AB410" s="147"/>
    </row>
    <row r="411" spans="1:28" s="112" customFormat="1" ht="15.75" x14ac:dyDescent="0.25">
      <c r="A411" s="312">
        <v>100416</v>
      </c>
      <c r="B411" s="315" t="s">
        <v>613</v>
      </c>
      <c r="C411" s="309" t="s">
        <v>212</v>
      </c>
      <c r="D411" s="311" t="s">
        <v>533</v>
      </c>
      <c r="E411" s="115">
        <f t="shared" si="76"/>
        <v>10</v>
      </c>
      <c r="F411" s="131">
        <f>IF(AND(1=1,$E$12=1),VALUE(VLOOKUP($D411,'Pricing Reference'!$A$2:$J$98,2,FALSE))," ")</f>
        <v>10</v>
      </c>
      <c r="G411" s="131" t="str">
        <f>IF(AND(1=1,$E$12=2),VALUE(VLOOKUP($D411,'Pricing Reference'!$A$2:$J$98,3,FALSE))," ")</f>
        <v xml:space="preserve"> </v>
      </c>
      <c r="H411" s="131" t="str">
        <f>IF(AND(1=1,$E$12=3),VALUE(VLOOKUP($D411,'Pricing Reference'!$A$2:$J$98,4,FALSE))," ")</f>
        <v xml:space="preserve"> </v>
      </c>
      <c r="I411" s="131"/>
      <c r="J411" s="139">
        <f>VALUE(VLOOKUP($D411,'Pricing Reference'!$A$2:$J$98,10,FALSE))</f>
        <v>20</v>
      </c>
      <c r="K411" s="114"/>
      <c r="L411" s="114"/>
      <c r="M411" s="114"/>
      <c r="N411" s="114"/>
      <c r="O411" s="114"/>
      <c r="P411" s="139">
        <f t="shared" si="75"/>
        <v>0</v>
      </c>
      <c r="Q411" s="119"/>
      <c r="R411" s="116"/>
      <c r="S411" s="331">
        <v>877958007012</v>
      </c>
      <c r="T411" s="334" t="str">
        <f t="shared" si="68"/>
        <v xml:space="preserve"> </v>
      </c>
      <c r="U411" s="333"/>
      <c r="V411" s="117">
        <f t="shared" si="69"/>
        <v>0</v>
      </c>
      <c r="W411" s="117">
        <f t="shared" si="70"/>
        <v>0</v>
      </c>
      <c r="X411" s="117">
        <f t="shared" si="71"/>
        <v>0</v>
      </c>
      <c r="Y411" s="117">
        <f t="shared" si="72"/>
        <v>0</v>
      </c>
      <c r="Z411" s="117">
        <f t="shared" si="73"/>
        <v>0</v>
      </c>
      <c r="AA411" s="118">
        <f t="shared" si="74"/>
        <v>0</v>
      </c>
      <c r="AB411" s="147"/>
    </row>
    <row r="412" spans="1:28" s="112" customFormat="1" ht="15.75" x14ac:dyDescent="0.25">
      <c r="A412" s="312">
        <v>108874</v>
      </c>
      <c r="B412" s="315" t="s">
        <v>614</v>
      </c>
      <c r="C412" s="309" t="s">
        <v>212</v>
      </c>
      <c r="D412" s="311" t="s">
        <v>533</v>
      </c>
      <c r="E412" s="115">
        <f t="shared" si="76"/>
        <v>10</v>
      </c>
      <c r="F412" s="131">
        <f>IF(AND(1=1,$E$12=1),VALUE(VLOOKUP($D412,'Pricing Reference'!$A$2:$J$98,2,FALSE))," ")</f>
        <v>10</v>
      </c>
      <c r="G412" s="131" t="str">
        <f>IF(AND(1=1,$E$12=2),VALUE(VLOOKUP($D412,'Pricing Reference'!$A$2:$J$98,3,FALSE))," ")</f>
        <v xml:space="preserve"> </v>
      </c>
      <c r="H412" s="131" t="str">
        <f>IF(AND(1=1,$E$12=3),VALUE(VLOOKUP($D412,'Pricing Reference'!$A$2:$J$98,4,FALSE))," ")</f>
        <v xml:space="preserve"> </v>
      </c>
      <c r="I412" s="131"/>
      <c r="J412" s="139">
        <f>VALUE(VLOOKUP($D412,'Pricing Reference'!$A$2:$J$98,10,FALSE))</f>
        <v>20</v>
      </c>
      <c r="K412" s="114"/>
      <c r="L412" s="114"/>
      <c r="M412" s="114"/>
      <c r="N412" s="114"/>
      <c r="O412" s="114"/>
      <c r="P412" s="139">
        <f t="shared" si="75"/>
        <v>0</v>
      </c>
      <c r="Q412" s="119"/>
      <c r="R412" s="116"/>
      <c r="S412" s="331">
        <v>888907001623</v>
      </c>
      <c r="T412" s="334" t="str">
        <f t="shared" si="68"/>
        <v xml:space="preserve"> </v>
      </c>
      <c r="U412" s="333"/>
      <c r="V412" s="117">
        <f t="shared" si="69"/>
        <v>0</v>
      </c>
      <c r="W412" s="117">
        <f t="shared" si="70"/>
        <v>0</v>
      </c>
      <c r="X412" s="117">
        <f t="shared" si="71"/>
        <v>0</v>
      </c>
      <c r="Y412" s="117">
        <f t="shared" si="72"/>
        <v>0</v>
      </c>
      <c r="Z412" s="117">
        <f t="shared" si="73"/>
        <v>0</v>
      </c>
      <c r="AA412" s="118">
        <f t="shared" si="74"/>
        <v>0</v>
      </c>
      <c r="AB412" s="147"/>
    </row>
    <row r="413" spans="1:28" s="112" customFormat="1" ht="15.75" x14ac:dyDescent="0.25">
      <c r="A413" s="312">
        <v>111365</v>
      </c>
      <c r="B413" s="315" t="s">
        <v>615</v>
      </c>
      <c r="C413" s="309" t="s">
        <v>212</v>
      </c>
      <c r="D413" s="311" t="s">
        <v>533</v>
      </c>
      <c r="E413" s="115">
        <f t="shared" si="76"/>
        <v>10</v>
      </c>
      <c r="F413" s="131">
        <f>IF(AND(1=1,$E$12=1),VALUE(VLOOKUP($D413,'Pricing Reference'!$A$2:$J$98,2,FALSE))," ")</f>
        <v>10</v>
      </c>
      <c r="G413" s="131" t="str">
        <f>IF(AND(1=1,$E$12=2),VALUE(VLOOKUP($D413,'Pricing Reference'!$A$2:$J$98,3,FALSE))," ")</f>
        <v xml:space="preserve"> </v>
      </c>
      <c r="H413" s="131" t="str">
        <f>IF(AND(1=1,$E$12=3),VALUE(VLOOKUP($D413,'Pricing Reference'!$A$2:$J$98,4,FALSE))," ")</f>
        <v xml:space="preserve"> </v>
      </c>
      <c r="I413" s="131"/>
      <c r="J413" s="139">
        <f>VALUE(VLOOKUP($D413,'Pricing Reference'!$A$2:$J$98,10,FALSE))</f>
        <v>20</v>
      </c>
      <c r="K413" s="114"/>
      <c r="L413" s="114"/>
      <c r="M413" s="114"/>
      <c r="N413" s="114"/>
      <c r="O413" s="114"/>
      <c r="P413" s="139">
        <f t="shared" si="75"/>
        <v>0</v>
      </c>
      <c r="Q413" s="119"/>
      <c r="R413" s="116"/>
      <c r="S413" s="331">
        <v>888907001791</v>
      </c>
      <c r="T413" s="334" t="str">
        <f t="shared" si="68"/>
        <v xml:space="preserve"> </v>
      </c>
      <c r="U413" s="333"/>
      <c r="V413" s="117">
        <f t="shared" si="69"/>
        <v>0</v>
      </c>
      <c r="W413" s="117">
        <f t="shared" si="70"/>
        <v>0</v>
      </c>
      <c r="X413" s="117">
        <f t="shared" si="71"/>
        <v>0</v>
      </c>
      <c r="Y413" s="117">
        <f t="shared" si="72"/>
        <v>0</v>
      </c>
      <c r="Z413" s="117">
        <f t="shared" si="73"/>
        <v>0</v>
      </c>
      <c r="AA413" s="118">
        <f t="shared" si="74"/>
        <v>0</v>
      </c>
      <c r="AB413" s="147"/>
    </row>
    <row r="414" spans="1:28" s="112" customFormat="1" ht="15.75" x14ac:dyDescent="0.25">
      <c r="A414" s="309">
        <v>100670</v>
      </c>
      <c r="B414" s="311" t="s">
        <v>616</v>
      </c>
      <c r="C414" s="309" t="s">
        <v>212</v>
      </c>
      <c r="D414" s="311" t="s">
        <v>533</v>
      </c>
      <c r="E414" s="115">
        <f t="shared" si="76"/>
        <v>10</v>
      </c>
      <c r="F414" s="131">
        <f>IF(AND(1=1,$E$12=1),VALUE(VLOOKUP($D414,'Pricing Reference'!$A$2:$J$98,2,FALSE))," ")</f>
        <v>10</v>
      </c>
      <c r="G414" s="131" t="str">
        <f>IF(AND(1=1,$E$12=2),VALUE(VLOOKUP($D414,'Pricing Reference'!$A$2:$J$98,3,FALSE))," ")</f>
        <v xml:space="preserve"> </v>
      </c>
      <c r="H414" s="131" t="str">
        <f>IF(AND(1=1,$E$12=3),VALUE(VLOOKUP($D414,'Pricing Reference'!$A$2:$J$98,4,FALSE))," ")</f>
        <v xml:space="preserve"> </v>
      </c>
      <c r="I414" s="131"/>
      <c r="J414" s="139">
        <f>VALUE(VLOOKUP($D414,'Pricing Reference'!$A$2:$J$98,10,FALSE))</f>
        <v>20</v>
      </c>
      <c r="K414" s="114"/>
      <c r="L414" s="114"/>
      <c r="M414" s="114"/>
      <c r="N414" s="114"/>
      <c r="O414" s="114"/>
      <c r="P414" s="139">
        <f t="shared" si="75"/>
        <v>0</v>
      </c>
      <c r="Q414" s="119"/>
      <c r="R414" s="116"/>
      <c r="S414" s="331">
        <v>877958004707</v>
      </c>
      <c r="T414" s="334" t="str">
        <f t="shared" si="68"/>
        <v xml:space="preserve"> </v>
      </c>
      <c r="U414" s="333"/>
      <c r="V414" s="117">
        <f t="shared" si="69"/>
        <v>0</v>
      </c>
      <c r="W414" s="117">
        <f t="shared" si="70"/>
        <v>0</v>
      </c>
      <c r="X414" s="117">
        <f t="shared" si="71"/>
        <v>0</v>
      </c>
      <c r="Y414" s="117">
        <f t="shared" si="72"/>
        <v>0</v>
      </c>
      <c r="Z414" s="117">
        <f t="shared" si="73"/>
        <v>0</v>
      </c>
      <c r="AA414" s="118">
        <f t="shared" si="74"/>
        <v>0</v>
      </c>
      <c r="AB414" s="147"/>
    </row>
    <row r="415" spans="1:28" s="112" customFormat="1" ht="15.75" x14ac:dyDescent="0.25">
      <c r="A415" s="309">
        <v>100679</v>
      </c>
      <c r="B415" s="311" t="s">
        <v>617</v>
      </c>
      <c r="C415" s="309" t="s">
        <v>212</v>
      </c>
      <c r="D415" s="311" t="s">
        <v>533</v>
      </c>
      <c r="E415" s="115">
        <f t="shared" si="76"/>
        <v>10</v>
      </c>
      <c r="F415" s="131">
        <f>IF(AND(1=1,$E$12=1),VALUE(VLOOKUP($D415,'Pricing Reference'!$A$2:$J$98,2,FALSE))," ")</f>
        <v>10</v>
      </c>
      <c r="G415" s="131" t="str">
        <f>IF(AND(1=1,$E$12=2),VALUE(VLOOKUP($D415,'Pricing Reference'!$A$2:$J$98,3,FALSE))," ")</f>
        <v xml:space="preserve"> </v>
      </c>
      <c r="H415" s="131" t="str">
        <f>IF(AND(1=1,$E$12=3),VALUE(VLOOKUP($D415,'Pricing Reference'!$A$2:$J$98,4,FALSE))," ")</f>
        <v xml:space="preserve"> </v>
      </c>
      <c r="I415" s="131"/>
      <c r="J415" s="139">
        <f>VALUE(VLOOKUP($D415,'Pricing Reference'!$A$2:$J$98,10,FALSE))</f>
        <v>20</v>
      </c>
      <c r="K415" s="114"/>
      <c r="L415" s="114"/>
      <c r="M415" s="114"/>
      <c r="N415" s="114"/>
      <c r="O415" s="114"/>
      <c r="P415" s="139">
        <f t="shared" si="75"/>
        <v>0</v>
      </c>
      <c r="Q415" s="119"/>
      <c r="R415" s="116"/>
      <c r="S415" s="331">
        <v>877958004691</v>
      </c>
      <c r="T415" s="334" t="str">
        <f t="shared" si="68"/>
        <v xml:space="preserve"> </v>
      </c>
      <c r="U415" s="333"/>
      <c r="V415" s="117">
        <f t="shared" si="69"/>
        <v>0</v>
      </c>
      <c r="W415" s="117">
        <f t="shared" si="70"/>
        <v>0</v>
      </c>
      <c r="X415" s="117">
        <f t="shared" si="71"/>
        <v>0</v>
      </c>
      <c r="Y415" s="117">
        <f t="shared" si="72"/>
        <v>0</v>
      </c>
      <c r="Z415" s="117">
        <f t="shared" si="73"/>
        <v>0</v>
      </c>
      <c r="AA415" s="118">
        <f t="shared" si="74"/>
        <v>0</v>
      </c>
      <c r="AB415" s="147"/>
    </row>
    <row r="416" spans="1:28" s="112" customFormat="1" ht="15.75" x14ac:dyDescent="0.25">
      <c r="A416" s="309">
        <v>100411</v>
      </c>
      <c r="B416" s="315" t="s">
        <v>618</v>
      </c>
      <c r="C416" s="309" t="s">
        <v>212</v>
      </c>
      <c r="D416" s="311" t="s">
        <v>533</v>
      </c>
      <c r="E416" s="115">
        <f t="shared" si="76"/>
        <v>10</v>
      </c>
      <c r="F416" s="131">
        <f>IF(AND(1=1,$E$12=1),VALUE(VLOOKUP($D416,'Pricing Reference'!$A$2:$J$98,2,FALSE))," ")</f>
        <v>10</v>
      </c>
      <c r="G416" s="131" t="str">
        <f>IF(AND(1=1,$E$12=2),VALUE(VLOOKUP($D416,'Pricing Reference'!$A$2:$J$98,3,FALSE))," ")</f>
        <v xml:space="preserve"> </v>
      </c>
      <c r="H416" s="131" t="str">
        <f>IF(AND(1=1,$E$12=3),VALUE(VLOOKUP($D416,'Pricing Reference'!$A$2:$J$98,4,FALSE))," ")</f>
        <v xml:space="preserve"> </v>
      </c>
      <c r="I416" s="131"/>
      <c r="J416" s="139">
        <f>VALUE(VLOOKUP($D416,'Pricing Reference'!$A$2:$J$98,10,FALSE))</f>
        <v>20</v>
      </c>
      <c r="K416" s="114"/>
      <c r="L416" s="114"/>
      <c r="M416" s="114"/>
      <c r="N416" s="114"/>
      <c r="O416" s="114"/>
      <c r="P416" s="139">
        <f t="shared" si="75"/>
        <v>0</v>
      </c>
      <c r="Q416" s="119"/>
      <c r="R416" s="116"/>
      <c r="S416" s="331">
        <v>871238009512</v>
      </c>
      <c r="T416" s="334" t="str">
        <f t="shared" si="68"/>
        <v xml:space="preserve"> </v>
      </c>
      <c r="U416" s="333"/>
      <c r="V416" s="117">
        <f t="shared" si="69"/>
        <v>0</v>
      </c>
      <c r="W416" s="117">
        <f t="shared" si="70"/>
        <v>0</v>
      </c>
      <c r="X416" s="117">
        <f t="shared" si="71"/>
        <v>0</v>
      </c>
      <c r="Y416" s="117">
        <f t="shared" si="72"/>
        <v>0</v>
      </c>
      <c r="Z416" s="117">
        <f t="shared" si="73"/>
        <v>0</v>
      </c>
      <c r="AA416" s="118">
        <f t="shared" si="74"/>
        <v>0</v>
      </c>
      <c r="AB416" s="147"/>
    </row>
    <row r="417" spans="1:28" s="112" customFormat="1" ht="15.75" x14ac:dyDescent="0.25">
      <c r="A417" s="309">
        <v>108394</v>
      </c>
      <c r="B417" s="311" t="s">
        <v>619</v>
      </c>
      <c r="C417" s="309" t="s">
        <v>212</v>
      </c>
      <c r="D417" s="311" t="s">
        <v>533</v>
      </c>
      <c r="E417" s="115">
        <f t="shared" si="76"/>
        <v>10</v>
      </c>
      <c r="F417" s="131">
        <f>IF(AND(1=1,$E$12=1),VALUE(VLOOKUP($D417,'Pricing Reference'!$A$2:$J$98,2,FALSE))," ")</f>
        <v>10</v>
      </c>
      <c r="G417" s="131" t="str">
        <f>IF(AND(1=1,$E$12=2),VALUE(VLOOKUP($D417,'Pricing Reference'!$A$2:$J$98,3,FALSE))," ")</f>
        <v xml:space="preserve"> </v>
      </c>
      <c r="H417" s="131" t="str">
        <f>IF(AND(1=1,$E$12=3),VALUE(VLOOKUP($D417,'Pricing Reference'!$A$2:$J$98,4,FALSE))," ")</f>
        <v xml:space="preserve"> </v>
      </c>
      <c r="I417" s="131"/>
      <c r="J417" s="139">
        <f>VALUE(VLOOKUP($D417,'Pricing Reference'!$A$2:$J$98,10,FALSE))</f>
        <v>20</v>
      </c>
      <c r="K417" s="114"/>
      <c r="L417" s="114"/>
      <c r="M417" s="114"/>
      <c r="N417" s="114"/>
      <c r="O417" s="114"/>
      <c r="P417" s="139">
        <f t="shared" si="75"/>
        <v>0</v>
      </c>
      <c r="Q417" s="119"/>
      <c r="R417" s="116"/>
      <c r="S417" s="331">
        <v>847587007462</v>
      </c>
      <c r="T417" s="334" t="str">
        <f t="shared" si="68"/>
        <v xml:space="preserve"> </v>
      </c>
      <c r="U417" s="333"/>
      <c r="V417" s="117">
        <f t="shared" si="69"/>
        <v>0</v>
      </c>
      <c r="W417" s="117">
        <f t="shared" si="70"/>
        <v>0</v>
      </c>
      <c r="X417" s="117">
        <f t="shared" si="71"/>
        <v>0</v>
      </c>
      <c r="Y417" s="117">
        <f t="shared" si="72"/>
        <v>0</v>
      </c>
      <c r="Z417" s="117">
        <f t="shared" si="73"/>
        <v>0</v>
      </c>
      <c r="AA417" s="118">
        <f t="shared" si="74"/>
        <v>0</v>
      </c>
      <c r="AB417" s="147"/>
    </row>
    <row r="418" spans="1:28" s="112" customFormat="1" ht="15.75" x14ac:dyDescent="0.25">
      <c r="A418" s="309">
        <v>108417</v>
      </c>
      <c r="B418" s="315" t="s">
        <v>620</v>
      </c>
      <c r="C418" s="309" t="s">
        <v>212</v>
      </c>
      <c r="D418" s="311" t="s">
        <v>533</v>
      </c>
      <c r="E418" s="115">
        <f t="shared" si="76"/>
        <v>10</v>
      </c>
      <c r="F418" s="131">
        <f>IF(AND(1=1,$E$12=1),VALUE(VLOOKUP($D418,'Pricing Reference'!$A$2:$J$98,2,FALSE))," ")</f>
        <v>10</v>
      </c>
      <c r="G418" s="131" t="str">
        <f>IF(AND(1=1,$E$12=2),VALUE(VLOOKUP($D418,'Pricing Reference'!$A$2:$J$98,3,FALSE))," ")</f>
        <v xml:space="preserve"> </v>
      </c>
      <c r="H418" s="131" t="str">
        <f>IF(AND(1=1,$E$12=3),VALUE(VLOOKUP($D418,'Pricing Reference'!$A$2:$J$98,4,FALSE))," ")</f>
        <v xml:space="preserve"> </v>
      </c>
      <c r="I418" s="131"/>
      <c r="J418" s="139">
        <f>VALUE(VLOOKUP($D418,'Pricing Reference'!$A$2:$J$98,10,FALSE))</f>
        <v>20</v>
      </c>
      <c r="K418" s="114"/>
      <c r="L418" s="114"/>
      <c r="M418" s="114"/>
      <c r="N418" s="114"/>
      <c r="O418" s="114"/>
      <c r="P418" s="139">
        <f t="shared" si="75"/>
        <v>0</v>
      </c>
      <c r="Q418" s="119"/>
      <c r="R418" s="116"/>
      <c r="S418" s="331">
        <v>847587007691</v>
      </c>
      <c r="T418" s="334" t="str">
        <f t="shared" si="68"/>
        <v xml:space="preserve"> </v>
      </c>
      <c r="U418" s="333"/>
      <c r="V418" s="117">
        <f t="shared" si="69"/>
        <v>0</v>
      </c>
      <c r="W418" s="117">
        <f t="shared" si="70"/>
        <v>0</v>
      </c>
      <c r="X418" s="117">
        <f t="shared" si="71"/>
        <v>0</v>
      </c>
      <c r="Y418" s="117">
        <f t="shared" si="72"/>
        <v>0</v>
      </c>
      <c r="Z418" s="117">
        <f t="shared" si="73"/>
        <v>0</v>
      </c>
      <c r="AA418" s="118">
        <f t="shared" si="74"/>
        <v>0</v>
      </c>
      <c r="AB418" s="147"/>
    </row>
    <row r="419" spans="1:28" s="112" customFormat="1" ht="15.75" x14ac:dyDescent="0.25">
      <c r="A419" s="309">
        <v>108409</v>
      </c>
      <c r="B419" s="315" t="s">
        <v>621</v>
      </c>
      <c r="C419" s="309" t="s">
        <v>212</v>
      </c>
      <c r="D419" s="311" t="s">
        <v>622</v>
      </c>
      <c r="E419" s="115">
        <f t="shared" si="76"/>
        <v>10</v>
      </c>
      <c r="F419" s="131">
        <f>IF(AND(1=1,$E$12=1),VALUE(VLOOKUP($D419,'Pricing Reference'!$A$2:$J$98,2,FALSE))," ")</f>
        <v>10</v>
      </c>
      <c r="G419" s="131" t="str">
        <f>IF(AND(1=1,$E$12=2),VALUE(VLOOKUP($D419,'Pricing Reference'!$A$2:$J$98,3,FALSE))," ")</f>
        <v xml:space="preserve"> </v>
      </c>
      <c r="H419" s="131" t="str">
        <f>IF(AND(1=1,$E$12=3),VALUE(VLOOKUP($D419,'Pricing Reference'!$A$2:$J$98,4,FALSE))," ")</f>
        <v xml:space="preserve"> </v>
      </c>
      <c r="I419" s="131"/>
      <c r="J419" s="139">
        <f>VALUE(VLOOKUP($D419,'Pricing Reference'!$A$2:$J$98,10,FALSE))</f>
        <v>20</v>
      </c>
      <c r="K419" s="114"/>
      <c r="L419" s="114"/>
      <c r="M419" s="114"/>
      <c r="N419" s="114"/>
      <c r="O419" s="114"/>
      <c r="P419" s="139">
        <f t="shared" si="75"/>
        <v>0</v>
      </c>
      <c r="Q419" s="119"/>
      <c r="R419" s="116"/>
      <c r="S419" s="331">
        <v>847587007615</v>
      </c>
      <c r="T419" s="334" t="str">
        <f t="shared" si="68"/>
        <v xml:space="preserve"> </v>
      </c>
      <c r="U419" s="333"/>
      <c r="V419" s="117">
        <f t="shared" si="69"/>
        <v>0</v>
      </c>
      <c r="W419" s="117">
        <f t="shared" si="70"/>
        <v>0</v>
      </c>
      <c r="X419" s="117">
        <f t="shared" si="71"/>
        <v>0</v>
      </c>
      <c r="Y419" s="117">
        <f t="shared" si="72"/>
        <v>0</v>
      </c>
      <c r="Z419" s="117">
        <f t="shared" si="73"/>
        <v>0</v>
      </c>
      <c r="AA419" s="118">
        <f t="shared" si="74"/>
        <v>0</v>
      </c>
      <c r="AB419" s="147"/>
    </row>
    <row r="420" spans="1:28" s="112" customFormat="1" ht="15.75" x14ac:dyDescent="0.25">
      <c r="A420" s="309">
        <v>100420</v>
      </c>
      <c r="B420" s="311" t="s">
        <v>623</v>
      </c>
      <c r="C420" s="309" t="s">
        <v>212</v>
      </c>
      <c r="D420" s="311" t="s">
        <v>533</v>
      </c>
      <c r="E420" s="115">
        <f t="shared" si="76"/>
        <v>10</v>
      </c>
      <c r="F420" s="131">
        <f>IF(AND(1=1,$E$12=1),VALUE(VLOOKUP($D420,'Pricing Reference'!$A$2:$J$98,2,FALSE))," ")</f>
        <v>10</v>
      </c>
      <c r="G420" s="131" t="str">
        <f>IF(AND(1=1,$E$12=2),VALUE(VLOOKUP($D420,'Pricing Reference'!$A$2:$J$98,3,FALSE))," ")</f>
        <v xml:space="preserve"> </v>
      </c>
      <c r="H420" s="131" t="str">
        <f>IF(AND(1=1,$E$12=3),VALUE(VLOOKUP($D420,'Pricing Reference'!$A$2:$J$98,4,FALSE))," ")</f>
        <v xml:space="preserve"> </v>
      </c>
      <c r="I420" s="131"/>
      <c r="J420" s="139">
        <f>VALUE(VLOOKUP($D420,'Pricing Reference'!$A$2:$J$98,10,FALSE))</f>
        <v>20</v>
      </c>
      <c r="K420" s="114"/>
      <c r="L420" s="114"/>
      <c r="M420" s="114"/>
      <c r="N420" s="114"/>
      <c r="O420" s="114"/>
      <c r="P420" s="139">
        <f t="shared" si="75"/>
        <v>0</v>
      </c>
      <c r="Q420" s="119"/>
      <c r="R420" s="116"/>
      <c r="S420" s="331">
        <v>877958006633</v>
      </c>
      <c r="T420" s="334" t="str">
        <f t="shared" si="68"/>
        <v xml:space="preserve"> </v>
      </c>
      <c r="U420" s="333"/>
      <c r="V420" s="117">
        <f t="shared" si="69"/>
        <v>0</v>
      </c>
      <c r="W420" s="117">
        <f t="shared" si="70"/>
        <v>0</v>
      </c>
      <c r="X420" s="117">
        <f t="shared" si="71"/>
        <v>0</v>
      </c>
      <c r="Y420" s="117">
        <f t="shared" si="72"/>
        <v>0</v>
      </c>
      <c r="Z420" s="117">
        <f t="shared" si="73"/>
        <v>0</v>
      </c>
      <c r="AA420" s="118">
        <f t="shared" si="74"/>
        <v>0</v>
      </c>
      <c r="AB420" s="147"/>
    </row>
    <row r="421" spans="1:28" s="112" customFormat="1" ht="15.75" x14ac:dyDescent="0.25">
      <c r="A421" s="309">
        <v>108839</v>
      </c>
      <c r="B421" s="315" t="s">
        <v>624</v>
      </c>
      <c r="C421" s="309" t="s">
        <v>212</v>
      </c>
      <c r="D421" s="311" t="s">
        <v>533</v>
      </c>
      <c r="E421" s="115">
        <f t="shared" si="76"/>
        <v>10</v>
      </c>
      <c r="F421" s="131">
        <f>IF(AND(1=1,$E$12=1),VALUE(VLOOKUP($D421,'Pricing Reference'!$A$2:$J$98,2,FALSE))," ")</f>
        <v>10</v>
      </c>
      <c r="G421" s="131" t="str">
        <f>IF(AND(1=1,$E$12=2),VALUE(VLOOKUP($D421,'Pricing Reference'!$A$2:$J$98,3,FALSE))," ")</f>
        <v xml:space="preserve"> </v>
      </c>
      <c r="H421" s="131" t="str">
        <f>IF(AND(1=1,$E$12=3),VALUE(VLOOKUP($D421,'Pricing Reference'!$A$2:$J$98,4,FALSE))," ")</f>
        <v xml:space="preserve"> </v>
      </c>
      <c r="I421" s="131"/>
      <c r="J421" s="139">
        <f>VALUE(VLOOKUP($D421,'Pricing Reference'!$A$2:$J$98,10,FALSE))</f>
        <v>20</v>
      </c>
      <c r="K421" s="114"/>
      <c r="L421" s="114"/>
      <c r="M421" s="114"/>
      <c r="N421" s="114"/>
      <c r="O421" s="114"/>
      <c r="P421" s="139">
        <f t="shared" si="75"/>
        <v>0</v>
      </c>
      <c r="Q421" s="119"/>
      <c r="R421" s="116"/>
      <c r="S421" s="331">
        <v>888907001616</v>
      </c>
      <c r="T421" s="334" t="str">
        <f t="shared" si="68"/>
        <v xml:space="preserve"> </v>
      </c>
      <c r="U421" s="333"/>
      <c r="V421" s="117">
        <f t="shared" si="69"/>
        <v>0</v>
      </c>
      <c r="W421" s="117">
        <f t="shared" si="70"/>
        <v>0</v>
      </c>
      <c r="X421" s="117">
        <f t="shared" si="71"/>
        <v>0</v>
      </c>
      <c r="Y421" s="117">
        <f t="shared" si="72"/>
        <v>0</v>
      </c>
      <c r="Z421" s="117">
        <f t="shared" si="73"/>
        <v>0</v>
      </c>
      <c r="AA421" s="118">
        <f t="shared" si="74"/>
        <v>0</v>
      </c>
      <c r="AB421" s="147"/>
    </row>
    <row r="422" spans="1:28" s="112" customFormat="1" ht="15.75" x14ac:dyDescent="0.25">
      <c r="A422" s="309">
        <v>111336</v>
      </c>
      <c r="B422" s="315" t="s">
        <v>625</v>
      </c>
      <c r="C422" s="309" t="s">
        <v>212</v>
      </c>
      <c r="D422" s="311" t="s">
        <v>626</v>
      </c>
      <c r="E422" s="115">
        <f t="shared" si="76"/>
        <v>10</v>
      </c>
      <c r="F422" s="131">
        <f>IF(AND(1=1,$E$12=1),VALUE(VLOOKUP($D422,'Pricing Reference'!$A$2:$J$98,2,FALSE))," ")</f>
        <v>10</v>
      </c>
      <c r="G422" s="131" t="str">
        <f>IF(AND(1=1,$E$12=2),VALUE(VLOOKUP($D422,'Pricing Reference'!$A$2:$J$98,3,FALSE))," ")</f>
        <v xml:space="preserve"> </v>
      </c>
      <c r="H422" s="131" t="str">
        <f>IF(AND(1=1,$E$12=3),VALUE(VLOOKUP($D422,'Pricing Reference'!$A$2:$J$98,4,FALSE))," ")</f>
        <v xml:space="preserve"> </v>
      </c>
      <c r="I422" s="131"/>
      <c r="J422" s="139">
        <f>VALUE(VLOOKUP($D422,'Pricing Reference'!$A$2:$J$98,10,FALSE))</f>
        <v>20</v>
      </c>
      <c r="K422" s="114"/>
      <c r="L422" s="114"/>
      <c r="M422" s="114"/>
      <c r="N422" s="114"/>
      <c r="O422" s="114"/>
      <c r="P422" s="139">
        <f t="shared" si="75"/>
        <v>0</v>
      </c>
      <c r="Q422" s="119"/>
      <c r="R422" s="116"/>
      <c r="S422" s="331">
        <v>888907001807</v>
      </c>
      <c r="T422" s="334" t="str">
        <f t="shared" si="68"/>
        <v xml:space="preserve"> </v>
      </c>
      <c r="U422" s="333"/>
      <c r="V422" s="117">
        <f t="shared" si="69"/>
        <v>0</v>
      </c>
      <c r="W422" s="117">
        <f t="shared" si="70"/>
        <v>0</v>
      </c>
      <c r="X422" s="117">
        <f t="shared" si="71"/>
        <v>0</v>
      </c>
      <c r="Y422" s="117">
        <f t="shared" si="72"/>
        <v>0</v>
      </c>
      <c r="Z422" s="117">
        <f t="shared" si="73"/>
        <v>0</v>
      </c>
      <c r="AA422" s="118">
        <f t="shared" si="74"/>
        <v>0</v>
      </c>
      <c r="AB422" s="147"/>
    </row>
    <row r="423" spans="1:28" s="112" customFormat="1" ht="15.75" x14ac:dyDescent="0.25">
      <c r="A423" s="309">
        <v>111337</v>
      </c>
      <c r="B423" s="315" t="s">
        <v>627</v>
      </c>
      <c r="C423" s="309" t="s">
        <v>212</v>
      </c>
      <c r="D423" s="311" t="s">
        <v>626</v>
      </c>
      <c r="E423" s="115">
        <f t="shared" si="76"/>
        <v>10</v>
      </c>
      <c r="F423" s="131">
        <f>IF(AND(1=1,$E$12=1),VALUE(VLOOKUP($D423,'Pricing Reference'!$A$2:$J$98,2,FALSE))," ")</f>
        <v>10</v>
      </c>
      <c r="G423" s="131" t="str">
        <f>IF(AND(1=1,$E$12=2),VALUE(VLOOKUP($D423,'Pricing Reference'!$A$2:$J$98,3,FALSE))," ")</f>
        <v xml:space="preserve"> </v>
      </c>
      <c r="H423" s="131" t="str">
        <f>IF(AND(1=1,$E$12=3),VALUE(VLOOKUP($D423,'Pricing Reference'!$A$2:$J$98,4,FALSE))," ")</f>
        <v xml:space="preserve"> </v>
      </c>
      <c r="I423" s="131"/>
      <c r="J423" s="139">
        <f>VALUE(VLOOKUP($D423,'Pricing Reference'!$A$2:$J$98,10,FALSE))</f>
        <v>20</v>
      </c>
      <c r="K423" s="114"/>
      <c r="L423" s="114"/>
      <c r="M423" s="114"/>
      <c r="N423" s="114"/>
      <c r="O423" s="114"/>
      <c r="P423" s="139">
        <f t="shared" si="75"/>
        <v>0</v>
      </c>
      <c r="Q423" s="119"/>
      <c r="R423" s="116"/>
      <c r="S423" s="331">
        <v>888907001814</v>
      </c>
      <c r="T423" s="334" t="str">
        <f t="shared" si="68"/>
        <v xml:space="preserve"> </v>
      </c>
      <c r="U423" s="333"/>
      <c r="V423" s="117">
        <f t="shared" si="69"/>
        <v>0</v>
      </c>
      <c r="W423" s="117">
        <f t="shared" si="70"/>
        <v>0</v>
      </c>
      <c r="X423" s="117">
        <f t="shared" si="71"/>
        <v>0</v>
      </c>
      <c r="Y423" s="117">
        <f t="shared" si="72"/>
        <v>0</v>
      </c>
      <c r="Z423" s="117">
        <f t="shared" si="73"/>
        <v>0</v>
      </c>
      <c r="AA423" s="118">
        <f t="shared" si="74"/>
        <v>0</v>
      </c>
      <c r="AB423" s="147"/>
    </row>
    <row r="424" spans="1:28" s="112" customFormat="1" ht="15.75" x14ac:dyDescent="0.25">
      <c r="A424" s="309">
        <v>111338</v>
      </c>
      <c r="B424" s="315" t="s">
        <v>628</v>
      </c>
      <c r="C424" s="309" t="s">
        <v>212</v>
      </c>
      <c r="D424" s="311" t="s">
        <v>626</v>
      </c>
      <c r="E424" s="115">
        <f t="shared" si="76"/>
        <v>10</v>
      </c>
      <c r="F424" s="131">
        <f>IF(AND(1=1,$E$12=1),VALUE(VLOOKUP($D424,'Pricing Reference'!$A$2:$J$98,2,FALSE))," ")</f>
        <v>10</v>
      </c>
      <c r="G424" s="131" t="str">
        <f>IF(AND(1=1,$E$12=2),VALUE(VLOOKUP($D424,'Pricing Reference'!$A$2:$J$98,3,FALSE))," ")</f>
        <v xml:space="preserve"> </v>
      </c>
      <c r="H424" s="131" t="str">
        <f>IF(AND(1=1,$E$12=3),VALUE(VLOOKUP($D424,'Pricing Reference'!$A$2:$J$98,4,FALSE))," ")</f>
        <v xml:space="preserve"> </v>
      </c>
      <c r="I424" s="131"/>
      <c r="J424" s="139">
        <f>VALUE(VLOOKUP($D424,'Pricing Reference'!$A$2:$J$98,10,FALSE))</f>
        <v>20</v>
      </c>
      <c r="K424" s="114"/>
      <c r="L424" s="114"/>
      <c r="M424" s="114"/>
      <c r="N424" s="114"/>
      <c r="O424" s="114"/>
      <c r="P424" s="139">
        <f t="shared" si="75"/>
        <v>0</v>
      </c>
      <c r="Q424" s="119"/>
      <c r="R424" s="116"/>
      <c r="S424" s="331">
        <v>888907001821</v>
      </c>
      <c r="T424" s="334" t="str">
        <f t="shared" si="68"/>
        <v xml:space="preserve"> </v>
      </c>
      <c r="U424" s="333"/>
      <c r="V424" s="117">
        <f t="shared" si="69"/>
        <v>0</v>
      </c>
      <c r="W424" s="117">
        <f t="shared" si="70"/>
        <v>0</v>
      </c>
      <c r="X424" s="117">
        <f t="shared" si="71"/>
        <v>0</v>
      </c>
      <c r="Y424" s="117">
        <f t="shared" si="72"/>
        <v>0</v>
      </c>
      <c r="Z424" s="117">
        <f t="shared" si="73"/>
        <v>0</v>
      </c>
      <c r="AA424" s="118">
        <f t="shared" si="74"/>
        <v>0</v>
      </c>
      <c r="AB424" s="147"/>
    </row>
    <row r="425" spans="1:28" s="112" customFormat="1" ht="15.75" x14ac:dyDescent="0.25">
      <c r="A425" s="309">
        <v>100306</v>
      </c>
      <c r="B425" s="315" t="s">
        <v>629</v>
      </c>
      <c r="C425" s="309" t="s">
        <v>212</v>
      </c>
      <c r="D425" s="311" t="s">
        <v>626</v>
      </c>
      <c r="E425" s="115">
        <f t="shared" si="76"/>
        <v>10</v>
      </c>
      <c r="F425" s="131">
        <f>IF(AND(1=1,$E$12=1),VALUE(VLOOKUP($D425,'Pricing Reference'!$A$2:$J$98,2,FALSE))," ")</f>
        <v>10</v>
      </c>
      <c r="G425" s="131" t="str">
        <f>IF(AND(1=1,$E$12=2),VALUE(VLOOKUP($D425,'Pricing Reference'!$A$2:$J$98,3,FALSE))," ")</f>
        <v xml:space="preserve"> </v>
      </c>
      <c r="H425" s="131" t="str">
        <f>IF(AND(1=1,$E$12=3),VALUE(VLOOKUP($D425,'Pricing Reference'!$A$2:$J$98,4,FALSE))," ")</f>
        <v xml:space="preserve"> </v>
      </c>
      <c r="I425" s="131"/>
      <c r="J425" s="139">
        <f>VALUE(VLOOKUP($D425,'Pricing Reference'!$A$2:$J$98,10,FALSE))</f>
        <v>20</v>
      </c>
      <c r="K425" s="114"/>
      <c r="L425" s="114"/>
      <c r="M425" s="114"/>
      <c r="N425" s="114"/>
      <c r="O425" s="114"/>
      <c r="P425" s="139">
        <f t="shared" si="75"/>
        <v>0</v>
      </c>
      <c r="Q425" s="119"/>
      <c r="R425" s="116"/>
      <c r="S425" s="331">
        <v>871238006450</v>
      </c>
      <c r="T425" s="334" t="str">
        <f t="shared" si="68"/>
        <v xml:space="preserve"> </v>
      </c>
      <c r="U425" s="333"/>
      <c r="V425" s="117">
        <f t="shared" si="69"/>
        <v>0</v>
      </c>
      <c r="W425" s="117">
        <f t="shared" si="70"/>
        <v>0</v>
      </c>
      <c r="X425" s="117">
        <f t="shared" si="71"/>
        <v>0</v>
      </c>
      <c r="Y425" s="117">
        <f t="shared" si="72"/>
        <v>0</v>
      </c>
      <c r="Z425" s="117">
        <f t="shared" si="73"/>
        <v>0</v>
      </c>
      <c r="AA425" s="118">
        <f t="shared" si="74"/>
        <v>0</v>
      </c>
      <c r="AB425" s="147"/>
    </row>
    <row r="426" spans="1:28" s="112" customFormat="1" ht="15.75" x14ac:dyDescent="0.25">
      <c r="A426" s="309">
        <v>101353</v>
      </c>
      <c r="B426" s="315" t="s">
        <v>630</v>
      </c>
      <c r="C426" s="309" t="s">
        <v>212</v>
      </c>
      <c r="D426" s="311" t="s">
        <v>626</v>
      </c>
      <c r="E426" s="115">
        <f t="shared" si="76"/>
        <v>10</v>
      </c>
      <c r="F426" s="131">
        <f>IF(AND(1=1,$E$12=1),VALUE(VLOOKUP($D426,'Pricing Reference'!$A$2:$J$98,2,FALSE))," ")</f>
        <v>10</v>
      </c>
      <c r="G426" s="131" t="str">
        <f>IF(AND(1=1,$E$12=2),VALUE(VLOOKUP($D426,'Pricing Reference'!$A$2:$J$98,3,FALSE))," ")</f>
        <v xml:space="preserve"> </v>
      </c>
      <c r="H426" s="131" t="str">
        <f>IF(AND(1=1,$E$12=3),VALUE(VLOOKUP($D426,'Pricing Reference'!$A$2:$J$98,4,FALSE))," ")</f>
        <v xml:space="preserve"> </v>
      </c>
      <c r="I426" s="131"/>
      <c r="J426" s="139">
        <f>VALUE(VLOOKUP($D426,'Pricing Reference'!$A$2:$J$98,10,FALSE))</f>
        <v>20</v>
      </c>
      <c r="K426" s="114"/>
      <c r="L426" s="114"/>
      <c r="M426" s="114"/>
      <c r="N426" s="114"/>
      <c r="O426" s="114"/>
      <c r="P426" s="139">
        <f t="shared" si="75"/>
        <v>0</v>
      </c>
      <c r="Q426" s="119"/>
      <c r="R426" s="116"/>
      <c r="S426" s="331">
        <v>847587003730</v>
      </c>
      <c r="T426" s="334" t="str">
        <f t="shared" si="68"/>
        <v xml:space="preserve"> </v>
      </c>
      <c r="U426" s="333"/>
      <c r="V426" s="117">
        <f t="shared" si="69"/>
        <v>0</v>
      </c>
      <c r="W426" s="117">
        <f t="shared" si="70"/>
        <v>0</v>
      </c>
      <c r="X426" s="117">
        <f t="shared" si="71"/>
        <v>0</v>
      </c>
      <c r="Y426" s="117">
        <f t="shared" si="72"/>
        <v>0</v>
      </c>
      <c r="Z426" s="117">
        <f t="shared" si="73"/>
        <v>0</v>
      </c>
      <c r="AA426" s="118">
        <f t="shared" si="74"/>
        <v>0</v>
      </c>
      <c r="AB426" s="147"/>
    </row>
    <row r="427" spans="1:28" s="112" customFormat="1" ht="15.75" x14ac:dyDescent="0.25">
      <c r="A427" s="309">
        <v>101356</v>
      </c>
      <c r="B427" s="315" t="s">
        <v>631</v>
      </c>
      <c r="C427" s="309" t="s">
        <v>212</v>
      </c>
      <c r="D427" s="311" t="s">
        <v>626</v>
      </c>
      <c r="E427" s="115">
        <f t="shared" si="76"/>
        <v>10</v>
      </c>
      <c r="F427" s="131">
        <f>IF(AND(1=1,$E$12=1),VALUE(VLOOKUP($D427,'Pricing Reference'!$A$2:$J$98,2,FALSE))," ")</f>
        <v>10</v>
      </c>
      <c r="G427" s="131" t="str">
        <f>IF(AND(1=1,$E$12=2),VALUE(VLOOKUP($D427,'Pricing Reference'!$A$2:$J$98,3,FALSE))," ")</f>
        <v xml:space="preserve"> </v>
      </c>
      <c r="H427" s="131" t="str">
        <f>IF(AND(1=1,$E$12=3),VALUE(VLOOKUP($D427,'Pricing Reference'!$A$2:$J$98,4,FALSE))," ")</f>
        <v xml:space="preserve"> </v>
      </c>
      <c r="I427" s="131"/>
      <c r="J427" s="139">
        <f>VALUE(VLOOKUP($D427,'Pricing Reference'!$A$2:$J$98,10,FALSE))</f>
        <v>20</v>
      </c>
      <c r="K427" s="114"/>
      <c r="L427" s="114"/>
      <c r="M427" s="114"/>
      <c r="N427" s="114"/>
      <c r="O427" s="114"/>
      <c r="P427" s="139">
        <f t="shared" si="75"/>
        <v>0</v>
      </c>
      <c r="Q427" s="119"/>
      <c r="R427" s="116"/>
      <c r="S427" s="331">
        <v>847587003723</v>
      </c>
      <c r="T427" s="334" t="str">
        <f t="shared" si="68"/>
        <v xml:space="preserve"> </v>
      </c>
      <c r="U427" s="333"/>
      <c r="V427" s="117">
        <f t="shared" si="69"/>
        <v>0</v>
      </c>
      <c r="W427" s="117">
        <f t="shared" si="70"/>
        <v>0</v>
      </c>
      <c r="X427" s="117">
        <f t="shared" si="71"/>
        <v>0</v>
      </c>
      <c r="Y427" s="117">
        <f t="shared" si="72"/>
        <v>0</v>
      </c>
      <c r="Z427" s="117">
        <f t="shared" si="73"/>
        <v>0</v>
      </c>
      <c r="AA427" s="118">
        <f t="shared" si="74"/>
        <v>0</v>
      </c>
      <c r="AB427" s="147"/>
    </row>
    <row r="428" spans="1:28" s="112" customFormat="1" ht="15.75" x14ac:dyDescent="0.25">
      <c r="A428" s="309">
        <v>105761</v>
      </c>
      <c r="B428" s="315" t="s">
        <v>632</v>
      </c>
      <c r="C428" s="309" t="s">
        <v>212</v>
      </c>
      <c r="D428" s="311" t="s">
        <v>633</v>
      </c>
      <c r="E428" s="115">
        <f t="shared" si="76"/>
        <v>10</v>
      </c>
      <c r="F428" s="131">
        <f>IF(AND(1=1,$E$12=1),VALUE(VLOOKUP($D428,'Pricing Reference'!$A$2:$J$98,2,FALSE))," ")</f>
        <v>10</v>
      </c>
      <c r="G428" s="131" t="str">
        <f>IF(AND(1=1,$E$12=2),VALUE(VLOOKUP($D428,'Pricing Reference'!$A$2:$J$98,3,FALSE))," ")</f>
        <v xml:space="preserve"> </v>
      </c>
      <c r="H428" s="131" t="str">
        <f>IF(AND(1=1,$E$12=3),VALUE(VLOOKUP($D428,'Pricing Reference'!$A$2:$J$98,4,FALSE))," ")</f>
        <v xml:space="preserve"> </v>
      </c>
      <c r="I428" s="131"/>
      <c r="J428" s="139">
        <f>VALUE(VLOOKUP($D428,'Pricing Reference'!$A$2:$J$98,10,FALSE))</f>
        <v>20</v>
      </c>
      <c r="K428" s="114"/>
      <c r="L428" s="114"/>
      <c r="M428" s="114"/>
      <c r="N428" s="114"/>
      <c r="O428" s="114"/>
      <c r="P428" s="139">
        <f t="shared" si="75"/>
        <v>0</v>
      </c>
      <c r="Q428" s="119"/>
      <c r="R428" s="116"/>
      <c r="S428" s="331">
        <v>847587005215</v>
      </c>
      <c r="T428" s="334" t="str">
        <f t="shared" si="68"/>
        <v xml:space="preserve"> </v>
      </c>
      <c r="U428" s="333"/>
      <c r="V428" s="117">
        <f t="shared" si="69"/>
        <v>0</v>
      </c>
      <c r="W428" s="117">
        <f t="shared" si="70"/>
        <v>0</v>
      </c>
      <c r="X428" s="117">
        <f t="shared" si="71"/>
        <v>0</v>
      </c>
      <c r="Y428" s="117">
        <f t="shared" si="72"/>
        <v>0</v>
      </c>
      <c r="Z428" s="117">
        <f t="shared" si="73"/>
        <v>0</v>
      </c>
      <c r="AA428" s="118">
        <f t="shared" si="74"/>
        <v>0</v>
      </c>
      <c r="AB428" s="147"/>
    </row>
    <row r="429" spans="1:28" s="112" customFormat="1" ht="15.75" x14ac:dyDescent="0.25">
      <c r="A429" s="309">
        <v>108889</v>
      </c>
      <c r="B429" s="315" t="s">
        <v>634</v>
      </c>
      <c r="C429" s="309" t="s">
        <v>212</v>
      </c>
      <c r="D429" s="311" t="s">
        <v>633</v>
      </c>
      <c r="E429" s="115">
        <f t="shared" si="76"/>
        <v>10</v>
      </c>
      <c r="F429" s="131">
        <f>IF(AND(1=1,$E$12=1),VALUE(VLOOKUP($D429,'Pricing Reference'!$A$2:$J$98,2,FALSE))," ")</f>
        <v>10</v>
      </c>
      <c r="G429" s="131" t="str">
        <f>IF(AND(1=1,$E$12=2),VALUE(VLOOKUP($D429,'Pricing Reference'!$A$2:$J$98,3,FALSE))," ")</f>
        <v xml:space="preserve"> </v>
      </c>
      <c r="H429" s="131" t="str">
        <f>IF(AND(1=1,$E$12=3),VALUE(VLOOKUP($D429,'Pricing Reference'!$A$2:$J$98,4,FALSE))," ")</f>
        <v xml:space="preserve"> </v>
      </c>
      <c r="I429" s="131"/>
      <c r="J429" s="139">
        <f>VALUE(VLOOKUP($D429,'Pricing Reference'!$A$2:$J$98,10,FALSE))</f>
        <v>20</v>
      </c>
      <c r="K429" s="114"/>
      <c r="L429" s="114"/>
      <c r="M429" s="114"/>
      <c r="N429" s="114"/>
      <c r="O429" s="114"/>
      <c r="P429" s="139">
        <f t="shared" si="75"/>
        <v>0</v>
      </c>
      <c r="Q429" s="119"/>
      <c r="R429" s="116"/>
      <c r="S429" s="331">
        <v>888907001838</v>
      </c>
      <c r="T429" s="334" t="str">
        <f t="shared" si="68"/>
        <v xml:space="preserve"> </v>
      </c>
      <c r="U429" s="333"/>
      <c r="V429" s="117">
        <f t="shared" si="69"/>
        <v>0</v>
      </c>
      <c r="W429" s="117">
        <f t="shared" si="70"/>
        <v>0</v>
      </c>
      <c r="X429" s="117">
        <f t="shared" si="71"/>
        <v>0</v>
      </c>
      <c r="Y429" s="117">
        <f t="shared" si="72"/>
        <v>0</v>
      </c>
      <c r="Z429" s="117">
        <f t="shared" si="73"/>
        <v>0</v>
      </c>
      <c r="AA429" s="118">
        <f t="shared" si="74"/>
        <v>0</v>
      </c>
      <c r="AB429" s="147"/>
    </row>
    <row r="430" spans="1:28" s="112" customFormat="1" ht="15.75" x14ac:dyDescent="0.25">
      <c r="A430" s="309">
        <v>104853</v>
      </c>
      <c r="B430" s="315" t="s">
        <v>635</v>
      </c>
      <c r="C430" s="309" t="s">
        <v>212</v>
      </c>
      <c r="D430" s="311" t="s">
        <v>633</v>
      </c>
      <c r="E430" s="115">
        <f t="shared" si="76"/>
        <v>10</v>
      </c>
      <c r="F430" s="131">
        <f>IF(AND(1=1,$E$12=1),VALUE(VLOOKUP($D430,'Pricing Reference'!$A$2:$J$98,2,FALSE))," ")</f>
        <v>10</v>
      </c>
      <c r="G430" s="131" t="str">
        <f>IF(AND(1=1,$E$12=2),VALUE(VLOOKUP($D430,'Pricing Reference'!$A$2:$J$98,3,FALSE))," ")</f>
        <v xml:space="preserve"> </v>
      </c>
      <c r="H430" s="131" t="str">
        <f>IF(AND(1=1,$E$12=3),VALUE(VLOOKUP($D430,'Pricing Reference'!$A$2:$J$98,4,FALSE))," ")</f>
        <v xml:space="preserve"> </v>
      </c>
      <c r="I430" s="131"/>
      <c r="J430" s="139">
        <f>VALUE(VLOOKUP($D430,'Pricing Reference'!$A$2:$J$98,10,FALSE))</f>
        <v>20</v>
      </c>
      <c r="K430" s="114"/>
      <c r="L430" s="114"/>
      <c r="M430" s="114"/>
      <c r="N430" s="114"/>
      <c r="O430" s="114"/>
      <c r="P430" s="139">
        <f t="shared" si="75"/>
        <v>0</v>
      </c>
      <c r="Q430" s="119"/>
      <c r="R430" s="116"/>
      <c r="S430" s="331">
        <v>847587004324</v>
      </c>
      <c r="T430" s="334" t="str">
        <f t="shared" si="68"/>
        <v xml:space="preserve"> </v>
      </c>
      <c r="U430" s="333"/>
      <c r="V430" s="117">
        <f t="shared" si="69"/>
        <v>0</v>
      </c>
      <c r="W430" s="117">
        <f t="shared" si="70"/>
        <v>0</v>
      </c>
      <c r="X430" s="117">
        <f t="shared" si="71"/>
        <v>0</v>
      </c>
      <c r="Y430" s="117">
        <f t="shared" si="72"/>
        <v>0</v>
      </c>
      <c r="Z430" s="117">
        <f t="shared" si="73"/>
        <v>0</v>
      </c>
      <c r="AA430" s="118">
        <f t="shared" si="74"/>
        <v>0</v>
      </c>
      <c r="AB430" s="147"/>
    </row>
    <row r="431" spans="1:28" s="112" customFormat="1" ht="15.75" x14ac:dyDescent="0.25">
      <c r="A431" s="309">
        <v>104852</v>
      </c>
      <c r="B431" s="315" t="s">
        <v>636</v>
      </c>
      <c r="C431" s="309" t="s">
        <v>212</v>
      </c>
      <c r="D431" s="311" t="s">
        <v>633</v>
      </c>
      <c r="E431" s="115">
        <f t="shared" si="76"/>
        <v>10</v>
      </c>
      <c r="F431" s="131">
        <f>IF(AND(1=1,$E$12=1),VALUE(VLOOKUP($D431,'Pricing Reference'!$A$2:$J$98,2,FALSE))," ")</f>
        <v>10</v>
      </c>
      <c r="G431" s="131" t="str">
        <f>IF(AND(1=1,$E$12=2),VALUE(VLOOKUP($D431,'Pricing Reference'!$A$2:$J$98,3,FALSE))," ")</f>
        <v xml:space="preserve"> </v>
      </c>
      <c r="H431" s="131" t="str">
        <f>IF(AND(1=1,$E$12=3),VALUE(VLOOKUP($D431,'Pricing Reference'!$A$2:$J$98,4,FALSE))," ")</f>
        <v xml:space="preserve"> </v>
      </c>
      <c r="I431" s="131"/>
      <c r="J431" s="139">
        <f>VALUE(VLOOKUP($D431,'Pricing Reference'!$A$2:$J$98,10,FALSE))</f>
        <v>20</v>
      </c>
      <c r="K431" s="114"/>
      <c r="L431" s="114"/>
      <c r="M431" s="114"/>
      <c r="N431" s="114"/>
      <c r="O431" s="114"/>
      <c r="P431" s="139">
        <f t="shared" si="75"/>
        <v>0</v>
      </c>
      <c r="Q431" s="119"/>
      <c r="R431" s="116"/>
      <c r="S431" s="331">
        <v>847587004294</v>
      </c>
      <c r="T431" s="334" t="str">
        <f t="shared" si="68"/>
        <v xml:space="preserve"> </v>
      </c>
      <c r="U431" s="333"/>
      <c r="V431" s="117">
        <f t="shared" si="69"/>
        <v>0</v>
      </c>
      <c r="W431" s="117">
        <f t="shared" si="70"/>
        <v>0</v>
      </c>
      <c r="X431" s="117">
        <f t="shared" si="71"/>
        <v>0</v>
      </c>
      <c r="Y431" s="117">
        <f t="shared" si="72"/>
        <v>0</v>
      </c>
      <c r="Z431" s="117">
        <f t="shared" si="73"/>
        <v>0</v>
      </c>
      <c r="AA431" s="118">
        <f t="shared" si="74"/>
        <v>0</v>
      </c>
      <c r="AB431" s="147"/>
    </row>
    <row r="432" spans="1:28" s="112" customFormat="1" ht="15.75" x14ac:dyDescent="0.25">
      <c r="A432" s="309">
        <v>104850</v>
      </c>
      <c r="B432" s="315" t="s">
        <v>637</v>
      </c>
      <c r="C432" s="309" t="s">
        <v>212</v>
      </c>
      <c r="D432" s="311" t="s">
        <v>633</v>
      </c>
      <c r="E432" s="115">
        <f t="shared" si="76"/>
        <v>10</v>
      </c>
      <c r="F432" s="131">
        <f>IF(AND(1=1,$E$12=1),VALUE(VLOOKUP($D432,'Pricing Reference'!$A$2:$J$98,2,FALSE))," ")</f>
        <v>10</v>
      </c>
      <c r="G432" s="131" t="str">
        <f>IF(AND(1=1,$E$12=2),VALUE(VLOOKUP($D432,'Pricing Reference'!$A$2:$J$98,3,FALSE))," ")</f>
        <v xml:space="preserve"> </v>
      </c>
      <c r="H432" s="131" t="str">
        <f>IF(AND(1=1,$E$12=3),VALUE(VLOOKUP($D432,'Pricing Reference'!$A$2:$J$98,4,FALSE))," ")</f>
        <v xml:space="preserve"> </v>
      </c>
      <c r="I432" s="131"/>
      <c r="J432" s="139">
        <f>VALUE(VLOOKUP($D432,'Pricing Reference'!$A$2:$J$98,10,FALSE))</f>
        <v>20</v>
      </c>
      <c r="K432" s="114"/>
      <c r="L432" s="114"/>
      <c r="M432" s="114"/>
      <c r="N432" s="114"/>
      <c r="O432" s="114"/>
      <c r="P432" s="139">
        <f t="shared" si="75"/>
        <v>0</v>
      </c>
      <c r="Q432" s="119"/>
      <c r="R432" s="116"/>
      <c r="S432" s="331">
        <v>847587004317</v>
      </c>
      <c r="T432" s="334" t="str">
        <f t="shared" si="68"/>
        <v xml:space="preserve"> </v>
      </c>
      <c r="U432" s="333"/>
      <c r="V432" s="117">
        <f t="shared" si="69"/>
        <v>0</v>
      </c>
      <c r="W432" s="117">
        <f t="shared" si="70"/>
        <v>0</v>
      </c>
      <c r="X432" s="117">
        <f t="shared" si="71"/>
        <v>0</v>
      </c>
      <c r="Y432" s="117">
        <f t="shared" si="72"/>
        <v>0</v>
      </c>
      <c r="Z432" s="117">
        <f t="shared" si="73"/>
        <v>0</v>
      </c>
      <c r="AA432" s="118">
        <f t="shared" si="74"/>
        <v>0</v>
      </c>
      <c r="AB432" s="147"/>
    </row>
    <row r="433" spans="1:28" s="112" customFormat="1" ht="15.75" x14ac:dyDescent="0.25">
      <c r="A433" s="309">
        <v>107831</v>
      </c>
      <c r="B433" s="315" t="s">
        <v>638</v>
      </c>
      <c r="C433" s="309" t="s">
        <v>212</v>
      </c>
      <c r="D433" s="311" t="s">
        <v>633</v>
      </c>
      <c r="E433" s="115">
        <f t="shared" si="76"/>
        <v>10</v>
      </c>
      <c r="F433" s="131">
        <f>IF(AND(1=1,$E$12=1),VALUE(VLOOKUP($D433,'Pricing Reference'!$A$2:$J$98,2,FALSE))," ")</f>
        <v>10</v>
      </c>
      <c r="G433" s="131" t="str">
        <f>IF(AND(1=1,$E$12=2),VALUE(VLOOKUP($D433,'Pricing Reference'!$A$2:$J$98,3,FALSE))," ")</f>
        <v xml:space="preserve"> </v>
      </c>
      <c r="H433" s="131" t="str">
        <f>IF(AND(1=1,$E$12=3),VALUE(VLOOKUP($D433,'Pricing Reference'!$A$2:$J$98,4,FALSE))," ")</f>
        <v xml:space="preserve"> </v>
      </c>
      <c r="I433" s="131"/>
      <c r="J433" s="139">
        <f>VALUE(VLOOKUP($D433,'Pricing Reference'!$A$2:$J$98,10,FALSE))</f>
        <v>20</v>
      </c>
      <c r="K433" s="114"/>
      <c r="L433" s="114"/>
      <c r="M433" s="114"/>
      <c r="N433" s="114"/>
      <c r="O433" s="114"/>
      <c r="P433" s="139">
        <f t="shared" si="75"/>
        <v>0</v>
      </c>
      <c r="Q433" s="119"/>
      <c r="R433" s="116"/>
      <c r="S433" s="331">
        <v>847587006854</v>
      </c>
      <c r="T433" s="334" t="str">
        <f t="shared" si="68"/>
        <v xml:space="preserve"> </v>
      </c>
      <c r="U433" s="333"/>
      <c r="V433" s="117">
        <f t="shared" si="69"/>
        <v>0</v>
      </c>
      <c r="W433" s="117">
        <f t="shared" si="70"/>
        <v>0</v>
      </c>
      <c r="X433" s="117">
        <f t="shared" si="71"/>
        <v>0</v>
      </c>
      <c r="Y433" s="117">
        <f t="shared" si="72"/>
        <v>0</v>
      </c>
      <c r="Z433" s="117">
        <f t="shared" si="73"/>
        <v>0</v>
      </c>
      <c r="AA433" s="118">
        <f t="shared" si="74"/>
        <v>0</v>
      </c>
      <c r="AB433" s="147"/>
    </row>
    <row r="434" spans="1:28" s="112" customFormat="1" ht="15.75" x14ac:dyDescent="0.25">
      <c r="A434" s="309">
        <v>111394</v>
      </c>
      <c r="B434" s="315" t="s">
        <v>639</v>
      </c>
      <c r="C434" s="309" t="s">
        <v>212</v>
      </c>
      <c r="D434" s="311" t="s">
        <v>640</v>
      </c>
      <c r="E434" s="115">
        <f t="shared" si="76"/>
        <v>12.5</v>
      </c>
      <c r="F434" s="131">
        <f>IF(AND(1=1,$E$12=1),VALUE(VLOOKUP($D434,'Pricing Reference'!$A$2:$J$98,2,FALSE))," ")</f>
        <v>12.5</v>
      </c>
      <c r="G434" s="131" t="str">
        <f>IF(AND(1=1,$E$12=2),VALUE(VLOOKUP($D434,'Pricing Reference'!$A$2:$J$98,3,FALSE))," ")</f>
        <v xml:space="preserve"> </v>
      </c>
      <c r="H434" s="131" t="str">
        <f>IF(AND(1=1,$E$12=3),VALUE(VLOOKUP($D434,'Pricing Reference'!$A$2:$J$98,4,FALSE))," ")</f>
        <v xml:space="preserve"> </v>
      </c>
      <c r="I434" s="131"/>
      <c r="J434" s="139">
        <f>VALUE(VLOOKUP($D434,'Pricing Reference'!$A$2:$J$98,10,FALSE))</f>
        <v>25</v>
      </c>
      <c r="K434" s="114"/>
      <c r="L434" s="114"/>
      <c r="M434" s="114"/>
      <c r="N434" s="114"/>
      <c r="O434" s="114"/>
      <c r="P434" s="139">
        <f t="shared" si="75"/>
        <v>0</v>
      </c>
      <c r="Q434" s="119"/>
      <c r="R434" s="116"/>
      <c r="S434" s="331">
        <v>888907003597</v>
      </c>
      <c r="T434" s="334" t="str">
        <f t="shared" si="68"/>
        <v xml:space="preserve"> </v>
      </c>
      <c r="U434" s="333"/>
      <c r="V434" s="117">
        <f t="shared" si="69"/>
        <v>0</v>
      </c>
      <c r="W434" s="117">
        <f t="shared" si="70"/>
        <v>0</v>
      </c>
      <c r="X434" s="117">
        <f t="shared" si="71"/>
        <v>0</v>
      </c>
      <c r="Y434" s="117">
        <f t="shared" si="72"/>
        <v>0</v>
      </c>
      <c r="Z434" s="117">
        <f t="shared" si="73"/>
        <v>0</v>
      </c>
      <c r="AA434" s="118">
        <f t="shared" si="74"/>
        <v>0</v>
      </c>
      <c r="AB434" s="147"/>
    </row>
    <row r="435" spans="1:28" s="112" customFormat="1" ht="15.75" x14ac:dyDescent="0.25">
      <c r="A435" s="309">
        <v>108901</v>
      </c>
      <c r="B435" s="315" t="s">
        <v>641</v>
      </c>
      <c r="C435" s="309" t="s">
        <v>212</v>
      </c>
      <c r="D435" s="311" t="s">
        <v>640</v>
      </c>
      <c r="E435" s="115">
        <f t="shared" si="76"/>
        <v>12.5</v>
      </c>
      <c r="F435" s="131">
        <f>IF(AND(1=1,$E$12=1),VALUE(VLOOKUP($D435,'Pricing Reference'!$A$2:$J$98,2,FALSE))," ")</f>
        <v>12.5</v>
      </c>
      <c r="G435" s="131" t="str">
        <f>IF(AND(1=1,$E$12=2),VALUE(VLOOKUP($D435,'Pricing Reference'!$A$2:$J$98,3,FALSE))," ")</f>
        <v xml:space="preserve"> </v>
      </c>
      <c r="H435" s="131" t="str">
        <f>IF(AND(1=1,$E$12=3),VALUE(VLOOKUP($D435,'Pricing Reference'!$A$2:$J$98,4,FALSE))," ")</f>
        <v xml:space="preserve"> </v>
      </c>
      <c r="I435" s="131"/>
      <c r="J435" s="139">
        <f>VALUE(VLOOKUP($D435,'Pricing Reference'!$A$2:$J$98,10,FALSE))</f>
        <v>25</v>
      </c>
      <c r="K435" s="114"/>
      <c r="L435" s="114"/>
      <c r="M435" s="114"/>
      <c r="N435" s="114"/>
      <c r="O435" s="114"/>
      <c r="P435" s="139">
        <f t="shared" si="75"/>
        <v>0</v>
      </c>
      <c r="Q435" s="119"/>
      <c r="R435" s="116"/>
      <c r="S435" s="331">
        <v>888907001845</v>
      </c>
      <c r="T435" s="334" t="str">
        <f t="shared" si="68"/>
        <v xml:space="preserve"> </v>
      </c>
      <c r="U435" s="333"/>
      <c r="V435" s="117">
        <f t="shared" si="69"/>
        <v>0</v>
      </c>
      <c r="W435" s="117">
        <f t="shared" si="70"/>
        <v>0</v>
      </c>
      <c r="X435" s="117">
        <f t="shared" si="71"/>
        <v>0</v>
      </c>
      <c r="Y435" s="117">
        <f t="shared" si="72"/>
        <v>0</v>
      </c>
      <c r="Z435" s="117">
        <f t="shared" si="73"/>
        <v>0</v>
      </c>
      <c r="AA435" s="118">
        <f t="shared" si="74"/>
        <v>0</v>
      </c>
      <c r="AB435" s="147"/>
    </row>
    <row r="436" spans="1:28" s="112" customFormat="1" ht="15.75" x14ac:dyDescent="0.25">
      <c r="A436" s="309">
        <v>111393</v>
      </c>
      <c r="B436" s="315" t="s">
        <v>642</v>
      </c>
      <c r="C436" s="309" t="s">
        <v>212</v>
      </c>
      <c r="D436" s="311" t="s">
        <v>640</v>
      </c>
      <c r="E436" s="115">
        <f t="shared" si="76"/>
        <v>12.5</v>
      </c>
      <c r="F436" s="131">
        <f>IF(AND(1=1,$E$12=1),VALUE(VLOOKUP($D436,'Pricing Reference'!$A$2:$J$98,2,FALSE))," ")</f>
        <v>12.5</v>
      </c>
      <c r="G436" s="131" t="str">
        <f>IF(AND(1=1,$E$12=2),VALUE(VLOOKUP($D436,'Pricing Reference'!$A$2:$J$98,3,FALSE))," ")</f>
        <v xml:space="preserve"> </v>
      </c>
      <c r="H436" s="131" t="str">
        <f>IF(AND(1=1,$E$12=3),VALUE(VLOOKUP($D436,'Pricing Reference'!$A$2:$J$98,4,FALSE))," ")</f>
        <v xml:space="preserve"> </v>
      </c>
      <c r="I436" s="131"/>
      <c r="J436" s="139">
        <f>VALUE(VLOOKUP($D436,'Pricing Reference'!$A$2:$J$98,10,FALSE))</f>
        <v>25</v>
      </c>
      <c r="K436" s="114"/>
      <c r="L436" s="114"/>
      <c r="M436" s="114"/>
      <c r="N436" s="114"/>
      <c r="O436" s="114"/>
      <c r="P436" s="139">
        <f t="shared" si="75"/>
        <v>0</v>
      </c>
      <c r="Q436" s="119"/>
      <c r="R436" s="116"/>
      <c r="S436" s="331">
        <v>888907003580</v>
      </c>
      <c r="T436" s="334" t="str">
        <f t="shared" si="68"/>
        <v xml:space="preserve"> </v>
      </c>
      <c r="U436" s="333"/>
      <c r="V436" s="117">
        <f t="shared" si="69"/>
        <v>0</v>
      </c>
      <c r="W436" s="117">
        <f t="shared" si="70"/>
        <v>0</v>
      </c>
      <c r="X436" s="117">
        <f t="shared" si="71"/>
        <v>0</v>
      </c>
      <c r="Y436" s="117">
        <f t="shared" si="72"/>
        <v>0</v>
      </c>
      <c r="Z436" s="117">
        <f t="shared" si="73"/>
        <v>0</v>
      </c>
      <c r="AA436" s="118">
        <f t="shared" si="74"/>
        <v>0</v>
      </c>
      <c r="AB436" s="147"/>
    </row>
    <row r="437" spans="1:28" s="112" customFormat="1" ht="15.75" x14ac:dyDescent="0.25">
      <c r="A437" s="309">
        <v>111395</v>
      </c>
      <c r="B437" s="315" t="s">
        <v>643</v>
      </c>
      <c r="C437" s="309" t="s">
        <v>212</v>
      </c>
      <c r="D437" s="311" t="s">
        <v>640</v>
      </c>
      <c r="E437" s="115">
        <f t="shared" si="76"/>
        <v>12.5</v>
      </c>
      <c r="F437" s="131">
        <f>IF(AND(1=1,$E$12=1),VALUE(VLOOKUP($D437,'Pricing Reference'!$A$2:$J$98,2,FALSE))," ")</f>
        <v>12.5</v>
      </c>
      <c r="G437" s="131" t="str">
        <f>IF(AND(1=1,$E$12=2),VALUE(VLOOKUP($D437,'Pricing Reference'!$A$2:$J$98,3,FALSE))," ")</f>
        <v xml:space="preserve"> </v>
      </c>
      <c r="H437" s="131" t="str">
        <f>IF(AND(1=1,$E$12=3),VALUE(VLOOKUP($D437,'Pricing Reference'!$A$2:$J$98,4,FALSE))," ")</f>
        <v xml:space="preserve"> </v>
      </c>
      <c r="I437" s="131"/>
      <c r="J437" s="139">
        <f>VALUE(VLOOKUP($D437,'Pricing Reference'!$A$2:$J$98,10,FALSE))</f>
        <v>25</v>
      </c>
      <c r="K437" s="114"/>
      <c r="L437" s="114"/>
      <c r="M437" s="114"/>
      <c r="N437" s="114"/>
      <c r="O437" s="114"/>
      <c r="P437" s="139">
        <f t="shared" si="75"/>
        <v>0</v>
      </c>
      <c r="Q437" s="119"/>
      <c r="R437" s="116"/>
      <c r="S437" s="331">
        <v>888907003603</v>
      </c>
      <c r="T437" s="334" t="str">
        <f t="shared" si="68"/>
        <v xml:space="preserve"> </v>
      </c>
      <c r="U437" s="333"/>
      <c r="V437" s="117">
        <f t="shared" si="69"/>
        <v>0</v>
      </c>
      <c r="W437" s="117">
        <f t="shared" si="70"/>
        <v>0</v>
      </c>
      <c r="X437" s="117">
        <f t="shared" si="71"/>
        <v>0</v>
      </c>
      <c r="Y437" s="117">
        <f t="shared" si="72"/>
        <v>0</v>
      </c>
      <c r="Z437" s="117">
        <f t="shared" si="73"/>
        <v>0</v>
      </c>
      <c r="AA437" s="118">
        <f t="shared" si="74"/>
        <v>0</v>
      </c>
      <c r="AB437" s="147"/>
    </row>
    <row r="438" spans="1:28" s="112" customFormat="1" ht="15.75" x14ac:dyDescent="0.25">
      <c r="A438" s="309">
        <v>111392</v>
      </c>
      <c r="B438" s="315" t="s">
        <v>644</v>
      </c>
      <c r="C438" s="309" t="s">
        <v>212</v>
      </c>
      <c r="D438" s="311" t="s">
        <v>640</v>
      </c>
      <c r="E438" s="115">
        <f t="shared" si="76"/>
        <v>12.5</v>
      </c>
      <c r="F438" s="131">
        <f>IF(AND(1=1,$E$12=1),VALUE(VLOOKUP($D438,'Pricing Reference'!$A$2:$J$98,2,FALSE))," ")</f>
        <v>12.5</v>
      </c>
      <c r="G438" s="131" t="str">
        <f>IF(AND(1=1,$E$12=2),VALUE(VLOOKUP($D438,'Pricing Reference'!$A$2:$J$98,3,FALSE))," ")</f>
        <v xml:space="preserve"> </v>
      </c>
      <c r="H438" s="131" t="str">
        <f>IF(AND(1=1,$E$12=3),VALUE(VLOOKUP($D438,'Pricing Reference'!$A$2:$J$98,4,FALSE))," ")</f>
        <v xml:space="preserve"> </v>
      </c>
      <c r="I438" s="131"/>
      <c r="J438" s="139">
        <f>VALUE(VLOOKUP($D438,'Pricing Reference'!$A$2:$J$98,10,FALSE))</f>
        <v>25</v>
      </c>
      <c r="K438" s="114"/>
      <c r="L438" s="114"/>
      <c r="M438" s="114"/>
      <c r="N438" s="114"/>
      <c r="O438" s="114"/>
      <c r="P438" s="139">
        <f t="shared" si="75"/>
        <v>0</v>
      </c>
      <c r="Q438" s="119"/>
      <c r="R438" s="116"/>
      <c r="S438" s="331">
        <v>888907003610</v>
      </c>
      <c r="T438" s="334" t="str">
        <f t="shared" si="68"/>
        <v xml:space="preserve"> </v>
      </c>
      <c r="U438" s="333"/>
      <c r="V438" s="117">
        <f t="shared" si="69"/>
        <v>0</v>
      </c>
      <c r="W438" s="117">
        <f t="shared" si="70"/>
        <v>0</v>
      </c>
      <c r="X438" s="117">
        <f t="shared" si="71"/>
        <v>0</v>
      </c>
      <c r="Y438" s="117">
        <f t="shared" si="72"/>
        <v>0</v>
      </c>
      <c r="Z438" s="117">
        <f t="shared" si="73"/>
        <v>0</v>
      </c>
      <c r="AA438" s="118">
        <f t="shared" si="74"/>
        <v>0</v>
      </c>
      <c r="AB438" s="147"/>
    </row>
    <row r="439" spans="1:28" s="112" customFormat="1" ht="15.75" x14ac:dyDescent="0.25">
      <c r="A439" s="309">
        <v>111396</v>
      </c>
      <c r="B439" s="315" t="s">
        <v>645</v>
      </c>
      <c r="C439" s="309" t="s">
        <v>212</v>
      </c>
      <c r="D439" s="311" t="s">
        <v>640</v>
      </c>
      <c r="E439" s="115">
        <f t="shared" si="76"/>
        <v>12.5</v>
      </c>
      <c r="F439" s="131">
        <f>IF(AND(1=1,$E$12=1),VALUE(VLOOKUP($D439,'Pricing Reference'!$A$2:$J$98,2,FALSE))," ")</f>
        <v>12.5</v>
      </c>
      <c r="G439" s="131" t="str">
        <f>IF(AND(1=1,$E$12=2),VALUE(VLOOKUP($D439,'Pricing Reference'!$A$2:$J$98,3,FALSE))," ")</f>
        <v xml:space="preserve"> </v>
      </c>
      <c r="H439" s="131" t="str">
        <f>IF(AND(1=1,$E$12=3),VALUE(VLOOKUP($D439,'Pricing Reference'!$A$2:$J$98,4,FALSE))," ")</f>
        <v xml:space="preserve"> </v>
      </c>
      <c r="I439" s="131"/>
      <c r="J439" s="139">
        <f>VALUE(VLOOKUP($D439,'Pricing Reference'!$A$2:$J$98,10,FALSE))</f>
        <v>25</v>
      </c>
      <c r="K439" s="114"/>
      <c r="L439" s="114"/>
      <c r="M439" s="114"/>
      <c r="N439" s="114"/>
      <c r="O439" s="114"/>
      <c r="P439" s="139">
        <f t="shared" si="75"/>
        <v>0</v>
      </c>
      <c r="Q439" s="119"/>
      <c r="R439" s="116"/>
      <c r="S439" s="331">
        <v>888907003627</v>
      </c>
      <c r="T439" s="334" t="str">
        <f t="shared" si="68"/>
        <v xml:space="preserve"> </v>
      </c>
      <c r="U439" s="333"/>
      <c r="V439" s="117">
        <f t="shared" si="69"/>
        <v>0</v>
      </c>
      <c r="W439" s="117">
        <f t="shared" si="70"/>
        <v>0</v>
      </c>
      <c r="X439" s="117">
        <f t="shared" si="71"/>
        <v>0</v>
      </c>
      <c r="Y439" s="117">
        <f t="shared" si="72"/>
        <v>0</v>
      </c>
      <c r="Z439" s="117">
        <f t="shared" si="73"/>
        <v>0</v>
      </c>
      <c r="AA439" s="118">
        <f t="shared" si="74"/>
        <v>0</v>
      </c>
      <c r="AB439" s="147"/>
    </row>
    <row r="440" spans="1:28" s="112" customFormat="1" ht="15.75" x14ac:dyDescent="0.25">
      <c r="A440" s="309">
        <v>111628.999</v>
      </c>
      <c r="B440" s="315" t="s">
        <v>646</v>
      </c>
      <c r="C440" s="309" t="s">
        <v>152</v>
      </c>
      <c r="D440" s="311" t="s">
        <v>647</v>
      </c>
      <c r="E440" s="115">
        <f t="shared" si="76"/>
        <v>13.5</v>
      </c>
      <c r="F440" s="131">
        <f>IF(AND(1=1,$E$12=1),VALUE(VLOOKUP($D440,'Pricing Reference'!$A$2:$J$98,2,FALSE))," ")</f>
        <v>13.5</v>
      </c>
      <c r="G440" s="131" t="str">
        <f>IF(AND(1=1,$E$12=2),VALUE(VLOOKUP($D440,'Pricing Reference'!$A$2:$J$98,3,FALSE))," ")</f>
        <v xml:space="preserve"> </v>
      </c>
      <c r="H440" s="131" t="str">
        <f>IF(AND(1=1,$E$12=3),VALUE(VLOOKUP($D440,'Pricing Reference'!$A$2:$J$98,4,FALSE))," ")</f>
        <v xml:space="preserve"> </v>
      </c>
      <c r="I440" s="131"/>
      <c r="J440" s="139">
        <f>VALUE(VLOOKUP($D440,'Pricing Reference'!$A$2:$J$98,10,FALSE))</f>
        <v>27</v>
      </c>
      <c r="K440" s="114"/>
      <c r="L440" s="114"/>
      <c r="M440" s="114"/>
      <c r="N440" s="114"/>
      <c r="O440" s="114"/>
      <c r="P440" s="139">
        <f t="shared" si="75"/>
        <v>0</v>
      </c>
      <c r="Q440" s="119"/>
      <c r="R440" s="116"/>
      <c r="S440" s="331">
        <v>888907005379</v>
      </c>
      <c r="T440" s="334" t="str">
        <f t="shared" si="68"/>
        <v xml:space="preserve"> </v>
      </c>
      <c r="U440" s="333"/>
      <c r="V440" s="117">
        <f t="shared" si="69"/>
        <v>0</v>
      </c>
      <c r="W440" s="117">
        <f t="shared" si="70"/>
        <v>0</v>
      </c>
      <c r="X440" s="117">
        <f t="shared" si="71"/>
        <v>0</v>
      </c>
      <c r="Y440" s="117">
        <f t="shared" si="72"/>
        <v>0</v>
      </c>
      <c r="Z440" s="117">
        <f t="shared" si="73"/>
        <v>0</v>
      </c>
      <c r="AA440" s="118">
        <f t="shared" si="74"/>
        <v>0</v>
      </c>
      <c r="AB440" s="147"/>
    </row>
    <row r="441" spans="1:28" s="112" customFormat="1" ht="15.75" x14ac:dyDescent="0.25">
      <c r="A441" s="309">
        <v>111628.75199999999</v>
      </c>
      <c r="B441" s="315" t="s">
        <v>648</v>
      </c>
      <c r="C441" s="309" t="s">
        <v>152</v>
      </c>
      <c r="D441" s="311" t="s">
        <v>647</v>
      </c>
      <c r="E441" s="115">
        <f t="shared" si="76"/>
        <v>13.5</v>
      </c>
      <c r="F441" s="131">
        <f>IF(AND(1=1,$E$12=1),VALUE(VLOOKUP($D441,'Pricing Reference'!$A$2:$J$98,2,FALSE))," ")</f>
        <v>13.5</v>
      </c>
      <c r="G441" s="131" t="str">
        <f>IF(AND(1=1,$E$12=2),VALUE(VLOOKUP($D441,'Pricing Reference'!$A$2:$J$98,3,FALSE))," ")</f>
        <v xml:space="preserve"> </v>
      </c>
      <c r="H441" s="131" t="str">
        <f>IF(AND(1=1,$E$12=3),VALUE(VLOOKUP($D441,'Pricing Reference'!$A$2:$J$98,4,FALSE))," ")</f>
        <v xml:space="preserve"> </v>
      </c>
      <c r="I441" s="131"/>
      <c r="J441" s="139">
        <f>VALUE(VLOOKUP($D441,'Pricing Reference'!$A$2:$J$98,10,FALSE))</f>
        <v>27</v>
      </c>
      <c r="K441" s="114"/>
      <c r="L441" s="114"/>
      <c r="M441" s="114"/>
      <c r="N441" s="114"/>
      <c r="O441" s="114"/>
      <c r="P441" s="139">
        <f t="shared" si="75"/>
        <v>0</v>
      </c>
      <c r="Q441" s="119"/>
      <c r="R441" s="116"/>
      <c r="S441" s="331">
        <v>888907005386</v>
      </c>
      <c r="T441" s="334" t="str">
        <f t="shared" si="68"/>
        <v xml:space="preserve"> </v>
      </c>
      <c r="U441" s="333"/>
      <c r="V441" s="117">
        <f t="shared" si="69"/>
        <v>0</v>
      </c>
      <c r="W441" s="117">
        <f t="shared" si="70"/>
        <v>0</v>
      </c>
      <c r="X441" s="117">
        <f t="shared" si="71"/>
        <v>0</v>
      </c>
      <c r="Y441" s="117">
        <f t="shared" si="72"/>
        <v>0</v>
      </c>
      <c r="Z441" s="117">
        <f t="shared" si="73"/>
        <v>0</v>
      </c>
      <c r="AA441" s="118">
        <f t="shared" si="74"/>
        <v>0</v>
      </c>
      <c r="AB441" s="147"/>
    </row>
    <row r="442" spans="1:28" s="112" customFormat="1" ht="15.75" x14ac:dyDescent="0.25">
      <c r="A442" s="309">
        <v>111628.42</v>
      </c>
      <c r="B442" s="315" t="s">
        <v>649</v>
      </c>
      <c r="C442" s="309" t="s">
        <v>152</v>
      </c>
      <c r="D442" s="311" t="s">
        <v>647</v>
      </c>
      <c r="E442" s="115">
        <f t="shared" si="76"/>
        <v>13.5</v>
      </c>
      <c r="F442" s="131">
        <f>IF(AND(1=1,$E$12=1),VALUE(VLOOKUP($D442,'Pricing Reference'!$A$2:$J$98,2,FALSE))," ")</f>
        <v>13.5</v>
      </c>
      <c r="G442" s="131" t="str">
        <f>IF(AND(1=1,$E$12=2),VALUE(VLOOKUP($D442,'Pricing Reference'!$A$2:$J$98,3,FALSE))," ")</f>
        <v xml:space="preserve"> </v>
      </c>
      <c r="H442" s="131" t="str">
        <f>IF(AND(1=1,$E$12=3),VALUE(VLOOKUP($D442,'Pricing Reference'!$A$2:$J$98,4,FALSE))," ")</f>
        <v xml:space="preserve"> </v>
      </c>
      <c r="I442" s="131"/>
      <c r="J442" s="139">
        <f>VALUE(VLOOKUP($D442,'Pricing Reference'!$A$2:$J$98,10,FALSE))</f>
        <v>27</v>
      </c>
      <c r="K442" s="114"/>
      <c r="L442" s="114"/>
      <c r="M442" s="114"/>
      <c r="N442" s="114"/>
      <c r="O442" s="114"/>
      <c r="P442" s="139">
        <f t="shared" si="75"/>
        <v>0</v>
      </c>
      <c r="Q442" s="119"/>
      <c r="R442" s="116"/>
      <c r="S442" s="331">
        <v>888907005393</v>
      </c>
      <c r="T442" s="334" t="str">
        <f t="shared" si="68"/>
        <v xml:space="preserve"> </v>
      </c>
      <c r="U442" s="333"/>
      <c r="V442" s="117">
        <f t="shared" si="69"/>
        <v>0</v>
      </c>
      <c r="W442" s="117">
        <f t="shared" si="70"/>
        <v>0</v>
      </c>
      <c r="X442" s="117">
        <f t="shared" si="71"/>
        <v>0</v>
      </c>
      <c r="Y442" s="117">
        <f t="shared" si="72"/>
        <v>0</v>
      </c>
      <c r="Z442" s="117">
        <f t="shared" si="73"/>
        <v>0</v>
      </c>
      <c r="AA442" s="118">
        <f t="shared" si="74"/>
        <v>0</v>
      </c>
      <c r="AB442" s="147"/>
    </row>
    <row r="443" spans="1:28" s="112" customFormat="1" ht="15.75" x14ac:dyDescent="0.25">
      <c r="A443" s="309">
        <v>111628.791</v>
      </c>
      <c r="B443" s="315" t="s">
        <v>650</v>
      </c>
      <c r="C443" s="309" t="s">
        <v>152</v>
      </c>
      <c r="D443" s="311" t="s">
        <v>647</v>
      </c>
      <c r="E443" s="115">
        <f t="shared" si="76"/>
        <v>13.5</v>
      </c>
      <c r="F443" s="131">
        <f>IF(AND(1=1,$E$12=1),VALUE(VLOOKUP($D443,'Pricing Reference'!$A$2:$J$98,2,FALSE))," ")</f>
        <v>13.5</v>
      </c>
      <c r="G443" s="131" t="str">
        <f>IF(AND(1=1,$E$12=2),VALUE(VLOOKUP($D443,'Pricing Reference'!$A$2:$J$98,3,FALSE))," ")</f>
        <v xml:space="preserve"> </v>
      </c>
      <c r="H443" s="131" t="str">
        <f>IF(AND(1=1,$E$12=3),VALUE(VLOOKUP($D443,'Pricing Reference'!$A$2:$J$98,4,FALSE))," ")</f>
        <v xml:space="preserve"> </v>
      </c>
      <c r="I443" s="131"/>
      <c r="J443" s="139">
        <f>VALUE(VLOOKUP($D443,'Pricing Reference'!$A$2:$J$98,10,FALSE))</f>
        <v>27</v>
      </c>
      <c r="K443" s="114"/>
      <c r="L443" s="114"/>
      <c r="M443" s="114"/>
      <c r="N443" s="114"/>
      <c r="O443" s="114"/>
      <c r="P443" s="139">
        <f t="shared" si="75"/>
        <v>0</v>
      </c>
      <c r="Q443" s="119"/>
      <c r="R443" s="116"/>
      <c r="S443" s="331">
        <v>888907005409</v>
      </c>
      <c r="T443" s="334" t="str">
        <f t="shared" si="68"/>
        <v xml:space="preserve"> </v>
      </c>
      <c r="U443" s="333"/>
      <c r="V443" s="117">
        <f t="shared" si="69"/>
        <v>0</v>
      </c>
      <c r="W443" s="117">
        <f t="shared" si="70"/>
        <v>0</v>
      </c>
      <c r="X443" s="117">
        <f t="shared" si="71"/>
        <v>0</v>
      </c>
      <c r="Y443" s="117">
        <f t="shared" si="72"/>
        <v>0</v>
      </c>
      <c r="Z443" s="117">
        <f t="shared" si="73"/>
        <v>0</v>
      </c>
      <c r="AA443" s="118">
        <f t="shared" si="74"/>
        <v>0</v>
      </c>
      <c r="AB443" s="147"/>
    </row>
    <row r="444" spans="1:28" s="112" customFormat="1" ht="15.75" x14ac:dyDescent="0.25">
      <c r="A444" s="309">
        <v>105679</v>
      </c>
      <c r="B444" s="315" t="s">
        <v>651</v>
      </c>
      <c r="C444" s="309" t="s">
        <v>212</v>
      </c>
      <c r="D444" s="311" t="s">
        <v>652</v>
      </c>
      <c r="E444" s="115">
        <f t="shared" si="76"/>
        <v>16</v>
      </c>
      <c r="F444" s="131">
        <f>IF(AND(1=1,$E$12=1),VALUE(VLOOKUP($D444,'Pricing Reference'!$A$2:$J$98,2,FALSE))," ")</f>
        <v>16</v>
      </c>
      <c r="G444" s="131" t="str">
        <f>IF(AND(1=1,$E$12=2),VALUE(VLOOKUP($D444,'Pricing Reference'!$A$2:$J$98,3,FALSE))," ")</f>
        <v xml:space="preserve"> </v>
      </c>
      <c r="H444" s="131" t="str">
        <f>IF(AND(1=1,$E$12=3),VALUE(VLOOKUP($D444,'Pricing Reference'!$A$2:$J$98,4,FALSE))," ")</f>
        <v xml:space="preserve"> </v>
      </c>
      <c r="I444" s="131"/>
      <c r="J444" s="139">
        <f>VALUE(VLOOKUP($D444,'Pricing Reference'!$A$2:$J$98,10,FALSE))</f>
        <v>32</v>
      </c>
      <c r="K444" s="114"/>
      <c r="L444" s="114"/>
      <c r="M444" s="114"/>
      <c r="N444" s="114"/>
      <c r="O444" s="114"/>
      <c r="P444" s="139">
        <f t="shared" si="75"/>
        <v>0</v>
      </c>
      <c r="Q444" s="119"/>
      <c r="R444" s="116"/>
      <c r="S444" s="331">
        <v>888907001982</v>
      </c>
      <c r="T444" s="334" t="str">
        <f t="shared" si="68"/>
        <v xml:space="preserve"> </v>
      </c>
      <c r="U444" s="333"/>
      <c r="V444" s="117">
        <f t="shared" si="69"/>
        <v>0</v>
      </c>
      <c r="W444" s="117">
        <f t="shared" si="70"/>
        <v>0</v>
      </c>
      <c r="X444" s="117">
        <f t="shared" si="71"/>
        <v>0</v>
      </c>
      <c r="Y444" s="117">
        <f t="shared" si="72"/>
        <v>0</v>
      </c>
      <c r="Z444" s="117">
        <f t="shared" si="73"/>
        <v>0</v>
      </c>
      <c r="AA444" s="118">
        <f t="shared" si="74"/>
        <v>0</v>
      </c>
      <c r="AB444" s="147"/>
    </row>
    <row r="445" spans="1:28" s="112" customFormat="1" ht="15.75" x14ac:dyDescent="0.25">
      <c r="A445" s="309">
        <v>108812</v>
      </c>
      <c r="B445" s="315" t="s">
        <v>653</v>
      </c>
      <c r="C445" s="309" t="s">
        <v>212</v>
      </c>
      <c r="D445" s="311" t="s">
        <v>654</v>
      </c>
      <c r="E445" s="115">
        <f t="shared" si="76"/>
        <v>14.5</v>
      </c>
      <c r="F445" s="131">
        <f>IF(AND(1=1,$E$12=1),VALUE(VLOOKUP($D445,'Pricing Reference'!$A$2:$J$98,2,FALSE))," ")</f>
        <v>14.5</v>
      </c>
      <c r="G445" s="131" t="str">
        <f>IF(AND(1=1,$E$12=2),VALUE(VLOOKUP($D445,'Pricing Reference'!$A$2:$J$98,3,FALSE))," ")</f>
        <v xml:space="preserve"> </v>
      </c>
      <c r="H445" s="131" t="str">
        <f>IF(AND(1=1,$E$12=3),VALUE(VLOOKUP($D445,'Pricing Reference'!$A$2:$J$98,4,FALSE))," ")</f>
        <v xml:space="preserve"> </v>
      </c>
      <c r="I445" s="131"/>
      <c r="J445" s="139">
        <f>VALUE(VLOOKUP($D445,'Pricing Reference'!$A$2:$J$98,10,FALSE))</f>
        <v>29</v>
      </c>
      <c r="K445" s="114"/>
      <c r="L445" s="114"/>
      <c r="M445" s="114"/>
      <c r="N445" s="114"/>
      <c r="O445" s="114"/>
      <c r="P445" s="139">
        <f t="shared" si="75"/>
        <v>0</v>
      </c>
      <c r="Q445" s="119"/>
      <c r="R445" s="116"/>
      <c r="S445" s="331">
        <v>888907001937</v>
      </c>
      <c r="T445" s="334" t="str">
        <f t="shared" si="68"/>
        <v xml:space="preserve"> </v>
      </c>
      <c r="U445" s="333"/>
      <c r="V445" s="117">
        <f t="shared" si="69"/>
        <v>0</v>
      </c>
      <c r="W445" s="117">
        <f t="shared" si="70"/>
        <v>0</v>
      </c>
      <c r="X445" s="117">
        <f t="shared" si="71"/>
        <v>0</v>
      </c>
      <c r="Y445" s="117">
        <f t="shared" si="72"/>
        <v>0</v>
      </c>
      <c r="Z445" s="117">
        <f t="shared" si="73"/>
        <v>0</v>
      </c>
      <c r="AA445" s="118">
        <f t="shared" si="74"/>
        <v>0</v>
      </c>
      <c r="AB445" s="147"/>
    </row>
    <row r="446" spans="1:28" s="112" customFormat="1" ht="15.75" x14ac:dyDescent="0.25">
      <c r="A446" s="309">
        <v>101014</v>
      </c>
      <c r="B446" s="315" t="s">
        <v>655</v>
      </c>
      <c r="C446" s="309" t="s">
        <v>212</v>
      </c>
      <c r="D446" s="311" t="s">
        <v>654</v>
      </c>
      <c r="E446" s="115">
        <f t="shared" si="76"/>
        <v>14.5</v>
      </c>
      <c r="F446" s="131">
        <f>IF(AND(1=1,$E$12=1),VALUE(VLOOKUP($D446,'Pricing Reference'!$A$2:$J$98,2,FALSE))," ")</f>
        <v>14.5</v>
      </c>
      <c r="G446" s="131" t="str">
        <f>IF(AND(1=1,$E$12=2),VALUE(VLOOKUP($D446,'Pricing Reference'!$A$2:$J$98,3,FALSE))," ")</f>
        <v xml:space="preserve"> </v>
      </c>
      <c r="H446" s="131" t="str">
        <f>IF(AND(1=1,$E$12=3),VALUE(VLOOKUP($D446,'Pricing Reference'!$A$2:$J$98,4,FALSE))," ")</f>
        <v xml:space="preserve"> </v>
      </c>
      <c r="I446" s="131"/>
      <c r="J446" s="139">
        <f>VALUE(VLOOKUP($D446,'Pricing Reference'!$A$2:$J$98,10,FALSE))</f>
        <v>29</v>
      </c>
      <c r="K446" s="114"/>
      <c r="L446" s="114"/>
      <c r="M446" s="114"/>
      <c r="N446" s="114"/>
      <c r="O446" s="114"/>
      <c r="P446" s="139">
        <f t="shared" si="75"/>
        <v>0</v>
      </c>
      <c r="Q446" s="119"/>
      <c r="R446" s="116"/>
      <c r="S446" s="331">
        <v>888907001920</v>
      </c>
      <c r="T446" s="334" t="str">
        <f t="shared" si="68"/>
        <v xml:space="preserve"> </v>
      </c>
      <c r="U446" s="333"/>
      <c r="V446" s="117">
        <f t="shared" si="69"/>
        <v>0</v>
      </c>
      <c r="W446" s="117">
        <f t="shared" si="70"/>
        <v>0</v>
      </c>
      <c r="X446" s="117">
        <f t="shared" si="71"/>
        <v>0</v>
      </c>
      <c r="Y446" s="117">
        <f t="shared" si="72"/>
        <v>0</v>
      </c>
      <c r="Z446" s="117">
        <f t="shared" si="73"/>
        <v>0</v>
      </c>
      <c r="AA446" s="118">
        <f t="shared" si="74"/>
        <v>0</v>
      </c>
      <c r="AB446" s="147"/>
    </row>
    <row r="447" spans="1:28" s="112" customFormat="1" ht="15.75" x14ac:dyDescent="0.25">
      <c r="A447" s="309">
        <v>100638</v>
      </c>
      <c r="B447" s="315" t="s">
        <v>656</v>
      </c>
      <c r="C447" s="309" t="s">
        <v>212</v>
      </c>
      <c r="D447" s="311" t="s">
        <v>654</v>
      </c>
      <c r="E447" s="115">
        <f t="shared" si="76"/>
        <v>14.5</v>
      </c>
      <c r="F447" s="131">
        <f>IF(AND(1=1,$E$12=1),VALUE(VLOOKUP($D447,'Pricing Reference'!$A$2:$J$98,2,FALSE))," ")</f>
        <v>14.5</v>
      </c>
      <c r="G447" s="131" t="str">
        <f>IF(AND(1=1,$E$12=2),VALUE(VLOOKUP($D447,'Pricing Reference'!$A$2:$J$98,3,FALSE))," ")</f>
        <v xml:space="preserve"> </v>
      </c>
      <c r="H447" s="131" t="str">
        <f>IF(AND(1=1,$E$12=3),VALUE(VLOOKUP($D447,'Pricing Reference'!$A$2:$J$98,4,FALSE))," ")</f>
        <v xml:space="preserve"> </v>
      </c>
      <c r="I447" s="131"/>
      <c r="J447" s="139">
        <f>VALUE(VLOOKUP($D447,'Pricing Reference'!$A$2:$J$98,10,FALSE))</f>
        <v>29</v>
      </c>
      <c r="K447" s="114"/>
      <c r="L447" s="114"/>
      <c r="M447" s="114"/>
      <c r="N447" s="114"/>
      <c r="O447" s="114"/>
      <c r="P447" s="139">
        <f t="shared" si="75"/>
        <v>0</v>
      </c>
      <c r="Q447" s="119"/>
      <c r="R447" s="116"/>
      <c r="S447" s="331">
        <v>847587001781</v>
      </c>
      <c r="T447" s="334" t="str">
        <f t="shared" si="68"/>
        <v xml:space="preserve"> </v>
      </c>
      <c r="U447" s="333"/>
      <c r="V447" s="117">
        <f t="shared" si="69"/>
        <v>0</v>
      </c>
      <c r="W447" s="117">
        <f t="shared" si="70"/>
        <v>0</v>
      </c>
      <c r="X447" s="117">
        <f t="shared" si="71"/>
        <v>0</v>
      </c>
      <c r="Y447" s="117">
        <f t="shared" si="72"/>
        <v>0</v>
      </c>
      <c r="Z447" s="117">
        <f t="shared" si="73"/>
        <v>0</v>
      </c>
      <c r="AA447" s="118">
        <f t="shared" si="74"/>
        <v>0</v>
      </c>
      <c r="AB447" s="147"/>
    </row>
    <row r="448" spans="1:28" s="112" customFormat="1" ht="15.75" x14ac:dyDescent="0.25">
      <c r="A448" s="309">
        <v>111335</v>
      </c>
      <c r="B448" s="315" t="s">
        <v>657</v>
      </c>
      <c r="C448" s="309" t="s">
        <v>212</v>
      </c>
      <c r="D448" s="311" t="s">
        <v>654</v>
      </c>
      <c r="E448" s="115">
        <f t="shared" si="76"/>
        <v>14.5</v>
      </c>
      <c r="F448" s="131">
        <f>IF(AND(1=1,$E$12=1),VALUE(VLOOKUP($D448,'Pricing Reference'!$A$2:$J$98,2,FALSE))," ")</f>
        <v>14.5</v>
      </c>
      <c r="G448" s="131" t="str">
        <f>IF(AND(1=1,$E$12=2),VALUE(VLOOKUP($D448,'Pricing Reference'!$A$2:$J$98,3,FALSE))," ")</f>
        <v xml:space="preserve"> </v>
      </c>
      <c r="H448" s="131" t="str">
        <f>IF(AND(1=1,$E$12=3),VALUE(VLOOKUP($D448,'Pricing Reference'!$A$2:$J$98,4,FALSE))," ")</f>
        <v xml:space="preserve"> </v>
      </c>
      <c r="I448" s="131"/>
      <c r="J448" s="139">
        <f>VALUE(VLOOKUP($D448,'Pricing Reference'!$A$2:$J$98,10,FALSE))</f>
        <v>29</v>
      </c>
      <c r="K448" s="114"/>
      <c r="L448" s="114"/>
      <c r="M448" s="114"/>
      <c r="N448" s="114"/>
      <c r="O448" s="114"/>
      <c r="P448" s="139">
        <f t="shared" si="75"/>
        <v>0</v>
      </c>
      <c r="Q448" s="119"/>
      <c r="R448" s="116"/>
      <c r="S448" s="331">
        <v>888907001951</v>
      </c>
      <c r="T448" s="334" t="str">
        <f t="shared" si="68"/>
        <v xml:space="preserve"> </v>
      </c>
      <c r="U448" s="333"/>
      <c r="V448" s="117">
        <f t="shared" si="69"/>
        <v>0</v>
      </c>
      <c r="W448" s="117">
        <f t="shared" si="70"/>
        <v>0</v>
      </c>
      <c r="X448" s="117">
        <f t="shared" si="71"/>
        <v>0</v>
      </c>
      <c r="Y448" s="117">
        <f t="shared" si="72"/>
        <v>0</v>
      </c>
      <c r="Z448" s="117">
        <f t="shared" si="73"/>
        <v>0</v>
      </c>
      <c r="AA448" s="118">
        <f t="shared" si="74"/>
        <v>0</v>
      </c>
      <c r="AB448" s="147"/>
    </row>
    <row r="449" spans="1:28" s="112" customFormat="1" ht="15.75" x14ac:dyDescent="0.25">
      <c r="A449" s="309">
        <v>100202</v>
      </c>
      <c r="B449" s="315" t="s">
        <v>658</v>
      </c>
      <c r="C449" s="309" t="s">
        <v>212</v>
      </c>
      <c r="D449" s="311" t="s">
        <v>654</v>
      </c>
      <c r="E449" s="115">
        <f t="shared" si="76"/>
        <v>14.5</v>
      </c>
      <c r="F449" s="131">
        <f>IF(AND(1=1,$E$12=1),VALUE(VLOOKUP($D449,'Pricing Reference'!$A$2:$J$98,2,FALSE))," ")</f>
        <v>14.5</v>
      </c>
      <c r="G449" s="131" t="str">
        <f>IF(AND(1=1,$E$12=2),VALUE(VLOOKUP($D449,'Pricing Reference'!$A$2:$J$98,3,FALSE))," ")</f>
        <v xml:space="preserve"> </v>
      </c>
      <c r="H449" s="131" t="str">
        <f>IF(AND(1=1,$E$12=3),VALUE(VLOOKUP($D449,'Pricing Reference'!$A$2:$J$98,4,FALSE))," ")</f>
        <v xml:space="preserve"> </v>
      </c>
      <c r="I449" s="131"/>
      <c r="J449" s="139">
        <f>VALUE(VLOOKUP($D449,'Pricing Reference'!$A$2:$J$98,10,FALSE))</f>
        <v>29</v>
      </c>
      <c r="K449" s="114"/>
      <c r="L449" s="114"/>
      <c r="M449" s="114"/>
      <c r="N449" s="114"/>
      <c r="O449" s="114"/>
      <c r="P449" s="139">
        <f t="shared" si="75"/>
        <v>0</v>
      </c>
      <c r="Q449" s="119"/>
      <c r="R449" s="116"/>
      <c r="S449" s="331">
        <v>877958005506</v>
      </c>
      <c r="T449" s="334" t="str">
        <f t="shared" si="68"/>
        <v xml:space="preserve"> </v>
      </c>
      <c r="U449" s="333"/>
      <c r="V449" s="117">
        <f t="shared" si="69"/>
        <v>0</v>
      </c>
      <c r="W449" s="117">
        <f t="shared" si="70"/>
        <v>0</v>
      </c>
      <c r="X449" s="117">
        <f t="shared" si="71"/>
        <v>0</v>
      </c>
      <c r="Y449" s="117">
        <f t="shared" si="72"/>
        <v>0</v>
      </c>
      <c r="Z449" s="117">
        <f t="shared" si="73"/>
        <v>0</v>
      </c>
      <c r="AA449" s="118">
        <f t="shared" si="74"/>
        <v>0</v>
      </c>
      <c r="AB449" s="147"/>
    </row>
    <row r="450" spans="1:28" s="112" customFormat="1" ht="15.75" x14ac:dyDescent="0.25">
      <c r="A450" s="309">
        <v>100203</v>
      </c>
      <c r="B450" s="315" t="s">
        <v>659</v>
      </c>
      <c r="C450" s="309" t="s">
        <v>212</v>
      </c>
      <c r="D450" s="311" t="s">
        <v>654</v>
      </c>
      <c r="E450" s="115">
        <f t="shared" si="76"/>
        <v>14.5</v>
      </c>
      <c r="F450" s="131">
        <f>IF(AND(1=1,$E$12=1),VALUE(VLOOKUP($D450,'Pricing Reference'!$A$2:$J$98,2,FALSE))," ")</f>
        <v>14.5</v>
      </c>
      <c r="G450" s="131" t="str">
        <f>IF(AND(1=1,$E$12=2),VALUE(VLOOKUP($D450,'Pricing Reference'!$A$2:$J$98,3,FALSE))," ")</f>
        <v xml:space="preserve"> </v>
      </c>
      <c r="H450" s="131" t="str">
        <f>IF(AND(1=1,$E$12=3),VALUE(VLOOKUP($D450,'Pricing Reference'!$A$2:$J$98,4,FALSE))," ")</f>
        <v xml:space="preserve"> </v>
      </c>
      <c r="I450" s="131"/>
      <c r="J450" s="139">
        <f>VALUE(VLOOKUP($D450,'Pricing Reference'!$A$2:$J$98,10,FALSE))</f>
        <v>29</v>
      </c>
      <c r="K450" s="114"/>
      <c r="L450" s="114"/>
      <c r="M450" s="114"/>
      <c r="N450" s="114"/>
      <c r="O450" s="114"/>
      <c r="P450" s="139">
        <f t="shared" si="75"/>
        <v>0</v>
      </c>
      <c r="Q450" s="119"/>
      <c r="R450" s="116"/>
      <c r="S450" s="331">
        <v>847587001774</v>
      </c>
      <c r="T450" s="334" t="str">
        <f t="shared" si="68"/>
        <v xml:space="preserve"> </v>
      </c>
      <c r="U450" s="333"/>
      <c r="V450" s="117">
        <f t="shared" si="69"/>
        <v>0</v>
      </c>
      <c r="W450" s="117">
        <f t="shared" si="70"/>
        <v>0</v>
      </c>
      <c r="X450" s="117">
        <f t="shared" si="71"/>
        <v>0</v>
      </c>
      <c r="Y450" s="117">
        <f t="shared" si="72"/>
        <v>0</v>
      </c>
      <c r="Z450" s="117">
        <f t="shared" si="73"/>
        <v>0</v>
      </c>
      <c r="AA450" s="118">
        <f t="shared" si="74"/>
        <v>0</v>
      </c>
      <c r="AB450" s="147"/>
    </row>
    <row r="451" spans="1:28" s="112" customFormat="1" ht="15.75" x14ac:dyDescent="0.25">
      <c r="A451" s="309">
        <v>100637</v>
      </c>
      <c r="B451" s="315" t="s">
        <v>660</v>
      </c>
      <c r="C451" s="309" t="s">
        <v>212</v>
      </c>
      <c r="D451" s="311" t="s">
        <v>654</v>
      </c>
      <c r="E451" s="115">
        <f t="shared" si="76"/>
        <v>14.5</v>
      </c>
      <c r="F451" s="131">
        <f>IF(AND(1=1,$E$12=1),VALUE(VLOOKUP($D451,'Pricing Reference'!$A$2:$J$98,2,FALSE))," ")</f>
        <v>14.5</v>
      </c>
      <c r="G451" s="131" t="str">
        <f>IF(AND(1=1,$E$12=2),VALUE(VLOOKUP($D451,'Pricing Reference'!$A$2:$J$98,3,FALSE))," ")</f>
        <v xml:space="preserve"> </v>
      </c>
      <c r="H451" s="131" t="str">
        <f>IF(AND(1=1,$E$12=3),VALUE(VLOOKUP($D451,'Pricing Reference'!$A$2:$J$98,4,FALSE))," ")</f>
        <v xml:space="preserve"> </v>
      </c>
      <c r="I451" s="131"/>
      <c r="J451" s="139">
        <f>VALUE(VLOOKUP($D451,'Pricing Reference'!$A$2:$J$98,10,FALSE))</f>
        <v>29</v>
      </c>
      <c r="K451" s="114"/>
      <c r="L451" s="114"/>
      <c r="M451" s="114"/>
      <c r="N451" s="114"/>
      <c r="O451" s="114"/>
      <c r="P451" s="139">
        <f t="shared" si="75"/>
        <v>0</v>
      </c>
      <c r="Q451" s="119"/>
      <c r="R451" s="116"/>
      <c r="S451" s="331">
        <v>877958005513</v>
      </c>
      <c r="T451" s="334" t="str">
        <f t="shared" si="68"/>
        <v xml:space="preserve"> </v>
      </c>
      <c r="U451" s="333"/>
      <c r="V451" s="117">
        <f t="shared" si="69"/>
        <v>0</v>
      </c>
      <c r="W451" s="117">
        <f t="shared" si="70"/>
        <v>0</v>
      </c>
      <c r="X451" s="117">
        <f t="shared" si="71"/>
        <v>0</v>
      </c>
      <c r="Y451" s="117">
        <f t="shared" si="72"/>
        <v>0</v>
      </c>
      <c r="Z451" s="117">
        <f t="shared" si="73"/>
        <v>0</v>
      </c>
      <c r="AA451" s="118">
        <f t="shared" si="74"/>
        <v>0</v>
      </c>
      <c r="AB451" s="147"/>
    </row>
    <row r="452" spans="1:28" s="112" customFormat="1" ht="15.75" x14ac:dyDescent="0.25">
      <c r="A452" s="309">
        <v>100471</v>
      </c>
      <c r="B452" s="315" t="s">
        <v>661</v>
      </c>
      <c r="C452" s="309" t="s">
        <v>212</v>
      </c>
      <c r="D452" s="311" t="s">
        <v>662</v>
      </c>
      <c r="E452" s="115">
        <f t="shared" si="76"/>
        <v>16</v>
      </c>
      <c r="F452" s="131">
        <f>IF(AND(1=1,$E$12=1),VALUE(VLOOKUP($D452,'Pricing Reference'!$A$2:$J$98,2,FALSE))," ")</f>
        <v>16</v>
      </c>
      <c r="G452" s="131" t="str">
        <f>IF(AND(1=1,$E$12=2),VALUE(VLOOKUP($D452,'Pricing Reference'!$A$2:$J$98,3,FALSE))," ")</f>
        <v xml:space="preserve"> </v>
      </c>
      <c r="H452" s="131" t="str">
        <f>IF(AND(1=1,$E$12=3),VALUE(VLOOKUP($D452,'Pricing Reference'!$A$2:$J$98,4,FALSE))," ")</f>
        <v xml:space="preserve"> </v>
      </c>
      <c r="I452" s="131"/>
      <c r="J452" s="139">
        <f>VALUE(VLOOKUP($D452,'Pricing Reference'!$A$2:$J$98,10,FALSE))</f>
        <v>32</v>
      </c>
      <c r="K452" s="114"/>
      <c r="L452" s="114"/>
      <c r="M452" s="114"/>
      <c r="N452" s="114"/>
      <c r="O452" s="114"/>
      <c r="P452" s="139">
        <f t="shared" si="75"/>
        <v>0</v>
      </c>
      <c r="Q452" s="119"/>
      <c r="R452" s="116"/>
      <c r="S452" s="331">
        <v>871238002315</v>
      </c>
      <c r="T452" s="334" t="str">
        <f t="shared" si="68"/>
        <v xml:space="preserve"> </v>
      </c>
      <c r="U452" s="333"/>
      <c r="V452" s="117">
        <f t="shared" si="69"/>
        <v>0</v>
      </c>
      <c r="W452" s="117">
        <f t="shared" si="70"/>
        <v>0</v>
      </c>
      <c r="X452" s="117">
        <f t="shared" si="71"/>
        <v>0</v>
      </c>
      <c r="Y452" s="117">
        <f t="shared" si="72"/>
        <v>0</v>
      </c>
      <c r="Z452" s="117">
        <f t="shared" si="73"/>
        <v>0</v>
      </c>
      <c r="AA452" s="118">
        <f t="shared" si="74"/>
        <v>0</v>
      </c>
      <c r="AB452" s="147"/>
    </row>
    <row r="453" spans="1:28" s="112" customFormat="1" ht="15.75" x14ac:dyDescent="0.25">
      <c r="A453" s="309">
        <v>100473</v>
      </c>
      <c r="B453" s="315" t="s">
        <v>663</v>
      </c>
      <c r="C453" s="309" t="s">
        <v>212</v>
      </c>
      <c r="D453" s="311" t="s">
        <v>662</v>
      </c>
      <c r="E453" s="115">
        <f t="shared" si="76"/>
        <v>16</v>
      </c>
      <c r="F453" s="131">
        <f>IF(AND(1=1,$E$12=1),VALUE(VLOOKUP($D453,'Pricing Reference'!$A$2:$J$98,2,FALSE))," ")</f>
        <v>16</v>
      </c>
      <c r="G453" s="131" t="str">
        <f>IF(AND(1=1,$E$12=2),VALUE(VLOOKUP($D453,'Pricing Reference'!$A$2:$J$98,3,FALSE))," ")</f>
        <v xml:space="preserve"> </v>
      </c>
      <c r="H453" s="131" t="str">
        <f>IF(AND(1=1,$E$12=3),VALUE(VLOOKUP($D453,'Pricing Reference'!$A$2:$J$98,4,FALSE))," ")</f>
        <v xml:space="preserve"> </v>
      </c>
      <c r="I453" s="131"/>
      <c r="J453" s="139">
        <f>VALUE(VLOOKUP($D453,'Pricing Reference'!$A$2:$J$98,10,FALSE))</f>
        <v>32</v>
      </c>
      <c r="K453" s="114"/>
      <c r="L453" s="114"/>
      <c r="M453" s="114"/>
      <c r="N453" s="114"/>
      <c r="O453" s="114"/>
      <c r="P453" s="139">
        <f t="shared" si="75"/>
        <v>0</v>
      </c>
      <c r="Q453" s="119"/>
      <c r="R453" s="116"/>
      <c r="S453" s="331">
        <v>871238002452</v>
      </c>
      <c r="T453" s="334" t="str">
        <f t="shared" si="68"/>
        <v xml:space="preserve"> </v>
      </c>
      <c r="U453" s="333"/>
      <c r="V453" s="117">
        <f t="shared" si="69"/>
        <v>0</v>
      </c>
      <c r="W453" s="117">
        <f t="shared" si="70"/>
        <v>0</v>
      </c>
      <c r="X453" s="117">
        <f t="shared" si="71"/>
        <v>0</v>
      </c>
      <c r="Y453" s="117">
        <f t="shared" si="72"/>
        <v>0</v>
      </c>
      <c r="Z453" s="117">
        <f t="shared" si="73"/>
        <v>0</v>
      </c>
      <c r="AA453" s="118">
        <f t="shared" si="74"/>
        <v>0</v>
      </c>
      <c r="AB453" s="147"/>
    </row>
    <row r="454" spans="1:28" s="112" customFormat="1" ht="15.75" x14ac:dyDescent="0.25">
      <c r="A454" s="309">
        <v>101070</v>
      </c>
      <c r="B454" s="315" t="s">
        <v>664</v>
      </c>
      <c r="C454" s="309" t="s">
        <v>212</v>
      </c>
      <c r="D454" s="311" t="s">
        <v>662</v>
      </c>
      <c r="E454" s="115">
        <f t="shared" si="76"/>
        <v>16</v>
      </c>
      <c r="F454" s="131">
        <f>IF(AND(1=1,$E$12=1),VALUE(VLOOKUP($D454,'Pricing Reference'!$A$2:$J$98,2,FALSE))," ")</f>
        <v>16</v>
      </c>
      <c r="G454" s="131" t="str">
        <f>IF(AND(1=1,$E$12=2),VALUE(VLOOKUP($D454,'Pricing Reference'!$A$2:$J$98,3,FALSE))," ")</f>
        <v xml:space="preserve"> </v>
      </c>
      <c r="H454" s="131" t="str">
        <f>IF(AND(1=1,$E$12=3),VALUE(VLOOKUP($D454,'Pricing Reference'!$A$2:$J$98,4,FALSE))," ")</f>
        <v xml:space="preserve"> </v>
      </c>
      <c r="I454" s="131"/>
      <c r="J454" s="139">
        <f>VALUE(VLOOKUP($D454,'Pricing Reference'!$A$2:$J$98,10,FALSE))</f>
        <v>32</v>
      </c>
      <c r="K454" s="114"/>
      <c r="L454" s="114"/>
      <c r="M454" s="114"/>
      <c r="N454" s="114"/>
      <c r="O454" s="114"/>
      <c r="P454" s="139">
        <f t="shared" si="75"/>
        <v>0</v>
      </c>
      <c r="Q454" s="119"/>
      <c r="R454" s="116"/>
      <c r="S454" s="331">
        <v>871238002469</v>
      </c>
      <c r="T454" s="334" t="str">
        <f t="shared" si="68"/>
        <v xml:space="preserve"> </v>
      </c>
      <c r="U454" s="333"/>
      <c r="V454" s="117">
        <f t="shared" si="69"/>
        <v>0</v>
      </c>
      <c r="W454" s="117">
        <f t="shared" si="70"/>
        <v>0</v>
      </c>
      <c r="X454" s="117">
        <f t="shared" si="71"/>
        <v>0</v>
      </c>
      <c r="Y454" s="117">
        <f t="shared" si="72"/>
        <v>0</v>
      </c>
      <c r="Z454" s="117">
        <f t="shared" si="73"/>
        <v>0</v>
      </c>
      <c r="AA454" s="118">
        <f t="shared" si="74"/>
        <v>0</v>
      </c>
      <c r="AB454" s="147"/>
    </row>
    <row r="455" spans="1:28" s="112" customFormat="1" ht="15.75" x14ac:dyDescent="0.25">
      <c r="A455" s="309">
        <v>100469</v>
      </c>
      <c r="B455" s="315" t="s">
        <v>665</v>
      </c>
      <c r="C455" s="309" t="s">
        <v>212</v>
      </c>
      <c r="D455" s="311" t="s">
        <v>666</v>
      </c>
      <c r="E455" s="115">
        <f t="shared" si="76"/>
        <v>16</v>
      </c>
      <c r="F455" s="131">
        <f>IF(AND(1=1,$E$12=1),VALUE(VLOOKUP($D455,'Pricing Reference'!$A$2:$J$98,2,FALSE))," ")</f>
        <v>16</v>
      </c>
      <c r="G455" s="131" t="str">
        <f>IF(AND(1=1,$E$12=2),VALUE(VLOOKUP($D455,'Pricing Reference'!$A$2:$J$98,3,FALSE))," ")</f>
        <v xml:space="preserve"> </v>
      </c>
      <c r="H455" s="131" t="str">
        <f>IF(AND(1=1,$E$12=3),VALUE(VLOOKUP($D455,'Pricing Reference'!$A$2:$J$98,4,FALSE))," ")</f>
        <v xml:space="preserve"> </v>
      </c>
      <c r="I455" s="131"/>
      <c r="J455" s="139">
        <f>VALUE(VLOOKUP($D455,'Pricing Reference'!$A$2:$J$98,10,FALSE))</f>
        <v>32</v>
      </c>
      <c r="K455" s="114"/>
      <c r="L455" s="114"/>
      <c r="M455" s="114"/>
      <c r="N455" s="114"/>
      <c r="O455" s="114"/>
      <c r="P455" s="139">
        <f t="shared" si="75"/>
        <v>0</v>
      </c>
      <c r="Q455" s="119"/>
      <c r="R455" s="116"/>
      <c r="S455" s="331">
        <v>877958007180</v>
      </c>
      <c r="T455" s="334" t="str">
        <f t="shared" si="68"/>
        <v xml:space="preserve"> </v>
      </c>
      <c r="U455" s="333"/>
      <c r="V455" s="117">
        <f t="shared" si="69"/>
        <v>0</v>
      </c>
      <c r="W455" s="117">
        <f t="shared" si="70"/>
        <v>0</v>
      </c>
      <c r="X455" s="117">
        <f t="shared" si="71"/>
        <v>0</v>
      </c>
      <c r="Y455" s="117">
        <f t="shared" si="72"/>
        <v>0</v>
      </c>
      <c r="Z455" s="117">
        <f t="shared" si="73"/>
        <v>0</v>
      </c>
      <c r="AA455" s="118">
        <f t="shared" si="74"/>
        <v>0</v>
      </c>
      <c r="AB455" s="147"/>
    </row>
    <row r="456" spans="1:28" s="112" customFormat="1" ht="15.75" x14ac:dyDescent="0.25">
      <c r="A456" s="309">
        <v>111380</v>
      </c>
      <c r="B456" s="315" t="s">
        <v>667</v>
      </c>
      <c r="C456" s="309" t="s">
        <v>212</v>
      </c>
      <c r="D456" s="311" t="s">
        <v>668</v>
      </c>
      <c r="E456" s="115">
        <f t="shared" si="76"/>
        <v>16</v>
      </c>
      <c r="F456" s="131">
        <f>IF(AND(1=1,$E$12=1),VALUE(VLOOKUP($D456,'Pricing Reference'!$A$2:$J$98,2,FALSE))," ")</f>
        <v>16</v>
      </c>
      <c r="G456" s="131" t="str">
        <f>IF(AND(1=1,$E$12=2),VALUE(VLOOKUP($D456,'Pricing Reference'!$A$2:$J$98,3,FALSE))," ")</f>
        <v xml:space="preserve"> </v>
      </c>
      <c r="H456" s="131" t="str">
        <f>IF(AND(1=1,$E$12=3),VALUE(VLOOKUP($D456,'Pricing Reference'!$A$2:$J$98,4,FALSE))," ")</f>
        <v xml:space="preserve"> </v>
      </c>
      <c r="I456" s="131"/>
      <c r="J456" s="139">
        <f>VALUE(VLOOKUP($D456,'Pricing Reference'!$A$2:$J$98,10,FALSE))</f>
        <v>32</v>
      </c>
      <c r="K456" s="114"/>
      <c r="L456" s="114"/>
      <c r="M456" s="114"/>
      <c r="N456" s="114"/>
      <c r="O456" s="114"/>
      <c r="P456" s="139">
        <f t="shared" si="75"/>
        <v>0</v>
      </c>
      <c r="Q456" s="119"/>
      <c r="R456" s="116"/>
      <c r="S456" s="331">
        <v>888907002538</v>
      </c>
      <c r="T456" s="334" t="str">
        <f t="shared" si="68"/>
        <v xml:space="preserve"> </v>
      </c>
      <c r="U456" s="333"/>
      <c r="V456" s="117">
        <f t="shared" si="69"/>
        <v>0</v>
      </c>
      <c r="W456" s="117">
        <f t="shared" si="70"/>
        <v>0</v>
      </c>
      <c r="X456" s="117">
        <f t="shared" si="71"/>
        <v>0</v>
      </c>
      <c r="Y456" s="117">
        <f t="shared" si="72"/>
        <v>0</v>
      </c>
      <c r="Z456" s="117">
        <f t="shared" si="73"/>
        <v>0</v>
      </c>
      <c r="AA456" s="118">
        <f t="shared" si="74"/>
        <v>0</v>
      </c>
      <c r="AB456" s="147"/>
    </row>
    <row r="457" spans="1:28" s="112" customFormat="1" ht="15.75" x14ac:dyDescent="0.25">
      <c r="A457" s="309">
        <v>108373</v>
      </c>
      <c r="B457" s="315" t="s">
        <v>669</v>
      </c>
      <c r="C457" s="309" t="s">
        <v>212</v>
      </c>
      <c r="D457" s="311" t="s">
        <v>668</v>
      </c>
      <c r="E457" s="115">
        <f t="shared" si="76"/>
        <v>16</v>
      </c>
      <c r="F457" s="131">
        <f>IF(AND(1=1,$E$12=1),VALUE(VLOOKUP($D457,'Pricing Reference'!$A$2:$J$98,2,FALSE))," ")</f>
        <v>16</v>
      </c>
      <c r="G457" s="131" t="str">
        <f>IF(AND(1=1,$E$12=2),VALUE(VLOOKUP($D457,'Pricing Reference'!$A$2:$J$98,3,FALSE))," ")</f>
        <v xml:space="preserve"> </v>
      </c>
      <c r="H457" s="131" t="str">
        <f>IF(AND(1=1,$E$12=3),VALUE(VLOOKUP($D457,'Pricing Reference'!$A$2:$J$98,4,FALSE))," ")</f>
        <v xml:space="preserve"> </v>
      </c>
      <c r="I457" s="131"/>
      <c r="J457" s="139">
        <f>VALUE(VLOOKUP($D457,'Pricing Reference'!$A$2:$J$98,10,FALSE))</f>
        <v>32</v>
      </c>
      <c r="K457" s="114"/>
      <c r="L457" s="114"/>
      <c r="M457" s="114"/>
      <c r="N457" s="114"/>
      <c r="O457" s="114"/>
      <c r="P457" s="139">
        <f t="shared" si="75"/>
        <v>0</v>
      </c>
      <c r="Q457" s="119"/>
      <c r="R457" s="116"/>
      <c r="S457" s="331">
        <v>847587007257</v>
      </c>
      <c r="T457" s="334" t="str">
        <f t="shared" si="68"/>
        <v xml:space="preserve"> </v>
      </c>
      <c r="U457" s="333"/>
      <c r="V457" s="117">
        <f t="shared" si="69"/>
        <v>0</v>
      </c>
      <c r="W457" s="117">
        <f t="shared" si="70"/>
        <v>0</v>
      </c>
      <c r="X457" s="117">
        <f t="shared" si="71"/>
        <v>0</v>
      </c>
      <c r="Y457" s="117">
        <f t="shared" si="72"/>
        <v>0</v>
      </c>
      <c r="Z457" s="117">
        <f t="shared" si="73"/>
        <v>0</v>
      </c>
      <c r="AA457" s="118">
        <f t="shared" si="74"/>
        <v>0</v>
      </c>
      <c r="AB457" s="147"/>
    </row>
    <row r="458" spans="1:28" s="112" customFormat="1" ht="15.75" x14ac:dyDescent="0.25">
      <c r="A458" s="309">
        <v>111381</v>
      </c>
      <c r="B458" s="315" t="s">
        <v>670</v>
      </c>
      <c r="C458" s="309" t="s">
        <v>212</v>
      </c>
      <c r="D458" s="311" t="s">
        <v>666</v>
      </c>
      <c r="E458" s="115">
        <f t="shared" si="76"/>
        <v>16</v>
      </c>
      <c r="F458" s="131">
        <f>IF(AND(1=1,$E$12=1),VALUE(VLOOKUP($D458,'Pricing Reference'!$A$2:$J$98,2,FALSE))," ")</f>
        <v>16</v>
      </c>
      <c r="G458" s="131" t="str">
        <f>IF(AND(1=1,$E$12=2),VALUE(VLOOKUP($D458,'Pricing Reference'!$A$2:$J$98,3,FALSE))," ")</f>
        <v xml:space="preserve"> </v>
      </c>
      <c r="H458" s="131" t="str">
        <f>IF(AND(1=1,$E$12=3),VALUE(VLOOKUP($D458,'Pricing Reference'!$A$2:$J$98,4,FALSE))," ")</f>
        <v xml:space="preserve"> </v>
      </c>
      <c r="I458" s="131"/>
      <c r="J458" s="139">
        <f>VALUE(VLOOKUP($D458,'Pricing Reference'!$A$2:$J$98,10,FALSE))</f>
        <v>32</v>
      </c>
      <c r="K458" s="114"/>
      <c r="L458" s="114"/>
      <c r="M458" s="114"/>
      <c r="N458" s="114"/>
      <c r="O458" s="114"/>
      <c r="P458" s="139">
        <f t="shared" si="75"/>
        <v>0</v>
      </c>
      <c r="Q458" s="119"/>
      <c r="R458" s="116"/>
      <c r="S458" s="331">
        <v>888907002545</v>
      </c>
      <c r="T458" s="334" t="str">
        <f t="shared" si="68"/>
        <v xml:space="preserve"> </v>
      </c>
      <c r="U458" s="333"/>
      <c r="V458" s="117">
        <f t="shared" si="69"/>
        <v>0</v>
      </c>
      <c r="W458" s="117">
        <f t="shared" si="70"/>
        <v>0</v>
      </c>
      <c r="X458" s="117">
        <f t="shared" si="71"/>
        <v>0</v>
      </c>
      <c r="Y458" s="117">
        <f t="shared" si="72"/>
        <v>0</v>
      </c>
      <c r="Z458" s="117">
        <f t="shared" si="73"/>
        <v>0</v>
      </c>
      <c r="AA458" s="118">
        <f t="shared" si="74"/>
        <v>0</v>
      </c>
      <c r="AB458" s="147"/>
    </row>
    <row r="459" spans="1:28" s="112" customFormat="1" ht="15.75" x14ac:dyDescent="0.25">
      <c r="A459" s="309">
        <v>100475</v>
      </c>
      <c r="B459" s="315" t="s">
        <v>671</v>
      </c>
      <c r="C459" s="309" t="s">
        <v>212</v>
      </c>
      <c r="D459" s="311" t="s">
        <v>662</v>
      </c>
      <c r="E459" s="115">
        <f t="shared" si="76"/>
        <v>16</v>
      </c>
      <c r="F459" s="131">
        <f>IF(AND(1=1,$E$12=1),VALUE(VLOOKUP($D459,'Pricing Reference'!$A$2:$J$98,2,FALSE))," ")</f>
        <v>16</v>
      </c>
      <c r="G459" s="131" t="str">
        <f>IF(AND(1=1,$E$12=2),VALUE(VLOOKUP($D459,'Pricing Reference'!$A$2:$J$98,3,FALSE))," ")</f>
        <v xml:space="preserve"> </v>
      </c>
      <c r="H459" s="131" t="str">
        <f>IF(AND(1=1,$E$12=3),VALUE(VLOOKUP($D459,'Pricing Reference'!$A$2:$J$98,4,FALSE))," ")</f>
        <v xml:space="preserve"> </v>
      </c>
      <c r="I459" s="131"/>
      <c r="J459" s="139">
        <f>VALUE(VLOOKUP($D459,'Pricing Reference'!$A$2:$J$98,10,FALSE))</f>
        <v>32</v>
      </c>
      <c r="K459" s="114"/>
      <c r="L459" s="114"/>
      <c r="M459" s="114"/>
      <c r="N459" s="114"/>
      <c r="O459" s="114"/>
      <c r="P459" s="139">
        <f t="shared" si="75"/>
        <v>0</v>
      </c>
      <c r="Q459" s="119"/>
      <c r="R459" s="116"/>
      <c r="S459" s="331">
        <v>877958008712</v>
      </c>
      <c r="T459" s="334" t="str">
        <f t="shared" ref="T459:T503" si="77">IF(AA459&gt;0.01,"X"," ")</f>
        <v xml:space="preserve"> </v>
      </c>
      <c r="U459" s="333"/>
      <c r="V459" s="117">
        <f t="shared" ref="V459:V503" si="78">K459*$E459</f>
        <v>0</v>
      </c>
      <c r="W459" s="117">
        <f t="shared" ref="W459:W503" si="79">L459*$E459</f>
        <v>0</v>
      </c>
      <c r="X459" s="117">
        <f t="shared" ref="X459:X503" si="80">M459*$E459</f>
        <v>0</v>
      </c>
      <c r="Y459" s="117">
        <f t="shared" ref="Y459:Y503" si="81">N459*$E459</f>
        <v>0</v>
      </c>
      <c r="Z459" s="117">
        <f t="shared" ref="Z459:Z503" si="82">O459*$E459</f>
        <v>0</v>
      </c>
      <c r="AA459" s="118">
        <f t="shared" ref="AA459:AA503" si="83">SUM(K459,L459,M459,N459,O459)</f>
        <v>0</v>
      </c>
      <c r="AB459" s="147"/>
    </row>
    <row r="460" spans="1:28" s="112" customFormat="1" ht="15.75" x14ac:dyDescent="0.25">
      <c r="A460" s="309">
        <v>108371</v>
      </c>
      <c r="B460" s="315" t="s">
        <v>672</v>
      </c>
      <c r="C460" s="309" t="s">
        <v>212</v>
      </c>
      <c r="D460" s="311" t="s">
        <v>673</v>
      </c>
      <c r="E460" s="115">
        <f t="shared" si="76"/>
        <v>16</v>
      </c>
      <c r="F460" s="131">
        <f>IF(AND(1=1,$E$12=1),VALUE(VLOOKUP($D460,'Pricing Reference'!$A$2:$J$98,2,FALSE))," ")</f>
        <v>16</v>
      </c>
      <c r="G460" s="131" t="str">
        <f>IF(AND(1=1,$E$12=2),VALUE(VLOOKUP($D460,'Pricing Reference'!$A$2:$J$98,3,FALSE))," ")</f>
        <v xml:space="preserve"> </v>
      </c>
      <c r="H460" s="131" t="str">
        <f>IF(AND(1=1,$E$12=3),VALUE(VLOOKUP($D460,'Pricing Reference'!$A$2:$J$98,4,FALSE))," ")</f>
        <v xml:space="preserve"> </v>
      </c>
      <c r="I460" s="131"/>
      <c r="J460" s="139">
        <f>VALUE(VLOOKUP($D460,'Pricing Reference'!$A$2:$J$98,10,FALSE))</f>
        <v>32</v>
      </c>
      <c r="K460" s="114"/>
      <c r="L460" s="114"/>
      <c r="M460" s="114"/>
      <c r="N460" s="114"/>
      <c r="O460" s="114"/>
      <c r="P460" s="139">
        <f t="shared" ref="P460:P503" si="84">SUM(V460,W460,X460,Y460,Z460)</f>
        <v>0</v>
      </c>
      <c r="Q460" s="119"/>
      <c r="R460" s="116"/>
      <c r="S460" s="331">
        <v>847587007233</v>
      </c>
      <c r="T460" s="334" t="str">
        <f t="shared" si="77"/>
        <v xml:space="preserve"> </v>
      </c>
      <c r="U460" s="333"/>
      <c r="V460" s="117">
        <f t="shared" si="78"/>
        <v>0</v>
      </c>
      <c r="W460" s="117">
        <f t="shared" si="79"/>
        <v>0</v>
      </c>
      <c r="X460" s="117">
        <f t="shared" si="80"/>
        <v>0</v>
      </c>
      <c r="Y460" s="117">
        <f t="shared" si="81"/>
        <v>0</v>
      </c>
      <c r="Z460" s="117">
        <f t="shared" si="82"/>
        <v>0</v>
      </c>
      <c r="AA460" s="118">
        <f t="shared" si="83"/>
        <v>0</v>
      </c>
      <c r="AB460" s="147"/>
    </row>
    <row r="461" spans="1:28" s="112" customFormat="1" ht="15.75" x14ac:dyDescent="0.25">
      <c r="A461" s="309">
        <v>111379</v>
      </c>
      <c r="B461" s="315" t="s">
        <v>674</v>
      </c>
      <c r="C461" s="309" t="s">
        <v>212</v>
      </c>
      <c r="D461" s="311" t="s">
        <v>662</v>
      </c>
      <c r="E461" s="115">
        <f t="shared" si="76"/>
        <v>16</v>
      </c>
      <c r="F461" s="131">
        <f>IF(AND(1=1,$E$12=1),VALUE(VLOOKUP($D461,'Pricing Reference'!$A$2:$J$98,2,FALSE))," ")</f>
        <v>16</v>
      </c>
      <c r="G461" s="131" t="str">
        <f>IF(AND(1=1,$E$12=2),VALUE(VLOOKUP($D461,'Pricing Reference'!$A$2:$J$98,3,FALSE))," ")</f>
        <v xml:space="preserve"> </v>
      </c>
      <c r="H461" s="131" t="str">
        <f>IF(AND(1=1,$E$12=3),VALUE(VLOOKUP($D461,'Pricing Reference'!$A$2:$J$98,4,FALSE))," ")</f>
        <v xml:space="preserve"> </v>
      </c>
      <c r="I461" s="131"/>
      <c r="J461" s="139">
        <f>VALUE(VLOOKUP($D461,'Pricing Reference'!$A$2:$J$98,10,FALSE))</f>
        <v>32</v>
      </c>
      <c r="K461" s="114"/>
      <c r="L461" s="114"/>
      <c r="M461" s="114"/>
      <c r="N461" s="114"/>
      <c r="O461" s="114"/>
      <c r="P461" s="139">
        <f t="shared" si="84"/>
        <v>0</v>
      </c>
      <c r="Q461" s="119"/>
      <c r="R461" s="116"/>
      <c r="S461" s="331">
        <v>888907002521</v>
      </c>
      <c r="T461" s="334" t="str">
        <f t="shared" si="77"/>
        <v xml:space="preserve"> </v>
      </c>
      <c r="U461" s="333"/>
      <c r="V461" s="117">
        <f t="shared" si="78"/>
        <v>0</v>
      </c>
      <c r="W461" s="117">
        <f t="shared" si="79"/>
        <v>0</v>
      </c>
      <c r="X461" s="117">
        <f t="shared" si="80"/>
        <v>0</v>
      </c>
      <c r="Y461" s="117">
        <f t="shared" si="81"/>
        <v>0</v>
      </c>
      <c r="Z461" s="117">
        <f t="shared" si="82"/>
        <v>0</v>
      </c>
      <c r="AA461" s="118">
        <f t="shared" si="83"/>
        <v>0</v>
      </c>
      <c r="AB461" s="147"/>
    </row>
    <row r="462" spans="1:28" s="112" customFormat="1" ht="15.75" x14ac:dyDescent="0.25">
      <c r="A462" s="309">
        <v>108375</v>
      </c>
      <c r="B462" s="315" t="s">
        <v>675</v>
      </c>
      <c r="C462" s="309" t="s">
        <v>212</v>
      </c>
      <c r="D462" s="311" t="s">
        <v>662</v>
      </c>
      <c r="E462" s="115">
        <f t="shared" si="76"/>
        <v>16</v>
      </c>
      <c r="F462" s="131">
        <f>IF(AND(1=1,$E$12=1),VALUE(VLOOKUP($D462,'Pricing Reference'!$A$2:$J$98,2,FALSE))," ")</f>
        <v>16</v>
      </c>
      <c r="G462" s="131" t="str">
        <f>IF(AND(1=1,$E$12=2),VALUE(VLOOKUP($D462,'Pricing Reference'!$A$2:$J$98,3,FALSE))," ")</f>
        <v xml:space="preserve"> </v>
      </c>
      <c r="H462" s="131" t="str">
        <f>IF(AND(1=1,$E$12=3),VALUE(VLOOKUP($D462,'Pricing Reference'!$A$2:$J$98,4,FALSE))," ")</f>
        <v xml:space="preserve"> </v>
      </c>
      <c r="I462" s="131"/>
      <c r="J462" s="139">
        <f>VALUE(VLOOKUP($D462,'Pricing Reference'!$A$2:$J$98,10,FALSE))</f>
        <v>32</v>
      </c>
      <c r="K462" s="114"/>
      <c r="L462" s="114"/>
      <c r="M462" s="114"/>
      <c r="N462" s="114"/>
      <c r="O462" s="114"/>
      <c r="P462" s="139">
        <f t="shared" si="84"/>
        <v>0</v>
      </c>
      <c r="Q462" s="119"/>
      <c r="R462" s="116"/>
      <c r="S462" s="331">
        <v>847587007271</v>
      </c>
      <c r="T462" s="334" t="str">
        <f t="shared" si="77"/>
        <v xml:space="preserve"> </v>
      </c>
      <c r="U462" s="333"/>
      <c r="V462" s="117">
        <f t="shared" si="78"/>
        <v>0</v>
      </c>
      <c r="W462" s="117">
        <f t="shared" si="79"/>
        <v>0</v>
      </c>
      <c r="X462" s="117">
        <f t="shared" si="80"/>
        <v>0</v>
      </c>
      <c r="Y462" s="117">
        <f t="shared" si="81"/>
        <v>0</v>
      </c>
      <c r="Z462" s="117">
        <f t="shared" si="82"/>
        <v>0</v>
      </c>
      <c r="AA462" s="118">
        <f t="shared" si="83"/>
        <v>0</v>
      </c>
      <c r="AB462" s="147"/>
    </row>
    <row r="463" spans="1:28" s="112" customFormat="1" ht="15.75" x14ac:dyDescent="0.25">
      <c r="A463" s="309">
        <v>108173</v>
      </c>
      <c r="B463" s="315" t="s">
        <v>676</v>
      </c>
      <c r="C463" s="309" t="s">
        <v>212</v>
      </c>
      <c r="D463" s="311" t="s">
        <v>677</v>
      </c>
      <c r="E463" s="115">
        <f t="shared" si="76"/>
        <v>9.5</v>
      </c>
      <c r="F463" s="131">
        <f>IF(AND(1=1,$E$12=1),VALUE(VLOOKUP($D463,'Pricing Reference'!$A$2:$J$98,2,FALSE))," ")</f>
        <v>9.5</v>
      </c>
      <c r="G463" s="131" t="str">
        <f>IF(AND(1=1,$E$12=2),VALUE(VLOOKUP($D463,'Pricing Reference'!$A$2:$J$98,3,FALSE))," ")</f>
        <v xml:space="preserve"> </v>
      </c>
      <c r="H463" s="131" t="str">
        <f>IF(AND(1=1,$E$12=3),VALUE(VLOOKUP($D463,'Pricing Reference'!$A$2:$J$98,4,FALSE))," ")</f>
        <v xml:space="preserve"> </v>
      </c>
      <c r="I463" s="131"/>
      <c r="J463" s="139">
        <f>VALUE(VLOOKUP($D463,'Pricing Reference'!$A$2:$J$98,10,FALSE))</f>
        <v>19</v>
      </c>
      <c r="K463" s="114"/>
      <c r="L463" s="114"/>
      <c r="M463" s="114"/>
      <c r="N463" s="114"/>
      <c r="O463" s="114"/>
      <c r="P463" s="139">
        <f t="shared" si="84"/>
        <v>0</v>
      </c>
      <c r="Q463" s="119"/>
      <c r="R463" s="116"/>
      <c r="S463" s="331">
        <v>847587007912</v>
      </c>
      <c r="T463" s="334" t="str">
        <f t="shared" si="77"/>
        <v xml:space="preserve"> </v>
      </c>
      <c r="U463" s="333"/>
      <c r="V463" s="117">
        <f t="shared" si="78"/>
        <v>0</v>
      </c>
      <c r="W463" s="117">
        <f t="shared" si="79"/>
        <v>0</v>
      </c>
      <c r="X463" s="117">
        <f t="shared" si="80"/>
        <v>0</v>
      </c>
      <c r="Y463" s="117">
        <f t="shared" si="81"/>
        <v>0</v>
      </c>
      <c r="Z463" s="117">
        <f t="shared" si="82"/>
        <v>0</v>
      </c>
      <c r="AA463" s="118">
        <f t="shared" si="83"/>
        <v>0</v>
      </c>
      <c r="AB463" s="147"/>
    </row>
    <row r="464" spans="1:28" s="112" customFormat="1" ht="15.75" x14ac:dyDescent="0.25">
      <c r="A464" s="309">
        <v>111366</v>
      </c>
      <c r="B464" s="315" t="s">
        <v>678</v>
      </c>
      <c r="C464" s="309" t="s">
        <v>212</v>
      </c>
      <c r="D464" s="311" t="s">
        <v>677</v>
      </c>
      <c r="E464" s="115">
        <f t="shared" si="76"/>
        <v>9.5</v>
      </c>
      <c r="F464" s="131">
        <f>IF(AND(1=1,$E$12=1),VALUE(VLOOKUP($D464,'Pricing Reference'!$A$2:$J$98,2,FALSE))," ")</f>
        <v>9.5</v>
      </c>
      <c r="G464" s="131" t="str">
        <f>IF(AND(1=1,$E$12=2),VALUE(VLOOKUP($D464,'Pricing Reference'!$A$2:$J$98,3,FALSE))," ")</f>
        <v xml:space="preserve"> </v>
      </c>
      <c r="H464" s="131" t="str">
        <f>IF(AND(1=1,$E$12=3),VALUE(VLOOKUP($D464,'Pricing Reference'!$A$2:$J$98,4,FALSE))," ")</f>
        <v xml:space="preserve"> </v>
      </c>
      <c r="I464" s="131"/>
      <c r="J464" s="139">
        <f>VALUE(VLOOKUP($D464,'Pricing Reference'!$A$2:$J$98,10,FALSE))</f>
        <v>19</v>
      </c>
      <c r="K464" s="114"/>
      <c r="L464" s="114"/>
      <c r="M464" s="114"/>
      <c r="N464" s="114"/>
      <c r="O464" s="114"/>
      <c r="P464" s="139">
        <f t="shared" si="84"/>
        <v>0</v>
      </c>
      <c r="Q464" s="119"/>
      <c r="R464" s="116"/>
      <c r="S464" s="331">
        <v>888907001852</v>
      </c>
      <c r="T464" s="334" t="str">
        <f t="shared" si="77"/>
        <v xml:space="preserve"> </v>
      </c>
      <c r="U464" s="333"/>
      <c r="V464" s="117">
        <f t="shared" si="78"/>
        <v>0</v>
      </c>
      <c r="W464" s="117">
        <f t="shared" si="79"/>
        <v>0</v>
      </c>
      <c r="X464" s="117">
        <f t="shared" si="80"/>
        <v>0</v>
      </c>
      <c r="Y464" s="117">
        <f t="shared" si="81"/>
        <v>0</v>
      </c>
      <c r="Z464" s="117">
        <f t="shared" si="82"/>
        <v>0</v>
      </c>
      <c r="AA464" s="118">
        <f t="shared" si="83"/>
        <v>0</v>
      </c>
      <c r="AB464" s="147"/>
    </row>
    <row r="465" spans="1:28" s="112" customFormat="1" ht="15.75" x14ac:dyDescent="0.25">
      <c r="A465" s="309">
        <v>111367</v>
      </c>
      <c r="B465" s="315" t="s">
        <v>679</v>
      </c>
      <c r="C465" s="309" t="s">
        <v>212</v>
      </c>
      <c r="D465" s="311" t="s">
        <v>677</v>
      </c>
      <c r="E465" s="115">
        <f t="shared" si="76"/>
        <v>9.5</v>
      </c>
      <c r="F465" s="131">
        <f>IF(AND(1=1,$E$12=1),VALUE(VLOOKUP($D465,'Pricing Reference'!$A$2:$J$98,2,FALSE))," ")</f>
        <v>9.5</v>
      </c>
      <c r="G465" s="131" t="str">
        <f>IF(AND(1=1,$E$12=2),VALUE(VLOOKUP($D465,'Pricing Reference'!$A$2:$J$98,3,FALSE))," ")</f>
        <v xml:space="preserve"> </v>
      </c>
      <c r="H465" s="131" t="str">
        <f>IF(AND(1=1,$E$12=3),VALUE(VLOOKUP($D465,'Pricing Reference'!$A$2:$J$98,4,FALSE))," ")</f>
        <v xml:space="preserve"> </v>
      </c>
      <c r="I465" s="131"/>
      <c r="J465" s="139">
        <f>VALUE(VLOOKUP($D465,'Pricing Reference'!$A$2:$J$98,10,FALSE))</f>
        <v>19</v>
      </c>
      <c r="K465" s="114"/>
      <c r="L465" s="114"/>
      <c r="M465" s="114"/>
      <c r="N465" s="114"/>
      <c r="O465" s="114"/>
      <c r="P465" s="139">
        <f t="shared" si="84"/>
        <v>0</v>
      </c>
      <c r="Q465" s="119"/>
      <c r="R465" s="116"/>
      <c r="S465" s="331">
        <v>888907001869</v>
      </c>
      <c r="T465" s="334" t="str">
        <f t="shared" si="77"/>
        <v xml:space="preserve"> </v>
      </c>
      <c r="U465" s="333"/>
      <c r="V465" s="117">
        <f t="shared" si="78"/>
        <v>0</v>
      </c>
      <c r="W465" s="117">
        <f t="shared" si="79"/>
        <v>0</v>
      </c>
      <c r="X465" s="117">
        <f t="shared" si="80"/>
        <v>0</v>
      </c>
      <c r="Y465" s="117">
        <f t="shared" si="81"/>
        <v>0</v>
      </c>
      <c r="Z465" s="117">
        <f t="shared" si="82"/>
        <v>0</v>
      </c>
      <c r="AA465" s="118">
        <f t="shared" si="83"/>
        <v>0</v>
      </c>
      <c r="AB465" s="147"/>
    </row>
    <row r="466" spans="1:28" s="112" customFormat="1" ht="15.75" x14ac:dyDescent="0.25">
      <c r="A466" s="309">
        <v>111369</v>
      </c>
      <c r="B466" s="315" t="s">
        <v>680</v>
      </c>
      <c r="C466" s="309" t="s">
        <v>212</v>
      </c>
      <c r="D466" s="311" t="s">
        <v>677</v>
      </c>
      <c r="E466" s="115">
        <f t="shared" ref="E466:E503" si="85">SUM(F466:I466)</f>
        <v>9.5</v>
      </c>
      <c r="F466" s="131">
        <f>IF(AND(1=1,$E$12=1),VALUE(VLOOKUP($D466,'Pricing Reference'!$A$2:$J$98,2,FALSE))," ")</f>
        <v>9.5</v>
      </c>
      <c r="G466" s="131" t="str">
        <f>IF(AND(1=1,$E$12=2),VALUE(VLOOKUP($D466,'Pricing Reference'!$A$2:$J$98,3,FALSE))," ")</f>
        <v xml:space="preserve"> </v>
      </c>
      <c r="H466" s="131" t="str">
        <f>IF(AND(1=1,$E$12=3),VALUE(VLOOKUP($D466,'Pricing Reference'!$A$2:$J$98,4,FALSE))," ")</f>
        <v xml:space="preserve"> </v>
      </c>
      <c r="I466" s="131"/>
      <c r="J466" s="139">
        <f>VALUE(VLOOKUP($D466,'Pricing Reference'!$A$2:$J$98,10,FALSE))</f>
        <v>19</v>
      </c>
      <c r="K466" s="114"/>
      <c r="L466" s="114"/>
      <c r="M466" s="114"/>
      <c r="N466" s="114"/>
      <c r="O466" s="114"/>
      <c r="P466" s="139">
        <f t="shared" si="84"/>
        <v>0</v>
      </c>
      <c r="Q466" s="119"/>
      <c r="R466" s="116"/>
      <c r="S466" s="331">
        <v>888907001883</v>
      </c>
      <c r="T466" s="334" t="str">
        <f t="shared" si="77"/>
        <v xml:space="preserve"> </v>
      </c>
      <c r="U466" s="333"/>
      <c r="V466" s="117">
        <f t="shared" si="78"/>
        <v>0</v>
      </c>
      <c r="W466" s="117">
        <f t="shared" si="79"/>
        <v>0</v>
      </c>
      <c r="X466" s="117">
        <f t="shared" si="80"/>
        <v>0</v>
      </c>
      <c r="Y466" s="117">
        <f t="shared" si="81"/>
        <v>0</v>
      </c>
      <c r="Z466" s="117">
        <f t="shared" si="82"/>
        <v>0</v>
      </c>
      <c r="AA466" s="118">
        <f t="shared" si="83"/>
        <v>0</v>
      </c>
      <c r="AB466" s="147"/>
    </row>
    <row r="467" spans="1:28" s="112" customFormat="1" ht="15.75" x14ac:dyDescent="0.25">
      <c r="A467" s="309">
        <v>111368</v>
      </c>
      <c r="B467" s="315" t="s">
        <v>681</v>
      </c>
      <c r="C467" s="309" t="s">
        <v>212</v>
      </c>
      <c r="D467" s="311" t="s">
        <v>677</v>
      </c>
      <c r="E467" s="115">
        <f t="shared" si="85"/>
        <v>9.5</v>
      </c>
      <c r="F467" s="131">
        <f>IF(AND(1=1,$E$12=1),VALUE(VLOOKUP($D467,'Pricing Reference'!$A$2:$J$98,2,FALSE))," ")</f>
        <v>9.5</v>
      </c>
      <c r="G467" s="131" t="str">
        <f>IF(AND(1=1,$E$12=2),VALUE(VLOOKUP($D467,'Pricing Reference'!$A$2:$J$98,3,FALSE))," ")</f>
        <v xml:space="preserve"> </v>
      </c>
      <c r="H467" s="131" t="str">
        <f>IF(AND(1=1,$E$12=3),VALUE(VLOOKUP($D467,'Pricing Reference'!$A$2:$J$98,4,FALSE))," ")</f>
        <v xml:space="preserve"> </v>
      </c>
      <c r="I467" s="131"/>
      <c r="J467" s="139">
        <f>VALUE(VLOOKUP($D467,'Pricing Reference'!$A$2:$J$98,10,FALSE))</f>
        <v>19</v>
      </c>
      <c r="K467" s="114"/>
      <c r="L467" s="114"/>
      <c r="M467" s="114"/>
      <c r="N467" s="114"/>
      <c r="O467" s="114"/>
      <c r="P467" s="139">
        <f t="shared" si="84"/>
        <v>0</v>
      </c>
      <c r="Q467" s="119"/>
      <c r="R467" s="116"/>
      <c r="S467" s="331">
        <v>888907001876</v>
      </c>
      <c r="T467" s="334" t="str">
        <f t="shared" si="77"/>
        <v xml:space="preserve"> </v>
      </c>
      <c r="U467" s="333"/>
      <c r="V467" s="117">
        <f t="shared" si="78"/>
        <v>0</v>
      </c>
      <c r="W467" s="117">
        <f t="shared" si="79"/>
        <v>0</v>
      </c>
      <c r="X467" s="117">
        <f t="shared" si="80"/>
        <v>0</v>
      </c>
      <c r="Y467" s="117">
        <f t="shared" si="81"/>
        <v>0</v>
      </c>
      <c r="Z467" s="117">
        <f t="shared" si="82"/>
        <v>0</v>
      </c>
      <c r="AA467" s="118">
        <f t="shared" si="83"/>
        <v>0</v>
      </c>
      <c r="AB467" s="147"/>
    </row>
    <row r="468" spans="1:28" s="112" customFormat="1" ht="15.75" x14ac:dyDescent="0.25">
      <c r="A468" s="309">
        <v>108945</v>
      </c>
      <c r="B468" s="315" t="s">
        <v>682</v>
      </c>
      <c r="C468" s="309" t="s">
        <v>212</v>
      </c>
      <c r="D468" s="311" t="s">
        <v>677</v>
      </c>
      <c r="E468" s="115">
        <f t="shared" si="85"/>
        <v>9.5</v>
      </c>
      <c r="F468" s="131">
        <f>IF(AND(1=1,$E$12=1),VALUE(VLOOKUP($D468,'Pricing Reference'!$A$2:$J$98,2,FALSE))," ")</f>
        <v>9.5</v>
      </c>
      <c r="G468" s="131" t="str">
        <f>IF(AND(1=1,$E$12=2),VALUE(VLOOKUP($D468,'Pricing Reference'!$A$2:$J$98,3,FALSE))," ")</f>
        <v xml:space="preserve"> </v>
      </c>
      <c r="H468" s="131" t="str">
        <f>IF(AND(1=1,$E$12=3),VALUE(VLOOKUP($D468,'Pricing Reference'!$A$2:$J$98,4,FALSE))," ")</f>
        <v xml:space="preserve"> </v>
      </c>
      <c r="I468" s="131"/>
      <c r="J468" s="139">
        <f>VALUE(VLOOKUP($D468,'Pricing Reference'!$A$2:$J$98,10,FALSE))</f>
        <v>19</v>
      </c>
      <c r="K468" s="114"/>
      <c r="L468" s="114"/>
      <c r="M468" s="114"/>
      <c r="N468" s="114"/>
      <c r="O468" s="114"/>
      <c r="P468" s="139">
        <f t="shared" si="84"/>
        <v>0</v>
      </c>
      <c r="Q468" s="119"/>
      <c r="R468" s="116"/>
      <c r="S468" s="331">
        <v>888907001890</v>
      </c>
      <c r="T468" s="334" t="str">
        <f t="shared" si="77"/>
        <v xml:space="preserve"> </v>
      </c>
      <c r="U468" s="333"/>
      <c r="V468" s="117">
        <f t="shared" si="78"/>
        <v>0</v>
      </c>
      <c r="W468" s="117">
        <f t="shared" si="79"/>
        <v>0</v>
      </c>
      <c r="X468" s="117">
        <f t="shared" si="80"/>
        <v>0</v>
      </c>
      <c r="Y468" s="117">
        <f t="shared" si="81"/>
        <v>0</v>
      </c>
      <c r="Z468" s="117">
        <f t="shared" si="82"/>
        <v>0</v>
      </c>
      <c r="AA468" s="118">
        <f t="shared" si="83"/>
        <v>0</v>
      </c>
      <c r="AB468" s="147"/>
    </row>
    <row r="469" spans="1:28" s="112" customFormat="1" ht="15.75" x14ac:dyDescent="0.25">
      <c r="A469" s="309">
        <v>108176</v>
      </c>
      <c r="B469" s="315" t="s">
        <v>683</v>
      </c>
      <c r="C469" s="309" t="s">
        <v>212</v>
      </c>
      <c r="D469" s="311" t="s">
        <v>677</v>
      </c>
      <c r="E469" s="115">
        <f t="shared" si="85"/>
        <v>9.5</v>
      </c>
      <c r="F469" s="131">
        <f>IF(AND(1=1,$E$12=1),VALUE(VLOOKUP($D469,'Pricing Reference'!$A$2:$J$98,2,FALSE))," ")</f>
        <v>9.5</v>
      </c>
      <c r="G469" s="131" t="str">
        <f>IF(AND(1=1,$E$12=2),VALUE(VLOOKUP($D469,'Pricing Reference'!$A$2:$J$98,3,FALSE))," ")</f>
        <v xml:space="preserve"> </v>
      </c>
      <c r="H469" s="131" t="str">
        <f>IF(AND(1=1,$E$12=3),VALUE(VLOOKUP($D469,'Pricing Reference'!$A$2:$J$98,4,FALSE))," ")</f>
        <v xml:space="preserve"> </v>
      </c>
      <c r="I469" s="131"/>
      <c r="J469" s="139">
        <f>VALUE(VLOOKUP($D469,'Pricing Reference'!$A$2:$J$98,10,FALSE))</f>
        <v>19</v>
      </c>
      <c r="K469" s="114"/>
      <c r="L469" s="114"/>
      <c r="M469" s="114"/>
      <c r="N469" s="114"/>
      <c r="O469" s="114"/>
      <c r="P469" s="139">
        <f t="shared" si="84"/>
        <v>0</v>
      </c>
      <c r="Q469" s="119"/>
      <c r="R469" s="116"/>
      <c r="S469" s="331">
        <v>847587007899</v>
      </c>
      <c r="T469" s="334" t="str">
        <f t="shared" si="77"/>
        <v xml:space="preserve"> </v>
      </c>
      <c r="U469" s="333"/>
      <c r="V469" s="117">
        <f t="shared" si="78"/>
        <v>0</v>
      </c>
      <c r="W469" s="117">
        <f t="shared" si="79"/>
        <v>0</v>
      </c>
      <c r="X469" s="117">
        <f t="shared" si="80"/>
        <v>0</v>
      </c>
      <c r="Y469" s="117">
        <f t="shared" si="81"/>
        <v>0</v>
      </c>
      <c r="Z469" s="117">
        <f t="shared" si="82"/>
        <v>0</v>
      </c>
      <c r="AA469" s="118">
        <f t="shared" si="83"/>
        <v>0</v>
      </c>
      <c r="AB469" s="147"/>
    </row>
    <row r="470" spans="1:28" s="112" customFormat="1" ht="15.75" x14ac:dyDescent="0.25">
      <c r="A470" s="309">
        <v>108363</v>
      </c>
      <c r="B470" s="315" t="s">
        <v>684</v>
      </c>
      <c r="C470" s="309" t="s">
        <v>212</v>
      </c>
      <c r="D470" s="311" t="s">
        <v>677</v>
      </c>
      <c r="E470" s="115">
        <f t="shared" si="85"/>
        <v>9.5</v>
      </c>
      <c r="F470" s="131">
        <f>IF(AND(1=1,$E$12=1),VALUE(VLOOKUP($D470,'Pricing Reference'!$A$2:$J$98,2,FALSE))," ")</f>
        <v>9.5</v>
      </c>
      <c r="G470" s="131" t="str">
        <f>IF(AND(1=1,$E$12=2),VALUE(VLOOKUP($D470,'Pricing Reference'!$A$2:$J$98,3,FALSE))," ")</f>
        <v xml:space="preserve"> </v>
      </c>
      <c r="H470" s="131" t="str">
        <f>IF(AND(1=1,$E$12=3),VALUE(VLOOKUP($D470,'Pricing Reference'!$A$2:$J$98,4,FALSE))," ")</f>
        <v xml:space="preserve"> </v>
      </c>
      <c r="I470" s="131"/>
      <c r="J470" s="139">
        <f>VALUE(VLOOKUP($D470,'Pricing Reference'!$A$2:$J$98,10,FALSE))</f>
        <v>19</v>
      </c>
      <c r="K470" s="114"/>
      <c r="L470" s="114"/>
      <c r="M470" s="114"/>
      <c r="N470" s="114"/>
      <c r="O470" s="114"/>
      <c r="P470" s="139">
        <f t="shared" si="84"/>
        <v>0</v>
      </c>
      <c r="Q470" s="119"/>
      <c r="R470" s="116"/>
      <c r="S470" s="331">
        <v>847587007165</v>
      </c>
      <c r="T470" s="334" t="str">
        <f t="shared" si="77"/>
        <v xml:space="preserve"> </v>
      </c>
      <c r="U470" s="333"/>
      <c r="V470" s="117">
        <f t="shared" si="78"/>
        <v>0</v>
      </c>
      <c r="W470" s="117">
        <f t="shared" si="79"/>
        <v>0</v>
      </c>
      <c r="X470" s="117">
        <f t="shared" si="80"/>
        <v>0</v>
      </c>
      <c r="Y470" s="117">
        <f t="shared" si="81"/>
        <v>0</v>
      </c>
      <c r="Z470" s="117">
        <f t="shared" si="82"/>
        <v>0</v>
      </c>
      <c r="AA470" s="118">
        <f t="shared" si="83"/>
        <v>0</v>
      </c>
      <c r="AB470" s="147"/>
    </row>
    <row r="471" spans="1:28" s="112" customFormat="1" ht="15.75" x14ac:dyDescent="0.25">
      <c r="A471" s="309">
        <v>108360</v>
      </c>
      <c r="B471" s="315" t="s">
        <v>685</v>
      </c>
      <c r="C471" s="309" t="s">
        <v>212</v>
      </c>
      <c r="D471" s="311" t="s">
        <v>677</v>
      </c>
      <c r="E471" s="115">
        <f t="shared" si="85"/>
        <v>9.5</v>
      </c>
      <c r="F471" s="131">
        <f>IF(AND(1=1,$E$12=1),VALUE(VLOOKUP($D471,'Pricing Reference'!$A$2:$J$98,2,FALSE))," ")</f>
        <v>9.5</v>
      </c>
      <c r="G471" s="131" t="str">
        <f>IF(AND(1=1,$E$12=2),VALUE(VLOOKUP($D471,'Pricing Reference'!$A$2:$J$98,3,FALSE))," ")</f>
        <v xml:space="preserve"> </v>
      </c>
      <c r="H471" s="131" t="str">
        <f>IF(AND(1=1,$E$12=3),VALUE(VLOOKUP($D471,'Pricing Reference'!$A$2:$J$98,4,FALSE))," ")</f>
        <v xml:space="preserve"> </v>
      </c>
      <c r="I471" s="131"/>
      <c r="J471" s="139">
        <f>VALUE(VLOOKUP($D471,'Pricing Reference'!$A$2:$J$98,10,FALSE))</f>
        <v>19</v>
      </c>
      <c r="K471" s="114"/>
      <c r="L471" s="114"/>
      <c r="M471" s="114"/>
      <c r="N471" s="114"/>
      <c r="O471" s="114"/>
      <c r="P471" s="139">
        <f t="shared" si="84"/>
        <v>0</v>
      </c>
      <c r="Q471" s="119"/>
      <c r="R471" s="116"/>
      <c r="S471" s="331">
        <v>847587007134</v>
      </c>
      <c r="T471" s="334" t="str">
        <f t="shared" si="77"/>
        <v xml:space="preserve"> </v>
      </c>
      <c r="U471" s="333"/>
      <c r="V471" s="117">
        <f t="shared" si="78"/>
        <v>0</v>
      </c>
      <c r="W471" s="117">
        <f t="shared" si="79"/>
        <v>0</v>
      </c>
      <c r="X471" s="117">
        <f t="shared" si="80"/>
        <v>0</v>
      </c>
      <c r="Y471" s="117">
        <f t="shared" si="81"/>
        <v>0</v>
      </c>
      <c r="Z471" s="117">
        <f t="shared" si="82"/>
        <v>0</v>
      </c>
      <c r="AA471" s="118">
        <f t="shared" si="83"/>
        <v>0</v>
      </c>
      <c r="AB471" s="147"/>
    </row>
    <row r="472" spans="1:28" s="112" customFormat="1" ht="15.75" x14ac:dyDescent="0.25">
      <c r="A472" s="309">
        <v>108362</v>
      </c>
      <c r="B472" s="315" t="s">
        <v>686</v>
      </c>
      <c r="C472" s="309" t="s">
        <v>212</v>
      </c>
      <c r="D472" s="311" t="s">
        <v>677</v>
      </c>
      <c r="E472" s="115">
        <f t="shared" si="85"/>
        <v>9.5</v>
      </c>
      <c r="F472" s="131">
        <f>IF(AND(1=1,$E$12=1),VALUE(VLOOKUP($D472,'Pricing Reference'!$A$2:$J$98,2,FALSE))," ")</f>
        <v>9.5</v>
      </c>
      <c r="G472" s="131" t="str">
        <f>IF(AND(1=1,$E$12=2),VALUE(VLOOKUP($D472,'Pricing Reference'!$A$2:$J$98,3,FALSE))," ")</f>
        <v xml:space="preserve"> </v>
      </c>
      <c r="H472" s="131" t="str">
        <f>IF(AND(1=1,$E$12=3),VALUE(VLOOKUP($D472,'Pricing Reference'!$A$2:$J$98,4,FALSE))," ")</f>
        <v xml:space="preserve"> </v>
      </c>
      <c r="I472" s="131"/>
      <c r="J472" s="139">
        <f>VALUE(VLOOKUP($D472,'Pricing Reference'!$A$2:$J$98,10,FALSE))</f>
        <v>19</v>
      </c>
      <c r="K472" s="114"/>
      <c r="L472" s="114"/>
      <c r="M472" s="114"/>
      <c r="N472" s="114"/>
      <c r="O472" s="114"/>
      <c r="P472" s="139">
        <f t="shared" si="84"/>
        <v>0</v>
      </c>
      <c r="Q472" s="119"/>
      <c r="R472" s="116"/>
      <c r="S472" s="331">
        <v>847587007158</v>
      </c>
      <c r="T472" s="334" t="str">
        <f t="shared" si="77"/>
        <v xml:space="preserve"> </v>
      </c>
      <c r="U472" s="333"/>
      <c r="V472" s="117">
        <f t="shared" si="78"/>
        <v>0</v>
      </c>
      <c r="W472" s="117">
        <f t="shared" si="79"/>
        <v>0</v>
      </c>
      <c r="X472" s="117">
        <f t="shared" si="80"/>
        <v>0</v>
      </c>
      <c r="Y472" s="117">
        <f t="shared" si="81"/>
        <v>0</v>
      </c>
      <c r="Z472" s="117">
        <f t="shared" si="82"/>
        <v>0</v>
      </c>
      <c r="AA472" s="118">
        <f t="shared" si="83"/>
        <v>0</v>
      </c>
      <c r="AB472" s="147"/>
    </row>
    <row r="473" spans="1:28" s="112" customFormat="1" ht="15.75" x14ac:dyDescent="0.25">
      <c r="A473" s="309">
        <v>108357</v>
      </c>
      <c r="B473" s="315" t="s">
        <v>687</v>
      </c>
      <c r="C473" s="309" t="s">
        <v>212</v>
      </c>
      <c r="D473" s="311" t="s">
        <v>677</v>
      </c>
      <c r="E473" s="115">
        <f t="shared" si="85"/>
        <v>9.5</v>
      </c>
      <c r="F473" s="131">
        <f>IF(AND(1=1,$E$12=1),VALUE(VLOOKUP($D473,'Pricing Reference'!$A$2:$J$98,2,FALSE))," ")</f>
        <v>9.5</v>
      </c>
      <c r="G473" s="131" t="str">
        <f>IF(AND(1=1,$E$12=2),VALUE(VLOOKUP($D473,'Pricing Reference'!$A$2:$J$98,3,FALSE))," ")</f>
        <v xml:space="preserve"> </v>
      </c>
      <c r="H473" s="131" t="str">
        <f>IF(AND(1=1,$E$12=3),VALUE(VLOOKUP($D473,'Pricing Reference'!$A$2:$J$98,4,FALSE))," ")</f>
        <v xml:space="preserve"> </v>
      </c>
      <c r="I473" s="131"/>
      <c r="J473" s="139">
        <f>VALUE(VLOOKUP($D473,'Pricing Reference'!$A$2:$J$98,10,FALSE))</f>
        <v>19</v>
      </c>
      <c r="K473" s="114"/>
      <c r="L473" s="114"/>
      <c r="M473" s="114"/>
      <c r="N473" s="114"/>
      <c r="O473" s="114"/>
      <c r="P473" s="139">
        <f t="shared" si="84"/>
        <v>0</v>
      </c>
      <c r="Q473" s="119"/>
      <c r="R473" s="116"/>
      <c r="S473" s="331">
        <v>847587007103</v>
      </c>
      <c r="T473" s="334" t="str">
        <f t="shared" si="77"/>
        <v xml:space="preserve"> </v>
      </c>
      <c r="U473" s="333"/>
      <c r="V473" s="117">
        <f t="shared" si="78"/>
        <v>0</v>
      </c>
      <c r="W473" s="117">
        <f t="shared" si="79"/>
        <v>0</v>
      </c>
      <c r="X473" s="117">
        <f t="shared" si="80"/>
        <v>0</v>
      </c>
      <c r="Y473" s="117">
        <f t="shared" si="81"/>
        <v>0</v>
      </c>
      <c r="Z473" s="117">
        <f t="shared" si="82"/>
        <v>0</v>
      </c>
      <c r="AA473" s="118">
        <f t="shared" si="83"/>
        <v>0</v>
      </c>
      <c r="AB473" s="147"/>
    </row>
    <row r="474" spans="1:28" s="112" customFormat="1" ht="15.75" x14ac:dyDescent="0.25">
      <c r="A474" s="309">
        <v>108671</v>
      </c>
      <c r="B474" s="315" t="s">
        <v>688</v>
      </c>
      <c r="C474" s="309" t="s">
        <v>212</v>
      </c>
      <c r="D474" s="311" t="s">
        <v>689</v>
      </c>
      <c r="E474" s="115">
        <f t="shared" si="85"/>
        <v>11</v>
      </c>
      <c r="F474" s="131">
        <f>IF(AND(1=1,$E$12=1),VALUE(VLOOKUP($D474,'Pricing Reference'!$A$2:$J$98,2,FALSE))," ")</f>
        <v>11</v>
      </c>
      <c r="G474" s="131" t="str">
        <f>IF(AND(1=1,$E$12=2),VALUE(VLOOKUP($D474,'Pricing Reference'!$A$2:$J$98,3,FALSE))," ")</f>
        <v xml:space="preserve"> </v>
      </c>
      <c r="H474" s="131" t="str">
        <f>IF(AND(1=1,$E$12=3),VALUE(VLOOKUP($D474,'Pricing Reference'!$A$2:$J$98,4,FALSE))," ")</f>
        <v xml:space="preserve"> </v>
      </c>
      <c r="I474" s="131"/>
      <c r="J474" s="139">
        <f>VALUE(VLOOKUP($D474,'Pricing Reference'!$A$2:$J$98,10,FALSE))</f>
        <v>22</v>
      </c>
      <c r="K474" s="114"/>
      <c r="L474" s="114"/>
      <c r="M474" s="114"/>
      <c r="N474" s="114"/>
      <c r="O474" s="114"/>
      <c r="P474" s="139">
        <f t="shared" si="84"/>
        <v>0</v>
      </c>
      <c r="Q474" s="119"/>
      <c r="R474" s="116"/>
      <c r="S474" s="331">
        <v>847587008872</v>
      </c>
      <c r="T474" s="334" t="str">
        <f t="shared" si="77"/>
        <v xml:space="preserve"> </v>
      </c>
      <c r="U474" s="333"/>
      <c r="V474" s="117">
        <f t="shared" si="78"/>
        <v>0</v>
      </c>
      <c r="W474" s="117">
        <f t="shared" si="79"/>
        <v>0</v>
      </c>
      <c r="X474" s="117">
        <f t="shared" si="80"/>
        <v>0</v>
      </c>
      <c r="Y474" s="117">
        <f t="shared" si="81"/>
        <v>0</v>
      </c>
      <c r="Z474" s="117">
        <f t="shared" si="82"/>
        <v>0</v>
      </c>
      <c r="AA474" s="118">
        <f t="shared" si="83"/>
        <v>0</v>
      </c>
      <c r="AB474" s="147"/>
    </row>
    <row r="475" spans="1:28" s="112" customFormat="1" ht="15.75" x14ac:dyDescent="0.25">
      <c r="A475" s="309">
        <v>108672</v>
      </c>
      <c r="B475" s="315" t="s">
        <v>690</v>
      </c>
      <c r="C475" s="309" t="s">
        <v>212</v>
      </c>
      <c r="D475" s="311" t="s">
        <v>689</v>
      </c>
      <c r="E475" s="115">
        <f t="shared" si="85"/>
        <v>11</v>
      </c>
      <c r="F475" s="131">
        <f>IF(AND(1=1,$E$12=1),VALUE(VLOOKUP($D475,'Pricing Reference'!$A$2:$J$98,2,FALSE))," ")</f>
        <v>11</v>
      </c>
      <c r="G475" s="131" t="str">
        <f>IF(AND(1=1,$E$12=2),VALUE(VLOOKUP($D475,'Pricing Reference'!$A$2:$J$98,3,FALSE))," ")</f>
        <v xml:space="preserve"> </v>
      </c>
      <c r="H475" s="131" t="str">
        <f>IF(AND(1=1,$E$12=3),VALUE(VLOOKUP($D475,'Pricing Reference'!$A$2:$J$98,4,FALSE))," ")</f>
        <v xml:space="preserve"> </v>
      </c>
      <c r="I475" s="131"/>
      <c r="J475" s="139">
        <f>VALUE(VLOOKUP($D475,'Pricing Reference'!$A$2:$J$98,10,FALSE))</f>
        <v>22</v>
      </c>
      <c r="K475" s="114"/>
      <c r="L475" s="114"/>
      <c r="M475" s="114"/>
      <c r="N475" s="114"/>
      <c r="O475" s="114"/>
      <c r="P475" s="139">
        <f t="shared" si="84"/>
        <v>0</v>
      </c>
      <c r="Q475" s="119"/>
      <c r="R475" s="116"/>
      <c r="S475" s="331">
        <v>847587008896</v>
      </c>
      <c r="T475" s="334" t="str">
        <f t="shared" si="77"/>
        <v xml:space="preserve"> </v>
      </c>
      <c r="U475" s="333"/>
      <c r="V475" s="117">
        <f t="shared" si="78"/>
        <v>0</v>
      </c>
      <c r="W475" s="117">
        <f t="shared" si="79"/>
        <v>0</v>
      </c>
      <c r="X475" s="117">
        <f t="shared" si="80"/>
        <v>0</v>
      </c>
      <c r="Y475" s="117">
        <f t="shared" si="81"/>
        <v>0</v>
      </c>
      <c r="Z475" s="117">
        <f t="shared" si="82"/>
        <v>0</v>
      </c>
      <c r="AA475" s="118">
        <f t="shared" si="83"/>
        <v>0</v>
      </c>
      <c r="AB475" s="147"/>
    </row>
    <row r="476" spans="1:28" s="112" customFormat="1" ht="15.75" x14ac:dyDescent="0.25">
      <c r="A476" s="309">
        <v>108669</v>
      </c>
      <c r="B476" s="315" t="s">
        <v>691</v>
      </c>
      <c r="C476" s="309" t="s">
        <v>212</v>
      </c>
      <c r="D476" s="311" t="s">
        <v>689</v>
      </c>
      <c r="E476" s="115">
        <f t="shared" si="85"/>
        <v>11</v>
      </c>
      <c r="F476" s="131">
        <f>IF(AND(1=1,$E$12=1),VALUE(VLOOKUP($D476,'Pricing Reference'!$A$2:$J$98,2,FALSE))," ")</f>
        <v>11</v>
      </c>
      <c r="G476" s="131" t="str">
        <f>IF(AND(1=1,$E$12=2),VALUE(VLOOKUP($D476,'Pricing Reference'!$A$2:$J$98,3,FALSE))," ")</f>
        <v xml:space="preserve"> </v>
      </c>
      <c r="H476" s="131" t="str">
        <f>IF(AND(1=1,$E$12=3),VALUE(VLOOKUP($D476,'Pricing Reference'!$A$2:$J$98,4,FALSE))," ")</f>
        <v xml:space="preserve"> </v>
      </c>
      <c r="I476" s="131"/>
      <c r="J476" s="139">
        <f>VALUE(VLOOKUP($D476,'Pricing Reference'!$A$2:$J$98,10,FALSE))</f>
        <v>22</v>
      </c>
      <c r="K476" s="114"/>
      <c r="L476" s="114"/>
      <c r="M476" s="114"/>
      <c r="N476" s="114"/>
      <c r="O476" s="114"/>
      <c r="P476" s="139">
        <f t="shared" si="84"/>
        <v>0</v>
      </c>
      <c r="Q476" s="119"/>
      <c r="R476" s="116"/>
      <c r="S476" s="331">
        <v>847587008858</v>
      </c>
      <c r="T476" s="334" t="str">
        <f t="shared" si="77"/>
        <v xml:space="preserve"> </v>
      </c>
      <c r="U476" s="333"/>
      <c r="V476" s="117">
        <f t="shared" si="78"/>
        <v>0</v>
      </c>
      <c r="W476" s="117">
        <f t="shared" si="79"/>
        <v>0</v>
      </c>
      <c r="X476" s="117">
        <f t="shared" si="80"/>
        <v>0</v>
      </c>
      <c r="Y476" s="117">
        <f t="shared" si="81"/>
        <v>0</v>
      </c>
      <c r="Z476" s="117">
        <f t="shared" si="82"/>
        <v>0</v>
      </c>
      <c r="AA476" s="118">
        <f t="shared" si="83"/>
        <v>0</v>
      </c>
      <c r="AB476" s="147"/>
    </row>
    <row r="477" spans="1:28" s="112" customFormat="1" ht="15.75" x14ac:dyDescent="0.25">
      <c r="A477" s="309">
        <v>108711</v>
      </c>
      <c r="B477" s="315" t="s">
        <v>692</v>
      </c>
      <c r="C477" s="309" t="s">
        <v>212</v>
      </c>
      <c r="D477" s="311" t="s">
        <v>689</v>
      </c>
      <c r="E477" s="115">
        <f t="shared" si="85"/>
        <v>11</v>
      </c>
      <c r="F477" s="131">
        <f>IF(AND(1=1,$E$12=1),VALUE(VLOOKUP($D477,'Pricing Reference'!$A$2:$J$98,2,FALSE))," ")</f>
        <v>11</v>
      </c>
      <c r="G477" s="131" t="str">
        <f>IF(AND(1=1,$E$12=2),VALUE(VLOOKUP($D477,'Pricing Reference'!$A$2:$J$98,3,FALSE))," ")</f>
        <v xml:space="preserve"> </v>
      </c>
      <c r="H477" s="131" t="str">
        <f>IF(AND(1=1,$E$12=3),VALUE(VLOOKUP($D477,'Pricing Reference'!$A$2:$J$98,4,FALSE))," ")</f>
        <v xml:space="preserve"> </v>
      </c>
      <c r="I477" s="131"/>
      <c r="J477" s="139">
        <f>VALUE(VLOOKUP($D477,'Pricing Reference'!$A$2:$J$98,10,FALSE))</f>
        <v>22</v>
      </c>
      <c r="K477" s="114"/>
      <c r="L477" s="114"/>
      <c r="M477" s="114"/>
      <c r="N477" s="114"/>
      <c r="O477" s="114"/>
      <c r="P477" s="139">
        <f t="shared" si="84"/>
        <v>0</v>
      </c>
      <c r="Q477" s="119"/>
      <c r="R477" s="116"/>
      <c r="S477" s="331">
        <v>847587008889</v>
      </c>
      <c r="T477" s="334" t="str">
        <f t="shared" si="77"/>
        <v xml:space="preserve"> </v>
      </c>
      <c r="U477" s="333"/>
      <c r="V477" s="117">
        <f t="shared" si="78"/>
        <v>0</v>
      </c>
      <c r="W477" s="117">
        <f t="shared" si="79"/>
        <v>0</v>
      </c>
      <c r="X477" s="117">
        <f t="shared" si="80"/>
        <v>0</v>
      </c>
      <c r="Y477" s="117">
        <f t="shared" si="81"/>
        <v>0</v>
      </c>
      <c r="Z477" s="117">
        <f t="shared" si="82"/>
        <v>0</v>
      </c>
      <c r="AA477" s="118">
        <f t="shared" si="83"/>
        <v>0</v>
      </c>
      <c r="AB477" s="147"/>
    </row>
    <row r="478" spans="1:28" s="112" customFormat="1" ht="15.75" x14ac:dyDescent="0.25">
      <c r="A478" s="309">
        <v>108670</v>
      </c>
      <c r="B478" s="315" t="s">
        <v>693</v>
      </c>
      <c r="C478" s="309" t="s">
        <v>212</v>
      </c>
      <c r="D478" s="311" t="s">
        <v>689</v>
      </c>
      <c r="E478" s="115">
        <f t="shared" si="85"/>
        <v>11</v>
      </c>
      <c r="F478" s="131">
        <f>IF(AND(1=1,$E$12=1),VALUE(VLOOKUP($D478,'Pricing Reference'!$A$2:$J$98,2,FALSE))," ")</f>
        <v>11</v>
      </c>
      <c r="G478" s="131" t="str">
        <f>IF(AND(1=1,$E$12=2),VALUE(VLOOKUP($D478,'Pricing Reference'!$A$2:$J$98,3,FALSE))," ")</f>
        <v xml:space="preserve"> </v>
      </c>
      <c r="H478" s="131" t="str">
        <f>IF(AND(1=1,$E$12=3),VALUE(VLOOKUP($D478,'Pricing Reference'!$A$2:$J$98,4,FALSE))," ")</f>
        <v xml:space="preserve"> </v>
      </c>
      <c r="I478" s="131"/>
      <c r="J478" s="139">
        <f>VALUE(VLOOKUP($D478,'Pricing Reference'!$A$2:$J$98,10,FALSE))</f>
        <v>22</v>
      </c>
      <c r="K478" s="114"/>
      <c r="L478" s="114"/>
      <c r="M478" s="114"/>
      <c r="N478" s="114"/>
      <c r="O478" s="114"/>
      <c r="P478" s="139">
        <f t="shared" si="84"/>
        <v>0</v>
      </c>
      <c r="Q478" s="119"/>
      <c r="R478" s="116"/>
      <c r="S478" s="331">
        <v>847587008865</v>
      </c>
      <c r="T478" s="334" t="str">
        <f t="shared" si="77"/>
        <v xml:space="preserve"> </v>
      </c>
      <c r="U478" s="333"/>
      <c r="V478" s="117">
        <f t="shared" si="78"/>
        <v>0</v>
      </c>
      <c r="W478" s="117">
        <f t="shared" si="79"/>
        <v>0</v>
      </c>
      <c r="X478" s="117">
        <f t="shared" si="80"/>
        <v>0</v>
      </c>
      <c r="Y478" s="117">
        <f t="shared" si="81"/>
        <v>0</v>
      </c>
      <c r="Z478" s="117">
        <f t="shared" si="82"/>
        <v>0</v>
      </c>
      <c r="AA478" s="118">
        <f t="shared" si="83"/>
        <v>0</v>
      </c>
      <c r="AB478" s="147"/>
    </row>
    <row r="479" spans="1:28" s="112" customFormat="1" ht="15.75" x14ac:dyDescent="0.25">
      <c r="A479" s="309">
        <v>108667</v>
      </c>
      <c r="B479" s="315" t="s">
        <v>694</v>
      </c>
      <c r="C479" s="309" t="s">
        <v>212</v>
      </c>
      <c r="D479" s="311" t="s">
        <v>689</v>
      </c>
      <c r="E479" s="115">
        <f t="shared" si="85"/>
        <v>11</v>
      </c>
      <c r="F479" s="131">
        <f>IF(AND(1=1,$E$12=1),VALUE(VLOOKUP($D479,'Pricing Reference'!$A$2:$J$98,2,FALSE))," ")</f>
        <v>11</v>
      </c>
      <c r="G479" s="131" t="str">
        <f>IF(AND(1=1,$E$12=2),VALUE(VLOOKUP($D479,'Pricing Reference'!$A$2:$J$98,3,FALSE))," ")</f>
        <v xml:space="preserve"> </v>
      </c>
      <c r="H479" s="131" t="str">
        <f>IF(AND(1=1,$E$12=3),VALUE(VLOOKUP($D479,'Pricing Reference'!$A$2:$J$98,4,FALSE))," ")</f>
        <v xml:space="preserve"> </v>
      </c>
      <c r="I479" s="131"/>
      <c r="J479" s="139">
        <f>VALUE(VLOOKUP($D479,'Pricing Reference'!$A$2:$J$98,10,FALSE))</f>
        <v>22</v>
      </c>
      <c r="K479" s="114"/>
      <c r="L479" s="114"/>
      <c r="M479" s="114"/>
      <c r="N479" s="114"/>
      <c r="O479" s="114"/>
      <c r="P479" s="139">
        <f t="shared" si="84"/>
        <v>0</v>
      </c>
      <c r="Q479" s="119"/>
      <c r="R479" s="116"/>
      <c r="S479" s="331">
        <v>847587008834</v>
      </c>
      <c r="T479" s="334" t="str">
        <f t="shared" si="77"/>
        <v xml:space="preserve"> </v>
      </c>
      <c r="U479" s="333"/>
      <c r="V479" s="117">
        <f t="shared" si="78"/>
        <v>0</v>
      </c>
      <c r="W479" s="117">
        <f t="shared" si="79"/>
        <v>0</v>
      </c>
      <c r="X479" s="117">
        <f t="shared" si="80"/>
        <v>0</v>
      </c>
      <c r="Y479" s="117">
        <f t="shared" si="81"/>
        <v>0</v>
      </c>
      <c r="Z479" s="117">
        <f t="shared" si="82"/>
        <v>0</v>
      </c>
      <c r="AA479" s="118">
        <f t="shared" si="83"/>
        <v>0</v>
      </c>
      <c r="AB479" s="147"/>
    </row>
    <row r="480" spans="1:28" s="112" customFormat="1" ht="15.75" x14ac:dyDescent="0.25">
      <c r="A480" s="309">
        <v>111683.70699999999</v>
      </c>
      <c r="B480" s="315" t="s">
        <v>695</v>
      </c>
      <c r="C480" s="309" t="s">
        <v>152</v>
      </c>
      <c r="D480" s="311" t="s">
        <v>696</v>
      </c>
      <c r="E480" s="115">
        <f t="shared" si="85"/>
        <v>11</v>
      </c>
      <c r="F480" s="131">
        <f>IF(AND(1=1,$E$12=1),VALUE(VLOOKUP($D480,'Pricing Reference'!$A$2:$J$98,2,FALSE))," ")</f>
        <v>11</v>
      </c>
      <c r="G480" s="131" t="str">
        <f>IF(AND(1=1,$E$12=2),VALUE(VLOOKUP($D480,'Pricing Reference'!$A$2:$J$98,3,FALSE))," ")</f>
        <v xml:space="preserve"> </v>
      </c>
      <c r="H480" s="131" t="str">
        <f>IF(AND(1=1,$E$12=3),VALUE(VLOOKUP($D480,'Pricing Reference'!$A$2:$J$98,4,FALSE))," ")</f>
        <v xml:space="preserve"> </v>
      </c>
      <c r="I480" s="131"/>
      <c r="J480" s="139">
        <f>VALUE(VLOOKUP($D480,'Pricing Reference'!$A$2:$J$98,10,FALSE))</f>
        <v>22</v>
      </c>
      <c r="K480" s="114"/>
      <c r="L480" s="114"/>
      <c r="M480" s="114"/>
      <c r="N480" s="114"/>
      <c r="O480" s="114"/>
      <c r="P480" s="139">
        <f t="shared" si="84"/>
        <v>0</v>
      </c>
      <c r="Q480" s="119"/>
      <c r="R480" s="116"/>
      <c r="S480" s="331">
        <v>888907005294</v>
      </c>
      <c r="T480" s="334" t="str">
        <f t="shared" si="77"/>
        <v xml:space="preserve"> </v>
      </c>
      <c r="U480" s="333"/>
      <c r="V480" s="117">
        <f t="shared" si="78"/>
        <v>0</v>
      </c>
      <c r="W480" s="117">
        <f t="shared" si="79"/>
        <v>0</v>
      </c>
      <c r="X480" s="117">
        <f t="shared" si="80"/>
        <v>0</v>
      </c>
      <c r="Y480" s="117">
        <f t="shared" si="81"/>
        <v>0</v>
      </c>
      <c r="Z480" s="117">
        <f t="shared" si="82"/>
        <v>0</v>
      </c>
      <c r="AA480" s="118">
        <f t="shared" si="83"/>
        <v>0</v>
      </c>
      <c r="AB480" s="147"/>
    </row>
    <row r="481" spans="1:28" s="112" customFormat="1" ht="15.75" x14ac:dyDescent="0.25">
      <c r="A481" s="309">
        <v>111684.73699999999</v>
      </c>
      <c r="B481" s="315" t="s">
        <v>697</v>
      </c>
      <c r="C481" s="309" t="s">
        <v>152</v>
      </c>
      <c r="D481" s="311" t="s">
        <v>689</v>
      </c>
      <c r="E481" s="115">
        <f t="shared" si="85"/>
        <v>11</v>
      </c>
      <c r="F481" s="131">
        <f>IF(AND(1=1,$E$12=1),VALUE(VLOOKUP($D481,'Pricing Reference'!$A$2:$J$98,2,FALSE))," ")</f>
        <v>11</v>
      </c>
      <c r="G481" s="131" t="str">
        <f>IF(AND(1=1,$E$12=2),VALUE(VLOOKUP($D481,'Pricing Reference'!$A$2:$J$98,3,FALSE))," ")</f>
        <v xml:space="preserve"> </v>
      </c>
      <c r="H481" s="131" t="str">
        <f>IF(AND(1=1,$E$12=3),VALUE(VLOOKUP($D481,'Pricing Reference'!$A$2:$J$98,4,FALSE))," ")</f>
        <v xml:space="preserve"> </v>
      </c>
      <c r="I481" s="131"/>
      <c r="J481" s="139">
        <f>VALUE(VLOOKUP($D481,'Pricing Reference'!$A$2:$J$98,10,FALSE))</f>
        <v>22</v>
      </c>
      <c r="K481" s="114"/>
      <c r="L481" s="114"/>
      <c r="M481" s="114"/>
      <c r="N481" s="114"/>
      <c r="O481" s="114"/>
      <c r="P481" s="139">
        <f t="shared" si="84"/>
        <v>0</v>
      </c>
      <c r="Q481" s="119"/>
      <c r="R481" s="116"/>
      <c r="S481" s="331">
        <v>888907005300</v>
      </c>
      <c r="T481" s="334" t="str">
        <f t="shared" si="77"/>
        <v xml:space="preserve"> </v>
      </c>
      <c r="U481" s="333"/>
      <c r="V481" s="117">
        <f t="shared" si="78"/>
        <v>0</v>
      </c>
      <c r="W481" s="117">
        <f t="shared" si="79"/>
        <v>0</v>
      </c>
      <c r="X481" s="117">
        <f t="shared" si="80"/>
        <v>0</v>
      </c>
      <c r="Y481" s="117">
        <f t="shared" si="81"/>
        <v>0</v>
      </c>
      <c r="Z481" s="117">
        <f t="shared" si="82"/>
        <v>0</v>
      </c>
      <c r="AA481" s="118">
        <f t="shared" si="83"/>
        <v>0</v>
      </c>
      <c r="AB481" s="147"/>
    </row>
    <row r="482" spans="1:28" s="112" customFormat="1" ht="15.75" x14ac:dyDescent="0.25">
      <c r="A482" s="309">
        <v>111685.114</v>
      </c>
      <c r="B482" s="315" t="s">
        <v>698</v>
      </c>
      <c r="C482" s="309" t="s">
        <v>152</v>
      </c>
      <c r="D482" s="311" t="s">
        <v>689</v>
      </c>
      <c r="E482" s="115">
        <f t="shared" si="85"/>
        <v>11</v>
      </c>
      <c r="F482" s="131">
        <f>IF(AND(1=1,$E$12=1),VALUE(VLOOKUP($D482,'Pricing Reference'!$A$2:$J$98,2,FALSE))," ")</f>
        <v>11</v>
      </c>
      <c r="G482" s="131" t="str">
        <f>IF(AND(1=1,$E$12=2),VALUE(VLOOKUP($D482,'Pricing Reference'!$A$2:$J$98,3,FALSE))," ")</f>
        <v xml:space="preserve"> </v>
      </c>
      <c r="H482" s="131" t="str">
        <f>IF(AND(1=1,$E$12=3),VALUE(VLOOKUP($D482,'Pricing Reference'!$A$2:$J$98,4,FALSE))," ")</f>
        <v xml:space="preserve"> </v>
      </c>
      <c r="I482" s="131"/>
      <c r="J482" s="139">
        <f>VALUE(VLOOKUP($D482,'Pricing Reference'!$A$2:$J$98,10,FALSE))</f>
        <v>22</v>
      </c>
      <c r="K482" s="114"/>
      <c r="L482" s="114"/>
      <c r="M482" s="114"/>
      <c r="N482" s="114"/>
      <c r="O482" s="114"/>
      <c r="P482" s="139">
        <f t="shared" si="84"/>
        <v>0</v>
      </c>
      <c r="Q482" s="119"/>
      <c r="R482" s="116"/>
      <c r="S482" s="331">
        <v>888907005317</v>
      </c>
      <c r="T482" s="334" t="str">
        <f t="shared" si="77"/>
        <v xml:space="preserve"> </v>
      </c>
      <c r="U482" s="333"/>
      <c r="V482" s="117">
        <f t="shared" si="78"/>
        <v>0</v>
      </c>
      <c r="W482" s="117">
        <f t="shared" si="79"/>
        <v>0</v>
      </c>
      <c r="X482" s="117">
        <f t="shared" si="80"/>
        <v>0</v>
      </c>
      <c r="Y482" s="117">
        <f t="shared" si="81"/>
        <v>0</v>
      </c>
      <c r="Z482" s="117">
        <f t="shared" si="82"/>
        <v>0</v>
      </c>
      <c r="AA482" s="118">
        <f t="shared" si="83"/>
        <v>0</v>
      </c>
      <c r="AB482" s="147"/>
    </row>
    <row r="483" spans="1:28" s="112" customFormat="1" ht="15.75" x14ac:dyDescent="0.25">
      <c r="A483" s="309">
        <v>111686.538</v>
      </c>
      <c r="B483" s="315" t="s">
        <v>699</v>
      </c>
      <c r="C483" s="309" t="s">
        <v>152</v>
      </c>
      <c r="D483" s="311" t="s">
        <v>689</v>
      </c>
      <c r="E483" s="115">
        <f t="shared" si="85"/>
        <v>11</v>
      </c>
      <c r="F483" s="131">
        <f>IF(AND(1=1,$E$12=1),VALUE(VLOOKUP($D483,'Pricing Reference'!$A$2:$J$98,2,FALSE))," ")</f>
        <v>11</v>
      </c>
      <c r="G483" s="131" t="str">
        <f>IF(AND(1=1,$E$12=2),VALUE(VLOOKUP($D483,'Pricing Reference'!$A$2:$J$98,3,FALSE))," ")</f>
        <v xml:space="preserve"> </v>
      </c>
      <c r="H483" s="131" t="str">
        <f>IF(AND(1=1,$E$12=3),VALUE(VLOOKUP($D483,'Pricing Reference'!$A$2:$J$98,4,FALSE))," ")</f>
        <v xml:space="preserve"> </v>
      </c>
      <c r="I483" s="131"/>
      <c r="J483" s="139">
        <f>VALUE(VLOOKUP($D483,'Pricing Reference'!$A$2:$J$98,10,FALSE))</f>
        <v>22</v>
      </c>
      <c r="K483" s="114"/>
      <c r="L483" s="114"/>
      <c r="M483" s="114"/>
      <c r="N483" s="114"/>
      <c r="O483" s="114"/>
      <c r="P483" s="139">
        <f t="shared" si="84"/>
        <v>0</v>
      </c>
      <c r="Q483" s="119"/>
      <c r="R483" s="116"/>
      <c r="S483" s="331">
        <v>888907005324</v>
      </c>
      <c r="T483" s="334" t="str">
        <f t="shared" si="77"/>
        <v xml:space="preserve"> </v>
      </c>
      <c r="U483" s="333"/>
      <c r="V483" s="117">
        <f t="shared" si="78"/>
        <v>0</v>
      </c>
      <c r="W483" s="117">
        <f t="shared" si="79"/>
        <v>0</v>
      </c>
      <c r="X483" s="117">
        <f t="shared" si="80"/>
        <v>0</v>
      </c>
      <c r="Y483" s="117">
        <f t="shared" si="81"/>
        <v>0</v>
      </c>
      <c r="Z483" s="117">
        <f t="shared" si="82"/>
        <v>0</v>
      </c>
      <c r="AA483" s="118">
        <f t="shared" si="83"/>
        <v>0</v>
      </c>
      <c r="AB483" s="147"/>
    </row>
    <row r="484" spans="1:28" s="112" customFormat="1" ht="15.75" x14ac:dyDescent="0.25">
      <c r="A484" s="309">
        <v>111687.84600000001</v>
      </c>
      <c r="B484" s="315" t="s">
        <v>700</v>
      </c>
      <c r="C484" s="309" t="s">
        <v>152</v>
      </c>
      <c r="D484" s="311" t="s">
        <v>689</v>
      </c>
      <c r="E484" s="115">
        <f t="shared" si="85"/>
        <v>11</v>
      </c>
      <c r="F484" s="131">
        <f>IF(AND(1=1,$E$12=1),VALUE(VLOOKUP($D484,'Pricing Reference'!$A$2:$J$98,2,FALSE))," ")</f>
        <v>11</v>
      </c>
      <c r="G484" s="131" t="str">
        <f>IF(AND(1=1,$E$12=2),VALUE(VLOOKUP($D484,'Pricing Reference'!$A$2:$J$98,3,FALSE))," ")</f>
        <v xml:space="preserve"> </v>
      </c>
      <c r="H484" s="131" t="str">
        <f>IF(AND(1=1,$E$12=3),VALUE(VLOOKUP($D484,'Pricing Reference'!$A$2:$J$98,4,FALSE))," ")</f>
        <v xml:space="preserve"> </v>
      </c>
      <c r="I484" s="131"/>
      <c r="J484" s="139">
        <f>VALUE(VLOOKUP($D484,'Pricing Reference'!$A$2:$J$98,10,FALSE))</f>
        <v>22</v>
      </c>
      <c r="K484" s="114"/>
      <c r="L484" s="114"/>
      <c r="M484" s="114"/>
      <c r="N484" s="114"/>
      <c r="O484" s="114"/>
      <c r="P484" s="139">
        <f t="shared" si="84"/>
        <v>0</v>
      </c>
      <c r="Q484" s="119"/>
      <c r="R484" s="116"/>
      <c r="S484" s="331">
        <v>888907005331</v>
      </c>
      <c r="T484" s="334" t="str">
        <f t="shared" si="77"/>
        <v xml:space="preserve"> </v>
      </c>
      <c r="U484" s="333"/>
      <c r="V484" s="117">
        <f t="shared" si="78"/>
        <v>0</v>
      </c>
      <c r="W484" s="117">
        <f t="shared" si="79"/>
        <v>0</v>
      </c>
      <c r="X484" s="117">
        <f t="shared" si="80"/>
        <v>0</v>
      </c>
      <c r="Y484" s="117">
        <f t="shared" si="81"/>
        <v>0</v>
      </c>
      <c r="Z484" s="117">
        <f t="shared" si="82"/>
        <v>0</v>
      </c>
      <c r="AA484" s="118">
        <f t="shared" si="83"/>
        <v>0</v>
      </c>
      <c r="AB484" s="147"/>
    </row>
    <row r="485" spans="1:28" s="112" customFormat="1" ht="15.75" x14ac:dyDescent="0.25">
      <c r="A485" s="309">
        <v>111688.505</v>
      </c>
      <c r="B485" s="315" t="s">
        <v>701</v>
      </c>
      <c r="C485" s="309" t="s">
        <v>152</v>
      </c>
      <c r="D485" s="311" t="s">
        <v>689</v>
      </c>
      <c r="E485" s="115">
        <f t="shared" si="85"/>
        <v>11</v>
      </c>
      <c r="F485" s="131">
        <f>IF(AND(1=1,$E$12=1),VALUE(VLOOKUP($D485,'Pricing Reference'!$A$2:$J$98,2,FALSE))," ")</f>
        <v>11</v>
      </c>
      <c r="G485" s="131" t="str">
        <f>IF(AND(1=1,$E$12=2),VALUE(VLOOKUP($D485,'Pricing Reference'!$A$2:$J$98,3,FALSE))," ")</f>
        <v xml:space="preserve"> </v>
      </c>
      <c r="H485" s="131" t="str">
        <f>IF(AND(1=1,$E$12=3),VALUE(VLOOKUP($D485,'Pricing Reference'!$A$2:$J$98,4,FALSE))," ")</f>
        <v xml:space="preserve"> </v>
      </c>
      <c r="I485" s="131"/>
      <c r="J485" s="139">
        <f>VALUE(VLOOKUP($D485,'Pricing Reference'!$A$2:$J$98,10,FALSE))</f>
        <v>22</v>
      </c>
      <c r="K485" s="114"/>
      <c r="L485" s="114"/>
      <c r="M485" s="114"/>
      <c r="N485" s="114"/>
      <c r="O485" s="114"/>
      <c r="P485" s="139">
        <f t="shared" si="84"/>
        <v>0</v>
      </c>
      <c r="Q485" s="119"/>
      <c r="R485" s="116"/>
      <c r="S485" s="331">
        <v>888907005348</v>
      </c>
      <c r="T485" s="334" t="str">
        <f t="shared" si="77"/>
        <v xml:space="preserve"> </v>
      </c>
      <c r="U485" s="333"/>
      <c r="V485" s="117">
        <f t="shared" si="78"/>
        <v>0</v>
      </c>
      <c r="W485" s="117">
        <f t="shared" si="79"/>
        <v>0</v>
      </c>
      <c r="X485" s="117">
        <f t="shared" si="80"/>
        <v>0</v>
      </c>
      <c r="Y485" s="117">
        <f t="shared" si="81"/>
        <v>0</v>
      </c>
      <c r="Z485" s="117">
        <f t="shared" si="82"/>
        <v>0</v>
      </c>
      <c r="AA485" s="118">
        <f t="shared" si="83"/>
        <v>0</v>
      </c>
      <c r="AB485" s="147"/>
    </row>
    <row r="486" spans="1:28" s="112" customFormat="1" ht="15.75" x14ac:dyDescent="0.25">
      <c r="A486" s="309">
        <v>100282</v>
      </c>
      <c r="B486" s="315" t="s">
        <v>702</v>
      </c>
      <c r="C486" s="309" t="s">
        <v>212</v>
      </c>
      <c r="D486" s="311" t="s">
        <v>703</v>
      </c>
      <c r="E486" s="115">
        <f t="shared" si="85"/>
        <v>6</v>
      </c>
      <c r="F486" s="131">
        <f>IF(AND(1=1,$E$12=1),VALUE(VLOOKUP($D486,'Pricing Reference'!$A$2:$J$98,2,FALSE))," ")</f>
        <v>6</v>
      </c>
      <c r="G486" s="131" t="str">
        <f>IF(AND(1=1,$E$12=2),VALUE(VLOOKUP($D486,'Pricing Reference'!$A$2:$J$98,3,FALSE))," ")</f>
        <v xml:space="preserve"> </v>
      </c>
      <c r="H486" s="131" t="str">
        <f>IF(AND(1=1,$E$12=3),VALUE(VLOOKUP($D486,'Pricing Reference'!$A$2:$J$98,4,FALSE))," ")</f>
        <v xml:space="preserve"> </v>
      </c>
      <c r="I486" s="131"/>
      <c r="J486" s="139">
        <f>VALUE(VLOOKUP($D486,'Pricing Reference'!$A$2:$J$98,10,FALSE))</f>
        <v>12</v>
      </c>
      <c r="K486" s="114"/>
      <c r="L486" s="114"/>
      <c r="M486" s="114"/>
      <c r="N486" s="114"/>
      <c r="O486" s="114"/>
      <c r="P486" s="139">
        <f t="shared" si="84"/>
        <v>0</v>
      </c>
      <c r="Q486" s="119"/>
      <c r="R486" s="116"/>
      <c r="S486" s="331">
        <v>847587001286</v>
      </c>
      <c r="T486" s="334" t="str">
        <f t="shared" si="77"/>
        <v xml:space="preserve"> </v>
      </c>
      <c r="U486" s="333"/>
      <c r="V486" s="117">
        <f t="shared" si="78"/>
        <v>0</v>
      </c>
      <c r="W486" s="117">
        <f t="shared" si="79"/>
        <v>0</v>
      </c>
      <c r="X486" s="117">
        <f t="shared" si="80"/>
        <v>0</v>
      </c>
      <c r="Y486" s="117">
        <f t="shared" si="81"/>
        <v>0</v>
      </c>
      <c r="Z486" s="117">
        <f t="shared" si="82"/>
        <v>0</v>
      </c>
      <c r="AA486" s="118">
        <f t="shared" si="83"/>
        <v>0</v>
      </c>
      <c r="AB486" s="147"/>
    </row>
    <row r="487" spans="1:28" s="112" customFormat="1" ht="15.75" x14ac:dyDescent="0.25">
      <c r="A487" s="309">
        <v>100283</v>
      </c>
      <c r="B487" s="315" t="s">
        <v>704</v>
      </c>
      <c r="C487" s="309" t="s">
        <v>212</v>
      </c>
      <c r="D487" s="311" t="s">
        <v>703</v>
      </c>
      <c r="E487" s="115">
        <f t="shared" si="85"/>
        <v>6</v>
      </c>
      <c r="F487" s="131">
        <f>IF(AND(1=1,$E$12=1),VALUE(VLOOKUP($D487,'Pricing Reference'!$A$2:$J$98,2,FALSE))," ")</f>
        <v>6</v>
      </c>
      <c r="G487" s="131" t="str">
        <f>IF(AND(1=1,$E$12=2),VALUE(VLOOKUP($D487,'Pricing Reference'!$A$2:$J$98,3,FALSE))," ")</f>
        <v xml:space="preserve"> </v>
      </c>
      <c r="H487" s="131" t="str">
        <f>IF(AND(1=1,$E$12=3),VALUE(VLOOKUP($D487,'Pricing Reference'!$A$2:$J$98,4,FALSE))," ")</f>
        <v xml:space="preserve"> </v>
      </c>
      <c r="I487" s="131"/>
      <c r="J487" s="139">
        <f>VALUE(VLOOKUP($D487,'Pricing Reference'!$A$2:$J$98,10,FALSE))</f>
        <v>12</v>
      </c>
      <c r="K487" s="114"/>
      <c r="L487" s="114"/>
      <c r="M487" s="114"/>
      <c r="N487" s="114"/>
      <c r="O487" s="114"/>
      <c r="P487" s="139">
        <f t="shared" si="84"/>
        <v>0</v>
      </c>
      <c r="Q487" s="119"/>
      <c r="R487" s="116"/>
      <c r="S487" s="331">
        <v>847587001293</v>
      </c>
      <c r="T487" s="334" t="str">
        <f t="shared" si="77"/>
        <v xml:space="preserve"> </v>
      </c>
      <c r="U487" s="333"/>
      <c r="V487" s="117">
        <f t="shared" si="78"/>
        <v>0</v>
      </c>
      <c r="W487" s="117">
        <f t="shared" si="79"/>
        <v>0</v>
      </c>
      <c r="X487" s="117">
        <f t="shared" si="80"/>
        <v>0</v>
      </c>
      <c r="Y487" s="117">
        <f t="shared" si="81"/>
        <v>0</v>
      </c>
      <c r="Z487" s="117">
        <f t="shared" si="82"/>
        <v>0</v>
      </c>
      <c r="AA487" s="118">
        <f t="shared" si="83"/>
        <v>0</v>
      </c>
      <c r="AB487" s="147"/>
    </row>
    <row r="488" spans="1:28" s="112" customFormat="1" ht="15.75" x14ac:dyDescent="0.25">
      <c r="A488" s="309">
        <v>111373</v>
      </c>
      <c r="B488" s="315" t="s">
        <v>705</v>
      </c>
      <c r="C488" s="309" t="s">
        <v>212</v>
      </c>
      <c r="D488" s="311" t="s">
        <v>706</v>
      </c>
      <c r="E488" s="115">
        <f t="shared" si="85"/>
        <v>6</v>
      </c>
      <c r="F488" s="131">
        <f>IF(AND(1=1,$E$12=1),VALUE(VLOOKUP($D488,'Pricing Reference'!$A$2:$J$98,2,FALSE))," ")</f>
        <v>6</v>
      </c>
      <c r="G488" s="131" t="str">
        <f>IF(AND(1=1,$E$12=2),VALUE(VLOOKUP($D488,'Pricing Reference'!$A$2:$J$98,3,FALSE))," ")</f>
        <v xml:space="preserve"> </v>
      </c>
      <c r="H488" s="131" t="str">
        <f>IF(AND(1=1,$E$12=3),VALUE(VLOOKUP($D488,'Pricing Reference'!$A$2:$J$98,4,FALSE))," ")</f>
        <v xml:space="preserve"> </v>
      </c>
      <c r="I488" s="131"/>
      <c r="J488" s="139">
        <f>VALUE(VLOOKUP($D488,'Pricing Reference'!$A$2:$J$98,10,FALSE))</f>
        <v>12</v>
      </c>
      <c r="K488" s="114"/>
      <c r="L488" s="114"/>
      <c r="M488" s="114"/>
      <c r="N488" s="114"/>
      <c r="O488" s="114"/>
      <c r="P488" s="139">
        <f t="shared" si="84"/>
        <v>0</v>
      </c>
      <c r="Q488" s="119"/>
      <c r="R488" s="116"/>
      <c r="S488" s="331">
        <v>888907002750</v>
      </c>
      <c r="T488" s="334" t="str">
        <f t="shared" si="77"/>
        <v xml:space="preserve"> </v>
      </c>
      <c r="U488" s="333"/>
      <c r="V488" s="117">
        <f t="shared" si="78"/>
        <v>0</v>
      </c>
      <c r="W488" s="117">
        <f t="shared" si="79"/>
        <v>0</v>
      </c>
      <c r="X488" s="117">
        <f t="shared" si="80"/>
        <v>0</v>
      </c>
      <c r="Y488" s="117">
        <f t="shared" si="81"/>
        <v>0</v>
      </c>
      <c r="Z488" s="117">
        <f t="shared" si="82"/>
        <v>0</v>
      </c>
      <c r="AA488" s="118">
        <f t="shared" si="83"/>
        <v>0</v>
      </c>
      <c r="AB488" s="147"/>
    </row>
    <row r="489" spans="1:28" s="112" customFormat="1" ht="15.75" x14ac:dyDescent="0.25">
      <c r="A489" s="309">
        <v>111374</v>
      </c>
      <c r="B489" s="315" t="s">
        <v>707</v>
      </c>
      <c r="C489" s="309" t="s">
        <v>212</v>
      </c>
      <c r="D489" s="311" t="s">
        <v>706</v>
      </c>
      <c r="E489" s="115">
        <f t="shared" si="85"/>
        <v>6</v>
      </c>
      <c r="F489" s="131">
        <f>IF(AND(1=1,$E$12=1),VALUE(VLOOKUP($D489,'Pricing Reference'!$A$2:$J$98,2,FALSE))," ")</f>
        <v>6</v>
      </c>
      <c r="G489" s="131" t="str">
        <f>IF(AND(1=1,$E$12=2),VALUE(VLOOKUP($D489,'Pricing Reference'!$A$2:$J$98,3,FALSE))," ")</f>
        <v xml:space="preserve"> </v>
      </c>
      <c r="H489" s="131" t="str">
        <f>IF(AND(1=1,$E$12=3),VALUE(VLOOKUP($D489,'Pricing Reference'!$A$2:$J$98,4,FALSE))," ")</f>
        <v xml:space="preserve"> </v>
      </c>
      <c r="I489" s="131"/>
      <c r="J489" s="139">
        <f>VALUE(VLOOKUP($D489,'Pricing Reference'!$A$2:$J$98,10,FALSE))</f>
        <v>12</v>
      </c>
      <c r="K489" s="114"/>
      <c r="L489" s="114"/>
      <c r="M489" s="114"/>
      <c r="N489" s="114"/>
      <c r="O489" s="114"/>
      <c r="P489" s="139">
        <f t="shared" si="84"/>
        <v>0</v>
      </c>
      <c r="Q489" s="119"/>
      <c r="R489" s="116"/>
      <c r="S489" s="331">
        <v>888907002767</v>
      </c>
      <c r="T489" s="334" t="str">
        <f t="shared" si="77"/>
        <v xml:space="preserve"> </v>
      </c>
      <c r="U489" s="333"/>
      <c r="V489" s="117">
        <f t="shared" si="78"/>
        <v>0</v>
      </c>
      <c r="W489" s="117">
        <f t="shared" si="79"/>
        <v>0</v>
      </c>
      <c r="X489" s="117">
        <f t="shared" si="80"/>
        <v>0</v>
      </c>
      <c r="Y489" s="117">
        <f t="shared" si="81"/>
        <v>0</v>
      </c>
      <c r="Z489" s="117">
        <f t="shared" si="82"/>
        <v>0</v>
      </c>
      <c r="AA489" s="118">
        <f t="shared" si="83"/>
        <v>0</v>
      </c>
      <c r="AB489" s="147"/>
    </row>
    <row r="490" spans="1:28" s="112" customFormat="1" ht="15.75" x14ac:dyDescent="0.25">
      <c r="A490" s="309">
        <v>105775</v>
      </c>
      <c r="B490" s="315" t="s">
        <v>708</v>
      </c>
      <c r="C490" s="309" t="s">
        <v>212</v>
      </c>
      <c r="D490" s="311" t="s">
        <v>709</v>
      </c>
      <c r="E490" s="115">
        <f t="shared" si="85"/>
        <v>6</v>
      </c>
      <c r="F490" s="131">
        <f>IF(AND(1=1,$E$12=1),VALUE(VLOOKUP($D490,'Pricing Reference'!$A$2:$J$98,2,FALSE))," ")</f>
        <v>6</v>
      </c>
      <c r="G490" s="131" t="str">
        <f>IF(AND(1=1,$E$12=2),VALUE(VLOOKUP($D490,'Pricing Reference'!$A$2:$J$98,3,FALSE))," ")</f>
        <v xml:space="preserve"> </v>
      </c>
      <c r="H490" s="131" t="str">
        <f>IF(AND(1=1,$E$12=3),VALUE(VLOOKUP($D490,'Pricing Reference'!$A$2:$J$98,4,FALSE))," ")</f>
        <v xml:space="preserve"> </v>
      </c>
      <c r="I490" s="131"/>
      <c r="J490" s="139">
        <f>VALUE(VLOOKUP($D490,'Pricing Reference'!$A$2:$J$98,10,FALSE))</f>
        <v>12</v>
      </c>
      <c r="K490" s="114"/>
      <c r="L490" s="114"/>
      <c r="M490" s="114"/>
      <c r="N490" s="114"/>
      <c r="O490" s="114"/>
      <c r="P490" s="139">
        <f t="shared" si="84"/>
        <v>0</v>
      </c>
      <c r="Q490" s="119"/>
      <c r="R490" s="116"/>
      <c r="S490" s="331">
        <v>847587005352</v>
      </c>
      <c r="T490" s="334" t="str">
        <f t="shared" si="77"/>
        <v xml:space="preserve"> </v>
      </c>
      <c r="U490" s="333"/>
      <c r="V490" s="117">
        <f t="shared" si="78"/>
        <v>0</v>
      </c>
      <c r="W490" s="117">
        <f t="shared" si="79"/>
        <v>0</v>
      </c>
      <c r="X490" s="117">
        <f t="shared" si="80"/>
        <v>0</v>
      </c>
      <c r="Y490" s="117">
        <f t="shared" si="81"/>
        <v>0</v>
      </c>
      <c r="Z490" s="117">
        <f t="shared" si="82"/>
        <v>0</v>
      </c>
      <c r="AA490" s="118">
        <f t="shared" si="83"/>
        <v>0</v>
      </c>
      <c r="AB490" s="147"/>
    </row>
    <row r="491" spans="1:28" s="112" customFormat="1" ht="15.75" x14ac:dyDescent="0.25">
      <c r="A491" s="309">
        <v>105776</v>
      </c>
      <c r="B491" s="315" t="s">
        <v>710</v>
      </c>
      <c r="C491" s="309" t="s">
        <v>212</v>
      </c>
      <c r="D491" s="311" t="s">
        <v>709</v>
      </c>
      <c r="E491" s="115">
        <f t="shared" si="85"/>
        <v>6</v>
      </c>
      <c r="F491" s="131">
        <f>IF(AND(1=1,$E$12=1),VALUE(VLOOKUP($D491,'Pricing Reference'!$A$2:$J$98,2,FALSE))," ")</f>
        <v>6</v>
      </c>
      <c r="G491" s="131" t="str">
        <f>IF(AND(1=1,$E$12=2),VALUE(VLOOKUP($D491,'Pricing Reference'!$A$2:$J$98,3,FALSE))," ")</f>
        <v xml:space="preserve"> </v>
      </c>
      <c r="H491" s="131" t="str">
        <f>IF(AND(1=1,$E$12=3),VALUE(VLOOKUP($D491,'Pricing Reference'!$A$2:$J$98,4,FALSE))," ")</f>
        <v xml:space="preserve"> </v>
      </c>
      <c r="I491" s="131"/>
      <c r="J491" s="139">
        <f>VALUE(VLOOKUP($D491,'Pricing Reference'!$A$2:$J$98,10,FALSE))</f>
        <v>12</v>
      </c>
      <c r="K491" s="114"/>
      <c r="L491" s="114"/>
      <c r="M491" s="114"/>
      <c r="N491" s="114"/>
      <c r="O491" s="114"/>
      <c r="P491" s="139">
        <f t="shared" si="84"/>
        <v>0</v>
      </c>
      <c r="Q491" s="119"/>
      <c r="R491" s="116"/>
      <c r="S491" s="331">
        <v>847587005369</v>
      </c>
      <c r="T491" s="334" t="str">
        <f t="shared" si="77"/>
        <v xml:space="preserve"> </v>
      </c>
      <c r="U491" s="333"/>
      <c r="V491" s="117">
        <f t="shared" si="78"/>
        <v>0</v>
      </c>
      <c r="W491" s="117">
        <f t="shared" si="79"/>
        <v>0</v>
      </c>
      <c r="X491" s="117">
        <f t="shared" si="80"/>
        <v>0</v>
      </c>
      <c r="Y491" s="117">
        <f t="shared" si="81"/>
        <v>0</v>
      </c>
      <c r="Z491" s="117">
        <f t="shared" si="82"/>
        <v>0</v>
      </c>
      <c r="AA491" s="118">
        <f t="shared" si="83"/>
        <v>0</v>
      </c>
      <c r="AB491" s="147"/>
    </row>
    <row r="492" spans="1:28" s="112" customFormat="1" ht="15.75" x14ac:dyDescent="0.25">
      <c r="A492" s="309">
        <v>108347</v>
      </c>
      <c r="B492" s="315" t="s">
        <v>711</v>
      </c>
      <c r="C492" s="309" t="s">
        <v>212</v>
      </c>
      <c r="D492" s="311" t="s">
        <v>709</v>
      </c>
      <c r="E492" s="115">
        <f t="shared" si="85"/>
        <v>6</v>
      </c>
      <c r="F492" s="131">
        <f>IF(AND(1=1,$E$12=1),VALUE(VLOOKUP($D492,'Pricing Reference'!$A$2:$J$98,2,FALSE))," ")</f>
        <v>6</v>
      </c>
      <c r="G492" s="131" t="str">
        <f>IF(AND(1=1,$E$12=2),VALUE(VLOOKUP($D492,'Pricing Reference'!$A$2:$J$98,3,FALSE))," ")</f>
        <v xml:space="preserve"> </v>
      </c>
      <c r="H492" s="131" t="str">
        <f>IF(AND(1=1,$E$12=3),VALUE(VLOOKUP($D492,'Pricing Reference'!$A$2:$J$98,4,FALSE))," ")</f>
        <v xml:space="preserve"> </v>
      </c>
      <c r="I492" s="131"/>
      <c r="J492" s="139">
        <f>VALUE(VLOOKUP($D492,'Pricing Reference'!$A$2:$J$98,10,FALSE))</f>
        <v>12</v>
      </c>
      <c r="K492" s="114"/>
      <c r="L492" s="114"/>
      <c r="M492" s="114"/>
      <c r="N492" s="114"/>
      <c r="O492" s="114"/>
      <c r="P492" s="139">
        <f t="shared" si="84"/>
        <v>0</v>
      </c>
      <c r="Q492" s="119"/>
      <c r="R492" s="116"/>
      <c r="S492" s="331">
        <v>847587007004</v>
      </c>
      <c r="T492" s="334" t="str">
        <f t="shared" si="77"/>
        <v xml:space="preserve"> </v>
      </c>
      <c r="U492" s="333"/>
      <c r="V492" s="117">
        <f t="shared" si="78"/>
        <v>0</v>
      </c>
      <c r="W492" s="117">
        <f t="shared" si="79"/>
        <v>0</v>
      </c>
      <c r="X492" s="117">
        <f t="shared" si="80"/>
        <v>0</v>
      </c>
      <c r="Y492" s="117">
        <f t="shared" si="81"/>
        <v>0</v>
      </c>
      <c r="Z492" s="117">
        <f t="shared" si="82"/>
        <v>0</v>
      </c>
      <c r="AA492" s="118">
        <f t="shared" si="83"/>
        <v>0</v>
      </c>
      <c r="AB492" s="147"/>
    </row>
    <row r="493" spans="1:28" s="112" customFormat="1" ht="15.75" x14ac:dyDescent="0.25">
      <c r="A493" s="312">
        <v>108348</v>
      </c>
      <c r="B493" s="315" t="s">
        <v>712</v>
      </c>
      <c r="C493" s="309" t="s">
        <v>212</v>
      </c>
      <c r="D493" s="311" t="s">
        <v>709</v>
      </c>
      <c r="E493" s="115">
        <f t="shared" si="85"/>
        <v>6</v>
      </c>
      <c r="F493" s="131">
        <f>IF(AND(1=1,$E$12=1),VALUE(VLOOKUP($D493,'Pricing Reference'!$A$2:$J$98,2,FALSE))," ")</f>
        <v>6</v>
      </c>
      <c r="G493" s="131" t="str">
        <f>IF(AND(1=1,$E$12=2),VALUE(VLOOKUP($D493,'Pricing Reference'!$A$2:$J$98,3,FALSE))," ")</f>
        <v xml:space="preserve"> </v>
      </c>
      <c r="H493" s="131" t="str">
        <f>IF(AND(1=1,$E$12=3),VALUE(VLOOKUP($D493,'Pricing Reference'!$A$2:$J$98,4,FALSE))," ")</f>
        <v xml:space="preserve"> </v>
      </c>
      <c r="I493" s="131"/>
      <c r="J493" s="139">
        <f>VALUE(VLOOKUP($D493,'Pricing Reference'!$A$2:$J$98,10,FALSE))</f>
        <v>12</v>
      </c>
      <c r="K493" s="114"/>
      <c r="L493" s="114"/>
      <c r="M493" s="114"/>
      <c r="N493" s="114"/>
      <c r="O493" s="114"/>
      <c r="P493" s="139">
        <f t="shared" si="84"/>
        <v>0</v>
      </c>
      <c r="Q493" s="119"/>
      <c r="R493" s="116"/>
      <c r="S493" s="331">
        <v>847587007011</v>
      </c>
      <c r="T493" s="334" t="str">
        <f t="shared" si="77"/>
        <v xml:space="preserve"> </v>
      </c>
      <c r="U493" s="333"/>
      <c r="V493" s="117">
        <f t="shared" si="78"/>
        <v>0</v>
      </c>
      <c r="W493" s="117">
        <f t="shared" si="79"/>
        <v>0</v>
      </c>
      <c r="X493" s="117">
        <f t="shared" si="80"/>
        <v>0</v>
      </c>
      <c r="Y493" s="117">
        <f t="shared" si="81"/>
        <v>0</v>
      </c>
      <c r="Z493" s="117">
        <f t="shared" si="82"/>
        <v>0</v>
      </c>
      <c r="AA493" s="118">
        <f t="shared" si="83"/>
        <v>0</v>
      </c>
      <c r="AB493" s="147"/>
    </row>
    <row r="494" spans="1:28" s="112" customFormat="1" ht="15.75" x14ac:dyDescent="0.25">
      <c r="A494" s="312">
        <v>111371</v>
      </c>
      <c r="B494" s="315" t="s">
        <v>713</v>
      </c>
      <c r="C494" s="309" t="s">
        <v>212</v>
      </c>
      <c r="D494" s="311" t="s">
        <v>709</v>
      </c>
      <c r="E494" s="115">
        <f t="shared" si="85"/>
        <v>6</v>
      </c>
      <c r="F494" s="131">
        <f>IF(AND(1=1,$E$12=1),VALUE(VLOOKUP($D494,'Pricing Reference'!$A$2:$J$98,2,FALSE))," ")</f>
        <v>6</v>
      </c>
      <c r="G494" s="131" t="str">
        <f>IF(AND(1=1,$E$12=2),VALUE(VLOOKUP($D494,'Pricing Reference'!$A$2:$J$98,3,FALSE))," ")</f>
        <v xml:space="preserve"> </v>
      </c>
      <c r="H494" s="131" t="str">
        <f>IF(AND(1=1,$E$12=3),VALUE(VLOOKUP($D494,'Pricing Reference'!$A$2:$J$98,4,FALSE))," ")</f>
        <v xml:space="preserve"> </v>
      </c>
      <c r="I494" s="131"/>
      <c r="J494" s="139">
        <f>VALUE(VLOOKUP($D494,'Pricing Reference'!$A$2:$J$98,10,FALSE))</f>
        <v>12</v>
      </c>
      <c r="K494" s="114"/>
      <c r="L494" s="114"/>
      <c r="M494" s="114"/>
      <c r="N494" s="114"/>
      <c r="O494" s="114"/>
      <c r="P494" s="139">
        <f t="shared" si="84"/>
        <v>0</v>
      </c>
      <c r="Q494" s="119"/>
      <c r="R494" s="116"/>
      <c r="S494" s="331">
        <v>888907002736</v>
      </c>
      <c r="T494" s="334" t="str">
        <f t="shared" si="77"/>
        <v xml:space="preserve"> </v>
      </c>
      <c r="U494" s="333"/>
      <c r="V494" s="117">
        <f t="shared" si="78"/>
        <v>0</v>
      </c>
      <c r="W494" s="117">
        <f t="shared" si="79"/>
        <v>0</v>
      </c>
      <c r="X494" s="117">
        <f t="shared" si="80"/>
        <v>0</v>
      </c>
      <c r="Y494" s="117">
        <f t="shared" si="81"/>
        <v>0</v>
      </c>
      <c r="Z494" s="117">
        <f t="shared" si="82"/>
        <v>0</v>
      </c>
      <c r="AA494" s="118">
        <f t="shared" si="83"/>
        <v>0</v>
      </c>
      <c r="AB494" s="147"/>
    </row>
    <row r="495" spans="1:28" s="112" customFormat="1" ht="15.75" x14ac:dyDescent="0.25">
      <c r="A495" s="309">
        <v>111372</v>
      </c>
      <c r="B495" s="315" t="s">
        <v>714</v>
      </c>
      <c r="C495" s="309" t="s">
        <v>212</v>
      </c>
      <c r="D495" s="311" t="s">
        <v>709</v>
      </c>
      <c r="E495" s="115">
        <f t="shared" si="85"/>
        <v>6</v>
      </c>
      <c r="F495" s="131">
        <f>IF(AND(1=1,$E$12=1),VALUE(VLOOKUP($D495,'Pricing Reference'!$A$2:$J$98,2,FALSE))," ")</f>
        <v>6</v>
      </c>
      <c r="G495" s="131" t="str">
        <f>IF(AND(1=1,$E$12=2),VALUE(VLOOKUP($D495,'Pricing Reference'!$A$2:$J$98,3,FALSE))," ")</f>
        <v xml:space="preserve"> </v>
      </c>
      <c r="H495" s="131" t="str">
        <f>IF(AND(1=1,$E$12=3),VALUE(VLOOKUP($D495,'Pricing Reference'!$A$2:$J$98,4,FALSE))," ")</f>
        <v xml:space="preserve"> </v>
      </c>
      <c r="I495" s="131"/>
      <c r="J495" s="139">
        <f>VALUE(VLOOKUP($D495,'Pricing Reference'!$A$2:$J$98,10,FALSE))</f>
        <v>12</v>
      </c>
      <c r="K495" s="114"/>
      <c r="L495" s="114"/>
      <c r="M495" s="114"/>
      <c r="N495" s="114"/>
      <c r="O495" s="114"/>
      <c r="P495" s="139">
        <f t="shared" si="84"/>
        <v>0</v>
      </c>
      <c r="Q495" s="119"/>
      <c r="R495" s="116"/>
      <c r="S495" s="331">
        <v>888907002743</v>
      </c>
      <c r="T495" s="334" t="str">
        <f t="shared" si="77"/>
        <v xml:space="preserve"> </v>
      </c>
      <c r="U495" s="333"/>
      <c r="V495" s="117">
        <f t="shared" si="78"/>
        <v>0</v>
      </c>
      <c r="W495" s="117">
        <f t="shared" si="79"/>
        <v>0</v>
      </c>
      <c r="X495" s="117">
        <f t="shared" si="80"/>
        <v>0</v>
      </c>
      <c r="Y495" s="117">
        <f t="shared" si="81"/>
        <v>0</v>
      </c>
      <c r="Z495" s="117">
        <f t="shared" si="82"/>
        <v>0</v>
      </c>
      <c r="AA495" s="118">
        <f t="shared" si="83"/>
        <v>0</v>
      </c>
      <c r="AB495" s="147"/>
    </row>
    <row r="496" spans="1:28" s="112" customFormat="1" ht="15.75" x14ac:dyDescent="0.25">
      <c r="A496" s="309">
        <v>105777</v>
      </c>
      <c r="B496" s="315" t="s">
        <v>715</v>
      </c>
      <c r="C496" s="309" t="s">
        <v>212</v>
      </c>
      <c r="D496" s="311" t="s">
        <v>709</v>
      </c>
      <c r="E496" s="115">
        <f t="shared" si="85"/>
        <v>6</v>
      </c>
      <c r="F496" s="131">
        <f>IF(AND(1=1,$E$12=1),VALUE(VLOOKUP($D496,'Pricing Reference'!$A$2:$J$98,2,FALSE))," ")</f>
        <v>6</v>
      </c>
      <c r="G496" s="131" t="str">
        <f>IF(AND(1=1,$E$12=2),VALUE(VLOOKUP($D496,'Pricing Reference'!$A$2:$J$98,3,FALSE))," ")</f>
        <v xml:space="preserve"> </v>
      </c>
      <c r="H496" s="131" t="str">
        <f>IF(AND(1=1,$E$12=3),VALUE(VLOOKUP($D496,'Pricing Reference'!$A$2:$J$98,4,FALSE))," ")</f>
        <v xml:space="preserve"> </v>
      </c>
      <c r="I496" s="131"/>
      <c r="J496" s="139">
        <f>VALUE(VLOOKUP($D496,'Pricing Reference'!$A$2:$J$98,10,FALSE))</f>
        <v>12</v>
      </c>
      <c r="K496" s="114"/>
      <c r="L496" s="114"/>
      <c r="M496" s="114"/>
      <c r="N496" s="114"/>
      <c r="O496" s="114"/>
      <c r="P496" s="139">
        <f t="shared" si="84"/>
        <v>0</v>
      </c>
      <c r="Q496" s="119"/>
      <c r="R496" s="116"/>
      <c r="S496" s="331">
        <v>847587005376</v>
      </c>
      <c r="T496" s="334" t="str">
        <f t="shared" si="77"/>
        <v xml:space="preserve"> </v>
      </c>
      <c r="U496" s="333"/>
      <c r="V496" s="117">
        <f t="shared" si="78"/>
        <v>0</v>
      </c>
      <c r="W496" s="117">
        <f t="shared" si="79"/>
        <v>0</v>
      </c>
      <c r="X496" s="117">
        <f t="shared" si="80"/>
        <v>0</v>
      </c>
      <c r="Y496" s="117">
        <f t="shared" si="81"/>
        <v>0</v>
      </c>
      <c r="Z496" s="117">
        <f t="shared" si="82"/>
        <v>0</v>
      </c>
      <c r="AA496" s="118">
        <f t="shared" si="83"/>
        <v>0</v>
      </c>
      <c r="AB496" s="147"/>
    </row>
    <row r="497" spans="1:28" s="112" customFormat="1" ht="15.75" x14ac:dyDescent="0.25">
      <c r="A497" s="309">
        <v>105778</v>
      </c>
      <c r="B497" s="315" t="s">
        <v>716</v>
      </c>
      <c r="C497" s="309" t="s">
        <v>212</v>
      </c>
      <c r="D497" s="311" t="s">
        <v>709</v>
      </c>
      <c r="E497" s="115">
        <f t="shared" si="85"/>
        <v>6</v>
      </c>
      <c r="F497" s="131">
        <f>IF(AND(1=1,$E$12=1),VALUE(VLOOKUP($D497,'Pricing Reference'!$A$2:$J$98,2,FALSE))," ")</f>
        <v>6</v>
      </c>
      <c r="G497" s="131" t="str">
        <f>IF(AND(1=1,$E$12=2),VALUE(VLOOKUP($D497,'Pricing Reference'!$A$2:$J$98,3,FALSE))," ")</f>
        <v xml:space="preserve"> </v>
      </c>
      <c r="H497" s="131" t="str">
        <f>IF(AND(1=1,$E$12=3),VALUE(VLOOKUP($D497,'Pricing Reference'!$A$2:$J$98,4,FALSE))," ")</f>
        <v xml:space="preserve"> </v>
      </c>
      <c r="I497" s="131"/>
      <c r="J497" s="139">
        <f>VALUE(VLOOKUP($D497,'Pricing Reference'!$A$2:$J$98,10,FALSE))</f>
        <v>12</v>
      </c>
      <c r="K497" s="114"/>
      <c r="L497" s="114"/>
      <c r="M497" s="114"/>
      <c r="N497" s="114"/>
      <c r="O497" s="114"/>
      <c r="P497" s="139">
        <f t="shared" si="84"/>
        <v>0</v>
      </c>
      <c r="Q497" s="119"/>
      <c r="R497" s="116"/>
      <c r="S497" s="331">
        <v>847587005383</v>
      </c>
      <c r="T497" s="334" t="str">
        <f t="shared" si="77"/>
        <v xml:space="preserve"> </v>
      </c>
      <c r="U497" s="333"/>
      <c r="V497" s="117">
        <f t="shared" si="78"/>
        <v>0</v>
      </c>
      <c r="W497" s="117">
        <f t="shared" si="79"/>
        <v>0</v>
      </c>
      <c r="X497" s="117">
        <f t="shared" si="80"/>
        <v>0</v>
      </c>
      <c r="Y497" s="117">
        <f t="shared" si="81"/>
        <v>0</v>
      </c>
      <c r="Z497" s="117">
        <f t="shared" si="82"/>
        <v>0</v>
      </c>
      <c r="AA497" s="118">
        <f t="shared" si="83"/>
        <v>0</v>
      </c>
      <c r="AB497" s="147"/>
    </row>
    <row r="498" spans="1:28" s="112" customFormat="1" ht="15.75" x14ac:dyDescent="0.25">
      <c r="A498" s="309">
        <v>108349</v>
      </c>
      <c r="B498" s="315" t="s">
        <v>717</v>
      </c>
      <c r="C498" s="309" t="s">
        <v>212</v>
      </c>
      <c r="D498" s="311" t="s">
        <v>709</v>
      </c>
      <c r="E498" s="115">
        <f t="shared" si="85"/>
        <v>6</v>
      </c>
      <c r="F498" s="131">
        <f>IF(AND(1=1,$E$12=1),VALUE(VLOOKUP($D498,'Pricing Reference'!$A$2:$J$98,2,FALSE))," ")</f>
        <v>6</v>
      </c>
      <c r="G498" s="131" t="str">
        <f>IF(AND(1=1,$E$12=2),VALUE(VLOOKUP($D498,'Pricing Reference'!$A$2:$J$98,3,FALSE))," ")</f>
        <v xml:space="preserve"> </v>
      </c>
      <c r="H498" s="131" t="str">
        <f>IF(AND(1=1,$E$12=3),VALUE(VLOOKUP($D498,'Pricing Reference'!$A$2:$J$98,4,FALSE))," ")</f>
        <v xml:space="preserve"> </v>
      </c>
      <c r="I498" s="131"/>
      <c r="J498" s="139">
        <f>VALUE(VLOOKUP($D498,'Pricing Reference'!$A$2:$J$98,10,FALSE))</f>
        <v>12</v>
      </c>
      <c r="K498" s="114"/>
      <c r="L498" s="114"/>
      <c r="M498" s="114"/>
      <c r="N498" s="114"/>
      <c r="O498" s="114"/>
      <c r="P498" s="139">
        <f t="shared" si="84"/>
        <v>0</v>
      </c>
      <c r="Q498" s="119"/>
      <c r="R498" s="116"/>
      <c r="S498" s="331">
        <v>847587007028</v>
      </c>
      <c r="T498" s="334" t="str">
        <f t="shared" si="77"/>
        <v xml:space="preserve"> </v>
      </c>
      <c r="U498" s="333"/>
      <c r="V498" s="117">
        <f t="shared" si="78"/>
        <v>0</v>
      </c>
      <c r="W498" s="117">
        <f t="shared" si="79"/>
        <v>0</v>
      </c>
      <c r="X498" s="117">
        <f t="shared" si="80"/>
        <v>0</v>
      </c>
      <c r="Y498" s="117">
        <f t="shared" si="81"/>
        <v>0</v>
      </c>
      <c r="Z498" s="117">
        <f t="shared" si="82"/>
        <v>0</v>
      </c>
      <c r="AA498" s="118">
        <f t="shared" si="83"/>
        <v>0</v>
      </c>
      <c r="AB498" s="147"/>
    </row>
    <row r="499" spans="1:28" s="112" customFormat="1" ht="15.75" x14ac:dyDescent="0.25">
      <c r="A499" s="309">
        <v>108350</v>
      </c>
      <c r="B499" s="315" t="s">
        <v>718</v>
      </c>
      <c r="C499" s="309" t="s">
        <v>212</v>
      </c>
      <c r="D499" s="311" t="s">
        <v>709</v>
      </c>
      <c r="E499" s="115">
        <f t="shared" si="85"/>
        <v>6</v>
      </c>
      <c r="F499" s="131">
        <f>IF(AND(1=1,$E$12=1),VALUE(VLOOKUP($D499,'Pricing Reference'!$A$2:$J$98,2,FALSE))," ")</f>
        <v>6</v>
      </c>
      <c r="G499" s="131" t="str">
        <f>IF(AND(1=1,$E$12=2),VALUE(VLOOKUP($D499,'Pricing Reference'!$A$2:$J$98,3,FALSE))," ")</f>
        <v xml:space="preserve"> </v>
      </c>
      <c r="H499" s="131" t="str">
        <f>IF(AND(1=1,$E$12=3),VALUE(VLOOKUP($D499,'Pricing Reference'!$A$2:$J$98,4,FALSE))," ")</f>
        <v xml:space="preserve"> </v>
      </c>
      <c r="I499" s="131"/>
      <c r="J499" s="139">
        <f>VALUE(VLOOKUP($D499,'Pricing Reference'!$A$2:$J$98,10,FALSE))</f>
        <v>12</v>
      </c>
      <c r="K499" s="114"/>
      <c r="L499" s="114"/>
      <c r="M499" s="114"/>
      <c r="N499" s="114"/>
      <c r="O499" s="114"/>
      <c r="P499" s="139">
        <f t="shared" si="84"/>
        <v>0</v>
      </c>
      <c r="Q499" s="119"/>
      <c r="R499" s="116"/>
      <c r="S499" s="331">
        <v>847587007035</v>
      </c>
      <c r="T499" s="334" t="str">
        <f t="shared" si="77"/>
        <v xml:space="preserve"> </v>
      </c>
      <c r="U499" s="333"/>
      <c r="V499" s="117">
        <f t="shared" si="78"/>
        <v>0</v>
      </c>
      <c r="W499" s="117">
        <f t="shared" si="79"/>
        <v>0</v>
      </c>
      <c r="X499" s="117">
        <f t="shared" si="80"/>
        <v>0</v>
      </c>
      <c r="Y499" s="117">
        <f t="shared" si="81"/>
        <v>0</v>
      </c>
      <c r="Z499" s="117">
        <f t="shared" si="82"/>
        <v>0</v>
      </c>
      <c r="AA499" s="118">
        <f t="shared" si="83"/>
        <v>0</v>
      </c>
      <c r="AB499" s="147"/>
    </row>
    <row r="500" spans="1:28" s="112" customFormat="1" ht="15.75" x14ac:dyDescent="0.25">
      <c r="A500" s="309">
        <v>108351</v>
      </c>
      <c r="B500" s="315" t="s">
        <v>719</v>
      </c>
      <c r="C500" s="309" t="s">
        <v>212</v>
      </c>
      <c r="D500" s="311" t="s">
        <v>709</v>
      </c>
      <c r="E500" s="115">
        <f t="shared" si="85"/>
        <v>6</v>
      </c>
      <c r="F500" s="131">
        <f>IF(AND(1=1,$E$12=1),VALUE(VLOOKUP($D500,'Pricing Reference'!$A$2:$J$98,2,FALSE))," ")</f>
        <v>6</v>
      </c>
      <c r="G500" s="131" t="str">
        <f>IF(AND(1=1,$E$12=2),VALUE(VLOOKUP($D500,'Pricing Reference'!$A$2:$J$98,3,FALSE))," ")</f>
        <v xml:space="preserve"> </v>
      </c>
      <c r="H500" s="131" t="str">
        <f>IF(AND(1=1,$E$12=3),VALUE(VLOOKUP($D500,'Pricing Reference'!$A$2:$J$98,4,FALSE))," ")</f>
        <v xml:space="preserve"> </v>
      </c>
      <c r="I500" s="131"/>
      <c r="J500" s="139">
        <f>VALUE(VLOOKUP($D500,'Pricing Reference'!$A$2:$J$98,10,FALSE))</f>
        <v>12</v>
      </c>
      <c r="K500" s="114"/>
      <c r="L500" s="114"/>
      <c r="M500" s="114"/>
      <c r="N500" s="114"/>
      <c r="O500" s="114"/>
      <c r="P500" s="139">
        <f t="shared" si="84"/>
        <v>0</v>
      </c>
      <c r="Q500" s="119"/>
      <c r="R500" s="116"/>
      <c r="S500" s="331">
        <v>847587007042</v>
      </c>
      <c r="T500" s="334" t="str">
        <f t="shared" si="77"/>
        <v xml:space="preserve"> </v>
      </c>
      <c r="U500" s="333"/>
      <c r="V500" s="117">
        <f t="shared" si="78"/>
        <v>0</v>
      </c>
      <c r="W500" s="117">
        <f t="shared" si="79"/>
        <v>0</v>
      </c>
      <c r="X500" s="117">
        <f t="shared" si="80"/>
        <v>0</v>
      </c>
      <c r="Y500" s="117">
        <f t="shared" si="81"/>
        <v>0</v>
      </c>
      <c r="Z500" s="117">
        <f t="shared" si="82"/>
        <v>0</v>
      </c>
      <c r="AA500" s="118">
        <f t="shared" si="83"/>
        <v>0</v>
      </c>
      <c r="AB500" s="147"/>
    </row>
    <row r="501" spans="1:28" s="112" customFormat="1" ht="15.75" x14ac:dyDescent="0.25">
      <c r="A501" s="309">
        <v>108352</v>
      </c>
      <c r="B501" s="311" t="s">
        <v>720</v>
      </c>
      <c r="C501" s="309" t="s">
        <v>212</v>
      </c>
      <c r="D501" s="311" t="s">
        <v>709</v>
      </c>
      <c r="E501" s="115">
        <f t="shared" si="85"/>
        <v>6</v>
      </c>
      <c r="F501" s="131">
        <f>IF(AND(1=1,$E$12=1),VALUE(VLOOKUP($D501,'Pricing Reference'!$A$2:$J$98,2,FALSE))," ")</f>
        <v>6</v>
      </c>
      <c r="G501" s="131" t="str">
        <f>IF(AND(1=1,$E$12=2),VALUE(VLOOKUP($D501,'Pricing Reference'!$A$2:$J$98,3,FALSE))," ")</f>
        <v xml:space="preserve"> </v>
      </c>
      <c r="H501" s="131" t="str">
        <f>IF(AND(1=1,$E$12=3),VALUE(VLOOKUP($D501,'Pricing Reference'!$A$2:$J$98,4,FALSE))," ")</f>
        <v xml:space="preserve"> </v>
      </c>
      <c r="I501" s="131"/>
      <c r="J501" s="139">
        <f>VALUE(VLOOKUP($D501,'Pricing Reference'!$A$2:$J$98,10,FALSE))</f>
        <v>12</v>
      </c>
      <c r="K501" s="114"/>
      <c r="L501" s="114"/>
      <c r="M501" s="114"/>
      <c r="N501" s="114"/>
      <c r="O501" s="114"/>
      <c r="P501" s="139">
        <f t="shared" si="84"/>
        <v>0</v>
      </c>
      <c r="Q501" s="119"/>
      <c r="R501" s="116"/>
      <c r="S501" s="331">
        <v>847587007059</v>
      </c>
      <c r="T501" s="334" t="str">
        <f t="shared" si="77"/>
        <v xml:space="preserve"> </v>
      </c>
      <c r="U501" s="333"/>
      <c r="V501" s="117">
        <f t="shared" si="78"/>
        <v>0</v>
      </c>
      <c r="W501" s="117">
        <f t="shared" si="79"/>
        <v>0</v>
      </c>
      <c r="X501" s="117">
        <f t="shared" si="80"/>
        <v>0</v>
      </c>
      <c r="Y501" s="117">
        <f t="shared" si="81"/>
        <v>0</v>
      </c>
      <c r="Z501" s="117">
        <f t="shared" si="82"/>
        <v>0</v>
      </c>
      <c r="AA501" s="118">
        <f t="shared" si="83"/>
        <v>0</v>
      </c>
      <c r="AB501" s="147"/>
    </row>
    <row r="502" spans="1:28" s="112" customFormat="1" ht="15.75" x14ac:dyDescent="0.25">
      <c r="A502" s="309" t="s">
        <v>721</v>
      </c>
      <c r="B502" s="311" t="s">
        <v>722</v>
      </c>
      <c r="C502" s="309" t="s">
        <v>152</v>
      </c>
      <c r="D502" s="311" t="s">
        <v>723</v>
      </c>
      <c r="E502" s="115">
        <f t="shared" si="85"/>
        <v>7.5</v>
      </c>
      <c r="F502" s="131">
        <f>IF(AND(1=1,$E$12=1),VALUE(VLOOKUP($D502,'Pricing Reference'!$A$2:$J$98,2,FALSE))," ")</f>
        <v>7.5</v>
      </c>
      <c r="G502" s="131" t="str">
        <f>IF(AND(1=1,$E$12=2),VALUE(VLOOKUP($D502,'Pricing Reference'!$A$2:$J$98,3,FALSE))," ")</f>
        <v xml:space="preserve"> </v>
      </c>
      <c r="H502" s="131" t="str">
        <f>IF(AND(1=1,$E$12=3),VALUE(VLOOKUP($D502,'Pricing Reference'!$A$2:$J$98,4,FALSE))," ")</f>
        <v xml:space="preserve"> </v>
      </c>
      <c r="I502" s="131"/>
      <c r="J502" s="139">
        <f>VALUE(VLOOKUP($D502,'Pricing Reference'!$A$2:$J$98,10,FALSE))</f>
        <v>15</v>
      </c>
      <c r="K502" s="114"/>
      <c r="L502" s="114"/>
      <c r="M502" s="114"/>
      <c r="N502" s="114"/>
      <c r="O502" s="114"/>
      <c r="P502" s="139">
        <f t="shared" si="84"/>
        <v>0</v>
      </c>
      <c r="Q502" s="119"/>
      <c r="R502" s="116"/>
      <c r="S502" s="331">
        <v>888907005355</v>
      </c>
      <c r="T502" s="334" t="str">
        <f t="shared" si="77"/>
        <v xml:space="preserve"> </v>
      </c>
      <c r="U502" s="333"/>
      <c r="V502" s="117">
        <f t="shared" si="78"/>
        <v>0</v>
      </c>
      <c r="W502" s="117">
        <f t="shared" si="79"/>
        <v>0</v>
      </c>
      <c r="X502" s="117">
        <f t="shared" si="80"/>
        <v>0</v>
      </c>
      <c r="Y502" s="117">
        <f t="shared" si="81"/>
        <v>0</v>
      </c>
      <c r="Z502" s="117">
        <f t="shared" si="82"/>
        <v>0</v>
      </c>
      <c r="AA502" s="118">
        <f t="shared" si="83"/>
        <v>0</v>
      </c>
      <c r="AB502" s="147"/>
    </row>
    <row r="503" spans="1:28" s="112" customFormat="1" ht="15.75" x14ac:dyDescent="0.25">
      <c r="A503" s="314" t="s">
        <v>724</v>
      </c>
      <c r="B503" s="311" t="s">
        <v>725</v>
      </c>
      <c r="C503" s="309" t="s">
        <v>152</v>
      </c>
      <c r="D503" s="311" t="s">
        <v>723</v>
      </c>
      <c r="E503" s="115">
        <f t="shared" si="85"/>
        <v>7.5</v>
      </c>
      <c r="F503" s="131">
        <f>IF(AND(1=1,$E$12=1),VALUE(VLOOKUP($D503,'Pricing Reference'!$A$2:$J$98,2,FALSE))," ")</f>
        <v>7.5</v>
      </c>
      <c r="G503" s="131" t="str">
        <f>IF(AND(1=1,$E$12=2),VALUE(VLOOKUP($D503,'Pricing Reference'!$A$2:$J$98,3,FALSE))," ")</f>
        <v xml:space="preserve"> </v>
      </c>
      <c r="H503" s="131" t="str">
        <f>IF(AND(1=1,$E$12=3),VALUE(VLOOKUP($D503,'Pricing Reference'!$A$2:$J$98,4,FALSE))," ")</f>
        <v xml:space="preserve"> </v>
      </c>
      <c r="I503" s="131"/>
      <c r="J503" s="139">
        <f>VALUE(VLOOKUP($D503,'Pricing Reference'!$A$2:$J$98,10,FALSE))</f>
        <v>15</v>
      </c>
      <c r="K503" s="114"/>
      <c r="L503" s="114"/>
      <c r="M503" s="114"/>
      <c r="N503" s="114"/>
      <c r="O503" s="114"/>
      <c r="P503" s="139">
        <f t="shared" si="84"/>
        <v>0</v>
      </c>
      <c r="Q503" s="119"/>
      <c r="R503" s="116"/>
      <c r="S503" s="331">
        <v>888907005362</v>
      </c>
      <c r="T503" s="334" t="str">
        <f t="shared" si="77"/>
        <v xml:space="preserve"> </v>
      </c>
      <c r="U503" s="333"/>
      <c r="V503" s="117">
        <f t="shared" si="78"/>
        <v>0</v>
      </c>
      <c r="W503" s="117">
        <f t="shared" si="79"/>
        <v>0</v>
      </c>
      <c r="X503" s="117">
        <f t="shared" si="80"/>
        <v>0</v>
      </c>
      <c r="Y503" s="117">
        <f t="shared" si="81"/>
        <v>0</v>
      </c>
      <c r="Z503" s="117">
        <f t="shared" si="82"/>
        <v>0</v>
      </c>
      <c r="AA503" s="118">
        <f t="shared" si="83"/>
        <v>0</v>
      </c>
      <c r="AB503" s="147"/>
    </row>
  </sheetData>
  <sheetProtection algorithmName="SHA-512" hashValue="r4c1O1/5zzam7WLwtrIeSK47NMMV+P6YhFU2f4tdkgDsWqE/NBR029I8YgPpDrFdna02s93pKaqPDpFHrM+XMQ==" saltValue="thpWt93HJRVmDbMIhUj0+w==" spinCount="100000" sheet="1" objects="1" scenarios="1" autoFilter="0"/>
  <autoFilter ref="A16:T503"/>
  <sortState ref="B17:AG380">
    <sortCondition ref="R17:R380"/>
  </sortState>
  <mergeCells count="19">
    <mergeCell ref="A1:O1"/>
    <mergeCell ref="AA9:AA15"/>
    <mergeCell ref="E10:E11"/>
    <mergeCell ref="D10:D11"/>
    <mergeCell ref="D13:D15"/>
    <mergeCell ref="B3:C3"/>
    <mergeCell ref="B5:C5"/>
    <mergeCell ref="B7:C7"/>
    <mergeCell ref="E3:L3"/>
    <mergeCell ref="E5:L5"/>
    <mergeCell ref="E6:L6"/>
    <mergeCell ref="E7:L7"/>
    <mergeCell ref="N4:P4"/>
    <mergeCell ref="N5:P5"/>
    <mergeCell ref="N6:P6"/>
    <mergeCell ref="N3:O3"/>
    <mergeCell ref="N2:O2"/>
    <mergeCell ref="F11:I15"/>
    <mergeCell ref="N7:P8"/>
  </mergeCells>
  <phoneticPr fontId="41" type="noConversion"/>
  <dataValidations count="1">
    <dataValidation type="whole" allowBlank="1" showInputMessage="1" showErrorMessage="1" errorTitle="Value out of range" error="Value must be between &gt;=1 and &lt;=20" promptTitle="Mulltiple Ship To Locations" prompt="If mulitple ship to locations are being used enter a number from 1-20 for the number of this order. _x000d_Please be sure to enter the ship to address correctly on this form in the &quot;Ship To:&quot; section" sqref="P3">
      <formula1>1</formula1>
      <formula2>12</formula2>
    </dataValidation>
  </dataValidations>
  <pageMargins left="0.25" right="0.25" top="1.25" bottom="0.75" header="0.3" footer="0.3"/>
  <pageSetup scale="54" fitToHeight="0" orientation="landscape" r:id="rId1"/>
  <headerFooter>
    <oddHeader>&amp;L&amp;"Arial,Bold"&amp;G
Page &amp;P of &amp;N&amp;R&amp;"Arial,Bold"&amp;12Local Representative:&amp;10
Name&amp;"Arial,Regular"
Agency Name
Phone: 
Fax:
Email:</oddHeader>
    <oddFooter>&amp;CBuff, Inc.   •   195 Concourse Blvd, Suite B   •   Santa Rosa, &amp;12CA  95403   •   tel: 707.569.9009   •   707.569.9990   •   www.buffusa.com   •   info@buffusa.com</oddFooter>
  </headerFooter>
  <ignoredErrors>
    <ignoredError sqref="E19 E17" emptyCellReference="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332" r:id="rId5" name="Drop Down 308">
              <controlPr defaultSize="0" autoLine="0" autoPict="0">
                <anchor moveWithCells="1">
                  <from>
                    <xdr:col>1</xdr:col>
                    <xdr:colOff>266700</xdr:colOff>
                    <xdr:row>11</xdr:row>
                    <xdr:rowOff>38100</xdr:rowOff>
                  </from>
                  <to>
                    <xdr:col>1</xdr:col>
                    <xdr:colOff>2771775</xdr:colOff>
                    <xdr:row>12</xdr:row>
                    <xdr:rowOff>104775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C9900"/>
    <pageSetUpPr fitToPage="1"/>
  </sheetPr>
  <dimension ref="A1:AB129"/>
  <sheetViews>
    <sheetView workbookViewId="0">
      <selection activeCell="H4" sqref="H4"/>
    </sheetView>
  </sheetViews>
  <sheetFormatPr defaultColWidth="4" defaultRowHeight="12" x14ac:dyDescent="0.2"/>
  <cols>
    <col min="1" max="1" width="10" style="220" customWidth="1"/>
    <col min="2" max="2" width="8.42578125" style="220" customWidth="1"/>
    <col min="3" max="3" width="12.42578125" style="220" customWidth="1"/>
    <col min="4" max="4" width="28" style="220" customWidth="1"/>
    <col min="5" max="5" width="18.85546875" style="220" customWidth="1"/>
    <col min="6" max="6" width="13" style="221" customWidth="1"/>
    <col min="7" max="11" width="12" style="221" customWidth="1"/>
    <col min="12" max="13" width="10.28515625" style="221" customWidth="1"/>
    <col min="14" max="14" width="12" style="221" bestFit="1" customWidth="1"/>
    <col min="15" max="15" width="10" style="220" customWidth="1"/>
    <col min="16" max="16" width="10.28515625" style="220" customWidth="1"/>
    <col min="17" max="17" width="5" style="220" hidden="1" customWidth="1"/>
    <col min="18" max="19" width="9.140625" style="220" hidden="1" customWidth="1"/>
    <col min="20" max="20" width="9.140625" style="227" hidden="1" customWidth="1"/>
    <col min="21" max="21" width="13.42578125" style="227" hidden="1" customWidth="1"/>
    <col min="22" max="22" width="7.85546875" style="4" hidden="1" customWidth="1"/>
    <col min="23" max="26" width="7.42578125" style="4" customWidth="1"/>
    <col min="27" max="27" width="31.85546875" style="4" customWidth="1"/>
    <col min="28" max="260" width="9.140625" style="4" customWidth="1"/>
    <col min="261" max="16384" width="4" style="4"/>
  </cols>
  <sheetData>
    <row r="1" spans="1:28" ht="41.25" customHeight="1" x14ac:dyDescent="0.25">
      <c r="A1" s="339" t="s">
        <v>44</v>
      </c>
      <c r="B1" s="339"/>
      <c r="C1" s="339"/>
      <c r="D1" s="339"/>
      <c r="E1" s="339"/>
      <c r="F1" s="339"/>
      <c r="G1" s="339"/>
      <c r="H1" s="339"/>
      <c r="I1" s="339"/>
      <c r="J1" s="339"/>
      <c r="K1" s="339"/>
      <c r="L1" s="339"/>
      <c r="M1" s="339"/>
      <c r="N1" s="339"/>
      <c r="O1" s="339"/>
      <c r="P1" s="339"/>
      <c r="Q1" s="339"/>
      <c r="R1" s="339"/>
      <c r="S1" s="339"/>
      <c r="T1" s="339"/>
      <c r="U1" s="339"/>
      <c r="V1" s="81"/>
      <c r="W1" s="15"/>
      <c r="X1" s="15"/>
      <c r="Y1" s="15"/>
      <c r="Z1" s="15"/>
      <c r="AA1" s="15"/>
    </row>
    <row r="2" spans="1:28" ht="21.75" customHeight="1" x14ac:dyDescent="0.35">
      <c r="A2" s="384" t="s">
        <v>735</v>
      </c>
      <c r="B2" s="384"/>
      <c r="C2" s="384"/>
      <c r="D2" s="384"/>
      <c r="E2" s="384"/>
      <c r="F2" s="384"/>
      <c r="G2" s="384"/>
      <c r="H2" s="384"/>
      <c r="I2" s="384"/>
      <c r="J2" s="384"/>
      <c r="K2" s="384"/>
      <c r="L2" s="384"/>
      <c r="M2" s="384"/>
      <c r="N2" s="384"/>
      <c r="O2" s="384"/>
      <c r="P2" s="384"/>
      <c r="Q2" s="384"/>
      <c r="R2" s="384"/>
      <c r="S2" s="384"/>
      <c r="T2" s="384"/>
      <c r="U2" s="384"/>
      <c r="V2" s="306"/>
      <c r="W2" s="306"/>
      <c r="X2" s="306"/>
      <c r="Y2" s="306"/>
      <c r="Z2" s="306"/>
      <c r="AA2" s="306"/>
      <c r="AB2" s="306"/>
    </row>
    <row r="3" spans="1:28" ht="38.25" customHeight="1" thickBot="1" x14ac:dyDescent="0.25">
      <c r="T3" s="220"/>
      <c r="U3" s="220"/>
      <c r="Z3" s="15"/>
      <c r="AA3" s="15"/>
    </row>
    <row r="4" spans="1:28" ht="18" customHeight="1" thickBot="1" x14ac:dyDescent="0.3">
      <c r="A4" s="222" t="s">
        <v>93</v>
      </c>
      <c r="B4" s="448" t="str">
        <f>IF(ISBLANK('Order Form'!N2),"",'Order Form'!N2)</f>
        <v/>
      </c>
      <c r="C4" s="449"/>
      <c r="D4" s="450"/>
      <c r="E4" s="223"/>
      <c r="F4" s="460" t="s">
        <v>41</v>
      </c>
      <c r="G4" s="461"/>
      <c r="H4" s="224">
        <f>'Order Form'!$B$3</f>
        <v>0</v>
      </c>
      <c r="I4" s="225"/>
      <c r="J4" s="225"/>
      <c r="K4" s="226"/>
      <c r="L4" s="220"/>
      <c r="M4" s="464" t="s">
        <v>168</v>
      </c>
      <c r="N4" s="465"/>
      <c r="O4" s="307" t="s">
        <v>99</v>
      </c>
      <c r="P4" s="296" t="s">
        <v>169</v>
      </c>
      <c r="Q4" s="4"/>
      <c r="R4" s="15"/>
      <c r="S4" s="15"/>
      <c r="T4" s="15"/>
      <c r="U4" s="15"/>
    </row>
    <row r="5" spans="1:28" ht="18" customHeight="1" thickBot="1" x14ac:dyDescent="0.3">
      <c r="A5" s="228" t="s">
        <v>45</v>
      </c>
      <c r="B5" s="446" t="str">
        <f>IF(ISBLANK('Order Form'!E5),"",'Order Form'!E5)</f>
        <v/>
      </c>
      <c r="C5" s="446"/>
      <c r="D5" s="447"/>
      <c r="E5" s="223"/>
      <c r="F5" s="229"/>
      <c r="G5" s="230" t="s">
        <v>47</v>
      </c>
      <c r="H5" s="231" t="s">
        <v>48</v>
      </c>
      <c r="I5" s="230" t="s">
        <v>15</v>
      </c>
      <c r="J5" s="232" t="s">
        <v>16</v>
      </c>
      <c r="K5" s="233" t="s">
        <v>17</v>
      </c>
      <c r="L5" s="220"/>
      <c r="M5" s="462" t="str">
        <f>Lookups!J1</f>
        <v>Hats</v>
      </c>
      <c r="N5" s="463"/>
      <c r="O5" s="376">
        <f t="shared" ref="O5:O14" si="0">SUMIF($E$22:$E$117,$M5,$O$22:$O$117)</f>
        <v>0</v>
      </c>
      <c r="P5" s="297">
        <f t="shared" ref="P5:P14" si="1">SUMIF($E$22:$E$117,$M5,$P$22:$P$117)</f>
        <v>0</v>
      </c>
      <c r="Q5" s="4"/>
      <c r="R5" s="15"/>
      <c r="S5" s="15"/>
      <c r="T5" s="15"/>
      <c r="U5" s="15"/>
    </row>
    <row r="6" spans="1:28" ht="18" customHeight="1" thickBot="1" x14ac:dyDescent="0.3">
      <c r="A6" s="234"/>
      <c r="B6" s="446" t="str">
        <f>IF(ISBLANK('Order Form'!E6),"",'Order Form'!E6)</f>
        <v/>
      </c>
      <c r="C6" s="446"/>
      <c r="D6" s="447"/>
      <c r="E6" s="223"/>
      <c r="F6" s="235" t="s">
        <v>18</v>
      </c>
      <c r="G6" s="236" t="str">
        <f>IF(ISBLANK('Order Form'!$K$11),"",'Order Form'!$K$11)</f>
        <v/>
      </c>
      <c r="H6" s="236" t="str">
        <f>IF(ISBLANK('Order Form'!$L$11),"",'Order Form'!$L$11)</f>
        <v/>
      </c>
      <c r="I6" s="236" t="str">
        <f>IF(ISBLANK('Order Form'!$M$11),"",'Order Form'!$M$11)</f>
        <v/>
      </c>
      <c r="J6" s="236" t="str">
        <f>IF(ISBLANK('Order Form'!$N$11),"",'Order Form'!$N$11)</f>
        <v/>
      </c>
      <c r="K6" s="236" t="str">
        <f>IF(ISBLANK('Order Form'!$O$11),"",'Order Form'!$O$11)</f>
        <v/>
      </c>
      <c r="L6" s="237"/>
      <c r="M6" s="432" t="str">
        <f>Lookups!J2</f>
        <v>Mask</v>
      </c>
      <c r="N6" s="433"/>
      <c r="O6" s="377">
        <f t="shared" si="0"/>
        <v>0</v>
      </c>
      <c r="P6" s="298">
        <f t="shared" si="1"/>
        <v>0</v>
      </c>
      <c r="Q6" s="4"/>
      <c r="R6" s="15"/>
      <c r="S6" s="15"/>
      <c r="T6" s="15"/>
      <c r="U6" s="15"/>
    </row>
    <row r="7" spans="1:28" ht="18" customHeight="1" thickBot="1" x14ac:dyDescent="0.3">
      <c r="A7" s="238"/>
      <c r="B7" s="446" t="str">
        <f>IF(ISBLANK('Order Form'!E7),"",'Order Form'!E7)</f>
        <v/>
      </c>
      <c r="C7" s="446"/>
      <c r="D7" s="447"/>
      <c r="E7" s="223"/>
      <c r="F7" s="235" t="s">
        <v>19</v>
      </c>
      <c r="G7" s="236" t="str">
        <f>IF(ISBLANK('Order Form'!$K$12),"",'Order Form'!$K$12)</f>
        <v/>
      </c>
      <c r="H7" s="236" t="str">
        <f>IF(ISBLANK('Order Form'!$L$12),"",'Order Form'!$L$12)</f>
        <v/>
      </c>
      <c r="I7" s="236" t="str">
        <f>IF(ISBLANK('Order Form'!$M$12),"",'Order Form'!$M$12)</f>
        <v/>
      </c>
      <c r="J7" s="236" t="str">
        <f>IF(ISBLANK('Order Form'!$N$12),"",'Order Form'!$N$12)</f>
        <v/>
      </c>
      <c r="K7" s="236" t="str">
        <f>IF(ISBLANK('Order Form'!O12),"",'Order Form'!O12)</f>
        <v/>
      </c>
      <c r="L7" s="239"/>
      <c r="M7" s="432" t="str">
        <f>Lookups!J3</f>
        <v>Balaclava</v>
      </c>
      <c r="N7" s="433"/>
      <c r="O7" s="377">
        <f t="shared" si="0"/>
        <v>0</v>
      </c>
      <c r="P7" s="298">
        <f t="shared" si="1"/>
        <v>0</v>
      </c>
      <c r="Q7" s="38"/>
      <c r="R7" s="15"/>
      <c r="S7" s="15"/>
      <c r="T7" s="15"/>
      <c r="U7" s="15"/>
    </row>
    <row r="8" spans="1:28" ht="18" customHeight="1" thickBot="1" x14ac:dyDescent="0.3">
      <c r="A8" s="241" t="s">
        <v>46</v>
      </c>
      <c r="B8" s="382"/>
      <c r="C8" s="469"/>
      <c r="D8" s="470"/>
      <c r="E8" s="242"/>
      <c r="F8" s="235" t="s">
        <v>20</v>
      </c>
      <c r="G8" s="243">
        <f>'Order Form'!$K$13</f>
        <v>0</v>
      </c>
      <c r="H8" s="243">
        <f>'Order Form'!$L$13</f>
        <v>0</v>
      </c>
      <c r="I8" s="243">
        <f>'Order Form'!$M$13</f>
        <v>0</v>
      </c>
      <c r="J8" s="243">
        <f>'Order Form'!$N$13</f>
        <v>0</v>
      </c>
      <c r="K8" s="243">
        <f>'Order Form'!$O$13</f>
        <v>0</v>
      </c>
      <c r="L8" s="237"/>
      <c r="M8" s="380" t="str">
        <f>Lookups!J4</f>
        <v>Gloves &amp; Guards</v>
      </c>
      <c r="N8" s="388"/>
      <c r="O8" s="377">
        <f t="shared" si="0"/>
        <v>0</v>
      </c>
      <c r="P8" s="298">
        <f t="shared" si="1"/>
        <v>0</v>
      </c>
      <c r="Q8" s="8"/>
      <c r="R8" s="8"/>
      <c r="S8" s="8"/>
      <c r="T8" s="8"/>
      <c r="U8" s="8"/>
    </row>
    <row r="9" spans="1:28" ht="18" customHeight="1" x14ac:dyDescent="0.25">
      <c r="A9" s="454"/>
      <c r="B9" s="455"/>
      <c r="C9" s="455"/>
      <c r="D9" s="456"/>
      <c r="E9" s="244"/>
      <c r="F9" s="235" t="s">
        <v>21</v>
      </c>
      <c r="G9" s="245" t="str">
        <f>IF('Order Form'!$K$14&gt;=1,'Order Form'!$K$14," ")</f>
        <v xml:space="preserve"> </v>
      </c>
      <c r="H9" s="245" t="str">
        <f>IF('Order Form'!$L$14&gt;=1,'Order Form'!$L$14," ")</f>
        <v xml:space="preserve"> </v>
      </c>
      <c r="I9" s="245" t="str">
        <f>IF('Order Form'!$M$14&gt;=1,'Order Form'!$M$14," ")</f>
        <v xml:space="preserve"> </v>
      </c>
      <c r="J9" s="245" t="str">
        <f>IF('Order Form'!$N$14&gt;=1,'Order Form'!$N$14," ")</f>
        <v xml:space="preserve"> </v>
      </c>
      <c r="K9" s="246" t="str">
        <f>IF('Order Form'!$O$14&gt;=1,'Order Form'!$O$14," ")</f>
        <v xml:space="preserve"> </v>
      </c>
      <c r="L9" s="247"/>
      <c r="M9" s="432" t="str">
        <f>Lookups!J5</f>
        <v>UV</v>
      </c>
      <c r="N9" s="433"/>
      <c r="O9" s="377">
        <f t="shared" si="0"/>
        <v>0</v>
      </c>
      <c r="P9" s="298">
        <f t="shared" si="1"/>
        <v>0</v>
      </c>
      <c r="Q9" s="9"/>
      <c r="R9" s="9"/>
      <c r="S9" s="9"/>
      <c r="T9" s="9"/>
      <c r="U9" s="9"/>
    </row>
    <row r="10" spans="1:28" ht="18" customHeight="1" thickBot="1" x14ac:dyDescent="0.3">
      <c r="A10" s="457"/>
      <c r="B10" s="458"/>
      <c r="C10" s="458"/>
      <c r="D10" s="459"/>
      <c r="E10" s="244"/>
      <c r="F10" s="248" t="s">
        <v>22</v>
      </c>
      <c r="G10" s="249" t="str">
        <f>IF('Order Form'!$K$15&gt;1,'Order Form'!$K$15," ")</f>
        <v xml:space="preserve"> </v>
      </c>
      <c r="H10" s="249" t="str">
        <f>IF('Order Form'!$L$15&gt;1,'Order Form'!$L$15," ")</f>
        <v xml:space="preserve"> </v>
      </c>
      <c r="I10" s="249" t="str">
        <f>IF('Order Form'!$M$15&gt;1,'Order Form'!$M$15," ")</f>
        <v xml:space="preserve"> </v>
      </c>
      <c r="J10" s="249" t="str">
        <f>IF('Order Form'!$N$15&gt;1,'Order Form'!$N$15," ")</f>
        <v xml:space="preserve"> </v>
      </c>
      <c r="K10" s="250" t="str">
        <f>IF('Order Form'!$O$15&gt;1,'Order Form'!$O$15," ")</f>
        <v xml:space="preserve"> </v>
      </c>
      <c r="L10" s="237"/>
      <c r="M10" s="432" t="str">
        <f>Lookups!J6</f>
        <v>Headband</v>
      </c>
      <c r="N10" s="433"/>
      <c r="O10" s="377">
        <f t="shared" si="0"/>
        <v>0</v>
      </c>
      <c r="P10" s="298">
        <f t="shared" si="1"/>
        <v>0</v>
      </c>
      <c r="Q10" s="9"/>
      <c r="R10" s="9"/>
      <c r="S10" s="9"/>
      <c r="T10" s="9"/>
      <c r="U10" s="9"/>
    </row>
    <row r="11" spans="1:28" ht="18" customHeight="1" x14ac:dyDescent="0.25">
      <c r="A11" s="244"/>
      <c r="B11" s="244"/>
      <c r="C11" s="244"/>
      <c r="D11" s="244"/>
      <c r="E11" s="244"/>
      <c r="F11" s="252"/>
      <c r="G11" s="251"/>
      <c r="H11" s="251"/>
      <c r="I11" s="251"/>
      <c r="J11" s="251"/>
      <c r="K11" s="251"/>
      <c r="L11" s="251"/>
      <c r="M11" s="432" t="str">
        <f>Lookups!J7</f>
        <v>Original</v>
      </c>
      <c r="N11" s="433"/>
      <c r="O11" s="377">
        <f t="shared" si="0"/>
        <v>0</v>
      </c>
      <c r="P11" s="298">
        <f t="shared" si="1"/>
        <v>0</v>
      </c>
      <c r="Q11" s="9"/>
      <c r="R11" s="9"/>
      <c r="S11" s="9"/>
      <c r="T11" s="9"/>
      <c r="U11" s="9"/>
    </row>
    <row r="12" spans="1:28" ht="18" customHeight="1" thickBot="1" x14ac:dyDescent="0.3">
      <c r="A12" s="244"/>
      <c r="B12" s="244"/>
      <c r="C12" s="244"/>
      <c r="D12" s="244"/>
      <c r="E12" s="244"/>
      <c r="F12" s="252"/>
      <c r="G12" s="251"/>
      <c r="H12" s="251"/>
      <c r="I12" s="251"/>
      <c r="J12" s="251"/>
      <c r="K12" s="251"/>
      <c r="L12" s="251"/>
      <c r="M12" s="432" t="str">
        <f>Lookups!J8</f>
        <v xml:space="preserve">Merino Wool </v>
      </c>
      <c r="N12" s="433"/>
      <c r="O12" s="377">
        <f t="shared" si="0"/>
        <v>0</v>
      </c>
      <c r="P12" s="298">
        <f t="shared" si="1"/>
        <v>0</v>
      </c>
      <c r="Q12" s="9"/>
      <c r="R12" s="9"/>
      <c r="S12" s="9"/>
      <c r="T12" s="9"/>
      <c r="U12" s="9"/>
    </row>
    <row r="13" spans="1:28" ht="18" customHeight="1" x14ac:dyDescent="0.25">
      <c r="A13" s="244"/>
      <c r="B13" s="466" t="s">
        <v>170</v>
      </c>
      <c r="C13" s="467"/>
      <c r="D13" s="468"/>
      <c r="E13" s="244"/>
      <c r="F13" s="252"/>
      <c r="G13" s="251"/>
      <c r="H13" s="251"/>
      <c r="I13" s="251"/>
      <c r="J13" s="251"/>
      <c r="K13" s="251"/>
      <c r="L13" s="251"/>
      <c r="M13" s="432" t="str">
        <f>Lookups!J9</f>
        <v>Polar</v>
      </c>
      <c r="N13" s="433"/>
      <c r="O13" s="377">
        <f t="shared" si="0"/>
        <v>0</v>
      </c>
      <c r="P13" s="298">
        <f t="shared" si="1"/>
        <v>0</v>
      </c>
      <c r="Q13" s="9"/>
      <c r="R13" s="9"/>
      <c r="S13" s="9"/>
      <c r="T13" s="9"/>
      <c r="U13" s="9"/>
    </row>
    <row r="14" spans="1:28" ht="18" customHeight="1" thickBot="1" x14ac:dyDescent="0.3">
      <c r="A14" s="244"/>
      <c r="B14" s="423" t="str">
        <f>IF(Lookups!F6=1,"Family Program","Volume Program")</f>
        <v>Volume Program</v>
      </c>
      <c r="C14" s="424"/>
      <c r="D14" s="425"/>
      <c r="E14" s="244"/>
      <c r="F14" s="252"/>
      <c r="G14" s="251"/>
      <c r="H14" s="251"/>
      <c r="I14" s="251"/>
      <c r="J14" s="251"/>
      <c r="K14" s="251"/>
      <c r="L14" s="251"/>
      <c r="M14" s="434" t="str">
        <f>Lookups!J10</f>
        <v>Kids &amp; Pets</v>
      </c>
      <c r="N14" s="435"/>
      <c r="O14" s="378">
        <f t="shared" si="0"/>
        <v>0</v>
      </c>
      <c r="P14" s="299">
        <f t="shared" si="1"/>
        <v>0</v>
      </c>
      <c r="Q14" s="9"/>
      <c r="R14" s="9"/>
      <c r="S14" s="9"/>
      <c r="T14" s="9"/>
      <c r="U14" s="9"/>
    </row>
    <row r="15" spans="1:28" ht="18" customHeight="1" x14ac:dyDescent="0.25">
      <c r="A15" s="244"/>
      <c r="B15" s="244"/>
      <c r="C15" s="244"/>
      <c r="D15" s="244"/>
      <c r="E15" s="244"/>
      <c r="F15" s="252"/>
      <c r="G15" s="251"/>
      <c r="H15" s="251"/>
      <c r="I15" s="251"/>
      <c r="J15" s="251"/>
      <c r="K15" s="251"/>
      <c r="L15" s="251"/>
      <c r="M15" s="242"/>
      <c r="N15" s="373"/>
      <c r="O15" s="374"/>
      <c r="P15" s="375"/>
      <c r="Q15" s="9"/>
      <c r="R15" s="9"/>
      <c r="S15" s="9"/>
      <c r="T15" s="9"/>
      <c r="U15" s="9"/>
    </row>
    <row r="16" spans="1:28" ht="18" customHeight="1" thickBot="1" x14ac:dyDescent="0.3">
      <c r="A16" s="244"/>
      <c r="B16" s="244"/>
      <c r="C16" s="244"/>
      <c r="D16" s="244"/>
      <c r="E16" s="244"/>
      <c r="H16" s="300"/>
      <c r="I16" s="300"/>
      <c r="J16" s="300"/>
      <c r="K16" s="300"/>
      <c r="L16" s="300"/>
      <c r="M16" s="242"/>
      <c r="N16" s="373"/>
      <c r="O16" s="374"/>
      <c r="P16" s="375"/>
      <c r="Q16" s="9"/>
      <c r="R16" s="9"/>
      <c r="S16" s="9"/>
      <c r="T16" s="9"/>
      <c r="U16" s="9"/>
    </row>
    <row r="17" spans="1:25" ht="18" customHeight="1" x14ac:dyDescent="0.25">
      <c r="A17" s="244"/>
      <c r="B17" s="244"/>
      <c r="C17" s="244"/>
      <c r="D17" s="244"/>
      <c r="E17" s="244"/>
      <c r="F17" s="426" t="s">
        <v>179</v>
      </c>
      <c r="G17" s="427"/>
      <c r="H17" s="428"/>
      <c r="I17" s="252"/>
      <c r="J17" s="381"/>
      <c r="K17" s="381"/>
      <c r="L17" s="381"/>
      <c r="M17" s="220"/>
      <c r="N17" s="381"/>
      <c r="O17" s="240"/>
      <c r="P17" s="227"/>
      <c r="Q17" s="9"/>
      <c r="R17" s="9"/>
      <c r="S17" s="9"/>
      <c r="T17" s="9"/>
      <c r="U17" s="9"/>
    </row>
    <row r="18" spans="1:25" ht="12" customHeight="1" thickBot="1" x14ac:dyDescent="0.25">
      <c r="A18" s="471"/>
      <c r="B18" s="471"/>
      <c r="C18" s="471"/>
      <c r="D18" s="471"/>
      <c r="E18" s="383"/>
      <c r="F18" s="429"/>
      <c r="G18" s="430"/>
      <c r="H18" s="431"/>
      <c r="I18" s="253"/>
      <c r="J18" s="254"/>
      <c r="K18" s="254"/>
      <c r="L18" s="254"/>
      <c r="M18" s="254"/>
      <c r="N18" s="254"/>
      <c r="O18" s="255"/>
      <c r="P18" s="255"/>
      <c r="Q18" s="10"/>
      <c r="R18" s="10"/>
      <c r="S18" s="10"/>
      <c r="T18" s="10"/>
      <c r="U18" s="10"/>
    </row>
    <row r="19" spans="1:25" ht="33.950000000000003" customHeight="1" thickBot="1" x14ac:dyDescent="0.25">
      <c r="A19" s="474" t="s">
        <v>76</v>
      </c>
      <c r="B19" s="475"/>
      <c r="C19" s="475"/>
      <c r="D19" s="475"/>
      <c r="E19" s="475" t="s">
        <v>167</v>
      </c>
      <c r="F19" s="302" t="s">
        <v>77</v>
      </c>
      <c r="G19" s="302" t="s">
        <v>78</v>
      </c>
      <c r="H19" s="302" t="s">
        <v>79</v>
      </c>
      <c r="I19" s="472" t="s">
        <v>80</v>
      </c>
      <c r="J19" s="451" t="s">
        <v>26</v>
      </c>
      <c r="K19" s="452"/>
      <c r="L19" s="452"/>
      <c r="M19" s="452"/>
      <c r="N19" s="453"/>
      <c r="O19" s="256" t="s">
        <v>81</v>
      </c>
      <c r="P19" s="257" t="s">
        <v>87</v>
      </c>
      <c r="Q19" s="11"/>
      <c r="R19" s="11"/>
      <c r="S19" s="11"/>
      <c r="T19" s="11"/>
      <c r="U19" s="11"/>
      <c r="V19" s="5"/>
    </row>
    <row r="20" spans="1:25" ht="24" customHeight="1" thickBot="1" x14ac:dyDescent="0.25">
      <c r="A20" s="476"/>
      <c r="B20" s="477"/>
      <c r="C20" s="477"/>
      <c r="D20" s="477"/>
      <c r="E20" s="479"/>
      <c r="F20" s="303" t="s">
        <v>178</v>
      </c>
      <c r="G20" s="303" t="s">
        <v>178</v>
      </c>
      <c r="H20" s="303" t="s">
        <v>178</v>
      </c>
      <c r="I20" s="473"/>
      <c r="J20" s="258" t="s">
        <v>47</v>
      </c>
      <c r="K20" s="259" t="s">
        <v>48</v>
      </c>
      <c r="L20" s="259" t="s">
        <v>15</v>
      </c>
      <c r="M20" s="259" t="s">
        <v>16</v>
      </c>
      <c r="N20" s="260" t="s">
        <v>17</v>
      </c>
      <c r="O20" s="261">
        <f>SUM(O21:O117)</f>
        <v>0</v>
      </c>
      <c r="P20" s="262">
        <f>SUM(P21:P117)</f>
        <v>0</v>
      </c>
      <c r="Q20" s="82"/>
      <c r="R20" s="82"/>
      <c r="S20" s="82"/>
      <c r="T20" s="82"/>
      <c r="U20" s="82"/>
      <c r="V20" s="86" t="s">
        <v>108</v>
      </c>
    </row>
    <row r="21" spans="1:25" ht="14.1" customHeight="1" thickTop="1" x14ac:dyDescent="0.25">
      <c r="A21" s="442"/>
      <c r="B21" s="443"/>
      <c r="C21" s="443"/>
      <c r="D21" s="443"/>
      <c r="E21" s="263"/>
      <c r="F21" s="264"/>
      <c r="G21" s="264"/>
      <c r="H21" s="264"/>
      <c r="I21" s="265"/>
      <c r="J21" s="267">
        <f>SUMIF('Order Form'!$D$17:$D$503,'Pricing + Order Summary'!$V21,'Order Form'!K$17:K$503)</f>
        <v>0</v>
      </c>
      <c r="K21" s="267">
        <f>SUMIF('Order Form'!$D$17:$D$503,'Pricing + Order Summary'!$V21,'Order Form'!L$17:L$503)</f>
        <v>0</v>
      </c>
      <c r="L21" s="267">
        <f>SUMIF('Order Form'!$D$17:$D$503,'Pricing + Order Summary'!$V21,'Order Form'!M$17:M$503)</f>
        <v>0</v>
      </c>
      <c r="M21" s="267">
        <f>SUMIF('Order Form'!$D$17:$D$503,'Pricing + Order Summary'!$V21,'Order Form'!N$17:N$503)</f>
        <v>0</v>
      </c>
      <c r="N21" s="267">
        <f>SUMIF('Order Form'!$D$17:$D$503,'Pricing + Order Summary'!$V21,'Order Form'!O$17:O$503)</f>
        <v>0</v>
      </c>
      <c r="O21" s="268">
        <f t="shared" ref="O21" si="2">SUM(J21,K21,L21,M21,N21)</f>
        <v>0</v>
      </c>
      <c r="P21" s="269">
        <f>SUMIF('Order Form'!$D$17:$D$550,'Pricing + Order Summary'!$V21,'Order Form'!$P$17:$P$550)</f>
        <v>0</v>
      </c>
      <c r="Q21" s="83"/>
      <c r="R21" s="83"/>
      <c r="S21" s="83"/>
      <c r="T21" s="83"/>
      <c r="U21" s="84"/>
      <c r="V21" s="85"/>
    </row>
    <row r="22" spans="1:25" s="5" customFormat="1" ht="14.1" customHeight="1" x14ac:dyDescent="0.25">
      <c r="A22" s="444" t="str">
        <f>'Pricing Reference'!A2</f>
        <v>Cap Pro Buff Anton</v>
      </c>
      <c r="B22" s="445"/>
      <c r="C22" s="445"/>
      <c r="D22" s="445"/>
      <c r="E22" s="381" t="str">
        <f>VLOOKUP(A22,Lookups!$N$1:$O$101,2,0)</f>
        <v>Hats</v>
      </c>
      <c r="F22" s="266">
        <f>VALUE(VLOOKUP($V22,'Pricing Reference'!$A$2:$J$98,2,FALSE))</f>
        <v>14.5</v>
      </c>
      <c r="G22" s="266">
        <f>VALUE(VLOOKUP($V22,'Pricing Reference'!$A$2:$J$98,3,FALSE))</f>
        <v>14.209999999999999</v>
      </c>
      <c r="H22" s="266">
        <f>VALUE(VLOOKUP($V22,'Pricing Reference'!$A$2:$J$98,4,FALSE))</f>
        <v>13.92</v>
      </c>
      <c r="I22" s="266">
        <f>VALUE(VLOOKUP($V22,'Pricing Reference'!$A$2:$J$98,10,FALSE))</f>
        <v>29</v>
      </c>
      <c r="J22" s="267">
        <f>SUMIF('Order Form'!$D$17:$D$503,'Pricing + Order Summary'!$V22,'Order Form'!K$17:K$503)</f>
        <v>0</v>
      </c>
      <c r="K22" s="267">
        <f>SUMIF('Order Form'!$D$17:$D$503,'Pricing + Order Summary'!$V22,'Order Form'!L$17:L$503)</f>
        <v>0</v>
      </c>
      <c r="L22" s="267">
        <f>SUMIF('Order Form'!$D$17:$D$503,'Pricing + Order Summary'!$V22,'Order Form'!M$17:M$503)</f>
        <v>0</v>
      </c>
      <c r="M22" s="267">
        <f>SUMIF('Order Form'!$D$17:$D$503,'Pricing + Order Summary'!$V22,'Order Form'!N$17:N$503)</f>
        <v>0</v>
      </c>
      <c r="N22" s="267">
        <f>SUMIF('Order Form'!$D$17:$D$503,'Pricing + Order Summary'!$V22,'Order Form'!O$17:O$503)</f>
        <v>0</v>
      </c>
      <c r="O22" s="268">
        <f t="shared" ref="O22" si="3">SUM(J22,K22,L22,M22,N22)</f>
        <v>0</v>
      </c>
      <c r="P22" s="269">
        <f>SUMIF('Order Form'!$D$17:$D$550,'Pricing + Order Summary'!$V22,'Order Form'!$P$17:$P$550)</f>
        <v>0</v>
      </c>
      <c r="Q22" s="106">
        <f>SUMIF('Order Form'!$D$17:$D$550,'Pricing + Order Summary'!$V22,'Order Form'!V$17:V$550)</f>
        <v>0</v>
      </c>
      <c r="R22" s="106">
        <f>SUMIF('Order Form'!$D$17:$D$550,'Pricing + Order Summary'!$V22,'Order Form'!W$17:W$550)</f>
        <v>0</v>
      </c>
      <c r="S22" s="106">
        <f>SUMIF('Order Form'!$D$17:$D$550,'Pricing + Order Summary'!$V22,'Order Form'!X$17:X$550)</f>
        <v>0</v>
      </c>
      <c r="T22" s="106">
        <f>SUMIF('Order Form'!$D$17:$D$550,'Pricing + Order Summary'!$V22,'Order Form'!Y$17:Y$550)</f>
        <v>0</v>
      </c>
      <c r="U22" s="106">
        <f>SUMIF('Order Form'!$D$17:$D$550,'Pricing + Order Summary'!$V22,'Order Form'!Z$17:Z$550)</f>
        <v>0</v>
      </c>
      <c r="V22" s="107" t="str">
        <f t="shared" ref="V22:V53" si="4">A22</f>
        <v>Cap Pro Buff Anton</v>
      </c>
      <c r="W22" s="108"/>
      <c r="X22" s="108"/>
      <c r="Y22" s="108"/>
    </row>
    <row r="23" spans="1:25" s="5" customFormat="1" ht="14.1" customHeight="1" x14ac:dyDescent="0.25">
      <c r="A23" s="444" t="str">
        <f>'Pricing Reference'!A3</f>
        <v>Coolmax Hat</v>
      </c>
      <c r="B23" s="445"/>
      <c r="C23" s="445"/>
      <c r="D23" s="445"/>
      <c r="E23" s="381" t="str">
        <f>VLOOKUP(A23,Lookups!$N$1:$O$101,2,0)</f>
        <v>Hats</v>
      </c>
      <c r="F23" s="266">
        <f>VALUE(VLOOKUP($V23,'Pricing Reference'!$A$2:$J$98,2,FALSE))</f>
        <v>11</v>
      </c>
      <c r="G23" s="266">
        <f>VALUE(VLOOKUP($V23,'Pricing Reference'!$A$2:$J$98,3,FALSE))</f>
        <v>10.78</v>
      </c>
      <c r="H23" s="266">
        <f>VALUE(VLOOKUP($V23,'Pricing Reference'!$A$2:$J$98,4,FALSE))</f>
        <v>10.559999999999999</v>
      </c>
      <c r="I23" s="266">
        <f>VALUE(VLOOKUP($V23,'Pricing Reference'!$A$2:$J$98,10,FALSE))</f>
        <v>22</v>
      </c>
      <c r="J23" s="267">
        <f>SUMIF('Order Form'!$D$17:$D$503,'Pricing + Order Summary'!$V23,'Order Form'!K$17:K$503)</f>
        <v>0</v>
      </c>
      <c r="K23" s="267">
        <f>SUMIF('Order Form'!$D$17:$D$503,'Pricing + Order Summary'!$V23,'Order Form'!L$17:L$503)</f>
        <v>0</v>
      </c>
      <c r="L23" s="267">
        <f>SUMIF('Order Form'!$D$17:$D$503,'Pricing + Order Summary'!$V23,'Order Form'!M$17:M$503)</f>
        <v>0</v>
      </c>
      <c r="M23" s="267">
        <f>SUMIF('Order Form'!$D$17:$D$503,'Pricing + Order Summary'!$V23,'Order Form'!N$17:N$503)</f>
        <v>0</v>
      </c>
      <c r="N23" s="267">
        <f>SUMIF('Order Form'!$D$17:$D$503,'Pricing + Order Summary'!$V23,'Order Form'!O$17:O$503)</f>
        <v>0</v>
      </c>
      <c r="O23" s="268">
        <f t="shared" ref="O23:O85" si="5">SUM(J23,K23,L23,M23,N23)</f>
        <v>0</v>
      </c>
      <c r="P23" s="269">
        <f>SUMIF('Order Form'!$D$17:$D$550,'Pricing + Order Summary'!$V23,'Order Form'!$P$17:$P$550)</f>
        <v>0</v>
      </c>
      <c r="Q23" s="106">
        <f>SUMIF('Order Form'!$D$17:$D$550,'Pricing + Order Summary'!$V23,'Order Form'!V$17:V$550)</f>
        <v>0</v>
      </c>
      <c r="R23" s="106">
        <f>SUMIF('Order Form'!$D$17:$D$550,'Pricing + Order Summary'!$V23,'Order Form'!W$17:W$550)</f>
        <v>0</v>
      </c>
      <c r="S23" s="106">
        <f>SUMIF('Order Form'!$D$17:$D$550,'Pricing + Order Summary'!$V23,'Order Form'!X$17:X$550)</f>
        <v>0</v>
      </c>
      <c r="T23" s="106">
        <f>SUMIF('Order Form'!$D$17:$D$550,'Pricing + Order Summary'!$V23,'Order Form'!Y$17:Y$550)</f>
        <v>0</v>
      </c>
      <c r="U23" s="106">
        <f>SUMIF('Order Form'!$D$17:$D$550,'Pricing + Order Summary'!$V23,'Order Form'!Z$17:Z$550)</f>
        <v>0</v>
      </c>
      <c r="V23" s="107" t="str">
        <f t="shared" si="4"/>
        <v>Coolmax Hat</v>
      </c>
      <c r="W23" s="108"/>
      <c r="X23" s="108"/>
      <c r="Y23" s="108"/>
    </row>
    <row r="24" spans="1:25" s="5" customFormat="1" ht="14.1" customHeight="1" x14ac:dyDescent="0.25">
      <c r="A24" s="444" t="str">
        <f>'Pricing Reference'!A4</f>
        <v>Coolmax Reversible Hat</v>
      </c>
      <c r="B24" s="445"/>
      <c r="C24" s="445"/>
      <c r="D24" s="445"/>
      <c r="E24" s="381" t="str">
        <f>VLOOKUP(A24,Lookups!$N$1:$O$101,2,0)</f>
        <v>Hats</v>
      </c>
      <c r="F24" s="266">
        <f>VALUE(VLOOKUP($V24,'Pricing Reference'!$A$2:$J$98,2,FALSE))</f>
        <v>13.5</v>
      </c>
      <c r="G24" s="266">
        <f>VALUE(VLOOKUP($V24,'Pricing Reference'!$A$2:$J$98,3,FALSE))</f>
        <v>13.23</v>
      </c>
      <c r="H24" s="266">
        <f>VALUE(VLOOKUP($V24,'Pricing Reference'!$A$2:$J$98,4,FALSE))</f>
        <v>12.959999999999999</v>
      </c>
      <c r="I24" s="266">
        <f>VALUE(VLOOKUP($V24,'Pricing Reference'!$A$2:$J$98,10,FALSE))</f>
        <v>27</v>
      </c>
      <c r="J24" s="267">
        <f>SUMIF('Order Form'!$D$17:$D$503,'Pricing + Order Summary'!$V24,'Order Form'!K$17:K$503)</f>
        <v>0</v>
      </c>
      <c r="K24" s="267">
        <f>SUMIF('Order Form'!$D$17:$D$503,'Pricing + Order Summary'!$V24,'Order Form'!L$17:L$503)</f>
        <v>0</v>
      </c>
      <c r="L24" s="267">
        <f>SUMIF('Order Form'!$D$17:$D$503,'Pricing + Order Summary'!$V24,'Order Form'!M$17:M$503)</f>
        <v>0</v>
      </c>
      <c r="M24" s="267">
        <f>SUMIF('Order Form'!$D$17:$D$503,'Pricing + Order Summary'!$V24,'Order Form'!N$17:N$503)</f>
        <v>0</v>
      </c>
      <c r="N24" s="267">
        <f>SUMIF('Order Form'!$D$17:$D$503,'Pricing + Order Summary'!$V24,'Order Form'!O$17:O$503)</f>
        <v>0</v>
      </c>
      <c r="O24" s="268">
        <f t="shared" si="5"/>
        <v>0</v>
      </c>
      <c r="P24" s="269">
        <f>SUMIF('Order Form'!$D$17:$D$550,'Pricing + Order Summary'!$V24,'Order Form'!$P$17:$P$550)</f>
        <v>0</v>
      </c>
      <c r="Q24" s="106">
        <f>SUMIF('Order Form'!$D$17:$D$550,'Pricing + Order Summary'!$V24,'Order Form'!V$17:V$550)</f>
        <v>0</v>
      </c>
      <c r="R24" s="106">
        <f>SUMIF('Order Form'!$D$17:$D$550,'Pricing + Order Summary'!$V24,'Order Form'!W$17:W$550)</f>
        <v>0</v>
      </c>
      <c r="S24" s="106">
        <f>SUMIF('Order Form'!$D$17:$D$550,'Pricing + Order Summary'!$V24,'Order Form'!X$17:X$550)</f>
        <v>0</v>
      </c>
      <c r="T24" s="106">
        <f>SUMIF('Order Form'!$D$17:$D$550,'Pricing + Order Summary'!$V24,'Order Form'!Y$17:Y$550)</f>
        <v>0</v>
      </c>
      <c r="U24" s="106">
        <f>SUMIF('Order Form'!$D$17:$D$550,'Pricing + Order Summary'!$V24,'Order Form'!Z$17:Z$550)</f>
        <v>0</v>
      </c>
      <c r="V24" s="107" t="str">
        <f t="shared" si="4"/>
        <v>Coolmax Reversible Hat</v>
      </c>
      <c r="W24" s="108"/>
      <c r="X24" s="108"/>
      <c r="Y24" s="108"/>
    </row>
    <row r="25" spans="1:25" s="5" customFormat="1" ht="14.1" customHeight="1" x14ac:dyDescent="0.25">
      <c r="A25" s="444" t="str">
        <f>'Pricing Reference'!A5</f>
        <v>UV Insect Shield Hat</v>
      </c>
      <c r="B25" s="445"/>
      <c r="C25" s="445"/>
      <c r="D25" s="445"/>
      <c r="E25" s="381" t="str">
        <f>VLOOKUP(A25,Lookups!$N$1:$O$101,2,0)</f>
        <v>Hats</v>
      </c>
      <c r="F25" s="266">
        <f>VALUE(VLOOKUP($V25,'Pricing Reference'!$A$2:$J$98,2,FALSE))</f>
        <v>15</v>
      </c>
      <c r="G25" s="266">
        <f>VALUE(VLOOKUP($V25,'Pricing Reference'!$A$2:$J$98,3,FALSE))</f>
        <v>14.7</v>
      </c>
      <c r="H25" s="266">
        <f>VALUE(VLOOKUP($V25,'Pricing Reference'!$A$2:$J$98,4,FALSE))</f>
        <v>14.399999999999999</v>
      </c>
      <c r="I25" s="266">
        <f>VALUE(VLOOKUP($V25,'Pricing Reference'!$A$2:$J$98,10,FALSE))</f>
        <v>30</v>
      </c>
      <c r="J25" s="267">
        <f>SUMIF('Order Form'!$D$17:$D$503,'Pricing + Order Summary'!$V25,'Order Form'!K$17:K$503)</f>
        <v>0</v>
      </c>
      <c r="K25" s="267">
        <f>SUMIF('Order Form'!$D$17:$D$503,'Pricing + Order Summary'!$V25,'Order Form'!L$17:L$503)</f>
        <v>0</v>
      </c>
      <c r="L25" s="267">
        <f>SUMIF('Order Form'!$D$17:$D$503,'Pricing + Order Summary'!$V25,'Order Form'!M$17:M$503)</f>
        <v>0</v>
      </c>
      <c r="M25" s="267">
        <f>SUMIF('Order Form'!$D$17:$D$503,'Pricing + Order Summary'!$V25,'Order Form'!N$17:N$503)</f>
        <v>0</v>
      </c>
      <c r="N25" s="267">
        <f>SUMIF('Order Form'!$D$17:$D$503,'Pricing + Order Summary'!$V25,'Order Form'!O$17:O$503)</f>
        <v>0</v>
      </c>
      <c r="O25" s="268">
        <f t="shared" si="5"/>
        <v>0</v>
      </c>
      <c r="P25" s="269">
        <f>SUMIF('Order Form'!$D$17:$D$550,'Pricing + Order Summary'!$V25,'Order Form'!$P$17:$P$550)</f>
        <v>0</v>
      </c>
      <c r="Q25" s="106">
        <f>SUMIF('Order Form'!$D$17:$D$550,'Pricing + Order Summary'!$V25,'Order Form'!V$17:V$550)</f>
        <v>0</v>
      </c>
      <c r="R25" s="106">
        <f>SUMIF('Order Form'!$D$17:$D$550,'Pricing + Order Summary'!$V25,'Order Form'!W$17:W$550)</f>
        <v>0</v>
      </c>
      <c r="S25" s="106">
        <f>SUMIF('Order Form'!$D$17:$D$550,'Pricing + Order Summary'!$V25,'Order Form'!X$17:X$550)</f>
        <v>0</v>
      </c>
      <c r="T25" s="106">
        <f>SUMIF('Order Form'!$D$17:$D$550,'Pricing + Order Summary'!$V25,'Order Form'!Y$17:Y$550)</f>
        <v>0</v>
      </c>
      <c r="U25" s="106">
        <f>SUMIF('Order Form'!$D$17:$D$550,'Pricing + Order Summary'!$V25,'Order Form'!Z$17:Z$550)</f>
        <v>0</v>
      </c>
      <c r="V25" s="107" t="str">
        <f t="shared" si="4"/>
        <v>UV Insect Shield Hat</v>
      </c>
      <c r="W25" s="108"/>
      <c r="X25" s="108"/>
      <c r="Y25" s="108"/>
    </row>
    <row r="26" spans="1:25" s="5" customFormat="1" ht="14.1" customHeight="1" x14ac:dyDescent="0.25">
      <c r="A26" s="444" t="str">
        <f>'Pricing Reference'!A6</f>
        <v>UV Insect Shield Hat Realtree</v>
      </c>
      <c r="B26" s="445"/>
      <c r="C26" s="445"/>
      <c r="D26" s="445"/>
      <c r="E26" s="381" t="str">
        <f>VLOOKUP(A26,Lookups!$N$1:$O$101,2,0)</f>
        <v>Hats</v>
      </c>
      <c r="F26" s="266">
        <f>VALUE(VLOOKUP($V26,'Pricing Reference'!$A$2:$J$98,2,FALSE))</f>
        <v>15</v>
      </c>
      <c r="G26" s="266">
        <f>VALUE(VLOOKUP($V26,'Pricing Reference'!$A$2:$J$98,3,FALSE))</f>
        <v>14.7</v>
      </c>
      <c r="H26" s="266">
        <f>VALUE(VLOOKUP($V26,'Pricing Reference'!$A$2:$J$98,4,FALSE))</f>
        <v>14.399999999999999</v>
      </c>
      <c r="I26" s="266">
        <f>VALUE(VLOOKUP($V26,'Pricing Reference'!$A$2:$J$98,10,FALSE))</f>
        <v>30</v>
      </c>
      <c r="J26" s="267">
        <f>SUMIF('Order Form'!$D$17:$D$503,'Pricing + Order Summary'!$V26,'Order Form'!K$17:K$503)</f>
        <v>0</v>
      </c>
      <c r="K26" s="267">
        <f>SUMIF('Order Form'!$D$17:$D$503,'Pricing + Order Summary'!$V26,'Order Form'!L$17:L$503)</f>
        <v>0</v>
      </c>
      <c r="L26" s="267">
        <f>SUMIF('Order Form'!$D$17:$D$503,'Pricing + Order Summary'!$V26,'Order Form'!M$17:M$503)</f>
        <v>0</v>
      </c>
      <c r="M26" s="267">
        <f>SUMIF('Order Form'!$D$17:$D$503,'Pricing + Order Summary'!$V26,'Order Form'!N$17:N$503)</f>
        <v>0</v>
      </c>
      <c r="N26" s="267">
        <f>SUMIF('Order Form'!$D$17:$D$503,'Pricing + Order Summary'!$V26,'Order Form'!O$17:O$503)</f>
        <v>0</v>
      </c>
      <c r="O26" s="268">
        <f t="shared" si="5"/>
        <v>0</v>
      </c>
      <c r="P26" s="269">
        <f>SUMIF('Order Form'!$D$17:$D$550,'Pricing + Order Summary'!$V26,'Order Form'!$P$17:$P$550)</f>
        <v>0</v>
      </c>
      <c r="Q26" s="106">
        <f>SUMIF('Order Form'!$D$17:$D$550,'Pricing + Order Summary'!$V26,'Order Form'!V$17:V$550)</f>
        <v>0</v>
      </c>
      <c r="R26" s="106">
        <f>SUMIF('Order Form'!$D$17:$D$550,'Pricing + Order Summary'!$V26,'Order Form'!W$17:W$550)</f>
        <v>0</v>
      </c>
      <c r="S26" s="106">
        <f>SUMIF('Order Form'!$D$17:$D$550,'Pricing + Order Summary'!$V26,'Order Form'!X$17:X$550)</f>
        <v>0</v>
      </c>
      <c r="T26" s="106">
        <f>SUMIF('Order Form'!$D$17:$D$550,'Pricing + Order Summary'!$V26,'Order Form'!Y$17:Y$550)</f>
        <v>0</v>
      </c>
      <c r="U26" s="106">
        <f>SUMIF('Order Form'!$D$17:$D$550,'Pricing + Order Summary'!$V26,'Order Form'!Z$17:Z$550)</f>
        <v>0</v>
      </c>
      <c r="V26" s="107" t="str">
        <f t="shared" si="4"/>
        <v>UV Insect Shield Hat Realtree</v>
      </c>
    </row>
    <row r="27" spans="1:25" s="5" customFormat="1" ht="14.1" customHeight="1" x14ac:dyDescent="0.25">
      <c r="A27" s="444" t="str">
        <f>'Pricing Reference'!A7</f>
        <v>Merino Wool Beanie</v>
      </c>
      <c r="B27" s="445"/>
      <c r="C27" s="445"/>
      <c r="D27" s="445"/>
      <c r="E27" s="381" t="str">
        <f>VLOOKUP(A27,Lookups!$N$1:$O$101,2,0)</f>
        <v>Hats</v>
      </c>
      <c r="F27" s="266">
        <f>VALUE(VLOOKUP($V27,'Pricing Reference'!$A$2:$J$98,2,FALSE))</f>
        <v>13.5</v>
      </c>
      <c r="G27" s="266">
        <f>VALUE(VLOOKUP($V27,'Pricing Reference'!$A$2:$J$98,3,FALSE))</f>
        <v>13.23</v>
      </c>
      <c r="H27" s="266">
        <f>VALUE(VLOOKUP($V27,'Pricing Reference'!$A$2:$J$98,4,FALSE))</f>
        <v>12.959999999999999</v>
      </c>
      <c r="I27" s="266">
        <f>VALUE(VLOOKUP($V27,'Pricing Reference'!$A$2:$J$98,10,FALSE))</f>
        <v>27</v>
      </c>
      <c r="J27" s="267">
        <f>SUMIF('Order Form'!$D$17:$D$503,'Pricing + Order Summary'!$V27,'Order Form'!K$17:K$503)</f>
        <v>0</v>
      </c>
      <c r="K27" s="267">
        <f>SUMIF('Order Form'!$D$17:$D$503,'Pricing + Order Summary'!$V27,'Order Form'!L$17:L$503)</f>
        <v>0</v>
      </c>
      <c r="L27" s="267">
        <f>SUMIF('Order Form'!$D$17:$D$503,'Pricing + Order Summary'!$V27,'Order Form'!M$17:M$503)</f>
        <v>0</v>
      </c>
      <c r="M27" s="267">
        <f>SUMIF('Order Form'!$D$17:$D$503,'Pricing + Order Summary'!$V27,'Order Form'!N$17:N$503)</f>
        <v>0</v>
      </c>
      <c r="N27" s="267">
        <f>SUMIF('Order Form'!$D$17:$D$503,'Pricing + Order Summary'!$V27,'Order Form'!O$17:O$503)</f>
        <v>0</v>
      </c>
      <c r="O27" s="268">
        <f t="shared" si="5"/>
        <v>0</v>
      </c>
      <c r="P27" s="269">
        <f>SUMIF('Order Form'!$D$17:$D$550,'Pricing + Order Summary'!$V27,'Order Form'!$P$17:$P$550)</f>
        <v>0</v>
      </c>
      <c r="Q27" s="106">
        <f>SUMIF('Order Form'!$D$17:$D$550,'Pricing + Order Summary'!$V27,'Order Form'!V$17:V$550)</f>
        <v>0</v>
      </c>
      <c r="R27" s="106">
        <f>SUMIF('Order Form'!$D$17:$D$550,'Pricing + Order Summary'!$V27,'Order Form'!W$17:W$550)</f>
        <v>0</v>
      </c>
      <c r="S27" s="106">
        <f>SUMIF('Order Form'!$D$17:$D$550,'Pricing + Order Summary'!$V27,'Order Form'!X$17:X$550)</f>
        <v>0</v>
      </c>
      <c r="T27" s="106">
        <f>SUMIF('Order Form'!$D$17:$D$550,'Pricing + Order Summary'!$V27,'Order Form'!Y$17:Y$550)</f>
        <v>0</v>
      </c>
      <c r="U27" s="106">
        <f>SUMIF('Order Form'!$D$17:$D$550,'Pricing + Order Summary'!$V27,'Order Form'!Z$17:Z$550)</f>
        <v>0</v>
      </c>
      <c r="V27" s="107" t="str">
        <f t="shared" si="4"/>
        <v>Merino Wool Beanie</v>
      </c>
    </row>
    <row r="28" spans="1:25" s="5" customFormat="1" ht="14.1" customHeight="1" x14ac:dyDescent="0.25">
      <c r="A28" s="444" t="str">
        <f>'Pricing Reference'!A8</f>
        <v>UVX Mask</v>
      </c>
      <c r="B28" s="445"/>
      <c r="C28" s="445"/>
      <c r="D28" s="445"/>
      <c r="E28" s="381" t="str">
        <f>VLOOKUP(A28,Lookups!$N$1:$O$101,2,0)</f>
        <v>Mask</v>
      </c>
      <c r="F28" s="266">
        <f>VALUE(VLOOKUP($V28,'Pricing Reference'!$A$2:$J$98,2,FALSE))</f>
        <v>17.5</v>
      </c>
      <c r="G28" s="266">
        <f>VALUE(VLOOKUP($V28,'Pricing Reference'!$A$2:$J$98,3,FALSE))</f>
        <v>17.149999999999999</v>
      </c>
      <c r="H28" s="266">
        <f>VALUE(VLOOKUP($V28,'Pricing Reference'!$A$2:$J$98,4,FALSE))</f>
        <v>16.8</v>
      </c>
      <c r="I28" s="266">
        <f>VALUE(VLOOKUP($V28,'Pricing Reference'!$A$2:$J$98,10,FALSE))</f>
        <v>35</v>
      </c>
      <c r="J28" s="267">
        <f>SUMIF('Order Form'!$D$17:$D$503,'Pricing + Order Summary'!$V28,'Order Form'!K$17:K$503)</f>
        <v>0</v>
      </c>
      <c r="K28" s="267">
        <f>SUMIF('Order Form'!$D$17:$D$503,'Pricing + Order Summary'!$V28,'Order Form'!L$17:L$503)</f>
        <v>0</v>
      </c>
      <c r="L28" s="267">
        <f>SUMIF('Order Form'!$D$17:$D$503,'Pricing + Order Summary'!$V28,'Order Form'!M$17:M$503)</f>
        <v>0</v>
      </c>
      <c r="M28" s="267">
        <f>SUMIF('Order Form'!$D$17:$D$503,'Pricing + Order Summary'!$V28,'Order Form'!N$17:N$503)</f>
        <v>0</v>
      </c>
      <c r="N28" s="267">
        <f>SUMIF('Order Form'!$D$17:$D$503,'Pricing + Order Summary'!$V28,'Order Form'!O$17:O$503)</f>
        <v>0</v>
      </c>
      <c r="O28" s="268">
        <f t="shared" si="5"/>
        <v>0</v>
      </c>
      <c r="P28" s="269">
        <f>SUMIF('Order Form'!$D$17:$D$550,'Pricing + Order Summary'!$V28,'Order Form'!$P$17:$P$550)</f>
        <v>0</v>
      </c>
      <c r="Q28" s="106">
        <f>SUMIF('Order Form'!$D$17:$D$550,'Pricing + Order Summary'!$V28,'Order Form'!V$17:V$550)</f>
        <v>0</v>
      </c>
      <c r="R28" s="106">
        <f>SUMIF('Order Form'!$D$17:$D$550,'Pricing + Order Summary'!$V28,'Order Form'!W$17:W$550)</f>
        <v>0</v>
      </c>
      <c r="S28" s="106">
        <f>SUMIF('Order Form'!$D$17:$D$550,'Pricing + Order Summary'!$V28,'Order Form'!X$17:X$550)</f>
        <v>0</v>
      </c>
      <c r="T28" s="106">
        <f>SUMIF('Order Form'!$D$17:$D$550,'Pricing + Order Summary'!$V28,'Order Form'!Y$17:Y$550)</f>
        <v>0</v>
      </c>
      <c r="U28" s="106">
        <f>SUMIF('Order Form'!$D$17:$D$550,'Pricing + Order Summary'!$V28,'Order Form'!Z$17:Z$550)</f>
        <v>0</v>
      </c>
      <c r="V28" s="107" t="str">
        <f t="shared" si="4"/>
        <v>UVX Mask</v>
      </c>
    </row>
    <row r="29" spans="1:25" s="5" customFormat="1" ht="14.1" customHeight="1" x14ac:dyDescent="0.25">
      <c r="A29" s="444" t="str">
        <f>'Pricing Reference'!A9</f>
        <v>UVX Mask Valdyr</v>
      </c>
      <c r="B29" s="445"/>
      <c r="C29" s="445"/>
      <c r="D29" s="445"/>
      <c r="E29" s="381" t="str">
        <f>VLOOKUP(A29,Lookups!$N$1:$O$101,2,0)</f>
        <v>Mask</v>
      </c>
      <c r="F29" s="266">
        <f>VALUE(VLOOKUP($V29,'Pricing Reference'!$A$2:$J$98,2,FALSE))</f>
        <v>17.5</v>
      </c>
      <c r="G29" s="266">
        <f>VALUE(VLOOKUP($V29,'Pricing Reference'!$A$2:$J$98,3,FALSE))</f>
        <v>17.149999999999999</v>
      </c>
      <c r="H29" s="266">
        <f>VALUE(VLOOKUP($V29,'Pricing Reference'!$A$2:$J$98,4,FALSE))</f>
        <v>16.8</v>
      </c>
      <c r="I29" s="266">
        <f>VALUE(VLOOKUP($V29,'Pricing Reference'!$A$2:$J$98,10,FALSE))</f>
        <v>35</v>
      </c>
      <c r="J29" s="267">
        <f>SUMIF('Order Form'!$D$17:$D$503,'Pricing + Order Summary'!$V29,'Order Form'!K$17:K$503)</f>
        <v>0</v>
      </c>
      <c r="K29" s="267">
        <f>SUMIF('Order Form'!$D$17:$D$503,'Pricing + Order Summary'!$V29,'Order Form'!L$17:L$503)</f>
        <v>0</v>
      </c>
      <c r="L29" s="267">
        <f>SUMIF('Order Form'!$D$17:$D$503,'Pricing + Order Summary'!$V29,'Order Form'!M$17:M$503)</f>
        <v>0</v>
      </c>
      <c r="M29" s="267">
        <f>SUMIF('Order Form'!$D$17:$D$503,'Pricing + Order Summary'!$V29,'Order Form'!N$17:N$503)</f>
        <v>0</v>
      </c>
      <c r="N29" s="267">
        <f>SUMIF('Order Form'!$D$17:$D$503,'Pricing + Order Summary'!$V29,'Order Form'!O$17:O$503)</f>
        <v>0</v>
      </c>
      <c r="O29" s="268">
        <f t="shared" si="5"/>
        <v>0</v>
      </c>
      <c r="P29" s="269">
        <f>SUMIF('Order Form'!$D$17:$D$550,'Pricing + Order Summary'!$V29,'Order Form'!$P$17:$P$550)</f>
        <v>0</v>
      </c>
      <c r="Q29" s="106">
        <f>SUMIF('Order Form'!$D$17:$D$550,'Pricing + Order Summary'!$V29,'Order Form'!V$17:V$550)</f>
        <v>0</v>
      </c>
      <c r="R29" s="106">
        <f>SUMIF('Order Form'!$D$17:$D$550,'Pricing + Order Summary'!$V29,'Order Form'!W$17:W$550)</f>
        <v>0</v>
      </c>
      <c r="S29" s="106">
        <f>SUMIF('Order Form'!$D$17:$D$550,'Pricing + Order Summary'!$V29,'Order Form'!X$17:X$550)</f>
        <v>0</v>
      </c>
      <c r="T29" s="106">
        <f>SUMIF('Order Form'!$D$17:$D$550,'Pricing + Order Summary'!$V29,'Order Form'!Y$17:Y$550)</f>
        <v>0</v>
      </c>
      <c r="U29" s="106">
        <f>SUMIF('Order Form'!$D$17:$D$550,'Pricing + Order Summary'!$V29,'Order Form'!Z$17:Z$550)</f>
        <v>0</v>
      </c>
      <c r="V29" s="107" t="str">
        <f t="shared" si="4"/>
        <v>UVX Mask Valdyr</v>
      </c>
      <c r="W29" s="108"/>
      <c r="X29" s="108"/>
      <c r="Y29" s="108"/>
    </row>
    <row r="30" spans="1:25" s="5" customFormat="1" ht="14.1" customHeight="1" x14ac:dyDescent="0.25">
      <c r="A30" s="444" t="str">
        <f>'Pricing Reference'!A10</f>
        <v>UVX Insect Shield Balaclava Realtree</v>
      </c>
      <c r="B30" s="445"/>
      <c r="C30" s="445"/>
      <c r="D30" s="445"/>
      <c r="E30" s="381" t="str">
        <f>VLOOKUP(A30,Lookups!$N$1:$O$101,2,0)</f>
        <v>Balaclava</v>
      </c>
      <c r="F30" s="266">
        <f>VALUE(VLOOKUP($V30,'Pricing Reference'!$A$2:$J$98,2,FALSE))</f>
        <v>22.5</v>
      </c>
      <c r="G30" s="266">
        <f>VALUE(VLOOKUP($V30,'Pricing Reference'!$A$2:$J$98,3,FALSE))</f>
        <v>22.05</v>
      </c>
      <c r="H30" s="266">
        <f>VALUE(VLOOKUP($V30,'Pricing Reference'!$A$2:$J$98,4,FALSE))</f>
        <v>21.599999999999998</v>
      </c>
      <c r="I30" s="266">
        <f>VALUE(VLOOKUP($V30,'Pricing Reference'!$A$2:$J$98,10,FALSE))</f>
        <v>45</v>
      </c>
      <c r="J30" s="267">
        <f>SUMIF('Order Form'!$D$17:$D$503,'Pricing + Order Summary'!$V30,'Order Form'!K$17:K$503)</f>
        <v>0</v>
      </c>
      <c r="K30" s="267">
        <f>SUMIF('Order Form'!$D$17:$D$503,'Pricing + Order Summary'!$V30,'Order Form'!L$17:L$503)</f>
        <v>0</v>
      </c>
      <c r="L30" s="267">
        <f>SUMIF('Order Form'!$D$17:$D$503,'Pricing + Order Summary'!$V30,'Order Form'!M$17:M$503)</f>
        <v>0</v>
      </c>
      <c r="M30" s="267">
        <f>SUMIF('Order Form'!$D$17:$D$503,'Pricing + Order Summary'!$V30,'Order Form'!N$17:N$503)</f>
        <v>0</v>
      </c>
      <c r="N30" s="267">
        <f>SUMIF('Order Form'!$D$17:$D$503,'Pricing + Order Summary'!$V30,'Order Form'!O$17:O$503)</f>
        <v>0</v>
      </c>
      <c r="O30" s="268">
        <f t="shared" si="5"/>
        <v>0</v>
      </c>
      <c r="P30" s="269">
        <f>SUMIF('Order Form'!$D$17:$D$550,'Pricing + Order Summary'!$V30,'Order Form'!$P$17:$P$550)</f>
        <v>0</v>
      </c>
      <c r="Q30" s="106">
        <f>SUMIF('Order Form'!$D$17:$D$550,'Pricing + Order Summary'!$V30,'Order Form'!V$17:V$550)</f>
        <v>0</v>
      </c>
      <c r="R30" s="106">
        <f>SUMIF('Order Form'!$D$17:$D$550,'Pricing + Order Summary'!$V30,'Order Form'!W$17:W$550)</f>
        <v>0</v>
      </c>
      <c r="S30" s="106">
        <f>SUMIF('Order Form'!$D$17:$D$550,'Pricing + Order Summary'!$V30,'Order Form'!X$17:X$550)</f>
        <v>0</v>
      </c>
      <c r="T30" s="106">
        <f>SUMIF('Order Form'!$D$17:$D$550,'Pricing + Order Summary'!$V30,'Order Form'!Y$17:Y$550)</f>
        <v>0</v>
      </c>
      <c r="U30" s="106">
        <f>SUMIF('Order Form'!$D$17:$D$550,'Pricing + Order Summary'!$V30,'Order Form'!Z$17:Z$550)</f>
        <v>0</v>
      </c>
      <c r="V30" s="107" t="str">
        <f t="shared" si="4"/>
        <v>UVX Insect Shield Balaclava Realtree</v>
      </c>
      <c r="W30" s="108"/>
      <c r="X30" s="108"/>
      <c r="Y30" s="108"/>
    </row>
    <row r="31" spans="1:25" s="5" customFormat="1" ht="14.1" customHeight="1" x14ac:dyDescent="0.25">
      <c r="A31" s="444" t="str">
        <f>'Pricing Reference'!A11</f>
        <v>UVX Insect Shield Balaclava Mossy Oak</v>
      </c>
      <c r="B31" s="445"/>
      <c r="C31" s="445"/>
      <c r="D31" s="445"/>
      <c r="E31" s="381" t="str">
        <f>VLOOKUP(A31,Lookups!$N$1:$O$101,2,0)</f>
        <v>Balaclava</v>
      </c>
      <c r="F31" s="266">
        <f>VALUE(VLOOKUP($V31,'Pricing Reference'!$A$2:$J$98,2,FALSE))</f>
        <v>22.5</v>
      </c>
      <c r="G31" s="266">
        <f>VALUE(VLOOKUP($V31,'Pricing Reference'!$A$2:$J$98,3,FALSE))</f>
        <v>22.05</v>
      </c>
      <c r="H31" s="266">
        <f>VALUE(VLOOKUP($V31,'Pricing Reference'!$A$2:$J$98,4,FALSE))</f>
        <v>21.599999999999998</v>
      </c>
      <c r="I31" s="266">
        <f>VALUE(VLOOKUP($V31,'Pricing Reference'!$A$2:$J$98,10,FALSE))</f>
        <v>45</v>
      </c>
      <c r="J31" s="267">
        <f>SUMIF('Order Form'!$D$17:$D$503,'Pricing + Order Summary'!$V31,'Order Form'!K$17:K$503)</f>
        <v>0</v>
      </c>
      <c r="K31" s="267">
        <f>SUMIF('Order Form'!$D$17:$D$503,'Pricing + Order Summary'!$V31,'Order Form'!L$17:L$503)</f>
        <v>0</v>
      </c>
      <c r="L31" s="267">
        <f>SUMIF('Order Form'!$D$17:$D$503,'Pricing + Order Summary'!$V31,'Order Form'!M$17:M$503)</f>
        <v>0</v>
      </c>
      <c r="M31" s="267">
        <f>SUMIF('Order Form'!$D$17:$D$503,'Pricing + Order Summary'!$V31,'Order Form'!N$17:N$503)</f>
        <v>0</v>
      </c>
      <c r="N31" s="267">
        <f>SUMIF('Order Form'!$D$17:$D$503,'Pricing + Order Summary'!$V31,'Order Form'!O$17:O$503)</f>
        <v>0</v>
      </c>
      <c r="O31" s="268">
        <f t="shared" si="5"/>
        <v>0</v>
      </c>
      <c r="P31" s="269">
        <f>SUMIF('Order Form'!$D$17:$D$550,'Pricing + Order Summary'!$V31,'Order Form'!$P$17:$P$550)</f>
        <v>0</v>
      </c>
      <c r="Q31" s="106">
        <f>SUMIF('Order Form'!$D$17:$D$550,'Pricing + Order Summary'!$V31,'Order Form'!V$17:V$550)</f>
        <v>0</v>
      </c>
      <c r="R31" s="106">
        <f>SUMIF('Order Form'!$D$17:$D$550,'Pricing + Order Summary'!$V31,'Order Form'!W$17:W$550)</f>
        <v>0</v>
      </c>
      <c r="S31" s="106">
        <f>SUMIF('Order Form'!$D$17:$D$550,'Pricing + Order Summary'!$V31,'Order Form'!X$17:X$550)</f>
        <v>0</v>
      </c>
      <c r="T31" s="106">
        <f>SUMIF('Order Form'!$D$17:$D$550,'Pricing + Order Summary'!$V31,'Order Form'!Y$17:Y$550)</f>
        <v>0</v>
      </c>
      <c r="U31" s="106">
        <f>SUMIF('Order Form'!$D$17:$D$550,'Pricing + Order Summary'!$V31,'Order Form'!Z$17:Z$550)</f>
        <v>0</v>
      </c>
      <c r="V31" s="107" t="str">
        <f t="shared" si="4"/>
        <v>UVX Insect Shield Balaclava Mossy Oak</v>
      </c>
      <c r="W31" s="108"/>
      <c r="X31" s="108"/>
      <c r="Y31" s="108"/>
    </row>
    <row r="32" spans="1:25" s="5" customFormat="1" ht="14.1" customHeight="1" x14ac:dyDescent="0.25">
      <c r="A32" s="444" t="str">
        <f>'Pricing Reference'!A12</f>
        <v>UVX Balaclava</v>
      </c>
      <c r="B32" s="445"/>
      <c r="C32" s="445"/>
      <c r="D32" s="445"/>
      <c r="E32" s="381" t="str">
        <f>VLOOKUP(A32,Lookups!$N$1:$O$101,2,0)</f>
        <v>Balaclava</v>
      </c>
      <c r="F32" s="266">
        <f>VALUE(VLOOKUP($V32,'Pricing Reference'!$A$2:$J$98,2,FALSE))</f>
        <v>19.5</v>
      </c>
      <c r="G32" s="266">
        <f>VALUE(VLOOKUP($V32,'Pricing Reference'!$A$2:$J$98,3,FALSE))</f>
        <v>19.11</v>
      </c>
      <c r="H32" s="266">
        <f>VALUE(VLOOKUP($V32,'Pricing Reference'!$A$2:$J$98,4,FALSE))</f>
        <v>18.72</v>
      </c>
      <c r="I32" s="266">
        <f>VALUE(VLOOKUP($V32,'Pricing Reference'!$A$2:$J$98,10,FALSE))</f>
        <v>39</v>
      </c>
      <c r="J32" s="267">
        <f>SUMIF('Order Form'!$D$17:$D$503,'Pricing + Order Summary'!$V32,'Order Form'!K$17:K$503)</f>
        <v>0</v>
      </c>
      <c r="K32" s="267">
        <f>SUMIF('Order Form'!$D$17:$D$503,'Pricing + Order Summary'!$V32,'Order Form'!L$17:L$503)</f>
        <v>0</v>
      </c>
      <c r="L32" s="267">
        <f>SUMIF('Order Form'!$D$17:$D$503,'Pricing + Order Summary'!$V32,'Order Form'!M$17:M$503)</f>
        <v>0</v>
      </c>
      <c r="M32" s="267">
        <f>SUMIF('Order Form'!$D$17:$D$503,'Pricing + Order Summary'!$V32,'Order Form'!N$17:N$503)</f>
        <v>0</v>
      </c>
      <c r="N32" s="267">
        <f>SUMIF('Order Form'!$D$17:$D$503,'Pricing + Order Summary'!$V32,'Order Form'!O$17:O$503)</f>
        <v>0</v>
      </c>
      <c r="O32" s="268">
        <f t="shared" si="5"/>
        <v>0</v>
      </c>
      <c r="P32" s="269">
        <f>SUMIF('Order Form'!$D$17:$D$550,'Pricing + Order Summary'!$V32,'Order Form'!$P$17:$P$550)</f>
        <v>0</v>
      </c>
      <c r="Q32" s="106">
        <f>SUMIF('Order Form'!$D$17:$D$550,'Pricing + Order Summary'!$V32,'Order Form'!V$17:V$550)</f>
        <v>0</v>
      </c>
      <c r="R32" s="106">
        <f>SUMIF('Order Form'!$D$17:$D$550,'Pricing + Order Summary'!$V32,'Order Form'!W$17:W$550)</f>
        <v>0</v>
      </c>
      <c r="S32" s="106">
        <f>SUMIF('Order Form'!$D$17:$D$550,'Pricing + Order Summary'!$V32,'Order Form'!X$17:X$550)</f>
        <v>0</v>
      </c>
      <c r="T32" s="106">
        <f>SUMIF('Order Form'!$D$17:$D$550,'Pricing + Order Summary'!$V32,'Order Form'!Y$17:Y$550)</f>
        <v>0</v>
      </c>
      <c r="U32" s="106">
        <f>SUMIF('Order Form'!$D$17:$D$550,'Pricing + Order Summary'!$V32,'Order Form'!Z$17:Z$550)</f>
        <v>0</v>
      </c>
      <c r="V32" s="107" t="str">
        <f t="shared" si="4"/>
        <v>UVX Balaclava</v>
      </c>
      <c r="W32" s="108"/>
      <c r="X32" s="108"/>
      <c r="Y32" s="108"/>
    </row>
    <row r="33" spans="1:25" s="5" customFormat="1" ht="14.1" customHeight="1" x14ac:dyDescent="0.25">
      <c r="A33" s="444" t="str">
        <f>'Pricing Reference'!A13</f>
        <v>Pro Series Stripping Guards</v>
      </c>
      <c r="B33" s="445"/>
      <c r="C33" s="445"/>
      <c r="D33" s="445"/>
      <c r="E33" s="381" t="str">
        <f>VLOOKUP(A33,Lookups!$N$1:$O$101,2,0)</f>
        <v>Gloves &amp; Guards</v>
      </c>
      <c r="F33" s="266">
        <f>VALUE(VLOOKUP($V33,'Pricing Reference'!$A$2:$J$98,2,FALSE))</f>
        <v>4</v>
      </c>
      <c r="G33" s="266">
        <f>VALUE(VLOOKUP($V33,'Pricing Reference'!$A$2:$J$98,3,FALSE))</f>
        <v>3.92</v>
      </c>
      <c r="H33" s="266">
        <f>VALUE(VLOOKUP($V33,'Pricing Reference'!$A$2:$J$98,4,FALSE))</f>
        <v>3.84</v>
      </c>
      <c r="I33" s="266">
        <f>VALUE(VLOOKUP($V33,'Pricing Reference'!$A$2:$J$98,10,FALSE))</f>
        <v>8</v>
      </c>
      <c r="J33" s="267">
        <f>SUMIF('Order Form'!$D$17:$D$503,'Pricing + Order Summary'!$V33,'Order Form'!K$17:K$503)</f>
        <v>0</v>
      </c>
      <c r="K33" s="267">
        <f>SUMIF('Order Form'!$D$17:$D$503,'Pricing + Order Summary'!$V33,'Order Form'!L$17:L$503)</f>
        <v>0</v>
      </c>
      <c r="L33" s="267">
        <f>SUMIF('Order Form'!$D$17:$D$503,'Pricing + Order Summary'!$V33,'Order Form'!M$17:M$503)</f>
        <v>0</v>
      </c>
      <c r="M33" s="267">
        <f>SUMIF('Order Form'!$D$17:$D$503,'Pricing + Order Summary'!$V33,'Order Form'!N$17:N$503)</f>
        <v>0</v>
      </c>
      <c r="N33" s="267">
        <f>SUMIF('Order Form'!$D$17:$D$503,'Pricing + Order Summary'!$V33,'Order Form'!O$17:O$503)</f>
        <v>0</v>
      </c>
      <c r="O33" s="268">
        <f t="shared" si="5"/>
        <v>0</v>
      </c>
      <c r="P33" s="269">
        <f>SUMIF('Order Form'!$D$17:$D$550,'Pricing + Order Summary'!$V33,'Order Form'!$P$17:$P$550)</f>
        <v>0</v>
      </c>
      <c r="Q33" s="106">
        <f>SUMIF('Order Form'!$D$17:$D$550,'Pricing + Order Summary'!$V33,'Order Form'!V$17:V$550)</f>
        <v>0</v>
      </c>
      <c r="R33" s="106">
        <f>SUMIF('Order Form'!$D$17:$D$550,'Pricing + Order Summary'!$V33,'Order Form'!W$17:W$550)</f>
        <v>0</v>
      </c>
      <c r="S33" s="106">
        <f>SUMIF('Order Form'!$D$17:$D$550,'Pricing + Order Summary'!$V33,'Order Form'!X$17:X$550)</f>
        <v>0</v>
      </c>
      <c r="T33" s="106">
        <f>SUMIF('Order Form'!$D$17:$D$550,'Pricing + Order Summary'!$V33,'Order Form'!Y$17:Y$550)</f>
        <v>0</v>
      </c>
      <c r="U33" s="106">
        <f>SUMIF('Order Form'!$D$17:$D$550,'Pricing + Order Summary'!$V33,'Order Form'!Z$17:Z$550)</f>
        <v>0</v>
      </c>
      <c r="V33" s="107" t="str">
        <f t="shared" si="4"/>
        <v>Pro Series Stripping Guards</v>
      </c>
      <c r="W33" s="108"/>
      <c r="X33" s="108"/>
      <c r="Y33" s="108"/>
    </row>
    <row r="34" spans="1:25" s="5" customFormat="1" ht="14.1" customHeight="1" x14ac:dyDescent="0.25">
      <c r="A34" s="444" t="str">
        <f>'Pricing Reference'!A14</f>
        <v>Sport Series Water 2 Gloves</v>
      </c>
      <c r="B34" s="445"/>
      <c r="C34" s="445"/>
      <c r="D34" s="445"/>
      <c r="E34" s="381" t="str">
        <f>VLOOKUP(A34,Lookups!$N$1:$O$101,2,0)</f>
        <v>Gloves &amp; Guards</v>
      </c>
      <c r="F34" s="266">
        <f>VALUE(VLOOKUP($V34,'Pricing Reference'!$A$2:$J$98,2,FALSE))</f>
        <v>14.5</v>
      </c>
      <c r="G34" s="266">
        <f>VALUE(VLOOKUP($V34,'Pricing Reference'!$A$2:$J$98,3,FALSE))</f>
        <v>14.209999999999999</v>
      </c>
      <c r="H34" s="266">
        <f>VALUE(VLOOKUP($V34,'Pricing Reference'!$A$2:$J$98,4,FALSE))</f>
        <v>13.92</v>
      </c>
      <c r="I34" s="266">
        <f>VALUE(VLOOKUP($V34,'Pricing Reference'!$A$2:$J$98,10,FALSE))</f>
        <v>29</v>
      </c>
      <c r="J34" s="267">
        <f>SUMIF('Order Form'!$D$17:$D$503,'Pricing + Order Summary'!$V34,'Order Form'!K$17:K$503)</f>
        <v>0</v>
      </c>
      <c r="K34" s="267">
        <f>SUMIF('Order Form'!$D$17:$D$503,'Pricing + Order Summary'!$V34,'Order Form'!L$17:L$503)</f>
        <v>0</v>
      </c>
      <c r="L34" s="267">
        <f>SUMIF('Order Form'!$D$17:$D$503,'Pricing + Order Summary'!$V34,'Order Form'!M$17:M$503)</f>
        <v>0</v>
      </c>
      <c r="M34" s="267">
        <f>SUMIF('Order Form'!$D$17:$D$503,'Pricing + Order Summary'!$V34,'Order Form'!N$17:N$503)</f>
        <v>0</v>
      </c>
      <c r="N34" s="267">
        <f>SUMIF('Order Form'!$D$17:$D$503,'Pricing + Order Summary'!$V34,'Order Form'!O$17:O$503)</f>
        <v>0</v>
      </c>
      <c r="O34" s="268">
        <f t="shared" si="5"/>
        <v>0</v>
      </c>
      <c r="P34" s="269">
        <f>SUMIF('Order Form'!$D$17:$D$550,'Pricing + Order Summary'!$V34,'Order Form'!$P$17:$P$550)</f>
        <v>0</v>
      </c>
      <c r="Q34" s="106">
        <f>SUMIF('Order Form'!$D$17:$D$550,'Pricing + Order Summary'!$V34,'Order Form'!V$17:V$550)</f>
        <v>0</v>
      </c>
      <c r="R34" s="106">
        <f>SUMIF('Order Form'!$D$17:$D$550,'Pricing + Order Summary'!$V34,'Order Form'!W$17:W$550)</f>
        <v>0</v>
      </c>
      <c r="S34" s="106">
        <f>SUMIF('Order Form'!$D$17:$D$550,'Pricing + Order Summary'!$V34,'Order Form'!X$17:X$550)</f>
        <v>0</v>
      </c>
      <c r="T34" s="106">
        <f>SUMIF('Order Form'!$D$17:$D$550,'Pricing + Order Summary'!$V34,'Order Form'!Y$17:Y$550)</f>
        <v>0</v>
      </c>
      <c r="U34" s="106">
        <f>SUMIF('Order Form'!$D$17:$D$550,'Pricing + Order Summary'!$V34,'Order Form'!Z$17:Z$550)</f>
        <v>0</v>
      </c>
      <c r="V34" s="107" t="str">
        <f t="shared" si="4"/>
        <v>Sport Series Water 2 Gloves</v>
      </c>
      <c r="W34" s="108"/>
      <c r="X34" s="108"/>
      <c r="Y34" s="108"/>
    </row>
    <row r="35" spans="1:25" s="5" customFormat="1" ht="14.1" customHeight="1" x14ac:dyDescent="0.25">
      <c r="A35" s="444" t="str">
        <f>'Pricing Reference'!A15</f>
        <v>Sport Series Water 2 Gloves Drew Brophy</v>
      </c>
      <c r="B35" s="445"/>
      <c r="C35" s="445"/>
      <c r="D35" s="445"/>
      <c r="E35" s="381" t="str">
        <f>VLOOKUP(A35,Lookups!$N$1:$O$101,2,0)</f>
        <v>Gloves &amp; Guards</v>
      </c>
      <c r="F35" s="266">
        <f>VALUE(VLOOKUP($V35,'Pricing Reference'!$A$2:$J$98,2,FALSE))</f>
        <v>14.5</v>
      </c>
      <c r="G35" s="266">
        <f>VALUE(VLOOKUP($V35,'Pricing Reference'!$A$2:$J$98,3,FALSE))</f>
        <v>14.209999999999999</v>
      </c>
      <c r="H35" s="266">
        <f>VALUE(VLOOKUP($V35,'Pricing Reference'!$A$2:$J$98,4,FALSE))</f>
        <v>13.92</v>
      </c>
      <c r="I35" s="266">
        <f>VALUE(VLOOKUP($V35,'Pricing Reference'!$A$2:$J$98,10,FALSE))</f>
        <v>29</v>
      </c>
      <c r="J35" s="267">
        <f>SUMIF('Order Form'!$D$17:$D$503,'Pricing + Order Summary'!$V35,'Order Form'!K$17:K$503)</f>
        <v>0</v>
      </c>
      <c r="K35" s="267">
        <f>SUMIF('Order Form'!$D$17:$D$503,'Pricing + Order Summary'!$V35,'Order Form'!L$17:L$503)</f>
        <v>0</v>
      </c>
      <c r="L35" s="267">
        <f>SUMIF('Order Form'!$D$17:$D$503,'Pricing + Order Summary'!$V35,'Order Form'!M$17:M$503)</f>
        <v>0</v>
      </c>
      <c r="M35" s="267">
        <f>SUMIF('Order Form'!$D$17:$D$503,'Pricing + Order Summary'!$V35,'Order Form'!N$17:N$503)</f>
        <v>0</v>
      </c>
      <c r="N35" s="267">
        <f>SUMIF('Order Form'!$D$17:$D$503,'Pricing + Order Summary'!$V35,'Order Form'!O$17:O$503)</f>
        <v>0</v>
      </c>
      <c r="O35" s="268">
        <f t="shared" si="5"/>
        <v>0</v>
      </c>
      <c r="P35" s="269">
        <f>SUMIF('Order Form'!$D$17:$D$550,'Pricing + Order Summary'!$V35,'Order Form'!$P$17:$P$550)</f>
        <v>0</v>
      </c>
      <c r="Q35" s="106">
        <f>SUMIF('Order Form'!$D$17:$D$550,'Pricing + Order Summary'!$V35,'Order Form'!V$17:V$550)</f>
        <v>0</v>
      </c>
      <c r="R35" s="106">
        <f>SUMIF('Order Form'!$D$17:$D$550,'Pricing + Order Summary'!$V35,'Order Form'!W$17:W$550)</f>
        <v>0</v>
      </c>
      <c r="S35" s="106">
        <f>SUMIF('Order Form'!$D$17:$D$550,'Pricing + Order Summary'!$V35,'Order Form'!X$17:X$550)</f>
        <v>0</v>
      </c>
      <c r="T35" s="106">
        <f>SUMIF('Order Form'!$D$17:$D$550,'Pricing + Order Summary'!$V35,'Order Form'!Y$17:Y$550)</f>
        <v>0</v>
      </c>
      <c r="U35" s="106">
        <f>SUMIF('Order Form'!$D$17:$D$550,'Pricing + Order Summary'!$V35,'Order Form'!Z$17:Z$550)</f>
        <v>0</v>
      </c>
      <c r="V35" s="107" t="str">
        <f t="shared" si="4"/>
        <v>Sport Series Water 2 Gloves Drew Brophy</v>
      </c>
      <c r="W35" s="108"/>
      <c r="X35" s="108"/>
      <c r="Y35" s="108"/>
    </row>
    <row r="36" spans="1:25" s="5" customFormat="1" ht="14.1" customHeight="1" x14ac:dyDescent="0.25">
      <c r="A36" s="444" t="str">
        <f>'Pricing Reference'!A16</f>
        <v>Pro Series Angler 3 Gloves Bug Slinger</v>
      </c>
      <c r="B36" s="445"/>
      <c r="C36" s="445"/>
      <c r="D36" s="445"/>
      <c r="E36" s="381" t="str">
        <f>VLOOKUP(A36,Lookups!$N$1:$O$101,2,0)</f>
        <v>Gloves &amp; Guards</v>
      </c>
      <c r="F36" s="266">
        <f>VALUE(VLOOKUP($V36,'Pricing Reference'!$A$2:$J$98,2,FALSE))</f>
        <v>22.5</v>
      </c>
      <c r="G36" s="266">
        <f>VALUE(VLOOKUP($V36,'Pricing Reference'!$A$2:$J$98,3,FALSE))</f>
        <v>22.05</v>
      </c>
      <c r="H36" s="266">
        <f>VALUE(VLOOKUP($V36,'Pricing Reference'!$A$2:$J$98,4,FALSE))</f>
        <v>21.599999999999998</v>
      </c>
      <c r="I36" s="266">
        <f>VALUE(VLOOKUP($V36,'Pricing Reference'!$A$2:$J$98,10,FALSE))</f>
        <v>45</v>
      </c>
      <c r="J36" s="267">
        <f>SUMIF('Order Form'!$D$17:$D$503,'Pricing + Order Summary'!$V36,'Order Form'!K$17:K$503)</f>
        <v>0</v>
      </c>
      <c r="K36" s="267">
        <f>SUMIF('Order Form'!$D$17:$D$503,'Pricing + Order Summary'!$V36,'Order Form'!L$17:L$503)</f>
        <v>0</v>
      </c>
      <c r="L36" s="267">
        <f>SUMIF('Order Form'!$D$17:$D$503,'Pricing + Order Summary'!$V36,'Order Form'!M$17:M$503)</f>
        <v>0</v>
      </c>
      <c r="M36" s="267">
        <f>SUMIF('Order Form'!$D$17:$D$503,'Pricing + Order Summary'!$V36,'Order Form'!N$17:N$503)</f>
        <v>0</v>
      </c>
      <c r="N36" s="267">
        <f>SUMIF('Order Form'!$D$17:$D$503,'Pricing + Order Summary'!$V36,'Order Form'!O$17:O$503)</f>
        <v>0</v>
      </c>
      <c r="O36" s="268">
        <f t="shared" si="5"/>
        <v>0</v>
      </c>
      <c r="P36" s="269">
        <f>SUMIF('Order Form'!$D$17:$D$550,'Pricing + Order Summary'!$V36,'Order Form'!$P$17:$P$550)</f>
        <v>0</v>
      </c>
      <c r="Q36" s="106">
        <f>SUMIF('Order Form'!$D$17:$D$550,'Pricing + Order Summary'!$V36,'Order Form'!V$17:V$550)</f>
        <v>0</v>
      </c>
      <c r="R36" s="106">
        <f>SUMIF('Order Form'!$D$17:$D$550,'Pricing + Order Summary'!$V36,'Order Form'!W$17:W$550)</f>
        <v>0</v>
      </c>
      <c r="S36" s="106">
        <f>SUMIF('Order Form'!$D$17:$D$550,'Pricing + Order Summary'!$V36,'Order Form'!X$17:X$550)</f>
        <v>0</v>
      </c>
      <c r="T36" s="106">
        <f>SUMIF('Order Form'!$D$17:$D$550,'Pricing + Order Summary'!$V36,'Order Form'!Y$17:Y$550)</f>
        <v>0</v>
      </c>
      <c r="U36" s="106">
        <f>SUMIF('Order Form'!$D$17:$D$550,'Pricing + Order Summary'!$V36,'Order Form'!Z$17:Z$550)</f>
        <v>0</v>
      </c>
      <c r="V36" s="107" t="str">
        <f t="shared" si="4"/>
        <v>Pro Series Angler 3 Gloves Bug Slinger</v>
      </c>
      <c r="W36" s="108"/>
      <c r="X36" s="108"/>
      <c r="Y36" s="108"/>
    </row>
    <row r="37" spans="1:25" s="5" customFormat="1" ht="14.1" customHeight="1" x14ac:dyDescent="0.25">
      <c r="A37" s="444" t="str">
        <f>'Pricing Reference'!A17</f>
        <v>Pro Series Angler 3 Gloves DeYoung</v>
      </c>
      <c r="B37" s="445"/>
      <c r="C37" s="445"/>
      <c r="D37" s="445"/>
      <c r="E37" s="381" t="str">
        <f>VLOOKUP(A37,Lookups!$N$1:$O$101,2,0)</f>
        <v>Gloves &amp; Guards</v>
      </c>
      <c r="F37" s="266">
        <f>VALUE(VLOOKUP($V37,'Pricing Reference'!$A$2:$J$98,2,FALSE))</f>
        <v>22.5</v>
      </c>
      <c r="G37" s="266">
        <f>VALUE(VLOOKUP($V37,'Pricing Reference'!$A$2:$J$98,3,FALSE))</f>
        <v>22.05</v>
      </c>
      <c r="H37" s="266">
        <f>VALUE(VLOOKUP($V37,'Pricing Reference'!$A$2:$J$98,4,FALSE))</f>
        <v>21.599999999999998</v>
      </c>
      <c r="I37" s="266">
        <f>VALUE(VLOOKUP($V37,'Pricing Reference'!$A$2:$J$98,10,FALSE))</f>
        <v>45</v>
      </c>
      <c r="J37" s="267">
        <f>SUMIF('Order Form'!$D$17:$D$503,'Pricing + Order Summary'!$V37,'Order Form'!K$17:K$503)</f>
        <v>0</v>
      </c>
      <c r="K37" s="267">
        <f>SUMIF('Order Form'!$D$17:$D$503,'Pricing + Order Summary'!$V37,'Order Form'!L$17:L$503)</f>
        <v>0</v>
      </c>
      <c r="L37" s="267">
        <f>SUMIF('Order Form'!$D$17:$D$503,'Pricing + Order Summary'!$V37,'Order Form'!M$17:M$503)</f>
        <v>0</v>
      </c>
      <c r="M37" s="267">
        <f>SUMIF('Order Form'!$D$17:$D$503,'Pricing + Order Summary'!$V37,'Order Form'!N$17:N$503)</f>
        <v>0</v>
      </c>
      <c r="N37" s="267">
        <f>SUMIF('Order Form'!$D$17:$D$503,'Pricing + Order Summary'!$V37,'Order Form'!O$17:O$503)</f>
        <v>0</v>
      </c>
      <c r="O37" s="268">
        <f t="shared" si="5"/>
        <v>0</v>
      </c>
      <c r="P37" s="269">
        <f>SUMIF('Order Form'!$D$17:$D$550,'Pricing + Order Summary'!$V37,'Order Form'!$P$17:$P$550)</f>
        <v>0</v>
      </c>
      <c r="Q37" s="106">
        <f>SUMIF('Order Form'!$D$17:$D$550,'Pricing + Order Summary'!$V37,'Order Form'!V$17:V$550)</f>
        <v>0</v>
      </c>
      <c r="R37" s="106">
        <f>SUMIF('Order Form'!$D$17:$D$550,'Pricing + Order Summary'!$V37,'Order Form'!W$17:W$550)</f>
        <v>0</v>
      </c>
      <c r="S37" s="106">
        <f>SUMIF('Order Form'!$D$17:$D$550,'Pricing + Order Summary'!$V37,'Order Form'!X$17:X$550)</f>
        <v>0</v>
      </c>
      <c r="T37" s="106">
        <f>SUMIF('Order Form'!$D$17:$D$550,'Pricing + Order Summary'!$V37,'Order Form'!Y$17:Y$550)</f>
        <v>0</v>
      </c>
      <c r="U37" s="106">
        <f>SUMIF('Order Form'!$D$17:$D$550,'Pricing + Order Summary'!$V37,'Order Form'!Z$17:Z$550)</f>
        <v>0</v>
      </c>
      <c r="V37" s="107" t="str">
        <f t="shared" si="4"/>
        <v>Pro Series Angler 3 Gloves DeYoung</v>
      </c>
      <c r="W37" s="108"/>
      <c r="X37" s="108"/>
      <c r="Y37" s="108"/>
    </row>
    <row r="38" spans="1:25" s="5" customFormat="1" ht="14.1" customHeight="1" x14ac:dyDescent="0.25">
      <c r="A38" s="444" t="str">
        <f>'Pricing Reference'!A18</f>
        <v>Pro Series Angler 3 Gloves</v>
      </c>
      <c r="B38" s="445"/>
      <c r="C38" s="445"/>
      <c r="D38" s="445"/>
      <c r="E38" s="381" t="str">
        <f>VLOOKUP(A38,Lookups!$N$1:$O$101,2,0)</f>
        <v>Gloves &amp; Guards</v>
      </c>
      <c r="F38" s="266">
        <f>VALUE(VLOOKUP($V38,'Pricing Reference'!$A$2:$J$98,2,FALSE))</f>
        <v>22.5</v>
      </c>
      <c r="G38" s="266">
        <f>VALUE(VLOOKUP($V38,'Pricing Reference'!$A$2:$J$98,3,FALSE))</f>
        <v>22.05</v>
      </c>
      <c r="H38" s="266">
        <f>VALUE(VLOOKUP($V38,'Pricing Reference'!$A$2:$J$98,4,FALSE))</f>
        <v>21.599999999999998</v>
      </c>
      <c r="I38" s="266">
        <f>VALUE(VLOOKUP($V38,'Pricing Reference'!$A$2:$J$98,10,FALSE))</f>
        <v>45</v>
      </c>
      <c r="J38" s="267">
        <f>SUMIF('Order Form'!$D$17:$D$503,'Pricing + Order Summary'!$V38,'Order Form'!K$17:K$503)</f>
        <v>0</v>
      </c>
      <c r="K38" s="267">
        <f>SUMIF('Order Form'!$D$17:$D$503,'Pricing + Order Summary'!$V38,'Order Form'!L$17:L$503)</f>
        <v>0</v>
      </c>
      <c r="L38" s="267">
        <f>SUMIF('Order Form'!$D$17:$D$503,'Pricing + Order Summary'!$V38,'Order Form'!M$17:M$503)</f>
        <v>0</v>
      </c>
      <c r="M38" s="267">
        <f>SUMIF('Order Form'!$D$17:$D$503,'Pricing + Order Summary'!$V38,'Order Form'!N$17:N$503)</f>
        <v>0</v>
      </c>
      <c r="N38" s="267">
        <f>SUMIF('Order Form'!$D$17:$D$503,'Pricing + Order Summary'!$V38,'Order Form'!O$17:O$503)</f>
        <v>0</v>
      </c>
      <c r="O38" s="268">
        <f t="shared" si="5"/>
        <v>0</v>
      </c>
      <c r="P38" s="269">
        <f>SUMIF('Order Form'!$D$17:$D$550,'Pricing + Order Summary'!$V38,'Order Form'!$P$17:$P$550)</f>
        <v>0</v>
      </c>
      <c r="Q38" s="106">
        <f>SUMIF('Order Form'!$D$17:$D$550,'Pricing + Order Summary'!$V38,'Order Form'!V$17:V$550)</f>
        <v>0</v>
      </c>
      <c r="R38" s="106">
        <f>SUMIF('Order Form'!$D$17:$D$550,'Pricing + Order Summary'!$V38,'Order Form'!W$17:W$550)</f>
        <v>0</v>
      </c>
      <c r="S38" s="106">
        <f>SUMIF('Order Form'!$D$17:$D$550,'Pricing + Order Summary'!$V38,'Order Form'!X$17:X$550)</f>
        <v>0</v>
      </c>
      <c r="T38" s="106">
        <f>SUMIF('Order Form'!$D$17:$D$550,'Pricing + Order Summary'!$V38,'Order Form'!Y$17:Y$550)</f>
        <v>0</v>
      </c>
      <c r="U38" s="106">
        <f>SUMIF('Order Form'!$D$17:$D$550,'Pricing + Order Summary'!$V38,'Order Form'!Z$17:Z$550)</f>
        <v>0</v>
      </c>
      <c r="V38" s="107" t="str">
        <f t="shared" si="4"/>
        <v>Pro Series Angler 3 Gloves</v>
      </c>
      <c r="W38" s="108"/>
      <c r="X38" s="108"/>
      <c r="Y38" s="108"/>
    </row>
    <row r="39" spans="1:25" s="5" customFormat="1" ht="14.1" customHeight="1" x14ac:dyDescent="0.25">
      <c r="A39" s="444" t="str">
        <f>'Pricing Reference'!A19</f>
        <v>Pro Series Fighting Work 3 Gloves</v>
      </c>
      <c r="B39" s="445"/>
      <c r="C39" s="445"/>
      <c r="D39" s="445"/>
      <c r="E39" s="381" t="str">
        <f>VLOOKUP(A39,Lookups!$N$1:$O$101,2,0)</f>
        <v>Gloves &amp; Guards</v>
      </c>
      <c r="F39" s="266">
        <f>VALUE(VLOOKUP($V39,'Pricing Reference'!$A$2:$J$98,2,FALSE))</f>
        <v>22.5</v>
      </c>
      <c r="G39" s="266">
        <f>VALUE(VLOOKUP($V39,'Pricing Reference'!$A$2:$J$98,3,FALSE))</f>
        <v>22.05</v>
      </c>
      <c r="H39" s="266">
        <f>VALUE(VLOOKUP($V39,'Pricing Reference'!$A$2:$J$98,4,FALSE))</f>
        <v>21.599999999999998</v>
      </c>
      <c r="I39" s="266">
        <f>VALUE(VLOOKUP($V39,'Pricing Reference'!$A$2:$J$98,10,FALSE))</f>
        <v>45</v>
      </c>
      <c r="J39" s="267">
        <f>SUMIF('Order Form'!$D$17:$D$503,'Pricing + Order Summary'!$V39,'Order Form'!K$17:K$503)</f>
        <v>0</v>
      </c>
      <c r="K39" s="267">
        <f>SUMIF('Order Form'!$D$17:$D$503,'Pricing + Order Summary'!$V39,'Order Form'!L$17:L$503)</f>
        <v>0</v>
      </c>
      <c r="L39" s="267">
        <f>SUMIF('Order Form'!$D$17:$D$503,'Pricing + Order Summary'!$V39,'Order Form'!M$17:M$503)</f>
        <v>0</v>
      </c>
      <c r="M39" s="267">
        <f>SUMIF('Order Form'!$D$17:$D$503,'Pricing + Order Summary'!$V39,'Order Form'!N$17:N$503)</f>
        <v>0</v>
      </c>
      <c r="N39" s="267">
        <f>SUMIF('Order Form'!$D$17:$D$503,'Pricing + Order Summary'!$V39,'Order Form'!O$17:O$503)</f>
        <v>0</v>
      </c>
      <c r="O39" s="268">
        <f t="shared" si="5"/>
        <v>0</v>
      </c>
      <c r="P39" s="269">
        <f>SUMIF('Order Form'!$D$17:$D$550,'Pricing + Order Summary'!$V39,'Order Form'!$P$17:$P$550)</f>
        <v>0</v>
      </c>
      <c r="Q39" s="106">
        <f>SUMIF('Order Form'!$D$17:$D$550,'Pricing + Order Summary'!$V39,'Order Form'!V$17:V$550)</f>
        <v>0</v>
      </c>
      <c r="R39" s="106">
        <f>SUMIF('Order Form'!$D$17:$D$550,'Pricing + Order Summary'!$V39,'Order Form'!W$17:W$550)</f>
        <v>0</v>
      </c>
      <c r="S39" s="106">
        <f>SUMIF('Order Form'!$D$17:$D$550,'Pricing + Order Summary'!$V39,'Order Form'!X$17:X$550)</f>
        <v>0</v>
      </c>
      <c r="T39" s="106">
        <f>SUMIF('Order Form'!$D$17:$D$550,'Pricing + Order Summary'!$V39,'Order Form'!Y$17:Y$550)</f>
        <v>0</v>
      </c>
      <c r="U39" s="106">
        <f>SUMIF('Order Form'!$D$17:$D$550,'Pricing + Order Summary'!$V39,'Order Form'!Z$17:Z$550)</f>
        <v>0</v>
      </c>
      <c r="V39" s="107" t="str">
        <f t="shared" si="4"/>
        <v>Pro Series Fighting Work 3 Gloves</v>
      </c>
      <c r="W39" s="108"/>
      <c r="X39" s="108"/>
      <c r="Y39" s="108"/>
    </row>
    <row r="40" spans="1:25" s="5" customFormat="1" ht="14.1" customHeight="1" x14ac:dyDescent="0.25">
      <c r="A40" s="444" t="str">
        <f>'Pricing Reference'!A20</f>
        <v>Sport Series MXS 2 Gloves</v>
      </c>
      <c r="B40" s="445"/>
      <c r="C40" s="445"/>
      <c r="D40" s="445"/>
      <c r="E40" s="381" t="str">
        <f>VLOOKUP(A40,Lookups!$N$1:$O$101,2,0)</f>
        <v>Gloves &amp; Guards</v>
      </c>
      <c r="F40" s="266">
        <f>VALUE(VLOOKUP($V40,'Pricing Reference'!$A$2:$J$98,2,FALSE))</f>
        <v>18.5</v>
      </c>
      <c r="G40" s="266">
        <f>VALUE(VLOOKUP($V40,'Pricing Reference'!$A$2:$J$98,3,FALSE))</f>
        <v>18.13</v>
      </c>
      <c r="H40" s="266">
        <f>VALUE(VLOOKUP($V40,'Pricing Reference'!$A$2:$J$98,4,FALSE))</f>
        <v>17.759999999999998</v>
      </c>
      <c r="I40" s="266">
        <f>VALUE(VLOOKUP($V40,'Pricing Reference'!$A$2:$J$98,10,FALSE))</f>
        <v>37</v>
      </c>
      <c r="J40" s="267">
        <f>SUMIF('Order Form'!$D$17:$D$503,'Pricing + Order Summary'!$V40,'Order Form'!K$17:K$503)</f>
        <v>0</v>
      </c>
      <c r="K40" s="267">
        <f>SUMIF('Order Form'!$D$17:$D$503,'Pricing + Order Summary'!$V40,'Order Form'!L$17:L$503)</f>
        <v>0</v>
      </c>
      <c r="L40" s="267">
        <f>SUMIF('Order Form'!$D$17:$D$503,'Pricing + Order Summary'!$V40,'Order Form'!M$17:M$503)</f>
        <v>0</v>
      </c>
      <c r="M40" s="267">
        <f>SUMIF('Order Form'!$D$17:$D$503,'Pricing + Order Summary'!$V40,'Order Form'!N$17:N$503)</f>
        <v>0</v>
      </c>
      <c r="N40" s="267">
        <f>SUMIF('Order Form'!$D$17:$D$503,'Pricing + Order Summary'!$V40,'Order Form'!O$17:O$503)</f>
        <v>0</v>
      </c>
      <c r="O40" s="268">
        <f t="shared" si="5"/>
        <v>0</v>
      </c>
      <c r="P40" s="269">
        <f>SUMIF('Order Form'!$D$17:$D$550,'Pricing + Order Summary'!$V40,'Order Form'!$P$17:$P$550)</f>
        <v>0</v>
      </c>
      <c r="Q40" s="106">
        <f>SUMIF('Order Form'!$D$17:$D$550,'Pricing + Order Summary'!$V40,'Order Form'!V$17:V$550)</f>
        <v>0</v>
      </c>
      <c r="R40" s="106">
        <f>SUMIF('Order Form'!$D$17:$D$550,'Pricing + Order Summary'!$V40,'Order Form'!W$17:W$550)</f>
        <v>0</v>
      </c>
      <c r="S40" s="106">
        <f>SUMIF('Order Form'!$D$17:$D$550,'Pricing + Order Summary'!$V40,'Order Form'!X$17:X$550)</f>
        <v>0</v>
      </c>
      <c r="T40" s="106">
        <f>SUMIF('Order Form'!$D$17:$D$550,'Pricing + Order Summary'!$V40,'Order Form'!Y$17:Y$550)</f>
        <v>0</v>
      </c>
      <c r="U40" s="106">
        <f>SUMIF('Order Form'!$D$17:$D$550,'Pricing + Order Summary'!$V40,'Order Form'!Z$17:Z$550)</f>
        <v>0</v>
      </c>
      <c r="V40" s="107" t="str">
        <f t="shared" si="4"/>
        <v>Sport Series MXS 2 Gloves</v>
      </c>
      <c r="W40" s="108"/>
      <c r="X40" s="108"/>
      <c r="Y40" s="108"/>
    </row>
    <row r="41" spans="1:25" s="5" customFormat="1" ht="14.1" customHeight="1" x14ac:dyDescent="0.25">
      <c r="A41" s="444" t="str">
        <f>'Pricing Reference'!A22</f>
        <v>UV Buff</v>
      </c>
      <c r="B41" s="478"/>
      <c r="C41" s="478"/>
      <c r="D41" s="478"/>
      <c r="E41" s="381" t="str">
        <f>VLOOKUP(A41,Lookups!$N$1:$O$101,2,0)</f>
        <v>UV</v>
      </c>
      <c r="F41" s="266">
        <f>VALUE(VLOOKUP($V41,'Pricing Reference'!$A$2:$J$98,2,FALSE))</f>
        <v>12.5</v>
      </c>
      <c r="G41" s="266">
        <f>VALUE(VLOOKUP($V41,'Pricing Reference'!$A$2:$J$98,3,FALSE))</f>
        <v>12.25</v>
      </c>
      <c r="H41" s="266">
        <f>VALUE(VLOOKUP($V41,'Pricing Reference'!$A$2:$J$98,4,FALSE))</f>
        <v>12</v>
      </c>
      <c r="I41" s="266">
        <f>VALUE(VLOOKUP($V41,'Pricing Reference'!$A$2:$J$98,10,FALSE))</f>
        <v>25</v>
      </c>
      <c r="J41" s="267">
        <f>SUMIF('Order Form'!$D$17:$D$503,'Pricing + Order Summary'!$V41,'Order Form'!K$17:K$503)</f>
        <v>0</v>
      </c>
      <c r="K41" s="267">
        <f>SUMIF('Order Form'!$D$17:$D$503,'Pricing + Order Summary'!$V41,'Order Form'!L$17:L$503)</f>
        <v>0</v>
      </c>
      <c r="L41" s="267">
        <f>SUMIF('Order Form'!$D$17:$D$503,'Pricing + Order Summary'!$V41,'Order Form'!M$17:M$503)</f>
        <v>0</v>
      </c>
      <c r="M41" s="267">
        <f>SUMIF('Order Form'!$D$17:$D$503,'Pricing + Order Summary'!$V41,'Order Form'!N$17:N$503)</f>
        <v>0</v>
      </c>
      <c r="N41" s="267">
        <f>SUMIF('Order Form'!$D$17:$D$503,'Pricing + Order Summary'!$V41,'Order Form'!O$17:O$503)</f>
        <v>0</v>
      </c>
      <c r="O41" s="268">
        <f t="shared" si="5"/>
        <v>0</v>
      </c>
      <c r="P41" s="269">
        <f>SUMIF('Order Form'!$D$17:$D$550,'Pricing + Order Summary'!$V41,'Order Form'!$P$17:$P$550)</f>
        <v>0</v>
      </c>
      <c r="Q41" s="106">
        <f>SUMIF('Order Form'!$D$17:$D$550,'Pricing + Order Summary'!$V41,'Order Form'!V$17:V$550)</f>
        <v>0</v>
      </c>
      <c r="R41" s="106">
        <f>SUMIF('Order Form'!$D$17:$D$550,'Pricing + Order Summary'!$V41,'Order Form'!W$17:W$550)</f>
        <v>0</v>
      </c>
      <c r="S41" s="106">
        <f>SUMIF('Order Form'!$D$17:$D$550,'Pricing + Order Summary'!$V41,'Order Form'!X$17:X$550)</f>
        <v>0</v>
      </c>
      <c r="T41" s="106">
        <f>SUMIF('Order Form'!$D$17:$D$550,'Pricing + Order Summary'!$V41,'Order Form'!Y$17:Y$550)</f>
        <v>0</v>
      </c>
      <c r="U41" s="106">
        <f>SUMIF('Order Form'!$D$17:$D$550,'Pricing + Order Summary'!$V41,'Order Form'!Z$17:Z$550)</f>
        <v>0</v>
      </c>
      <c r="V41" s="107" t="str">
        <f t="shared" si="4"/>
        <v>UV Buff</v>
      </c>
      <c r="W41" s="108"/>
      <c r="X41" s="108"/>
      <c r="Y41" s="108"/>
    </row>
    <row r="42" spans="1:25" s="5" customFormat="1" ht="14.1" customHeight="1" x14ac:dyDescent="0.25">
      <c r="A42" s="444" t="str">
        <f>'Pricing Reference'!A23</f>
        <v>UV Buff Anton</v>
      </c>
      <c r="B42" s="445"/>
      <c r="C42" s="445"/>
      <c r="D42" s="445"/>
      <c r="E42" s="381" t="str">
        <f>VLOOKUP(A42,Lookups!$N$1:$O$101,2,0)</f>
        <v>UV</v>
      </c>
      <c r="F42" s="266">
        <f>VALUE(VLOOKUP($V42,'Pricing Reference'!$A$2:$J$98,2,FALSE))</f>
        <v>12.5</v>
      </c>
      <c r="G42" s="266">
        <f>VALUE(VLOOKUP($V42,'Pricing Reference'!$A$2:$J$98,3,FALSE))</f>
        <v>12.25</v>
      </c>
      <c r="H42" s="266">
        <f>VALUE(VLOOKUP($V42,'Pricing Reference'!$A$2:$J$98,4,FALSE))</f>
        <v>12</v>
      </c>
      <c r="I42" s="266">
        <f>VALUE(VLOOKUP($V42,'Pricing Reference'!$A$2:$J$98,10,FALSE))</f>
        <v>25</v>
      </c>
      <c r="J42" s="267">
        <f>SUMIF('Order Form'!$D$17:$D$503,'Pricing + Order Summary'!$V42,'Order Form'!K$17:K$503)</f>
        <v>0</v>
      </c>
      <c r="K42" s="267">
        <f>SUMIF('Order Form'!$D$17:$D$503,'Pricing + Order Summary'!$V42,'Order Form'!L$17:L$503)</f>
        <v>0</v>
      </c>
      <c r="L42" s="267">
        <f>SUMIF('Order Form'!$D$17:$D$503,'Pricing + Order Summary'!$V42,'Order Form'!M$17:M$503)</f>
        <v>0</v>
      </c>
      <c r="M42" s="267">
        <f>SUMIF('Order Form'!$D$17:$D$503,'Pricing + Order Summary'!$V42,'Order Form'!N$17:N$503)</f>
        <v>0</v>
      </c>
      <c r="N42" s="267">
        <f>SUMIF('Order Form'!$D$17:$D$503,'Pricing + Order Summary'!$V42,'Order Form'!O$17:O$503)</f>
        <v>0</v>
      </c>
      <c r="O42" s="268">
        <f t="shared" si="5"/>
        <v>0</v>
      </c>
      <c r="P42" s="269">
        <f>SUMIF('Order Form'!$D$17:$D$550,'Pricing + Order Summary'!$V42,'Order Form'!$P$17:$P$550)</f>
        <v>0</v>
      </c>
      <c r="Q42" s="106">
        <f>SUMIF('Order Form'!$D$17:$D$550,'Pricing + Order Summary'!$V42,'Order Form'!V$17:V$550)</f>
        <v>0</v>
      </c>
      <c r="R42" s="106">
        <f>SUMIF('Order Form'!$D$17:$D$550,'Pricing + Order Summary'!$V42,'Order Form'!W$17:W$550)</f>
        <v>0</v>
      </c>
      <c r="S42" s="106">
        <f>SUMIF('Order Form'!$D$17:$D$550,'Pricing + Order Summary'!$V42,'Order Form'!X$17:X$550)</f>
        <v>0</v>
      </c>
      <c r="T42" s="106">
        <f>SUMIF('Order Form'!$D$17:$D$550,'Pricing + Order Summary'!$V42,'Order Form'!Y$17:Y$550)</f>
        <v>0</v>
      </c>
      <c r="U42" s="106">
        <f>SUMIF('Order Form'!$D$17:$D$550,'Pricing + Order Summary'!$V42,'Order Form'!Z$17:Z$550)</f>
        <v>0</v>
      </c>
      <c r="V42" s="107" t="str">
        <f t="shared" si="4"/>
        <v>UV Buff Anton</v>
      </c>
      <c r="W42" s="108"/>
      <c r="X42" s="108"/>
      <c r="Y42" s="108"/>
    </row>
    <row r="43" spans="1:25" s="5" customFormat="1" ht="14.1" customHeight="1" x14ac:dyDescent="0.25">
      <c r="A43" s="444" t="str">
        <f>'Pricing Reference'!A24</f>
        <v>UV Buff DeYoung</v>
      </c>
      <c r="B43" s="445"/>
      <c r="C43" s="445"/>
      <c r="D43" s="445"/>
      <c r="E43" s="381" t="str">
        <f>VLOOKUP(A43,Lookups!$N$1:$O$101,2,0)</f>
        <v>UV</v>
      </c>
      <c r="F43" s="266">
        <f>VALUE(VLOOKUP($V43,'Pricing Reference'!$A$2:$J$98,2,FALSE))</f>
        <v>12.5</v>
      </c>
      <c r="G43" s="266">
        <f>VALUE(VLOOKUP($V43,'Pricing Reference'!$A$2:$J$98,3,FALSE))</f>
        <v>12.25</v>
      </c>
      <c r="H43" s="266">
        <f>VALUE(VLOOKUP($V43,'Pricing Reference'!$A$2:$J$98,4,FALSE))</f>
        <v>12</v>
      </c>
      <c r="I43" s="266">
        <f>VALUE(VLOOKUP($V43,'Pricing Reference'!$A$2:$J$98,10,FALSE))</f>
        <v>25</v>
      </c>
      <c r="J43" s="267">
        <f>SUMIF('Order Form'!$D$17:$D$503,'Pricing + Order Summary'!$V43,'Order Form'!K$17:K$503)</f>
        <v>0</v>
      </c>
      <c r="K43" s="267">
        <f>SUMIF('Order Form'!$D$17:$D$503,'Pricing + Order Summary'!$V43,'Order Form'!L$17:L$503)</f>
        <v>0</v>
      </c>
      <c r="L43" s="267">
        <f>SUMIF('Order Form'!$D$17:$D$503,'Pricing + Order Summary'!$V43,'Order Form'!M$17:M$503)</f>
        <v>0</v>
      </c>
      <c r="M43" s="267">
        <f>SUMIF('Order Form'!$D$17:$D$503,'Pricing + Order Summary'!$V43,'Order Form'!N$17:N$503)</f>
        <v>0</v>
      </c>
      <c r="N43" s="267">
        <f>SUMIF('Order Form'!$D$17:$D$503,'Pricing + Order Summary'!$V43,'Order Form'!O$17:O$503)</f>
        <v>0</v>
      </c>
      <c r="O43" s="268">
        <f t="shared" si="5"/>
        <v>0</v>
      </c>
      <c r="P43" s="269">
        <f>SUMIF('Order Form'!$D$17:$D$550,'Pricing + Order Summary'!$V43,'Order Form'!$P$17:$P$550)</f>
        <v>0</v>
      </c>
      <c r="Q43" s="106">
        <f>SUMIF('Order Form'!$D$17:$D$550,'Pricing + Order Summary'!$V43,'Order Form'!V$17:V$550)</f>
        <v>0</v>
      </c>
      <c r="R43" s="106">
        <f>SUMIF('Order Form'!$D$17:$D$550,'Pricing + Order Summary'!$V43,'Order Form'!W$17:W$550)</f>
        <v>0</v>
      </c>
      <c r="S43" s="106">
        <f>SUMIF('Order Form'!$D$17:$D$550,'Pricing + Order Summary'!$V43,'Order Form'!X$17:X$550)</f>
        <v>0</v>
      </c>
      <c r="T43" s="106">
        <f>SUMIF('Order Form'!$D$17:$D$550,'Pricing + Order Summary'!$V43,'Order Form'!Y$17:Y$550)</f>
        <v>0</v>
      </c>
      <c r="U43" s="106">
        <f>SUMIF('Order Form'!$D$17:$D$550,'Pricing + Order Summary'!$V43,'Order Form'!Z$17:Z$550)</f>
        <v>0</v>
      </c>
      <c r="V43" s="107" t="str">
        <f t="shared" si="4"/>
        <v>UV Buff DeYoung</v>
      </c>
      <c r="W43" s="108"/>
      <c r="X43" s="108"/>
      <c r="Y43" s="108"/>
    </row>
    <row r="44" spans="1:25" s="5" customFormat="1" ht="14.1" customHeight="1" x14ac:dyDescent="0.25">
      <c r="A44" s="444" t="str">
        <f>'Pricing Reference'!A25</f>
        <v>UV Buff Drew Brophy</v>
      </c>
      <c r="B44" s="445"/>
      <c r="C44" s="445"/>
      <c r="D44" s="445"/>
      <c r="E44" s="381" t="str">
        <f>VLOOKUP(A44,Lookups!$N$1:$O$101,2,0)</f>
        <v>UV</v>
      </c>
      <c r="F44" s="266">
        <f>VALUE(VLOOKUP($V44,'Pricing Reference'!$A$2:$J$98,2,FALSE))</f>
        <v>12.5</v>
      </c>
      <c r="G44" s="266">
        <f>VALUE(VLOOKUP($V44,'Pricing Reference'!$A$2:$J$98,3,FALSE))</f>
        <v>12.25</v>
      </c>
      <c r="H44" s="266">
        <f>VALUE(VLOOKUP($V44,'Pricing Reference'!$A$2:$J$98,4,FALSE))</f>
        <v>12</v>
      </c>
      <c r="I44" s="266">
        <f>VALUE(VLOOKUP($V44,'Pricing Reference'!$A$2:$J$98,10,FALSE))</f>
        <v>25</v>
      </c>
      <c r="J44" s="267">
        <f>SUMIF('Order Form'!$D$17:$D$503,'Pricing + Order Summary'!$V44,'Order Form'!K$17:K$503)</f>
        <v>0</v>
      </c>
      <c r="K44" s="267">
        <f>SUMIF('Order Form'!$D$17:$D$503,'Pricing + Order Summary'!$V44,'Order Form'!L$17:L$503)</f>
        <v>0</v>
      </c>
      <c r="L44" s="267">
        <f>SUMIF('Order Form'!$D$17:$D$503,'Pricing + Order Summary'!$V44,'Order Form'!M$17:M$503)</f>
        <v>0</v>
      </c>
      <c r="M44" s="267">
        <f>SUMIF('Order Form'!$D$17:$D$503,'Pricing + Order Summary'!$V44,'Order Form'!N$17:N$503)</f>
        <v>0</v>
      </c>
      <c r="N44" s="267">
        <f>SUMIF('Order Form'!$D$17:$D$503,'Pricing + Order Summary'!$V44,'Order Form'!O$17:O$503)</f>
        <v>0</v>
      </c>
      <c r="O44" s="268">
        <f t="shared" si="5"/>
        <v>0</v>
      </c>
      <c r="P44" s="269">
        <f>SUMIF('Order Form'!$D$17:$D$550,'Pricing + Order Summary'!$V44,'Order Form'!$P$17:$P$550)</f>
        <v>0</v>
      </c>
      <c r="Q44" s="106">
        <f>SUMIF('Order Form'!$D$17:$D$550,'Pricing + Order Summary'!$V44,'Order Form'!V$17:V$550)</f>
        <v>0</v>
      </c>
      <c r="R44" s="106">
        <f>SUMIF('Order Form'!$D$17:$D$550,'Pricing + Order Summary'!$V44,'Order Form'!W$17:W$550)</f>
        <v>0</v>
      </c>
      <c r="S44" s="106">
        <f>SUMIF('Order Form'!$D$17:$D$550,'Pricing + Order Summary'!$V44,'Order Form'!X$17:X$550)</f>
        <v>0</v>
      </c>
      <c r="T44" s="106">
        <f>SUMIF('Order Form'!$D$17:$D$550,'Pricing + Order Summary'!$V44,'Order Form'!Y$17:Y$550)</f>
        <v>0</v>
      </c>
      <c r="U44" s="106">
        <f>SUMIF('Order Form'!$D$17:$D$550,'Pricing + Order Summary'!$V44,'Order Form'!Z$17:Z$550)</f>
        <v>0</v>
      </c>
      <c r="V44" s="107" t="str">
        <f t="shared" si="4"/>
        <v>UV Buff Drew Brophy</v>
      </c>
      <c r="W44" s="108"/>
      <c r="X44" s="108"/>
      <c r="Y44" s="108"/>
    </row>
    <row r="45" spans="1:25" s="5" customFormat="1" ht="14.1" customHeight="1" x14ac:dyDescent="0.25">
      <c r="A45" s="444" t="str">
        <f>'Pricing Reference'!A26</f>
        <v>UV Buff Black Fly</v>
      </c>
      <c r="B45" s="445"/>
      <c r="C45" s="445"/>
      <c r="D45" s="445"/>
      <c r="E45" s="381" t="str">
        <f>VLOOKUP(A45,Lookups!$N$1:$O$101,2,0)</f>
        <v>UV</v>
      </c>
      <c r="F45" s="266">
        <f>VALUE(VLOOKUP($V45,'Pricing Reference'!$A$2:$J$98,2,FALSE))</f>
        <v>12.5</v>
      </c>
      <c r="G45" s="266">
        <f>VALUE(VLOOKUP($V45,'Pricing Reference'!$A$2:$J$98,3,FALSE))</f>
        <v>12.25</v>
      </c>
      <c r="H45" s="266">
        <f>VALUE(VLOOKUP($V45,'Pricing Reference'!$A$2:$J$98,4,FALSE))</f>
        <v>12</v>
      </c>
      <c r="I45" s="266">
        <f>VALUE(VLOOKUP($V45,'Pricing Reference'!$A$2:$J$98,10,FALSE))</f>
        <v>25</v>
      </c>
      <c r="J45" s="267">
        <f>SUMIF('Order Form'!$D$17:$D$503,'Pricing + Order Summary'!$V45,'Order Form'!K$17:K$503)</f>
        <v>0</v>
      </c>
      <c r="K45" s="267">
        <f>SUMIF('Order Form'!$D$17:$D$503,'Pricing + Order Summary'!$V45,'Order Form'!L$17:L$503)</f>
        <v>0</v>
      </c>
      <c r="L45" s="267">
        <f>SUMIF('Order Form'!$D$17:$D$503,'Pricing + Order Summary'!$V45,'Order Form'!M$17:M$503)</f>
        <v>0</v>
      </c>
      <c r="M45" s="267">
        <f>SUMIF('Order Form'!$D$17:$D$503,'Pricing + Order Summary'!$V45,'Order Form'!N$17:N$503)</f>
        <v>0</v>
      </c>
      <c r="N45" s="267">
        <f>SUMIF('Order Form'!$D$17:$D$503,'Pricing + Order Summary'!$V45,'Order Form'!O$17:O$503)</f>
        <v>0</v>
      </c>
      <c r="O45" s="268">
        <f t="shared" si="5"/>
        <v>0</v>
      </c>
      <c r="P45" s="269">
        <f>SUMIF('Order Form'!$D$17:$D$550,'Pricing + Order Summary'!$V45,'Order Form'!$P$17:$P$550)</f>
        <v>0</v>
      </c>
      <c r="Q45" s="106">
        <f>SUMIF('Order Form'!$D$17:$D$550,'Pricing + Order Summary'!$V45,'Order Form'!V$17:V$550)</f>
        <v>0</v>
      </c>
      <c r="R45" s="106">
        <f>SUMIF('Order Form'!$D$17:$D$550,'Pricing + Order Summary'!$V45,'Order Form'!W$17:W$550)</f>
        <v>0</v>
      </c>
      <c r="S45" s="106">
        <f>SUMIF('Order Form'!$D$17:$D$550,'Pricing + Order Summary'!$V45,'Order Form'!X$17:X$550)</f>
        <v>0</v>
      </c>
      <c r="T45" s="106">
        <f>SUMIF('Order Form'!$D$17:$D$550,'Pricing + Order Summary'!$V45,'Order Form'!Y$17:Y$550)</f>
        <v>0</v>
      </c>
      <c r="U45" s="106">
        <f>SUMIF('Order Form'!$D$17:$D$550,'Pricing + Order Summary'!$V45,'Order Form'!Z$17:Z$550)</f>
        <v>0</v>
      </c>
      <c r="V45" s="107" t="str">
        <f t="shared" si="4"/>
        <v>UV Buff Black Fly</v>
      </c>
      <c r="W45" s="108"/>
      <c r="X45" s="108"/>
      <c r="Y45" s="108"/>
    </row>
    <row r="46" spans="1:25" s="5" customFormat="1" ht="14.1" customHeight="1" x14ac:dyDescent="0.25">
      <c r="A46" s="444" t="str">
        <f>'Pricing Reference'!A27</f>
        <v>UV Buff Bug Slinger</v>
      </c>
      <c r="B46" s="445"/>
      <c r="C46" s="445"/>
      <c r="D46" s="445"/>
      <c r="E46" s="381" t="str">
        <f>VLOOKUP(A46,Lookups!$N$1:$O$101,2,0)</f>
        <v>UV</v>
      </c>
      <c r="F46" s="266">
        <f>VALUE(VLOOKUP($V46,'Pricing Reference'!$A$2:$J$98,2,FALSE))</f>
        <v>12.5</v>
      </c>
      <c r="G46" s="266">
        <f>VALUE(VLOOKUP($V46,'Pricing Reference'!$A$2:$J$98,3,FALSE))</f>
        <v>12.25</v>
      </c>
      <c r="H46" s="266">
        <f>VALUE(VLOOKUP($V46,'Pricing Reference'!$A$2:$J$98,4,FALSE))</f>
        <v>12</v>
      </c>
      <c r="I46" s="266">
        <f>VALUE(VLOOKUP($V46,'Pricing Reference'!$A$2:$J$98,10,FALSE))</f>
        <v>25</v>
      </c>
      <c r="J46" s="267">
        <f>SUMIF('Order Form'!$D$17:$D$503,'Pricing + Order Summary'!$V46,'Order Form'!K$17:K$503)</f>
        <v>0</v>
      </c>
      <c r="K46" s="267">
        <f>SUMIF('Order Form'!$D$17:$D$503,'Pricing + Order Summary'!$V46,'Order Form'!L$17:L$503)</f>
        <v>0</v>
      </c>
      <c r="L46" s="267">
        <f>SUMIF('Order Form'!$D$17:$D$503,'Pricing + Order Summary'!$V46,'Order Form'!M$17:M$503)</f>
        <v>0</v>
      </c>
      <c r="M46" s="267">
        <f>SUMIF('Order Form'!$D$17:$D$503,'Pricing + Order Summary'!$V46,'Order Form'!N$17:N$503)</f>
        <v>0</v>
      </c>
      <c r="N46" s="267">
        <f>SUMIF('Order Form'!$D$17:$D$503,'Pricing + Order Summary'!$V46,'Order Form'!O$17:O$503)</f>
        <v>0</v>
      </c>
      <c r="O46" s="268">
        <f t="shared" si="5"/>
        <v>0</v>
      </c>
      <c r="P46" s="269">
        <f>SUMIF('Order Form'!$D$17:$D$550,'Pricing + Order Summary'!$V46,'Order Form'!$P$17:$P$550)</f>
        <v>0</v>
      </c>
      <c r="Q46" s="106">
        <f>SUMIF('Order Form'!$D$17:$D$550,'Pricing + Order Summary'!$V46,'Order Form'!V$17:V$550)</f>
        <v>0</v>
      </c>
      <c r="R46" s="106">
        <f>SUMIF('Order Form'!$D$17:$D$550,'Pricing + Order Summary'!$V46,'Order Form'!W$17:W$550)</f>
        <v>0</v>
      </c>
      <c r="S46" s="106">
        <f>SUMIF('Order Form'!$D$17:$D$550,'Pricing + Order Summary'!$V46,'Order Form'!X$17:X$550)</f>
        <v>0</v>
      </c>
      <c r="T46" s="106">
        <f>SUMIF('Order Form'!$D$17:$D$550,'Pricing + Order Summary'!$V46,'Order Form'!Y$17:Y$550)</f>
        <v>0</v>
      </c>
      <c r="U46" s="106">
        <f>SUMIF('Order Form'!$D$17:$D$550,'Pricing + Order Summary'!$V46,'Order Form'!Z$17:Z$550)</f>
        <v>0</v>
      </c>
      <c r="V46" s="107" t="str">
        <f t="shared" si="4"/>
        <v>UV Buff Bug Slinger</v>
      </c>
      <c r="W46" s="108"/>
      <c r="X46" s="108"/>
      <c r="Y46" s="108"/>
    </row>
    <row r="47" spans="1:25" s="5" customFormat="1" ht="14.1" customHeight="1" x14ac:dyDescent="0.25">
      <c r="A47" s="444" t="str">
        <f>'Pricing Reference'!A28</f>
        <v>UV Buff Mossy Oak</v>
      </c>
      <c r="B47" s="445"/>
      <c r="C47" s="445"/>
      <c r="D47" s="445"/>
      <c r="E47" s="381" t="str">
        <f>VLOOKUP(A47,Lookups!$N$1:$O$101,2,0)</f>
        <v>UV</v>
      </c>
      <c r="F47" s="266">
        <f>VALUE(VLOOKUP($V47,'Pricing Reference'!$A$2:$J$98,2,FALSE))</f>
        <v>12.5</v>
      </c>
      <c r="G47" s="266">
        <f>VALUE(VLOOKUP($V47,'Pricing Reference'!$A$2:$J$98,3,FALSE))</f>
        <v>12.25</v>
      </c>
      <c r="H47" s="266">
        <f>VALUE(VLOOKUP($V47,'Pricing Reference'!$A$2:$J$98,4,FALSE))</f>
        <v>12</v>
      </c>
      <c r="I47" s="266">
        <f>VALUE(VLOOKUP($V47,'Pricing Reference'!$A$2:$J$98,10,FALSE))</f>
        <v>25</v>
      </c>
      <c r="J47" s="267">
        <f>SUMIF('Order Form'!$D$17:$D$503,'Pricing + Order Summary'!$V47,'Order Form'!K$17:K$503)</f>
        <v>0</v>
      </c>
      <c r="K47" s="267">
        <f>SUMIF('Order Form'!$D$17:$D$503,'Pricing + Order Summary'!$V47,'Order Form'!L$17:L$503)</f>
        <v>0</v>
      </c>
      <c r="L47" s="267">
        <f>SUMIF('Order Form'!$D$17:$D$503,'Pricing + Order Summary'!$V47,'Order Form'!M$17:M$503)</f>
        <v>0</v>
      </c>
      <c r="M47" s="267">
        <f>SUMIF('Order Form'!$D$17:$D$503,'Pricing + Order Summary'!$V47,'Order Form'!N$17:N$503)</f>
        <v>0</v>
      </c>
      <c r="N47" s="267">
        <f>SUMIF('Order Form'!$D$17:$D$503,'Pricing + Order Summary'!$V47,'Order Form'!O$17:O$503)</f>
        <v>0</v>
      </c>
      <c r="O47" s="268">
        <f t="shared" si="5"/>
        <v>0</v>
      </c>
      <c r="P47" s="269">
        <f>SUMIF('Order Form'!$D$17:$D$550,'Pricing + Order Summary'!$V47,'Order Form'!$P$17:$P$550)</f>
        <v>0</v>
      </c>
      <c r="Q47" s="106">
        <f>SUMIF('Order Form'!$D$17:$D$550,'Pricing + Order Summary'!$V47,'Order Form'!V$17:V$550)</f>
        <v>0</v>
      </c>
      <c r="R47" s="106">
        <f>SUMIF('Order Form'!$D$17:$D$550,'Pricing + Order Summary'!$V47,'Order Form'!W$17:W$550)</f>
        <v>0</v>
      </c>
      <c r="S47" s="106">
        <f>SUMIF('Order Form'!$D$17:$D$550,'Pricing + Order Summary'!$V47,'Order Form'!X$17:X$550)</f>
        <v>0</v>
      </c>
      <c r="T47" s="106">
        <f>SUMIF('Order Form'!$D$17:$D$550,'Pricing + Order Summary'!$V47,'Order Form'!Y$17:Y$550)</f>
        <v>0</v>
      </c>
      <c r="U47" s="106">
        <f>SUMIF('Order Form'!$D$17:$D$550,'Pricing + Order Summary'!$V47,'Order Form'!Z$17:Z$550)</f>
        <v>0</v>
      </c>
      <c r="V47" s="107" t="str">
        <f t="shared" si="4"/>
        <v>UV Buff Mossy Oak</v>
      </c>
      <c r="W47" s="108"/>
      <c r="X47" s="108"/>
      <c r="Y47" s="108"/>
    </row>
    <row r="48" spans="1:25" s="5" customFormat="1" ht="14.1" customHeight="1" x14ac:dyDescent="0.25">
      <c r="A48" s="444" t="str">
        <f>'Pricing Reference'!A29</f>
        <v>UV Buff Realtree</v>
      </c>
      <c r="B48" s="445"/>
      <c r="C48" s="445"/>
      <c r="D48" s="445"/>
      <c r="E48" s="381" t="str">
        <f>VLOOKUP(A48,Lookups!$N$1:$O$101,2,0)</f>
        <v>UV</v>
      </c>
      <c r="F48" s="266">
        <f>VALUE(VLOOKUP($V48,'Pricing Reference'!$A$2:$J$98,2,FALSE))</f>
        <v>12.5</v>
      </c>
      <c r="G48" s="266">
        <f>VALUE(VLOOKUP($V48,'Pricing Reference'!$A$2:$J$98,3,FALSE))</f>
        <v>12.25</v>
      </c>
      <c r="H48" s="266">
        <f>VALUE(VLOOKUP($V48,'Pricing Reference'!$A$2:$J$98,4,FALSE))</f>
        <v>12</v>
      </c>
      <c r="I48" s="266">
        <f>VALUE(VLOOKUP($V48,'Pricing Reference'!$A$2:$J$98,10,FALSE))</f>
        <v>25</v>
      </c>
      <c r="J48" s="267">
        <f>SUMIF('Order Form'!$D$17:$D$503,'Pricing + Order Summary'!$V48,'Order Form'!K$17:K$503)</f>
        <v>0</v>
      </c>
      <c r="K48" s="267">
        <f>SUMIF('Order Form'!$D$17:$D$503,'Pricing + Order Summary'!$V48,'Order Form'!L$17:L$503)</f>
        <v>0</v>
      </c>
      <c r="L48" s="267">
        <f>SUMIF('Order Form'!$D$17:$D$503,'Pricing + Order Summary'!$V48,'Order Form'!M$17:M$503)</f>
        <v>0</v>
      </c>
      <c r="M48" s="267">
        <f>SUMIF('Order Form'!$D$17:$D$503,'Pricing + Order Summary'!$V48,'Order Form'!N$17:N$503)</f>
        <v>0</v>
      </c>
      <c r="N48" s="267">
        <f>SUMIF('Order Form'!$D$17:$D$503,'Pricing + Order Summary'!$V48,'Order Form'!O$17:O$503)</f>
        <v>0</v>
      </c>
      <c r="O48" s="268">
        <f t="shared" si="5"/>
        <v>0</v>
      </c>
      <c r="P48" s="269">
        <f>SUMIF('Order Form'!$D$17:$D$550,'Pricing + Order Summary'!$V48,'Order Form'!$P$17:$P$550)</f>
        <v>0</v>
      </c>
      <c r="Q48" s="106">
        <f>SUMIF('Order Form'!$D$17:$D$550,'Pricing + Order Summary'!$V48,'Order Form'!V$17:V$550)</f>
        <v>0</v>
      </c>
      <c r="R48" s="106">
        <f>SUMIF('Order Form'!$D$17:$D$550,'Pricing + Order Summary'!$V48,'Order Form'!W$17:W$550)</f>
        <v>0</v>
      </c>
      <c r="S48" s="106">
        <f>SUMIF('Order Form'!$D$17:$D$550,'Pricing + Order Summary'!$V48,'Order Form'!X$17:X$550)</f>
        <v>0</v>
      </c>
      <c r="T48" s="106">
        <f>SUMIF('Order Form'!$D$17:$D$550,'Pricing + Order Summary'!$V48,'Order Form'!Y$17:Y$550)</f>
        <v>0</v>
      </c>
      <c r="U48" s="106">
        <f>SUMIF('Order Form'!$D$17:$D$550,'Pricing + Order Summary'!$V48,'Order Form'!Z$17:Z$550)</f>
        <v>0</v>
      </c>
      <c r="V48" s="107" t="str">
        <f t="shared" si="4"/>
        <v>UV Buff Realtree</v>
      </c>
      <c r="W48" s="108"/>
      <c r="X48" s="108"/>
      <c r="Y48" s="108"/>
    </row>
    <row r="49" spans="1:25" s="5" customFormat="1" ht="14.1" customHeight="1" x14ac:dyDescent="0.25">
      <c r="A49" s="444" t="str">
        <f>'Pricing Reference'!A30</f>
        <v>UV Buff Valdyr</v>
      </c>
      <c r="B49" s="445"/>
      <c r="C49" s="445"/>
      <c r="D49" s="445"/>
      <c r="E49" s="381" t="str">
        <f>VLOOKUP(A49,Lookups!$N$1:$O$101,2,0)</f>
        <v>UV</v>
      </c>
      <c r="F49" s="266">
        <f>VALUE(VLOOKUP($V49,'Pricing Reference'!$A$2:$J$98,2,FALSE))</f>
        <v>12.5</v>
      </c>
      <c r="G49" s="266">
        <f>VALUE(VLOOKUP($V49,'Pricing Reference'!$A$2:$J$98,3,FALSE))</f>
        <v>12.25</v>
      </c>
      <c r="H49" s="266">
        <f>VALUE(VLOOKUP($V49,'Pricing Reference'!$A$2:$J$98,4,FALSE))</f>
        <v>12</v>
      </c>
      <c r="I49" s="266">
        <f>VALUE(VLOOKUP($V49,'Pricing Reference'!$A$2:$J$98,10,FALSE))</f>
        <v>25</v>
      </c>
      <c r="J49" s="267">
        <f>SUMIF('Order Form'!$D$17:$D$503,'Pricing + Order Summary'!$V49,'Order Form'!K$17:K$503)</f>
        <v>0</v>
      </c>
      <c r="K49" s="267">
        <f>SUMIF('Order Form'!$D$17:$D$503,'Pricing + Order Summary'!$V49,'Order Form'!L$17:L$503)</f>
        <v>0</v>
      </c>
      <c r="L49" s="267">
        <f>SUMIF('Order Form'!$D$17:$D$503,'Pricing + Order Summary'!$V49,'Order Form'!M$17:M$503)</f>
        <v>0</v>
      </c>
      <c r="M49" s="267">
        <f>SUMIF('Order Form'!$D$17:$D$503,'Pricing + Order Summary'!$V49,'Order Form'!N$17:N$503)</f>
        <v>0</v>
      </c>
      <c r="N49" s="267">
        <f>SUMIF('Order Form'!$D$17:$D$503,'Pricing + Order Summary'!$V49,'Order Form'!O$17:O$503)</f>
        <v>0</v>
      </c>
      <c r="O49" s="268">
        <f t="shared" si="5"/>
        <v>0</v>
      </c>
      <c r="P49" s="269">
        <f>SUMIF('Order Form'!$D$17:$D$550,'Pricing + Order Summary'!$V49,'Order Form'!$P$17:$P$550)</f>
        <v>0</v>
      </c>
      <c r="Q49" s="106">
        <f>SUMIF('Order Form'!$D$17:$D$550,'Pricing + Order Summary'!$V49,'Order Form'!V$17:V$550)</f>
        <v>0</v>
      </c>
      <c r="R49" s="106">
        <f>SUMIF('Order Form'!$D$17:$D$550,'Pricing + Order Summary'!$V49,'Order Form'!W$17:W$550)</f>
        <v>0</v>
      </c>
      <c r="S49" s="106">
        <f>SUMIF('Order Form'!$D$17:$D$550,'Pricing + Order Summary'!$V49,'Order Form'!X$17:X$550)</f>
        <v>0</v>
      </c>
      <c r="T49" s="106">
        <f>SUMIF('Order Form'!$D$17:$D$550,'Pricing + Order Summary'!$V49,'Order Form'!Y$17:Y$550)</f>
        <v>0</v>
      </c>
      <c r="U49" s="106">
        <f>SUMIF('Order Form'!$D$17:$D$550,'Pricing + Order Summary'!$V49,'Order Form'!Z$17:Z$550)</f>
        <v>0</v>
      </c>
      <c r="V49" s="107" t="str">
        <f t="shared" si="4"/>
        <v>UV Buff Valdyr</v>
      </c>
      <c r="W49" s="108"/>
      <c r="X49" s="108"/>
      <c r="Y49" s="108"/>
    </row>
    <row r="50" spans="1:25" s="5" customFormat="1" ht="14.1" customHeight="1" x14ac:dyDescent="0.25">
      <c r="A50" s="444" t="str">
        <f>'Pricing Reference'!A31</f>
        <v>UV Buff Proveil</v>
      </c>
      <c r="B50" s="445"/>
      <c r="C50" s="445"/>
      <c r="D50" s="445"/>
      <c r="E50" s="381" t="str">
        <f>VLOOKUP(A50,Lookups!$N$1:$O$101,2,0)</f>
        <v>UV</v>
      </c>
      <c r="F50" s="266">
        <f>VALUE(VLOOKUP($V50,'Pricing Reference'!$A$2:$J$98,2,FALSE))</f>
        <v>12.5</v>
      </c>
      <c r="G50" s="266">
        <f>VALUE(VLOOKUP($V50,'Pricing Reference'!$A$2:$J$98,3,FALSE))</f>
        <v>12.25</v>
      </c>
      <c r="H50" s="266">
        <f>VALUE(VLOOKUP($V50,'Pricing Reference'!$A$2:$J$98,4,FALSE))</f>
        <v>12</v>
      </c>
      <c r="I50" s="266">
        <f>VALUE(VLOOKUP($V50,'Pricing Reference'!$A$2:$J$98,10,FALSE))</f>
        <v>25</v>
      </c>
      <c r="J50" s="267">
        <f>SUMIF('Order Form'!$D$17:$D$503,'Pricing + Order Summary'!$V50,'Order Form'!K$17:K$503)</f>
        <v>0</v>
      </c>
      <c r="K50" s="267">
        <f>SUMIF('Order Form'!$D$17:$D$503,'Pricing + Order Summary'!$V50,'Order Form'!L$17:L$503)</f>
        <v>0</v>
      </c>
      <c r="L50" s="267">
        <f>SUMIF('Order Form'!$D$17:$D$503,'Pricing + Order Summary'!$V50,'Order Form'!M$17:M$503)</f>
        <v>0</v>
      </c>
      <c r="M50" s="267">
        <f>SUMIF('Order Form'!$D$17:$D$503,'Pricing + Order Summary'!$V50,'Order Form'!N$17:N$503)</f>
        <v>0</v>
      </c>
      <c r="N50" s="267">
        <f>SUMIF('Order Form'!$D$17:$D$503,'Pricing + Order Summary'!$V50,'Order Form'!O$17:O$503)</f>
        <v>0</v>
      </c>
      <c r="O50" s="268">
        <f t="shared" si="5"/>
        <v>0</v>
      </c>
      <c r="P50" s="269">
        <f>SUMIF('Order Form'!$D$17:$D$550,'Pricing + Order Summary'!$V50,'Order Form'!$P$17:$P$550)</f>
        <v>0</v>
      </c>
      <c r="Q50" s="106">
        <f>SUMIF('Order Form'!$D$17:$D$550,'Pricing + Order Summary'!$V50,'Order Form'!V$17:V$550)</f>
        <v>0</v>
      </c>
      <c r="R50" s="106">
        <f>SUMIF('Order Form'!$D$17:$D$550,'Pricing + Order Summary'!$V50,'Order Form'!W$17:W$550)</f>
        <v>0</v>
      </c>
      <c r="S50" s="106">
        <f>SUMIF('Order Form'!$D$17:$D$550,'Pricing + Order Summary'!$V50,'Order Form'!X$17:X$550)</f>
        <v>0</v>
      </c>
      <c r="T50" s="106">
        <f>SUMIF('Order Form'!$D$17:$D$550,'Pricing + Order Summary'!$V50,'Order Form'!Y$17:Y$550)</f>
        <v>0</v>
      </c>
      <c r="U50" s="106">
        <f>SUMIF('Order Form'!$D$17:$D$550,'Pricing + Order Summary'!$V50,'Order Form'!Z$17:Z$550)</f>
        <v>0</v>
      </c>
      <c r="V50" s="107" t="str">
        <f t="shared" si="4"/>
        <v>UV Buff Proveil</v>
      </c>
      <c r="W50" s="108"/>
      <c r="X50" s="108"/>
      <c r="Y50" s="108"/>
    </row>
    <row r="51" spans="1:25" s="5" customFormat="1" ht="14.1" customHeight="1" x14ac:dyDescent="0.25">
      <c r="A51" s="444" t="str">
        <f>'Pricing Reference'!A32</f>
        <v>UV Insect Shield Buff</v>
      </c>
      <c r="B51" s="445"/>
      <c r="C51" s="445"/>
      <c r="D51" s="445"/>
      <c r="E51" s="381" t="str">
        <f>VLOOKUP(A51,Lookups!$N$1:$O$101,2,0)</f>
        <v>UV</v>
      </c>
      <c r="F51" s="266">
        <f>VALUE(VLOOKUP($V51,'Pricing Reference'!$A$2:$J$98,2,FALSE))</f>
        <v>14.5</v>
      </c>
      <c r="G51" s="266">
        <f>VALUE(VLOOKUP($V51,'Pricing Reference'!$A$2:$J$98,3,FALSE))</f>
        <v>14.209999999999999</v>
      </c>
      <c r="H51" s="266">
        <f>VALUE(VLOOKUP($V51,'Pricing Reference'!$A$2:$J$98,4,FALSE))</f>
        <v>13.92</v>
      </c>
      <c r="I51" s="266">
        <f>VALUE(VLOOKUP($V51,'Pricing Reference'!$A$2:$J$98,10,FALSE))</f>
        <v>29</v>
      </c>
      <c r="J51" s="267">
        <f>SUMIF('Order Form'!$D$17:$D$503,'Pricing + Order Summary'!$V51,'Order Form'!K$17:K$503)</f>
        <v>0</v>
      </c>
      <c r="K51" s="267">
        <f>SUMIF('Order Form'!$D$17:$D$503,'Pricing + Order Summary'!$V51,'Order Form'!L$17:L$503)</f>
        <v>0</v>
      </c>
      <c r="L51" s="267">
        <f>SUMIF('Order Form'!$D$17:$D$503,'Pricing + Order Summary'!$V51,'Order Form'!M$17:M$503)</f>
        <v>0</v>
      </c>
      <c r="M51" s="267">
        <f>SUMIF('Order Form'!$D$17:$D$503,'Pricing + Order Summary'!$V51,'Order Form'!N$17:N$503)</f>
        <v>0</v>
      </c>
      <c r="N51" s="267">
        <f>SUMIF('Order Form'!$D$17:$D$503,'Pricing + Order Summary'!$V51,'Order Form'!O$17:O$503)</f>
        <v>0</v>
      </c>
      <c r="O51" s="268">
        <f t="shared" si="5"/>
        <v>0</v>
      </c>
      <c r="P51" s="269">
        <f>SUMIF('Order Form'!$D$17:$D$550,'Pricing + Order Summary'!$V51,'Order Form'!$P$17:$P$550)</f>
        <v>0</v>
      </c>
      <c r="Q51" s="106">
        <f>SUMIF('Order Form'!$D$17:$D$550,'Pricing + Order Summary'!$V51,'Order Form'!V$17:V$550)</f>
        <v>0</v>
      </c>
      <c r="R51" s="106">
        <f>SUMIF('Order Form'!$D$17:$D$550,'Pricing + Order Summary'!$V51,'Order Form'!W$17:W$550)</f>
        <v>0</v>
      </c>
      <c r="S51" s="106">
        <f>SUMIF('Order Form'!$D$17:$D$550,'Pricing + Order Summary'!$V51,'Order Form'!X$17:X$550)</f>
        <v>0</v>
      </c>
      <c r="T51" s="106">
        <f>SUMIF('Order Form'!$D$17:$D$550,'Pricing + Order Summary'!$V51,'Order Form'!Y$17:Y$550)</f>
        <v>0</v>
      </c>
      <c r="U51" s="106">
        <f>SUMIF('Order Form'!$D$17:$D$550,'Pricing + Order Summary'!$V51,'Order Form'!Z$17:Z$550)</f>
        <v>0</v>
      </c>
      <c r="V51" s="107" t="str">
        <f t="shared" si="4"/>
        <v>UV Insect Shield Buff</v>
      </c>
      <c r="W51" s="108"/>
      <c r="X51" s="108"/>
      <c r="Y51" s="108"/>
    </row>
    <row r="52" spans="1:25" s="5" customFormat="1" ht="14.1" customHeight="1" x14ac:dyDescent="0.25">
      <c r="A52" s="444" t="str">
        <f>'Pricing Reference'!A33</f>
        <v>UV Insect Shield Buff Mossy Oak</v>
      </c>
      <c r="B52" s="445"/>
      <c r="C52" s="445"/>
      <c r="D52" s="445"/>
      <c r="E52" s="381" t="str">
        <f>VLOOKUP(A52,Lookups!$N$1:$O$101,2,0)</f>
        <v>UV</v>
      </c>
      <c r="F52" s="266">
        <f>VALUE(VLOOKUP($V52,'Pricing Reference'!$A$2:$J$98,2,FALSE))</f>
        <v>14.5</v>
      </c>
      <c r="G52" s="266">
        <f>VALUE(VLOOKUP($V52,'Pricing Reference'!$A$2:$J$98,3,FALSE))</f>
        <v>14.209999999999999</v>
      </c>
      <c r="H52" s="266">
        <f>VALUE(VLOOKUP($V52,'Pricing Reference'!$A$2:$J$98,4,FALSE))</f>
        <v>13.92</v>
      </c>
      <c r="I52" s="266">
        <f>VALUE(VLOOKUP($V52,'Pricing Reference'!$A$2:$J$98,10,FALSE))</f>
        <v>29</v>
      </c>
      <c r="J52" s="267">
        <f>SUMIF('Order Form'!$D$17:$D$503,'Pricing + Order Summary'!$V52,'Order Form'!K$17:K$503)</f>
        <v>0</v>
      </c>
      <c r="K52" s="267">
        <f>SUMIF('Order Form'!$D$17:$D$503,'Pricing + Order Summary'!$V52,'Order Form'!L$17:L$503)</f>
        <v>0</v>
      </c>
      <c r="L52" s="267">
        <f>SUMIF('Order Form'!$D$17:$D$503,'Pricing + Order Summary'!$V52,'Order Form'!M$17:M$503)</f>
        <v>0</v>
      </c>
      <c r="M52" s="267">
        <f>SUMIF('Order Form'!$D$17:$D$503,'Pricing + Order Summary'!$V52,'Order Form'!N$17:N$503)</f>
        <v>0</v>
      </c>
      <c r="N52" s="267">
        <f>SUMIF('Order Form'!$D$17:$D$503,'Pricing + Order Summary'!$V52,'Order Form'!O$17:O$503)</f>
        <v>0</v>
      </c>
      <c r="O52" s="268">
        <f t="shared" si="5"/>
        <v>0</v>
      </c>
      <c r="P52" s="269">
        <f>SUMIF('Order Form'!$D$17:$D$550,'Pricing + Order Summary'!$V52,'Order Form'!$P$17:$P$550)</f>
        <v>0</v>
      </c>
      <c r="Q52" s="106">
        <f>SUMIF('Order Form'!$D$17:$D$550,'Pricing + Order Summary'!$V52,'Order Form'!V$17:V$550)</f>
        <v>0</v>
      </c>
      <c r="R52" s="106">
        <f>SUMIF('Order Form'!$D$17:$D$550,'Pricing + Order Summary'!$V52,'Order Form'!W$17:W$550)</f>
        <v>0</v>
      </c>
      <c r="S52" s="106">
        <f>SUMIF('Order Form'!$D$17:$D$550,'Pricing + Order Summary'!$V52,'Order Form'!X$17:X$550)</f>
        <v>0</v>
      </c>
      <c r="T52" s="106">
        <f>SUMIF('Order Form'!$D$17:$D$550,'Pricing + Order Summary'!$V52,'Order Form'!Y$17:Y$550)</f>
        <v>0</v>
      </c>
      <c r="U52" s="106">
        <f>SUMIF('Order Form'!$D$17:$D$550,'Pricing + Order Summary'!$V52,'Order Form'!Z$17:Z$550)</f>
        <v>0</v>
      </c>
      <c r="V52" s="107" t="str">
        <f t="shared" si="4"/>
        <v>UV Insect Shield Buff Mossy Oak</v>
      </c>
      <c r="W52" s="108"/>
      <c r="X52" s="108"/>
      <c r="Y52" s="108"/>
    </row>
    <row r="53" spans="1:25" s="5" customFormat="1" ht="14.1" customHeight="1" x14ac:dyDescent="0.25">
      <c r="A53" s="444" t="str">
        <f>'Pricing Reference'!A34</f>
        <v>UV Insect Shield Buff Realtree</v>
      </c>
      <c r="B53" s="445"/>
      <c r="C53" s="445"/>
      <c r="D53" s="445"/>
      <c r="E53" s="381" t="str">
        <f>VLOOKUP(A53,Lookups!$N$1:$O$101,2,0)</f>
        <v>UV</v>
      </c>
      <c r="F53" s="266">
        <f>VALUE(VLOOKUP($V53,'Pricing Reference'!$A$2:$J$98,2,FALSE))</f>
        <v>14.5</v>
      </c>
      <c r="G53" s="266">
        <f>VALUE(VLOOKUP($V53,'Pricing Reference'!$A$2:$J$98,3,FALSE))</f>
        <v>14.209999999999999</v>
      </c>
      <c r="H53" s="266">
        <f>VALUE(VLOOKUP($V53,'Pricing Reference'!$A$2:$J$98,4,FALSE))</f>
        <v>13.92</v>
      </c>
      <c r="I53" s="266">
        <f>VALUE(VLOOKUP($V53,'Pricing Reference'!$A$2:$J$98,10,FALSE))</f>
        <v>29</v>
      </c>
      <c r="J53" s="267">
        <f>SUMIF('Order Form'!$D$17:$D$503,'Pricing + Order Summary'!$V53,'Order Form'!K$17:K$503)</f>
        <v>0</v>
      </c>
      <c r="K53" s="267">
        <f>SUMIF('Order Form'!$D$17:$D$503,'Pricing + Order Summary'!$V53,'Order Form'!L$17:L$503)</f>
        <v>0</v>
      </c>
      <c r="L53" s="267">
        <f>SUMIF('Order Form'!$D$17:$D$503,'Pricing + Order Summary'!$V53,'Order Form'!M$17:M$503)</f>
        <v>0</v>
      </c>
      <c r="M53" s="267">
        <f>SUMIF('Order Form'!$D$17:$D$503,'Pricing + Order Summary'!$V53,'Order Form'!N$17:N$503)</f>
        <v>0</v>
      </c>
      <c r="N53" s="267">
        <f>SUMIF('Order Form'!$D$17:$D$503,'Pricing + Order Summary'!$V53,'Order Form'!O$17:O$503)</f>
        <v>0</v>
      </c>
      <c r="O53" s="268">
        <f t="shared" si="5"/>
        <v>0</v>
      </c>
      <c r="P53" s="269">
        <f>SUMIF('Order Form'!$D$17:$D$550,'Pricing + Order Summary'!$V53,'Order Form'!$P$17:$P$550)</f>
        <v>0</v>
      </c>
      <c r="Q53" s="106">
        <f>SUMIF('Order Form'!$D$17:$D$550,'Pricing + Order Summary'!$V53,'Order Form'!V$17:V$550)</f>
        <v>0</v>
      </c>
      <c r="R53" s="106">
        <f>SUMIF('Order Form'!$D$17:$D$550,'Pricing + Order Summary'!$V53,'Order Form'!W$17:W$550)</f>
        <v>0</v>
      </c>
      <c r="S53" s="106">
        <f>SUMIF('Order Form'!$D$17:$D$550,'Pricing + Order Summary'!$V53,'Order Form'!X$17:X$550)</f>
        <v>0</v>
      </c>
      <c r="T53" s="106">
        <f>SUMIF('Order Form'!$D$17:$D$550,'Pricing + Order Summary'!$V53,'Order Form'!Y$17:Y$550)</f>
        <v>0</v>
      </c>
      <c r="U53" s="106">
        <f>SUMIF('Order Form'!$D$17:$D$550,'Pricing + Order Summary'!$V53,'Order Form'!Z$17:Z$550)</f>
        <v>0</v>
      </c>
      <c r="V53" s="107" t="str">
        <f t="shared" si="4"/>
        <v>UV Insect Shield Buff Realtree</v>
      </c>
      <c r="W53" s="108"/>
      <c r="X53" s="108"/>
      <c r="Y53" s="108"/>
    </row>
    <row r="54" spans="1:25" s="5" customFormat="1" ht="14.1" customHeight="1" x14ac:dyDescent="0.25">
      <c r="A54" s="444" t="str">
        <f>'Pricing Reference'!A35</f>
        <v>UV XL Buff</v>
      </c>
      <c r="B54" s="445"/>
      <c r="C54" s="445"/>
      <c r="D54" s="445"/>
      <c r="E54" s="381" t="str">
        <f>VLOOKUP(A54,Lookups!$N$1:$O$101,2,0)</f>
        <v>UV</v>
      </c>
      <c r="F54" s="266">
        <f>VALUE(VLOOKUP($V54,'Pricing Reference'!$A$2:$J$98,2,FALSE))</f>
        <v>12.5</v>
      </c>
      <c r="G54" s="266">
        <f>VALUE(VLOOKUP($V54,'Pricing Reference'!$A$2:$J$98,3,FALSE))</f>
        <v>12.25</v>
      </c>
      <c r="H54" s="266">
        <f>VALUE(VLOOKUP($V54,'Pricing Reference'!$A$2:$J$98,4,FALSE))</f>
        <v>12</v>
      </c>
      <c r="I54" s="266">
        <f>VALUE(VLOOKUP($V54,'Pricing Reference'!$A$2:$J$98,10,FALSE))</f>
        <v>25</v>
      </c>
      <c r="J54" s="267">
        <f>SUMIF('Order Form'!$D$17:$D$503,'Pricing + Order Summary'!$V54,'Order Form'!K$17:K$503)</f>
        <v>0</v>
      </c>
      <c r="K54" s="267">
        <f>SUMIF('Order Form'!$D$17:$D$503,'Pricing + Order Summary'!$V54,'Order Form'!L$17:L$503)</f>
        <v>0</v>
      </c>
      <c r="L54" s="267">
        <f>SUMIF('Order Form'!$D$17:$D$503,'Pricing + Order Summary'!$V54,'Order Form'!M$17:M$503)</f>
        <v>0</v>
      </c>
      <c r="M54" s="267">
        <f>SUMIF('Order Form'!$D$17:$D$503,'Pricing + Order Summary'!$V54,'Order Form'!N$17:N$503)</f>
        <v>0</v>
      </c>
      <c r="N54" s="267">
        <f>SUMIF('Order Form'!$D$17:$D$503,'Pricing + Order Summary'!$V54,'Order Form'!O$17:O$503)</f>
        <v>0</v>
      </c>
      <c r="O54" s="268">
        <f t="shared" si="5"/>
        <v>0</v>
      </c>
      <c r="P54" s="269">
        <f>SUMIF('Order Form'!$D$17:$D$550,'Pricing + Order Summary'!$V54,'Order Form'!$P$17:$P$550)</f>
        <v>0</v>
      </c>
      <c r="Q54" s="106">
        <f>SUMIF('Order Form'!$D$17:$D$550,'Pricing + Order Summary'!$V54,'Order Form'!V$17:V$550)</f>
        <v>0</v>
      </c>
      <c r="R54" s="106">
        <f>SUMIF('Order Form'!$D$17:$D$550,'Pricing + Order Summary'!$V54,'Order Form'!W$17:W$550)</f>
        <v>0</v>
      </c>
      <c r="S54" s="106">
        <f>SUMIF('Order Form'!$D$17:$D$550,'Pricing + Order Summary'!$V54,'Order Form'!X$17:X$550)</f>
        <v>0</v>
      </c>
      <c r="T54" s="106">
        <f>SUMIF('Order Form'!$D$17:$D$550,'Pricing + Order Summary'!$V54,'Order Form'!Y$17:Y$550)</f>
        <v>0</v>
      </c>
      <c r="U54" s="106">
        <f>SUMIF('Order Form'!$D$17:$D$550,'Pricing + Order Summary'!$V54,'Order Form'!Z$17:Z$550)</f>
        <v>0</v>
      </c>
      <c r="V54" s="107" t="str">
        <f t="shared" ref="V54:V86" si="6">A54</f>
        <v>UV XL Buff</v>
      </c>
      <c r="W54" s="108"/>
      <c r="X54" s="108"/>
      <c r="Y54" s="108"/>
    </row>
    <row r="55" spans="1:25" s="5" customFormat="1" ht="14.1" customHeight="1" x14ac:dyDescent="0.25">
      <c r="A55" s="444" t="str">
        <f>'Pricing Reference'!A36</f>
        <v>UV XL Buff Bug Slinger</v>
      </c>
      <c r="B55" s="445"/>
      <c r="C55" s="445"/>
      <c r="D55" s="445"/>
      <c r="E55" s="381" t="str">
        <f>VLOOKUP(A55,Lookups!$N$1:$O$101,2,0)</f>
        <v>UV</v>
      </c>
      <c r="F55" s="266">
        <f>VALUE(VLOOKUP($V55,'Pricing Reference'!$A$2:$J$98,2,FALSE))</f>
        <v>12.5</v>
      </c>
      <c r="G55" s="266">
        <f>VALUE(VLOOKUP($V55,'Pricing Reference'!$A$2:$J$98,3,FALSE))</f>
        <v>12.25</v>
      </c>
      <c r="H55" s="266">
        <f>VALUE(VLOOKUP($V55,'Pricing Reference'!$A$2:$J$98,4,FALSE))</f>
        <v>12</v>
      </c>
      <c r="I55" s="266">
        <f>VALUE(VLOOKUP($V55,'Pricing Reference'!$A$2:$J$98,10,FALSE))</f>
        <v>25</v>
      </c>
      <c r="J55" s="267">
        <f>SUMIF('Order Form'!$D$17:$D$503,'Pricing + Order Summary'!$V55,'Order Form'!K$17:K$503)</f>
        <v>0</v>
      </c>
      <c r="K55" s="267">
        <f>SUMIF('Order Form'!$D$17:$D$503,'Pricing + Order Summary'!$V55,'Order Form'!L$17:L$503)</f>
        <v>0</v>
      </c>
      <c r="L55" s="267">
        <f>SUMIF('Order Form'!$D$17:$D$503,'Pricing + Order Summary'!$V55,'Order Form'!M$17:M$503)</f>
        <v>0</v>
      </c>
      <c r="M55" s="267">
        <f>SUMIF('Order Form'!$D$17:$D$503,'Pricing + Order Summary'!$V55,'Order Form'!N$17:N$503)</f>
        <v>0</v>
      </c>
      <c r="N55" s="267">
        <f>SUMIF('Order Form'!$D$17:$D$503,'Pricing + Order Summary'!$V55,'Order Form'!O$17:O$503)</f>
        <v>0</v>
      </c>
      <c r="O55" s="268">
        <f t="shared" si="5"/>
        <v>0</v>
      </c>
      <c r="P55" s="269">
        <f>SUMIF('Order Form'!$D$17:$D$550,'Pricing + Order Summary'!$V55,'Order Form'!$P$17:$P$550)</f>
        <v>0</v>
      </c>
      <c r="Q55" s="106">
        <f>SUMIF('Order Form'!$D$17:$D$550,'Pricing + Order Summary'!$V55,'Order Form'!V$17:V$550)</f>
        <v>0</v>
      </c>
      <c r="R55" s="106">
        <f>SUMIF('Order Form'!$D$17:$D$550,'Pricing + Order Summary'!$V55,'Order Form'!W$17:W$550)</f>
        <v>0</v>
      </c>
      <c r="S55" s="106">
        <f>SUMIF('Order Form'!$D$17:$D$550,'Pricing + Order Summary'!$V55,'Order Form'!X$17:X$550)</f>
        <v>0</v>
      </c>
      <c r="T55" s="106">
        <f>SUMIF('Order Form'!$D$17:$D$550,'Pricing + Order Summary'!$V55,'Order Form'!Y$17:Y$550)</f>
        <v>0</v>
      </c>
      <c r="U55" s="106">
        <f>SUMIF('Order Form'!$D$17:$D$550,'Pricing + Order Summary'!$V55,'Order Form'!Z$17:Z$550)</f>
        <v>0</v>
      </c>
      <c r="V55" s="107" t="str">
        <f t="shared" si="6"/>
        <v>UV XL Buff Bug Slinger</v>
      </c>
      <c r="W55" s="108"/>
      <c r="X55" s="108"/>
      <c r="Y55" s="108"/>
    </row>
    <row r="56" spans="1:25" s="5" customFormat="1" ht="14.1" customHeight="1" x14ac:dyDescent="0.25">
      <c r="A56" s="444" t="str">
        <f>'Pricing Reference'!A37</f>
        <v>UV XL Buff Realtree</v>
      </c>
      <c r="B56" s="445"/>
      <c r="C56" s="445"/>
      <c r="D56" s="445"/>
      <c r="E56" s="381" t="str">
        <f>VLOOKUP(A56,Lookups!$N$1:$O$101,2,0)</f>
        <v>UV</v>
      </c>
      <c r="F56" s="266">
        <f>VALUE(VLOOKUP($V56,'Pricing Reference'!$A$2:$J$98,2,FALSE))</f>
        <v>12.5</v>
      </c>
      <c r="G56" s="266">
        <f>VALUE(VLOOKUP($V56,'Pricing Reference'!$A$2:$J$98,3,FALSE))</f>
        <v>12.25</v>
      </c>
      <c r="H56" s="266">
        <f>VALUE(VLOOKUP($V56,'Pricing Reference'!$A$2:$J$98,4,FALSE))</f>
        <v>12</v>
      </c>
      <c r="I56" s="266">
        <f>VALUE(VLOOKUP($V56,'Pricing Reference'!$A$2:$J$98,10,FALSE))</f>
        <v>25</v>
      </c>
      <c r="J56" s="267">
        <f>SUMIF('Order Form'!$D$17:$D$503,'Pricing + Order Summary'!$V56,'Order Form'!K$17:K$503)</f>
        <v>0</v>
      </c>
      <c r="K56" s="267">
        <f>SUMIF('Order Form'!$D$17:$D$503,'Pricing + Order Summary'!$V56,'Order Form'!L$17:L$503)</f>
        <v>0</v>
      </c>
      <c r="L56" s="267">
        <f>SUMIF('Order Form'!$D$17:$D$503,'Pricing + Order Summary'!$V56,'Order Form'!M$17:M$503)</f>
        <v>0</v>
      </c>
      <c r="M56" s="267">
        <f>SUMIF('Order Form'!$D$17:$D$503,'Pricing + Order Summary'!$V56,'Order Form'!N$17:N$503)</f>
        <v>0</v>
      </c>
      <c r="N56" s="267">
        <f>SUMIF('Order Form'!$D$17:$D$503,'Pricing + Order Summary'!$V56,'Order Form'!O$17:O$503)</f>
        <v>0</v>
      </c>
      <c r="O56" s="268">
        <f t="shared" si="5"/>
        <v>0</v>
      </c>
      <c r="P56" s="269">
        <f>SUMIF('Order Form'!$D$17:$D$550,'Pricing + Order Summary'!$V56,'Order Form'!$P$17:$P$550)</f>
        <v>0</v>
      </c>
      <c r="Q56" s="106">
        <f>SUMIF('Order Form'!$D$17:$D$550,'Pricing + Order Summary'!$V56,'Order Form'!V$17:V$550)</f>
        <v>0</v>
      </c>
      <c r="R56" s="106">
        <f>SUMIF('Order Form'!$D$17:$D$550,'Pricing + Order Summary'!$V56,'Order Form'!W$17:W$550)</f>
        <v>0</v>
      </c>
      <c r="S56" s="106">
        <f>SUMIF('Order Form'!$D$17:$D$550,'Pricing + Order Summary'!$V56,'Order Form'!X$17:X$550)</f>
        <v>0</v>
      </c>
      <c r="T56" s="106">
        <f>SUMIF('Order Form'!$D$17:$D$550,'Pricing + Order Summary'!$V56,'Order Form'!Y$17:Y$550)</f>
        <v>0</v>
      </c>
      <c r="U56" s="106">
        <f>SUMIF('Order Form'!$D$17:$D$550,'Pricing + Order Summary'!$V56,'Order Form'!Z$17:Z$550)</f>
        <v>0</v>
      </c>
      <c r="V56" s="107" t="str">
        <f t="shared" si="6"/>
        <v>UV XL Buff Realtree</v>
      </c>
      <c r="W56" s="108"/>
      <c r="X56" s="108"/>
      <c r="Y56" s="108"/>
    </row>
    <row r="57" spans="1:25" s="5" customFormat="1" ht="14.1" customHeight="1" x14ac:dyDescent="0.25">
      <c r="A57" s="444" t="str">
        <f>'Pricing Reference'!A38</f>
        <v>UV XL Buff Mossy Oak</v>
      </c>
      <c r="B57" s="445"/>
      <c r="C57" s="445"/>
      <c r="D57" s="445"/>
      <c r="E57" s="381" t="str">
        <f>VLOOKUP(A57,Lookups!$N$1:$O$101,2,0)</f>
        <v>UV</v>
      </c>
      <c r="F57" s="266">
        <f>VALUE(VLOOKUP($V57,'Pricing Reference'!$A$2:$J$98,2,FALSE))</f>
        <v>12.5</v>
      </c>
      <c r="G57" s="266">
        <f>VALUE(VLOOKUP($V57,'Pricing Reference'!$A$2:$J$98,3,FALSE))</f>
        <v>12.25</v>
      </c>
      <c r="H57" s="266">
        <f>VALUE(VLOOKUP($V57,'Pricing Reference'!$A$2:$J$98,4,FALSE))</f>
        <v>12</v>
      </c>
      <c r="I57" s="266">
        <f>VALUE(VLOOKUP($V57,'Pricing Reference'!$A$2:$J$98,10,FALSE))</f>
        <v>25</v>
      </c>
      <c r="J57" s="267">
        <f>SUMIF('Order Form'!$D$17:$D$503,'Pricing + Order Summary'!$V57,'Order Form'!K$17:K$503)</f>
        <v>0</v>
      </c>
      <c r="K57" s="267">
        <f>SUMIF('Order Form'!$D$17:$D$503,'Pricing + Order Summary'!$V57,'Order Form'!L$17:L$503)</f>
        <v>0</v>
      </c>
      <c r="L57" s="267">
        <f>SUMIF('Order Form'!$D$17:$D$503,'Pricing + Order Summary'!$V57,'Order Form'!M$17:M$503)</f>
        <v>0</v>
      </c>
      <c r="M57" s="267">
        <f>SUMIF('Order Form'!$D$17:$D$503,'Pricing + Order Summary'!$V57,'Order Form'!N$17:N$503)</f>
        <v>0</v>
      </c>
      <c r="N57" s="267">
        <f>SUMIF('Order Form'!$D$17:$D$503,'Pricing + Order Summary'!$V57,'Order Form'!O$17:O$503)</f>
        <v>0</v>
      </c>
      <c r="O57" s="268">
        <f t="shared" si="5"/>
        <v>0</v>
      </c>
      <c r="P57" s="269">
        <f>SUMIF('Order Form'!$D$17:$D$550,'Pricing + Order Summary'!$V57,'Order Form'!$P$17:$P$550)</f>
        <v>0</v>
      </c>
      <c r="Q57" s="106">
        <f>SUMIF('Order Form'!$D$17:$D$550,'Pricing + Order Summary'!$V57,'Order Form'!V$17:V$550)</f>
        <v>0</v>
      </c>
      <c r="R57" s="106">
        <f>SUMIF('Order Form'!$D$17:$D$550,'Pricing + Order Summary'!$V57,'Order Form'!W$17:W$550)</f>
        <v>0</v>
      </c>
      <c r="S57" s="106">
        <f>SUMIF('Order Form'!$D$17:$D$550,'Pricing + Order Summary'!$V57,'Order Form'!X$17:X$550)</f>
        <v>0</v>
      </c>
      <c r="T57" s="106">
        <f>SUMIF('Order Form'!$D$17:$D$550,'Pricing + Order Summary'!$V57,'Order Form'!Y$17:Y$550)</f>
        <v>0</v>
      </c>
      <c r="U57" s="106">
        <f>SUMIF('Order Form'!$D$17:$D$550,'Pricing + Order Summary'!$V57,'Order Form'!Z$17:Z$550)</f>
        <v>0</v>
      </c>
      <c r="V57" s="107" t="str">
        <f t="shared" si="6"/>
        <v>UV XL Buff Mossy Oak</v>
      </c>
      <c r="W57" s="108"/>
      <c r="X57" s="108"/>
      <c r="Y57" s="108"/>
    </row>
    <row r="58" spans="1:25" s="5" customFormat="1" ht="14.1" customHeight="1" x14ac:dyDescent="0.25">
      <c r="A58" s="444" t="str">
        <f>'Pricing Reference'!A39</f>
        <v>UV XL Insect Shield Buff</v>
      </c>
      <c r="B58" s="445"/>
      <c r="C58" s="445"/>
      <c r="D58" s="445"/>
      <c r="E58" s="381" t="str">
        <f>VLOOKUP(A58,Lookups!$N$1:$O$101,2,0)</f>
        <v>UV</v>
      </c>
      <c r="F58" s="266">
        <f>VALUE(VLOOKUP($V58,'Pricing Reference'!$A$2:$J$98,2,FALSE))</f>
        <v>14.5</v>
      </c>
      <c r="G58" s="266">
        <f>VALUE(VLOOKUP($V58,'Pricing Reference'!$A$2:$J$98,3,FALSE))</f>
        <v>14.209999999999999</v>
      </c>
      <c r="H58" s="266">
        <f>VALUE(VLOOKUP($V58,'Pricing Reference'!$A$2:$J$98,4,FALSE))</f>
        <v>13.92</v>
      </c>
      <c r="I58" s="266">
        <f>VALUE(VLOOKUP($V58,'Pricing Reference'!$A$2:$J$98,10,FALSE))</f>
        <v>29</v>
      </c>
      <c r="J58" s="267">
        <f>SUMIF('Order Form'!$D$17:$D$503,'Pricing + Order Summary'!$V58,'Order Form'!K$17:K$503)</f>
        <v>0</v>
      </c>
      <c r="K58" s="267">
        <f>SUMIF('Order Form'!$D$17:$D$503,'Pricing + Order Summary'!$V58,'Order Form'!L$17:L$503)</f>
        <v>0</v>
      </c>
      <c r="L58" s="267">
        <f>SUMIF('Order Form'!$D$17:$D$503,'Pricing + Order Summary'!$V58,'Order Form'!M$17:M$503)</f>
        <v>0</v>
      </c>
      <c r="M58" s="267">
        <f>SUMIF('Order Form'!$D$17:$D$503,'Pricing + Order Summary'!$V58,'Order Form'!N$17:N$503)</f>
        <v>0</v>
      </c>
      <c r="N58" s="267">
        <f>SUMIF('Order Form'!$D$17:$D$503,'Pricing + Order Summary'!$V58,'Order Form'!O$17:O$503)</f>
        <v>0</v>
      </c>
      <c r="O58" s="268">
        <f t="shared" si="5"/>
        <v>0</v>
      </c>
      <c r="P58" s="269">
        <f>SUMIF('Order Form'!$D$17:$D$550,'Pricing + Order Summary'!$V58,'Order Form'!$P$17:$P$550)</f>
        <v>0</v>
      </c>
      <c r="Q58" s="106">
        <f>SUMIF('Order Form'!$D$17:$D$550,'Pricing + Order Summary'!$V58,'Order Form'!V$17:V$550)</f>
        <v>0</v>
      </c>
      <c r="R58" s="106">
        <f>SUMIF('Order Form'!$D$17:$D$550,'Pricing + Order Summary'!$V58,'Order Form'!W$17:W$550)</f>
        <v>0</v>
      </c>
      <c r="S58" s="106">
        <f>SUMIF('Order Form'!$D$17:$D$550,'Pricing + Order Summary'!$V58,'Order Form'!X$17:X$550)</f>
        <v>0</v>
      </c>
      <c r="T58" s="106">
        <f>SUMIF('Order Form'!$D$17:$D$550,'Pricing + Order Summary'!$V58,'Order Form'!Y$17:Y$550)</f>
        <v>0</v>
      </c>
      <c r="U58" s="106">
        <f>SUMIF('Order Form'!$D$17:$D$550,'Pricing + Order Summary'!$V58,'Order Form'!Z$17:Z$550)</f>
        <v>0</v>
      </c>
      <c r="V58" s="107" t="str">
        <f t="shared" si="6"/>
        <v>UV XL Insect Shield Buff</v>
      </c>
      <c r="W58" s="108"/>
      <c r="X58" s="108"/>
      <c r="Y58" s="108"/>
    </row>
    <row r="59" spans="1:25" s="5" customFormat="1" ht="14.1" customHeight="1" x14ac:dyDescent="0.25">
      <c r="A59" s="444" t="str">
        <f>'Pricing Reference'!A40</f>
        <v>UV Half Buff</v>
      </c>
      <c r="B59" s="445"/>
      <c r="C59" s="445"/>
      <c r="D59" s="445"/>
      <c r="E59" s="381" t="str">
        <f>VLOOKUP(A59,Lookups!$N$1:$O$101,2,0)</f>
        <v>Headband</v>
      </c>
      <c r="F59" s="266">
        <f>VALUE(VLOOKUP($V59,'Pricing Reference'!$A$2:$J$98,2,FALSE))</f>
        <v>7.5</v>
      </c>
      <c r="G59" s="266">
        <f>VALUE(VLOOKUP($V59,'Pricing Reference'!$A$2:$J$98,3,FALSE))</f>
        <v>7.35</v>
      </c>
      <c r="H59" s="266">
        <f>VALUE(VLOOKUP($V59,'Pricing Reference'!$A$2:$J$98,4,FALSE))</f>
        <v>7.1999999999999993</v>
      </c>
      <c r="I59" s="266">
        <f>VALUE(VLOOKUP($V59,'Pricing Reference'!$A$2:$J$98,10,FALSE))</f>
        <v>15</v>
      </c>
      <c r="J59" s="267">
        <f>SUMIF('Order Form'!$D$17:$D$503,'Pricing + Order Summary'!$V59,'Order Form'!K$17:K$503)</f>
        <v>0</v>
      </c>
      <c r="K59" s="267">
        <f>SUMIF('Order Form'!$D$17:$D$503,'Pricing + Order Summary'!$V59,'Order Form'!L$17:L$503)</f>
        <v>0</v>
      </c>
      <c r="L59" s="267">
        <f>SUMIF('Order Form'!$D$17:$D$503,'Pricing + Order Summary'!$V59,'Order Form'!M$17:M$503)</f>
        <v>0</v>
      </c>
      <c r="M59" s="267">
        <f>SUMIF('Order Form'!$D$17:$D$503,'Pricing + Order Summary'!$V59,'Order Form'!N$17:N$503)</f>
        <v>0</v>
      </c>
      <c r="N59" s="267">
        <f>SUMIF('Order Form'!$D$17:$D$503,'Pricing + Order Summary'!$V59,'Order Form'!O$17:O$503)</f>
        <v>0</v>
      </c>
      <c r="O59" s="268">
        <f t="shared" si="5"/>
        <v>0</v>
      </c>
      <c r="P59" s="269">
        <f>SUMIF('Order Form'!$D$17:$D$550,'Pricing + Order Summary'!$V59,'Order Form'!$P$17:$P$550)</f>
        <v>0</v>
      </c>
      <c r="Q59" s="106">
        <f>SUMIF('Order Form'!$D$17:$D$550,'Pricing + Order Summary'!$V59,'Order Form'!V$17:V$550)</f>
        <v>0</v>
      </c>
      <c r="R59" s="106">
        <f>SUMIF('Order Form'!$D$17:$D$550,'Pricing + Order Summary'!$V59,'Order Form'!W$17:W$550)</f>
        <v>0</v>
      </c>
      <c r="S59" s="106">
        <f>SUMIF('Order Form'!$D$17:$D$550,'Pricing + Order Summary'!$V59,'Order Form'!X$17:X$550)</f>
        <v>0</v>
      </c>
      <c r="T59" s="106">
        <f>SUMIF('Order Form'!$D$17:$D$550,'Pricing + Order Summary'!$V59,'Order Form'!Y$17:Y$550)</f>
        <v>0</v>
      </c>
      <c r="U59" s="106">
        <f>SUMIF('Order Form'!$D$17:$D$550,'Pricing + Order Summary'!$V59,'Order Form'!Z$17:Z$550)</f>
        <v>0</v>
      </c>
      <c r="V59" s="107" t="str">
        <f t="shared" si="6"/>
        <v>UV Half Buff</v>
      </c>
      <c r="W59" s="108"/>
      <c r="X59" s="108"/>
      <c r="Y59" s="108"/>
    </row>
    <row r="60" spans="1:25" s="5" customFormat="1" ht="14.1" customHeight="1" x14ac:dyDescent="0.25">
      <c r="A60" s="444" t="str">
        <f>'Pricing Reference'!A41</f>
        <v>UV Half Buff Anton</v>
      </c>
      <c r="B60" s="445"/>
      <c r="C60" s="445"/>
      <c r="D60" s="445"/>
      <c r="E60" s="381" t="str">
        <f>VLOOKUP(A60,Lookups!$N$1:$O$101,2,0)</f>
        <v>Headband</v>
      </c>
      <c r="F60" s="266">
        <f>VALUE(VLOOKUP($V60,'Pricing Reference'!$A$2:$J$98,2,FALSE))</f>
        <v>7.5</v>
      </c>
      <c r="G60" s="266">
        <f>VALUE(VLOOKUP($V60,'Pricing Reference'!$A$2:$J$98,3,FALSE))</f>
        <v>7.35</v>
      </c>
      <c r="H60" s="266">
        <f>VALUE(VLOOKUP($V60,'Pricing Reference'!$A$2:$J$98,4,FALSE))</f>
        <v>7.1999999999999993</v>
      </c>
      <c r="I60" s="266">
        <f>VALUE(VLOOKUP($V60,'Pricing Reference'!$A$2:$J$98,10,FALSE))</f>
        <v>15</v>
      </c>
      <c r="J60" s="267">
        <f>SUMIF('Order Form'!$D$17:$D$503,'Pricing + Order Summary'!$V60,'Order Form'!K$17:K$503)</f>
        <v>0</v>
      </c>
      <c r="K60" s="267">
        <f>SUMIF('Order Form'!$D$17:$D$503,'Pricing + Order Summary'!$V60,'Order Form'!L$17:L$503)</f>
        <v>0</v>
      </c>
      <c r="L60" s="267">
        <f>SUMIF('Order Form'!$D$17:$D$503,'Pricing + Order Summary'!$V60,'Order Form'!M$17:M$503)</f>
        <v>0</v>
      </c>
      <c r="M60" s="267">
        <f>SUMIF('Order Form'!$D$17:$D$503,'Pricing + Order Summary'!$V60,'Order Form'!N$17:N$503)</f>
        <v>0</v>
      </c>
      <c r="N60" s="267">
        <f>SUMIF('Order Form'!$D$17:$D$503,'Pricing + Order Summary'!$V60,'Order Form'!O$17:O$503)</f>
        <v>0</v>
      </c>
      <c r="O60" s="268">
        <f t="shared" si="5"/>
        <v>0</v>
      </c>
      <c r="P60" s="269">
        <f>SUMIF('Order Form'!$D$17:$D$550,'Pricing + Order Summary'!$V60,'Order Form'!$P$17:$P$550)</f>
        <v>0</v>
      </c>
      <c r="Q60" s="106">
        <f>SUMIF('Order Form'!$D$17:$D$550,'Pricing + Order Summary'!$V60,'Order Form'!V$17:V$550)</f>
        <v>0</v>
      </c>
      <c r="R60" s="106">
        <f>SUMIF('Order Form'!$D$17:$D$550,'Pricing + Order Summary'!$V60,'Order Form'!W$17:W$550)</f>
        <v>0</v>
      </c>
      <c r="S60" s="106">
        <f>SUMIF('Order Form'!$D$17:$D$550,'Pricing + Order Summary'!$V60,'Order Form'!X$17:X$550)</f>
        <v>0</v>
      </c>
      <c r="T60" s="106">
        <f>SUMIF('Order Form'!$D$17:$D$550,'Pricing + Order Summary'!$V60,'Order Form'!Y$17:Y$550)</f>
        <v>0</v>
      </c>
      <c r="U60" s="106">
        <f>SUMIF('Order Form'!$D$17:$D$550,'Pricing + Order Summary'!$V60,'Order Form'!Z$17:Z$550)</f>
        <v>0</v>
      </c>
      <c r="V60" s="107" t="str">
        <f t="shared" si="6"/>
        <v>UV Half Buff Anton</v>
      </c>
      <c r="W60" s="108"/>
      <c r="X60" s="108"/>
      <c r="Y60" s="108"/>
    </row>
    <row r="61" spans="1:25" s="5" customFormat="1" ht="14.1" customHeight="1" x14ac:dyDescent="0.25">
      <c r="A61" s="444" t="str">
        <f>'Pricing Reference'!A42</f>
        <v>UV Half Buff Reflective</v>
      </c>
      <c r="B61" s="445"/>
      <c r="C61" s="445"/>
      <c r="D61" s="445"/>
      <c r="E61" s="381" t="str">
        <f>VLOOKUP(A61,Lookups!$N$1:$O$101,2,0)</f>
        <v>Headband</v>
      </c>
      <c r="F61" s="266">
        <f>VALUE(VLOOKUP($V61,'Pricing Reference'!$A$2:$J$98,2,FALSE))</f>
        <v>7.5</v>
      </c>
      <c r="G61" s="266">
        <f>VALUE(VLOOKUP($V61,'Pricing Reference'!$A$2:$J$98,3,FALSE))</f>
        <v>7.35</v>
      </c>
      <c r="H61" s="266">
        <f>VALUE(VLOOKUP($V61,'Pricing Reference'!$A$2:$J$98,4,FALSE))</f>
        <v>7.1999999999999993</v>
      </c>
      <c r="I61" s="266">
        <f>VALUE(VLOOKUP($V61,'Pricing Reference'!$A$2:$J$98,10,FALSE))</f>
        <v>15</v>
      </c>
      <c r="J61" s="267">
        <f>SUMIF('Order Form'!$D$17:$D$503,'Pricing + Order Summary'!$V61,'Order Form'!K$17:K$503)</f>
        <v>0</v>
      </c>
      <c r="K61" s="267">
        <f>SUMIF('Order Form'!$D$17:$D$503,'Pricing + Order Summary'!$V61,'Order Form'!L$17:L$503)</f>
        <v>0</v>
      </c>
      <c r="L61" s="267">
        <f>SUMIF('Order Form'!$D$17:$D$503,'Pricing + Order Summary'!$V61,'Order Form'!M$17:M$503)</f>
        <v>0</v>
      </c>
      <c r="M61" s="267">
        <f>SUMIF('Order Form'!$D$17:$D$503,'Pricing + Order Summary'!$V61,'Order Form'!N$17:N$503)</f>
        <v>0</v>
      </c>
      <c r="N61" s="267">
        <f>SUMIF('Order Form'!$D$17:$D$503,'Pricing + Order Summary'!$V61,'Order Form'!O$17:O$503)</f>
        <v>0</v>
      </c>
      <c r="O61" s="268">
        <f t="shared" si="5"/>
        <v>0</v>
      </c>
      <c r="P61" s="269">
        <f>SUMIF('Order Form'!$D$17:$D$550,'Pricing + Order Summary'!$V61,'Order Form'!$P$17:$P$550)</f>
        <v>0</v>
      </c>
      <c r="Q61" s="106">
        <f>SUMIF('Order Form'!$D$17:$D$550,'Pricing + Order Summary'!$V61,'Order Form'!V$17:V$550)</f>
        <v>0</v>
      </c>
      <c r="R61" s="106">
        <f>SUMIF('Order Form'!$D$17:$D$550,'Pricing + Order Summary'!$V61,'Order Form'!W$17:W$550)</f>
        <v>0</v>
      </c>
      <c r="S61" s="106">
        <f>SUMIF('Order Form'!$D$17:$D$550,'Pricing + Order Summary'!$V61,'Order Form'!X$17:X$550)</f>
        <v>0</v>
      </c>
      <c r="T61" s="106">
        <f>SUMIF('Order Form'!$D$17:$D$550,'Pricing + Order Summary'!$V61,'Order Form'!Y$17:Y$550)</f>
        <v>0</v>
      </c>
      <c r="U61" s="106">
        <f>SUMIF('Order Form'!$D$17:$D$550,'Pricing + Order Summary'!$V61,'Order Form'!Z$17:Z$550)</f>
        <v>0</v>
      </c>
      <c r="V61" s="107" t="str">
        <f t="shared" si="6"/>
        <v>UV Half Buff Reflective</v>
      </c>
      <c r="W61" s="108"/>
      <c r="X61" s="108"/>
      <c r="Y61" s="108"/>
    </row>
    <row r="62" spans="1:25" s="5" customFormat="1" ht="14.1" customHeight="1" x14ac:dyDescent="0.25">
      <c r="A62" s="444" t="str">
        <f>'Pricing Reference'!A43</f>
        <v>UV Headband</v>
      </c>
      <c r="B62" s="445"/>
      <c r="C62" s="445"/>
      <c r="D62" s="445"/>
      <c r="E62" s="381" t="str">
        <f>VLOOKUP(A62,Lookups!$N$1:$O$101,2,0)</f>
        <v>Headband</v>
      </c>
      <c r="F62" s="266">
        <f>VALUE(VLOOKUP($V62,'Pricing Reference'!$A$2:$J$98,2,FALSE))</f>
        <v>7.5</v>
      </c>
      <c r="G62" s="266">
        <f>VALUE(VLOOKUP($V62,'Pricing Reference'!$A$2:$J$98,3,FALSE))</f>
        <v>7.35</v>
      </c>
      <c r="H62" s="266">
        <f>VALUE(VLOOKUP($V62,'Pricing Reference'!$A$2:$J$98,4,FALSE))</f>
        <v>7.1999999999999993</v>
      </c>
      <c r="I62" s="266">
        <f>VALUE(VLOOKUP($V62,'Pricing Reference'!$A$2:$J$98,10,FALSE))</f>
        <v>15</v>
      </c>
      <c r="J62" s="267">
        <f>SUMIF('Order Form'!$D$17:$D$503,'Pricing + Order Summary'!$V62,'Order Form'!K$17:K$503)</f>
        <v>0</v>
      </c>
      <c r="K62" s="267">
        <f>SUMIF('Order Form'!$D$17:$D$503,'Pricing + Order Summary'!$V62,'Order Form'!L$17:L$503)</f>
        <v>0</v>
      </c>
      <c r="L62" s="267">
        <f>SUMIF('Order Form'!$D$17:$D$503,'Pricing + Order Summary'!$V62,'Order Form'!M$17:M$503)</f>
        <v>0</v>
      </c>
      <c r="M62" s="267">
        <f>SUMIF('Order Form'!$D$17:$D$503,'Pricing + Order Summary'!$V62,'Order Form'!N$17:N$503)</f>
        <v>0</v>
      </c>
      <c r="N62" s="267">
        <f>SUMIF('Order Form'!$D$17:$D$503,'Pricing + Order Summary'!$V62,'Order Form'!O$17:O$503)</f>
        <v>0</v>
      </c>
      <c r="O62" s="268">
        <f t="shared" si="5"/>
        <v>0</v>
      </c>
      <c r="P62" s="269">
        <f>SUMIF('Order Form'!$D$17:$D$550,'Pricing + Order Summary'!$V62,'Order Form'!$P$17:$P$550)</f>
        <v>0</v>
      </c>
      <c r="Q62" s="106">
        <f>SUMIF('Order Form'!$D$17:$D$550,'Pricing + Order Summary'!$V62,'Order Form'!V$17:V$550)</f>
        <v>0</v>
      </c>
      <c r="R62" s="106">
        <f>SUMIF('Order Form'!$D$17:$D$550,'Pricing + Order Summary'!$V62,'Order Form'!W$17:W$550)</f>
        <v>0</v>
      </c>
      <c r="S62" s="106">
        <f>SUMIF('Order Form'!$D$17:$D$550,'Pricing + Order Summary'!$V62,'Order Form'!X$17:X$550)</f>
        <v>0</v>
      </c>
      <c r="T62" s="106">
        <f>SUMIF('Order Form'!$D$17:$D$550,'Pricing + Order Summary'!$V62,'Order Form'!Y$17:Y$550)</f>
        <v>0</v>
      </c>
      <c r="U62" s="106">
        <f>SUMIF('Order Form'!$D$17:$D$550,'Pricing + Order Summary'!$V62,'Order Form'!Z$17:Z$550)</f>
        <v>0</v>
      </c>
      <c r="V62" s="107" t="str">
        <f t="shared" si="6"/>
        <v>UV Headband</v>
      </c>
      <c r="W62" s="108"/>
      <c r="X62" s="108"/>
      <c r="Y62" s="108"/>
    </row>
    <row r="63" spans="1:25" s="5" customFormat="1" ht="14.1" customHeight="1" x14ac:dyDescent="0.25">
      <c r="A63" s="444" t="str">
        <f>'Pricing Reference'!A44</f>
        <v>UV Headband Anton</v>
      </c>
      <c r="B63" s="445"/>
      <c r="C63" s="445"/>
      <c r="D63" s="445"/>
      <c r="E63" s="381" t="str">
        <f>VLOOKUP(A63,Lookups!$N$1:$O$101,2,0)</f>
        <v>Headband</v>
      </c>
      <c r="F63" s="266">
        <f>VALUE(VLOOKUP($V63,'Pricing Reference'!$A$2:$J$98,2,FALSE))</f>
        <v>7.5</v>
      </c>
      <c r="G63" s="266">
        <f>VALUE(VLOOKUP($V63,'Pricing Reference'!$A$2:$J$98,3,FALSE))</f>
        <v>7.35</v>
      </c>
      <c r="H63" s="266">
        <f>VALUE(VLOOKUP($V63,'Pricing Reference'!$A$2:$J$98,4,FALSE))</f>
        <v>7.1999999999999993</v>
      </c>
      <c r="I63" s="266">
        <f>VALUE(VLOOKUP($V63,'Pricing Reference'!$A$2:$J$98,10,FALSE))</f>
        <v>15</v>
      </c>
      <c r="J63" s="267">
        <f>SUMIF('Order Form'!$D$17:$D$503,'Pricing + Order Summary'!$V63,'Order Form'!K$17:K$503)</f>
        <v>0</v>
      </c>
      <c r="K63" s="267">
        <f>SUMIF('Order Form'!$D$17:$D$503,'Pricing + Order Summary'!$V63,'Order Form'!L$17:L$503)</f>
        <v>0</v>
      </c>
      <c r="L63" s="267">
        <f>SUMIF('Order Form'!$D$17:$D$503,'Pricing + Order Summary'!$V63,'Order Form'!M$17:M$503)</f>
        <v>0</v>
      </c>
      <c r="M63" s="267">
        <f>SUMIF('Order Form'!$D$17:$D$503,'Pricing + Order Summary'!$V63,'Order Form'!N$17:N$503)</f>
        <v>0</v>
      </c>
      <c r="N63" s="267">
        <f>SUMIF('Order Form'!$D$17:$D$503,'Pricing + Order Summary'!$V63,'Order Form'!O$17:O$503)</f>
        <v>0</v>
      </c>
      <c r="O63" s="268">
        <f t="shared" si="5"/>
        <v>0</v>
      </c>
      <c r="P63" s="269">
        <f>SUMIF('Order Form'!$D$17:$D$550,'Pricing + Order Summary'!$V63,'Order Form'!$P$17:$P$550)</f>
        <v>0</v>
      </c>
      <c r="Q63" s="106">
        <f>SUMIF('Order Form'!$D$17:$D$550,'Pricing + Order Summary'!$V63,'Order Form'!V$17:V$550)</f>
        <v>0</v>
      </c>
      <c r="R63" s="106">
        <f>SUMIF('Order Form'!$D$17:$D$550,'Pricing + Order Summary'!$V63,'Order Form'!W$17:W$550)</f>
        <v>0</v>
      </c>
      <c r="S63" s="106">
        <f>SUMIF('Order Form'!$D$17:$D$550,'Pricing + Order Summary'!$V63,'Order Form'!X$17:X$550)</f>
        <v>0</v>
      </c>
      <c r="T63" s="106">
        <f>SUMIF('Order Form'!$D$17:$D$550,'Pricing + Order Summary'!$V63,'Order Form'!Y$17:Y$550)</f>
        <v>0</v>
      </c>
      <c r="U63" s="106">
        <f>SUMIF('Order Form'!$D$17:$D$550,'Pricing + Order Summary'!$V63,'Order Form'!Z$17:Z$550)</f>
        <v>0</v>
      </c>
      <c r="V63" s="107" t="str">
        <f t="shared" si="6"/>
        <v>UV Headband Anton</v>
      </c>
      <c r="W63" s="108"/>
      <c r="X63" s="108"/>
      <c r="Y63" s="108"/>
    </row>
    <row r="64" spans="1:25" s="5" customFormat="1" ht="14.1" customHeight="1" x14ac:dyDescent="0.25">
      <c r="A64" s="444" t="str">
        <f>'Pricing Reference'!A45</f>
        <v>Original Buff</v>
      </c>
      <c r="B64" s="445"/>
      <c r="C64" s="445"/>
      <c r="D64" s="445"/>
      <c r="E64" s="381" t="str">
        <f>VLOOKUP(A64,Lookups!$N$1:$O$101,2,0)</f>
        <v>Original</v>
      </c>
      <c r="F64" s="266">
        <f>VALUE(VLOOKUP($V64,'Pricing Reference'!$A$2:$J$98,2,FALSE))</f>
        <v>10</v>
      </c>
      <c r="G64" s="266">
        <f>VALUE(VLOOKUP($V64,'Pricing Reference'!$A$2:$J$98,3,FALSE))</f>
        <v>9.8000000000000007</v>
      </c>
      <c r="H64" s="266">
        <f>VALUE(VLOOKUP($V64,'Pricing Reference'!$A$2:$J$98,4,FALSE))</f>
        <v>9.26</v>
      </c>
      <c r="I64" s="266">
        <f>VALUE(VLOOKUP($V64,'Pricing Reference'!$A$2:$J$98,10,FALSE))</f>
        <v>20</v>
      </c>
      <c r="J64" s="267">
        <f>SUMIF('Order Form'!$D$17:$D$503,'Pricing + Order Summary'!$V64,'Order Form'!K$17:K$503)</f>
        <v>0</v>
      </c>
      <c r="K64" s="267">
        <f>SUMIF('Order Form'!$D$17:$D$503,'Pricing + Order Summary'!$V64,'Order Form'!L$17:L$503)</f>
        <v>0</v>
      </c>
      <c r="L64" s="267">
        <f>SUMIF('Order Form'!$D$17:$D$503,'Pricing + Order Summary'!$V64,'Order Form'!M$17:M$503)</f>
        <v>0</v>
      </c>
      <c r="M64" s="267">
        <f>SUMIF('Order Form'!$D$17:$D$503,'Pricing + Order Summary'!$V64,'Order Form'!N$17:N$503)</f>
        <v>0</v>
      </c>
      <c r="N64" s="267">
        <f>SUMIF('Order Form'!$D$17:$D$503,'Pricing + Order Summary'!$V64,'Order Form'!O$17:O$503)</f>
        <v>0</v>
      </c>
      <c r="O64" s="268">
        <f t="shared" si="5"/>
        <v>0</v>
      </c>
      <c r="P64" s="269">
        <f>SUMIF('Order Form'!$D$17:$D$550,'Pricing + Order Summary'!$V64,'Order Form'!$P$17:$P$550)</f>
        <v>0</v>
      </c>
      <c r="Q64" s="106">
        <f>SUMIF('Order Form'!$D$17:$D$550,'Pricing + Order Summary'!$V64,'Order Form'!V$17:V$550)</f>
        <v>0</v>
      </c>
      <c r="R64" s="106">
        <f>SUMIF('Order Form'!$D$17:$D$550,'Pricing + Order Summary'!$V64,'Order Form'!W$17:W$550)</f>
        <v>0</v>
      </c>
      <c r="S64" s="106">
        <f>SUMIF('Order Form'!$D$17:$D$550,'Pricing + Order Summary'!$V64,'Order Form'!X$17:X$550)</f>
        <v>0</v>
      </c>
      <c r="T64" s="106">
        <f>SUMIF('Order Form'!$D$17:$D$550,'Pricing + Order Summary'!$V64,'Order Form'!Y$17:Y$550)</f>
        <v>0</v>
      </c>
      <c r="U64" s="106">
        <f>SUMIF('Order Form'!$D$17:$D$550,'Pricing + Order Summary'!$V64,'Order Form'!Z$17:Z$550)</f>
        <v>0</v>
      </c>
      <c r="V64" s="107" t="str">
        <f t="shared" si="6"/>
        <v>Original Buff</v>
      </c>
      <c r="W64" s="108"/>
      <c r="X64" s="108"/>
      <c r="Y64" s="108"/>
    </row>
    <row r="65" spans="1:25" s="5" customFormat="1" ht="14.1" customHeight="1" x14ac:dyDescent="0.25">
      <c r="A65" s="444" t="str">
        <f>'Pricing Reference'!A46</f>
        <v>Original Buff National Geographic</v>
      </c>
      <c r="B65" s="445"/>
      <c r="C65" s="445"/>
      <c r="D65" s="445"/>
      <c r="E65" s="381" t="str">
        <f>VLOOKUP(A65,Lookups!$N$1:$O$101,2,0)</f>
        <v>Original</v>
      </c>
      <c r="F65" s="266">
        <f>VALUE(VLOOKUP($V65,'Pricing Reference'!$A$2:$J$98,2,FALSE))</f>
        <v>10</v>
      </c>
      <c r="G65" s="266">
        <f>VALUE(VLOOKUP($V65,'Pricing Reference'!$A$2:$J$98,3,FALSE))</f>
        <v>9.8000000000000007</v>
      </c>
      <c r="H65" s="266">
        <f>VALUE(VLOOKUP($V65,'Pricing Reference'!$A$2:$J$98,4,FALSE))</f>
        <v>9.26</v>
      </c>
      <c r="I65" s="266">
        <f>VALUE(VLOOKUP($V65,'Pricing Reference'!$A$2:$J$98,10,FALSE))</f>
        <v>20</v>
      </c>
      <c r="J65" s="267">
        <f>SUMIF('Order Form'!$D$17:$D$503,'Pricing + Order Summary'!$V65,'Order Form'!K$17:K$503)</f>
        <v>0</v>
      </c>
      <c r="K65" s="267">
        <f>SUMIF('Order Form'!$D$17:$D$503,'Pricing + Order Summary'!$V65,'Order Form'!L$17:L$503)</f>
        <v>0</v>
      </c>
      <c r="L65" s="267">
        <f>SUMIF('Order Form'!$D$17:$D$503,'Pricing + Order Summary'!$V65,'Order Form'!M$17:M$503)</f>
        <v>0</v>
      </c>
      <c r="M65" s="267">
        <f>SUMIF('Order Form'!$D$17:$D$503,'Pricing + Order Summary'!$V65,'Order Form'!N$17:N$503)</f>
        <v>0</v>
      </c>
      <c r="N65" s="267">
        <f>SUMIF('Order Form'!$D$17:$D$503,'Pricing + Order Summary'!$V65,'Order Form'!O$17:O$503)</f>
        <v>0</v>
      </c>
      <c r="O65" s="268">
        <f t="shared" si="5"/>
        <v>0</v>
      </c>
      <c r="P65" s="269">
        <f>SUMIF('Order Form'!$D$17:$D$550,'Pricing + Order Summary'!$V65,'Order Form'!$P$17:$P$550)</f>
        <v>0</v>
      </c>
      <c r="Q65" s="106">
        <f>SUMIF('Order Form'!$D$17:$D$550,'Pricing + Order Summary'!$V65,'Order Form'!V$17:V$550)</f>
        <v>0</v>
      </c>
      <c r="R65" s="106">
        <f>SUMIF('Order Form'!$D$17:$D$550,'Pricing + Order Summary'!$V65,'Order Form'!W$17:W$550)</f>
        <v>0</v>
      </c>
      <c r="S65" s="106">
        <f>SUMIF('Order Form'!$D$17:$D$550,'Pricing + Order Summary'!$V65,'Order Form'!X$17:X$550)</f>
        <v>0</v>
      </c>
      <c r="T65" s="106">
        <f>SUMIF('Order Form'!$D$17:$D$550,'Pricing + Order Summary'!$V65,'Order Form'!Y$17:Y$550)</f>
        <v>0</v>
      </c>
      <c r="U65" s="106">
        <f>SUMIF('Order Form'!$D$17:$D$550,'Pricing + Order Summary'!$V65,'Order Form'!Z$17:Z$550)</f>
        <v>0</v>
      </c>
      <c r="V65" s="107" t="str">
        <f t="shared" si="6"/>
        <v>Original Buff National Geographic</v>
      </c>
      <c r="W65" s="108"/>
      <c r="X65" s="108"/>
      <c r="Y65" s="108"/>
    </row>
    <row r="66" spans="1:25" s="5" customFormat="1" ht="14.1" customHeight="1" x14ac:dyDescent="0.25">
      <c r="A66" s="444" t="str">
        <f>'Pricing Reference'!A47</f>
        <v>Original Buff Proveil</v>
      </c>
      <c r="B66" s="445"/>
      <c r="C66" s="445"/>
      <c r="D66" s="445"/>
      <c r="E66" s="381" t="str">
        <f>VLOOKUP(A66,Lookups!$N$1:$O$101,2,0)</f>
        <v>Original</v>
      </c>
      <c r="F66" s="266">
        <f>VALUE(VLOOKUP($V66,'Pricing Reference'!$A$2:$J$98,2,FALSE))</f>
        <v>10</v>
      </c>
      <c r="G66" s="266">
        <f>VALUE(VLOOKUP($V66,'Pricing Reference'!$A$2:$J$98,3,FALSE))</f>
        <v>9.8000000000000007</v>
      </c>
      <c r="H66" s="266">
        <f>VALUE(VLOOKUP($V66,'Pricing Reference'!$A$2:$J$98,4,FALSE))</f>
        <v>9.26</v>
      </c>
      <c r="I66" s="266">
        <f>VALUE(VLOOKUP($V66,'Pricing Reference'!$A$2:$J$98,10,FALSE))</f>
        <v>20</v>
      </c>
      <c r="J66" s="267">
        <f>SUMIF('Order Form'!$D$17:$D$503,'Pricing + Order Summary'!$V66,'Order Form'!K$17:K$503)</f>
        <v>0</v>
      </c>
      <c r="K66" s="267">
        <f>SUMIF('Order Form'!$D$17:$D$503,'Pricing + Order Summary'!$V66,'Order Form'!L$17:L$503)</f>
        <v>0</v>
      </c>
      <c r="L66" s="267">
        <f>SUMIF('Order Form'!$D$17:$D$503,'Pricing + Order Summary'!$V66,'Order Form'!M$17:M$503)</f>
        <v>0</v>
      </c>
      <c r="M66" s="267">
        <f>SUMIF('Order Form'!$D$17:$D$503,'Pricing + Order Summary'!$V66,'Order Form'!N$17:N$503)</f>
        <v>0</v>
      </c>
      <c r="N66" s="267">
        <f>SUMIF('Order Form'!$D$17:$D$503,'Pricing + Order Summary'!$V66,'Order Form'!O$17:O$503)</f>
        <v>0</v>
      </c>
      <c r="O66" s="268">
        <f t="shared" si="5"/>
        <v>0</v>
      </c>
      <c r="P66" s="269">
        <f>SUMIF('Order Form'!$D$17:$D$550,'Pricing + Order Summary'!$V66,'Order Form'!$P$17:$P$550)</f>
        <v>0</v>
      </c>
      <c r="Q66" s="106">
        <f>SUMIF('Order Form'!$D$17:$D$550,'Pricing + Order Summary'!$V66,'Order Form'!V$17:V$550)</f>
        <v>0</v>
      </c>
      <c r="R66" s="106">
        <f>SUMIF('Order Form'!$D$17:$D$550,'Pricing + Order Summary'!$V66,'Order Form'!W$17:W$550)</f>
        <v>0</v>
      </c>
      <c r="S66" s="106">
        <f>SUMIF('Order Form'!$D$17:$D$550,'Pricing + Order Summary'!$V66,'Order Form'!X$17:X$550)</f>
        <v>0</v>
      </c>
      <c r="T66" s="106">
        <f>SUMIF('Order Form'!$D$17:$D$550,'Pricing + Order Summary'!$V66,'Order Form'!Y$17:Y$550)</f>
        <v>0</v>
      </c>
      <c r="U66" s="106">
        <f>SUMIF('Order Form'!$D$17:$D$550,'Pricing + Order Summary'!$V66,'Order Form'!Z$17:Z$550)</f>
        <v>0</v>
      </c>
      <c r="V66" s="107" t="str">
        <f t="shared" si="6"/>
        <v>Original Buff Proveil</v>
      </c>
      <c r="W66" s="108"/>
      <c r="X66" s="108"/>
      <c r="Y66" s="108"/>
    </row>
    <row r="67" spans="1:25" s="5" customFormat="1" ht="14.1" customHeight="1" x14ac:dyDescent="0.25">
      <c r="A67" s="444" t="str">
        <f>'Pricing Reference'!A48</f>
        <v>Slim Fit Buff</v>
      </c>
      <c r="B67" s="445"/>
      <c r="C67" s="445"/>
      <c r="D67" s="445"/>
      <c r="E67" s="381" t="str">
        <f>VLOOKUP(A67,Lookups!$N$1:$O$101,2,0)</f>
        <v>Original</v>
      </c>
      <c r="F67" s="266">
        <f>VALUE(VLOOKUP($V67,'Pricing Reference'!$A$2:$J$98,2,FALSE))</f>
        <v>10</v>
      </c>
      <c r="G67" s="266">
        <f>VALUE(VLOOKUP($V67,'Pricing Reference'!$A$2:$J$98,3,FALSE))</f>
        <v>9.8000000000000007</v>
      </c>
      <c r="H67" s="266">
        <f>VALUE(VLOOKUP($V67,'Pricing Reference'!$A$2:$J$98,4,FALSE))</f>
        <v>9.26</v>
      </c>
      <c r="I67" s="266">
        <f>VALUE(VLOOKUP($V67,'Pricing Reference'!$A$2:$J$98,10,FALSE))</f>
        <v>20</v>
      </c>
      <c r="J67" s="267">
        <f>SUMIF('Order Form'!$D$17:$D$503,'Pricing + Order Summary'!$V67,'Order Form'!K$17:K$503)</f>
        <v>0</v>
      </c>
      <c r="K67" s="267">
        <f>SUMIF('Order Form'!$D$17:$D$503,'Pricing + Order Summary'!$V67,'Order Form'!L$17:L$503)</f>
        <v>0</v>
      </c>
      <c r="L67" s="267">
        <f>SUMIF('Order Form'!$D$17:$D$503,'Pricing + Order Summary'!$V67,'Order Form'!M$17:M$503)</f>
        <v>0</v>
      </c>
      <c r="M67" s="267">
        <f>SUMIF('Order Form'!$D$17:$D$503,'Pricing + Order Summary'!$V67,'Order Form'!N$17:N$503)</f>
        <v>0</v>
      </c>
      <c r="N67" s="267">
        <f>SUMIF('Order Form'!$D$17:$D$503,'Pricing + Order Summary'!$V67,'Order Form'!O$17:O$503)</f>
        <v>0</v>
      </c>
      <c r="O67" s="268">
        <f t="shared" si="5"/>
        <v>0</v>
      </c>
      <c r="P67" s="269">
        <f>SUMIF('Order Form'!$D$17:$D$550,'Pricing + Order Summary'!$V67,'Order Form'!$P$17:$P$550)</f>
        <v>0</v>
      </c>
      <c r="Q67" s="106">
        <f>SUMIF('Order Form'!$D$17:$D$550,'Pricing + Order Summary'!$V67,'Order Form'!V$17:V$550)</f>
        <v>0</v>
      </c>
      <c r="R67" s="106">
        <f>SUMIF('Order Form'!$D$17:$D$550,'Pricing + Order Summary'!$V67,'Order Form'!W$17:W$550)</f>
        <v>0</v>
      </c>
      <c r="S67" s="106">
        <f>SUMIF('Order Form'!$D$17:$D$550,'Pricing + Order Summary'!$V67,'Order Form'!X$17:X$550)</f>
        <v>0</v>
      </c>
      <c r="T67" s="106">
        <f>SUMIF('Order Form'!$D$17:$D$550,'Pricing + Order Summary'!$V67,'Order Form'!Y$17:Y$550)</f>
        <v>0</v>
      </c>
      <c r="U67" s="106">
        <f>SUMIF('Order Form'!$D$17:$D$550,'Pricing + Order Summary'!$V67,'Order Form'!Z$17:Z$550)</f>
        <v>0</v>
      </c>
      <c r="V67" s="107" t="str">
        <f t="shared" si="6"/>
        <v>Slim Fit Buff</v>
      </c>
      <c r="W67" s="108"/>
      <c r="X67" s="108"/>
      <c r="Y67" s="108"/>
    </row>
    <row r="68" spans="1:25" s="5" customFormat="1" ht="14.1" customHeight="1" x14ac:dyDescent="0.25">
      <c r="A68" s="444" t="str">
        <f>'Pricing Reference'!A49</f>
        <v>Reflective Buff</v>
      </c>
      <c r="B68" s="445"/>
      <c r="C68" s="445"/>
      <c r="D68" s="445"/>
      <c r="E68" s="381" t="str">
        <f>VLOOKUP(A68,Lookups!$N$1:$O$101,2,0)</f>
        <v>Original</v>
      </c>
      <c r="F68" s="266">
        <f>VALUE(VLOOKUP($V68,'Pricing Reference'!$A$2:$J$98,2,FALSE))</f>
        <v>12.5</v>
      </c>
      <c r="G68" s="266">
        <f>VALUE(VLOOKUP($V68,'Pricing Reference'!$A$2:$J$98,3,FALSE))</f>
        <v>12.25</v>
      </c>
      <c r="H68" s="266">
        <f>VALUE(VLOOKUP($V68,'Pricing Reference'!$A$2:$J$98,4,FALSE))</f>
        <v>12</v>
      </c>
      <c r="I68" s="266">
        <f>VALUE(VLOOKUP($V68,'Pricing Reference'!$A$2:$J$98,10,FALSE))</f>
        <v>25</v>
      </c>
      <c r="J68" s="267">
        <f>SUMIF('Order Form'!$D$17:$D$503,'Pricing + Order Summary'!$V68,'Order Form'!K$17:K$503)</f>
        <v>0</v>
      </c>
      <c r="K68" s="267">
        <f>SUMIF('Order Form'!$D$17:$D$503,'Pricing + Order Summary'!$V68,'Order Form'!L$17:L$503)</f>
        <v>0</v>
      </c>
      <c r="L68" s="267">
        <f>SUMIF('Order Form'!$D$17:$D$503,'Pricing + Order Summary'!$V68,'Order Form'!M$17:M$503)</f>
        <v>0</v>
      </c>
      <c r="M68" s="267">
        <f>SUMIF('Order Form'!$D$17:$D$503,'Pricing + Order Summary'!$V68,'Order Form'!N$17:N$503)</f>
        <v>0</v>
      </c>
      <c r="N68" s="267">
        <f>SUMIF('Order Form'!$D$17:$D$503,'Pricing + Order Summary'!$V68,'Order Form'!O$17:O$503)</f>
        <v>0</v>
      </c>
      <c r="O68" s="268">
        <f t="shared" si="5"/>
        <v>0</v>
      </c>
      <c r="P68" s="269">
        <f>SUMIF('Order Form'!$D$17:$D$550,'Pricing + Order Summary'!$V68,'Order Form'!$P$17:$P$550)</f>
        <v>0</v>
      </c>
      <c r="Q68" s="106">
        <f>SUMIF('Order Form'!$D$17:$D$550,'Pricing + Order Summary'!$V68,'Order Form'!V$17:V$550)</f>
        <v>0</v>
      </c>
      <c r="R68" s="106">
        <f>SUMIF('Order Form'!$D$17:$D$550,'Pricing + Order Summary'!$V68,'Order Form'!W$17:W$550)</f>
        <v>0</v>
      </c>
      <c r="S68" s="106">
        <f>SUMIF('Order Form'!$D$17:$D$550,'Pricing + Order Summary'!$V68,'Order Form'!X$17:X$550)</f>
        <v>0</v>
      </c>
      <c r="T68" s="106">
        <f>SUMIF('Order Form'!$D$17:$D$550,'Pricing + Order Summary'!$V68,'Order Form'!Y$17:Y$550)</f>
        <v>0</v>
      </c>
      <c r="U68" s="106">
        <f>SUMIF('Order Form'!$D$17:$D$550,'Pricing + Order Summary'!$V68,'Order Form'!Z$17:Z$550)</f>
        <v>0</v>
      </c>
      <c r="V68" s="107" t="str">
        <f t="shared" si="6"/>
        <v>Reflective Buff</v>
      </c>
      <c r="W68" s="108"/>
      <c r="X68" s="108"/>
      <c r="Y68" s="108"/>
    </row>
    <row r="69" spans="1:25" s="5" customFormat="1" ht="14.1" customHeight="1" x14ac:dyDescent="0.25">
      <c r="A69" s="444" t="str">
        <f>'Pricing Reference'!A50</f>
        <v>Merino Wool 3/4 Buff</v>
      </c>
      <c r="B69" s="445"/>
      <c r="C69" s="445"/>
      <c r="D69" s="445"/>
      <c r="E69" s="381" t="str">
        <f>VLOOKUP(A69,Lookups!$N$1:$O$101,2,0)</f>
        <v xml:space="preserve">Merino Wool </v>
      </c>
      <c r="F69" s="266">
        <f>VALUE(VLOOKUP($V69,'Pricing Reference'!$A$2:$J$98,2,FALSE))</f>
        <v>13.5</v>
      </c>
      <c r="G69" s="266">
        <f>VALUE(VLOOKUP($V69,'Pricing Reference'!$A$2:$J$98,3,FALSE))</f>
        <v>13.23</v>
      </c>
      <c r="H69" s="266">
        <f>VALUE(VLOOKUP($V69,'Pricing Reference'!$A$2:$J$98,4,FALSE))</f>
        <v>12.959999999999999</v>
      </c>
      <c r="I69" s="266">
        <f>VALUE(VLOOKUP($V69,'Pricing Reference'!$A$2:$J$98,10,FALSE))</f>
        <v>27</v>
      </c>
      <c r="J69" s="267">
        <f>SUMIF('Order Form'!$D$17:$D$503,'Pricing + Order Summary'!$V69,'Order Form'!K$17:K$503)</f>
        <v>0</v>
      </c>
      <c r="K69" s="267">
        <f>SUMIF('Order Form'!$D$17:$D$503,'Pricing + Order Summary'!$V69,'Order Form'!L$17:L$503)</f>
        <v>0</v>
      </c>
      <c r="L69" s="267">
        <f>SUMIF('Order Form'!$D$17:$D$503,'Pricing + Order Summary'!$V69,'Order Form'!M$17:M$503)</f>
        <v>0</v>
      </c>
      <c r="M69" s="267">
        <f>SUMIF('Order Form'!$D$17:$D$503,'Pricing + Order Summary'!$V69,'Order Form'!N$17:N$503)</f>
        <v>0</v>
      </c>
      <c r="N69" s="267">
        <f>SUMIF('Order Form'!$D$17:$D$503,'Pricing + Order Summary'!$V69,'Order Form'!O$17:O$503)</f>
        <v>0</v>
      </c>
      <c r="O69" s="268">
        <f t="shared" si="5"/>
        <v>0</v>
      </c>
      <c r="P69" s="269">
        <f>SUMIF('Order Form'!$D$17:$D$550,'Pricing + Order Summary'!$V69,'Order Form'!$P$17:$P$550)</f>
        <v>0</v>
      </c>
      <c r="Q69" s="106">
        <f>SUMIF('Order Form'!$D$17:$D$550,'Pricing + Order Summary'!$V69,'Order Form'!V$17:V$550)</f>
        <v>0</v>
      </c>
      <c r="R69" s="106">
        <f>SUMIF('Order Form'!$D$17:$D$550,'Pricing + Order Summary'!$V69,'Order Form'!W$17:W$550)</f>
        <v>0</v>
      </c>
      <c r="S69" s="106">
        <f>SUMIF('Order Form'!$D$17:$D$550,'Pricing + Order Summary'!$V69,'Order Form'!X$17:X$550)</f>
        <v>0</v>
      </c>
      <c r="T69" s="106">
        <f>SUMIF('Order Form'!$D$17:$D$550,'Pricing + Order Summary'!$V69,'Order Form'!Y$17:Y$550)</f>
        <v>0</v>
      </c>
      <c r="U69" s="106">
        <f>SUMIF('Order Form'!$D$17:$D$550,'Pricing + Order Summary'!$V69,'Order Form'!Z$17:Z$550)</f>
        <v>0</v>
      </c>
      <c r="V69" s="107" t="str">
        <f t="shared" si="6"/>
        <v>Merino Wool 3/4 Buff</v>
      </c>
      <c r="W69" s="108"/>
      <c r="X69" s="108"/>
      <c r="Y69" s="108"/>
    </row>
    <row r="70" spans="1:25" s="5" customFormat="1" ht="14.1" customHeight="1" x14ac:dyDescent="0.25">
      <c r="A70" s="444" t="str">
        <f>'Pricing Reference'!A51</f>
        <v>Merino Wool Buff</v>
      </c>
      <c r="B70" s="445"/>
      <c r="C70" s="445"/>
      <c r="D70" s="445"/>
      <c r="E70" s="381" t="str">
        <f>VLOOKUP(A70,Lookups!$N$1:$O$101,2,0)</f>
        <v xml:space="preserve">Merino Wool </v>
      </c>
      <c r="F70" s="266">
        <f>VALUE(VLOOKUP($V70,'Pricing Reference'!$A$2:$J$98,2,FALSE))</f>
        <v>14.5</v>
      </c>
      <c r="G70" s="266">
        <f>VALUE(VLOOKUP($V70,'Pricing Reference'!$A$2:$J$98,3,FALSE))</f>
        <v>14.209999999999999</v>
      </c>
      <c r="H70" s="266">
        <f>VALUE(VLOOKUP($V70,'Pricing Reference'!$A$2:$J$98,4,FALSE))</f>
        <v>13.92</v>
      </c>
      <c r="I70" s="266">
        <f>VALUE(VLOOKUP($V70,'Pricing Reference'!$A$2:$J$98,10,FALSE))</f>
        <v>29</v>
      </c>
      <c r="J70" s="267">
        <f>SUMIF('Order Form'!$D$17:$D$503,'Pricing + Order Summary'!$V70,'Order Form'!K$17:K$503)</f>
        <v>0</v>
      </c>
      <c r="K70" s="267">
        <f>SUMIF('Order Form'!$D$17:$D$503,'Pricing + Order Summary'!$V70,'Order Form'!L$17:L$503)</f>
        <v>0</v>
      </c>
      <c r="L70" s="267">
        <f>SUMIF('Order Form'!$D$17:$D$503,'Pricing + Order Summary'!$V70,'Order Form'!M$17:M$503)</f>
        <v>0</v>
      </c>
      <c r="M70" s="267">
        <f>SUMIF('Order Form'!$D$17:$D$503,'Pricing + Order Summary'!$V70,'Order Form'!N$17:N$503)</f>
        <v>0</v>
      </c>
      <c r="N70" s="267">
        <f>SUMIF('Order Form'!$D$17:$D$503,'Pricing + Order Summary'!$V70,'Order Form'!O$17:O$503)</f>
        <v>0</v>
      </c>
      <c r="O70" s="268">
        <f t="shared" si="5"/>
        <v>0</v>
      </c>
      <c r="P70" s="269">
        <f>SUMIF('Order Form'!$D$17:$D$550,'Pricing + Order Summary'!$V70,'Order Form'!$P$17:$P$550)</f>
        <v>0</v>
      </c>
      <c r="Q70" s="106">
        <f>SUMIF('Order Form'!$D$17:$D$550,'Pricing + Order Summary'!$V70,'Order Form'!V$17:V$550)</f>
        <v>0</v>
      </c>
      <c r="R70" s="106">
        <f>SUMIF('Order Form'!$D$17:$D$550,'Pricing + Order Summary'!$V70,'Order Form'!W$17:W$550)</f>
        <v>0</v>
      </c>
      <c r="S70" s="106">
        <f>SUMIF('Order Form'!$D$17:$D$550,'Pricing + Order Summary'!$V70,'Order Form'!X$17:X$550)</f>
        <v>0</v>
      </c>
      <c r="T70" s="106">
        <f>SUMIF('Order Form'!$D$17:$D$550,'Pricing + Order Summary'!$V70,'Order Form'!Y$17:Y$550)</f>
        <v>0</v>
      </c>
      <c r="U70" s="106">
        <f>SUMIF('Order Form'!$D$17:$D$550,'Pricing + Order Summary'!$V70,'Order Form'!Z$17:Z$550)</f>
        <v>0</v>
      </c>
      <c r="V70" s="107" t="str">
        <f t="shared" si="6"/>
        <v>Merino Wool Buff</v>
      </c>
      <c r="W70" s="108"/>
      <c r="X70" s="108"/>
      <c r="Y70" s="108"/>
    </row>
    <row r="71" spans="1:25" s="5" customFormat="1" ht="14.1" customHeight="1" x14ac:dyDescent="0.25">
      <c r="A71" s="444" t="str">
        <f>'Pricing Reference'!A52</f>
        <v>Merino Wool Printed Buff</v>
      </c>
      <c r="B71" s="445"/>
      <c r="C71" s="445"/>
      <c r="D71" s="445"/>
      <c r="E71" s="381" t="str">
        <f>VLOOKUP(A71,Lookups!$N$1:$O$101,2,0)</f>
        <v xml:space="preserve">Merino Wool </v>
      </c>
      <c r="F71" s="266">
        <f>VALUE(VLOOKUP($V71,'Pricing Reference'!$A$2:$J$98,2,FALSE))</f>
        <v>16</v>
      </c>
      <c r="G71" s="266">
        <f>VALUE(VLOOKUP($V71,'Pricing Reference'!$A$2:$J$98,3,FALSE))</f>
        <v>15.68</v>
      </c>
      <c r="H71" s="266">
        <f>VALUE(VLOOKUP($V71,'Pricing Reference'!$A$2:$J$98,4,FALSE))</f>
        <v>15.36</v>
      </c>
      <c r="I71" s="266">
        <f>VALUE(VLOOKUP($V71,'Pricing Reference'!$A$2:$J$98,10,FALSE))</f>
        <v>32</v>
      </c>
      <c r="J71" s="267">
        <f>SUMIF('Order Form'!$D$17:$D$503,'Pricing + Order Summary'!$V71,'Order Form'!K$17:K$503)</f>
        <v>0</v>
      </c>
      <c r="K71" s="267">
        <f>SUMIF('Order Form'!$D$17:$D$503,'Pricing + Order Summary'!$V71,'Order Form'!L$17:L$503)</f>
        <v>0</v>
      </c>
      <c r="L71" s="267">
        <f>SUMIF('Order Form'!$D$17:$D$503,'Pricing + Order Summary'!$V71,'Order Form'!M$17:M$503)</f>
        <v>0</v>
      </c>
      <c r="M71" s="267">
        <f>SUMIF('Order Form'!$D$17:$D$503,'Pricing + Order Summary'!$V71,'Order Form'!N$17:N$503)</f>
        <v>0</v>
      </c>
      <c r="N71" s="267">
        <f>SUMIF('Order Form'!$D$17:$D$503,'Pricing + Order Summary'!$V71,'Order Form'!O$17:O$503)</f>
        <v>0</v>
      </c>
      <c r="O71" s="268">
        <f t="shared" si="5"/>
        <v>0</v>
      </c>
      <c r="P71" s="269">
        <f>SUMIF('Order Form'!$D$17:$D$550,'Pricing + Order Summary'!$V71,'Order Form'!$P$17:$P$550)</f>
        <v>0</v>
      </c>
      <c r="Q71" s="106">
        <f>SUMIF('Order Form'!$D$17:$D$550,'Pricing + Order Summary'!$V71,'Order Form'!V$17:V$550)</f>
        <v>0</v>
      </c>
      <c r="R71" s="106">
        <f>SUMIF('Order Form'!$D$17:$D$550,'Pricing + Order Summary'!$V71,'Order Form'!W$17:W$550)</f>
        <v>0</v>
      </c>
      <c r="S71" s="106">
        <f>SUMIF('Order Form'!$D$17:$D$550,'Pricing + Order Summary'!$V71,'Order Form'!X$17:X$550)</f>
        <v>0</v>
      </c>
      <c r="T71" s="106">
        <f>SUMIF('Order Form'!$D$17:$D$550,'Pricing + Order Summary'!$V71,'Order Form'!Y$17:Y$550)</f>
        <v>0</v>
      </c>
      <c r="U71" s="106">
        <f>SUMIF('Order Form'!$D$17:$D$550,'Pricing + Order Summary'!$V71,'Order Form'!Z$17:Z$550)</f>
        <v>0</v>
      </c>
      <c r="V71" s="107" t="str">
        <f t="shared" si="6"/>
        <v>Merino Wool Printed Buff</v>
      </c>
      <c r="W71" s="108"/>
      <c r="X71" s="108"/>
      <c r="Y71" s="108"/>
    </row>
    <row r="72" spans="1:25" s="5" customFormat="1" ht="14.1" customHeight="1" x14ac:dyDescent="0.25">
      <c r="A72" s="444" t="str">
        <f>'Pricing Reference'!A53</f>
        <v>Polar Buff</v>
      </c>
      <c r="B72" s="445"/>
      <c r="C72" s="445"/>
      <c r="D72" s="445"/>
      <c r="E72" s="381" t="str">
        <f>VLOOKUP(A72,Lookups!$N$1:$O$101,2,0)</f>
        <v>Polar</v>
      </c>
      <c r="F72" s="266">
        <f>VALUE(VLOOKUP($V72,'Pricing Reference'!$A$2:$J$98,2,FALSE))</f>
        <v>16</v>
      </c>
      <c r="G72" s="266">
        <f>VALUE(VLOOKUP($V72,'Pricing Reference'!$A$2:$J$98,3,FALSE))</f>
        <v>15.68</v>
      </c>
      <c r="H72" s="266">
        <f>VALUE(VLOOKUP($V72,'Pricing Reference'!$A$2:$J$98,4,FALSE))</f>
        <v>15.36</v>
      </c>
      <c r="I72" s="266">
        <f>VALUE(VLOOKUP($V72,'Pricing Reference'!$A$2:$J$98,10,FALSE))</f>
        <v>32</v>
      </c>
      <c r="J72" s="267">
        <f>SUMIF('Order Form'!$D$17:$D$503,'Pricing + Order Summary'!$V72,'Order Form'!K$17:K$503)</f>
        <v>0</v>
      </c>
      <c r="K72" s="267">
        <f>SUMIF('Order Form'!$D$17:$D$503,'Pricing + Order Summary'!$V72,'Order Form'!L$17:L$503)</f>
        <v>0</v>
      </c>
      <c r="L72" s="267">
        <f>SUMIF('Order Form'!$D$17:$D$503,'Pricing + Order Summary'!$V72,'Order Form'!M$17:M$503)</f>
        <v>0</v>
      </c>
      <c r="M72" s="267">
        <f>SUMIF('Order Form'!$D$17:$D$503,'Pricing + Order Summary'!$V72,'Order Form'!N$17:N$503)</f>
        <v>0</v>
      </c>
      <c r="N72" s="267">
        <f>SUMIF('Order Form'!$D$17:$D$503,'Pricing + Order Summary'!$V72,'Order Form'!O$17:O$503)</f>
        <v>0</v>
      </c>
      <c r="O72" s="268">
        <f t="shared" si="5"/>
        <v>0</v>
      </c>
      <c r="P72" s="269">
        <f>SUMIF('Order Form'!$D$17:$D$550,'Pricing + Order Summary'!$V72,'Order Form'!$P$17:$P$550)</f>
        <v>0</v>
      </c>
      <c r="Q72" s="106">
        <f>SUMIF('Order Form'!$D$17:$D$550,'Pricing + Order Summary'!$V72,'Order Form'!V$17:V$550)</f>
        <v>0</v>
      </c>
      <c r="R72" s="106">
        <f>SUMIF('Order Form'!$D$17:$D$550,'Pricing + Order Summary'!$V72,'Order Form'!W$17:W$550)</f>
        <v>0</v>
      </c>
      <c r="S72" s="106">
        <f>SUMIF('Order Form'!$D$17:$D$550,'Pricing + Order Summary'!$V72,'Order Form'!X$17:X$550)</f>
        <v>0</v>
      </c>
      <c r="T72" s="106">
        <f>SUMIF('Order Form'!$D$17:$D$550,'Pricing + Order Summary'!$V72,'Order Form'!Y$17:Y$550)</f>
        <v>0</v>
      </c>
      <c r="U72" s="106">
        <f>SUMIF('Order Form'!$D$17:$D$550,'Pricing + Order Summary'!$V72,'Order Form'!Z$17:Z$550)</f>
        <v>0</v>
      </c>
      <c r="V72" s="107" t="str">
        <f t="shared" si="6"/>
        <v>Polar Buff</v>
      </c>
      <c r="W72" s="108"/>
      <c r="X72" s="108"/>
      <c r="Y72" s="108"/>
    </row>
    <row r="73" spans="1:25" s="5" customFormat="1" ht="14.1" customHeight="1" x14ac:dyDescent="0.25">
      <c r="A73" s="444" t="str">
        <f>'Pricing Reference'!A54</f>
        <v>Polar Buff Mossy Oak</v>
      </c>
      <c r="B73" s="445"/>
      <c r="C73" s="445"/>
      <c r="D73" s="445"/>
      <c r="E73" s="381" t="str">
        <f>VLOOKUP(A73,Lookups!$N$1:$O$101,2,0)</f>
        <v>Polar</v>
      </c>
      <c r="F73" s="266">
        <f>VALUE(VLOOKUP($V73,'Pricing Reference'!$A$2:$J$98,2,FALSE))</f>
        <v>16</v>
      </c>
      <c r="G73" s="266">
        <f>VALUE(VLOOKUP($V73,'Pricing Reference'!$A$2:$J$98,3,FALSE))</f>
        <v>15.68</v>
      </c>
      <c r="H73" s="266">
        <f>VALUE(VLOOKUP($V73,'Pricing Reference'!$A$2:$J$98,4,FALSE))</f>
        <v>15.36</v>
      </c>
      <c r="I73" s="266">
        <f>VALUE(VLOOKUP($V73,'Pricing Reference'!$A$2:$J$98,10,FALSE))</f>
        <v>32</v>
      </c>
      <c r="J73" s="267">
        <f>SUMIF('Order Form'!$D$17:$D$503,'Pricing + Order Summary'!$V73,'Order Form'!K$17:K$503)</f>
        <v>0</v>
      </c>
      <c r="K73" s="267">
        <f>SUMIF('Order Form'!$D$17:$D$503,'Pricing + Order Summary'!$V73,'Order Form'!L$17:L$503)</f>
        <v>0</v>
      </c>
      <c r="L73" s="267">
        <f>SUMIF('Order Form'!$D$17:$D$503,'Pricing + Order Summary'!$V73,'Order Form'!M$17:M$503)</f>
        <v>0</v>
      </c>
      <c r="M73" s="267">
        <f>SUMIF('Order Form'!$D$17:$D$503,'Pricing + Order Summary'!$V73,'Order Form'!N$17:N$503)</f>
        <v>0</v>
      </c>
      <c r="N73" s="267">
        <f>SUMIF('Order Form'!$D$17:$D$503,'Pricing + Order Summary'!$V73,'Order Form'!O$17:O$503)</f>
        <v>0</v>
      </c>
      <c r="O73" s="268">
        <f t="shared" si="5"/>
        <v>0</v>
      </c>
      <c r="P73" s="269">
        <f>SUMIF('Order Form'!$D$17:$D$550,'Pricing + Order Summary'!$V73,'Order Form'!$P$17:$P$550)</f>
        <v>0</v>
      </c>
      <c r="Q73" s="106">
        <f>SUMIF('Order Form'!$D$17:$D$550,'Pricing + Order Summary'!$V73,'Order Form'!V$17:V$550)</f>
        <v>0</v>
      </c>
      <c r="R73" s="106">
        <f>SUMIF('Order Form'!$D$17:$D$550,'Pricing + Order Summary'!$V73,'Order Form'!W$17:W$550)</f>
        <v>0</v>
      </c>
      <c r="S73" s="106">
        <f>SUMIF('Order Form'!$D$17:$D$550,'Pricing + Order Summary'!$V73,'Order Form'!X$17:X$550)</f>
        <v>0</v>
      </c>
      <c r="T73" s="106">
        <f>SUMIF('Order Form'!$D$17:$D$550,'Pricing + Order Summary'!$V73,'Order Form'!Y$17:Y$550)</f>
        <v>0</v>
      </c>
      <c r="U73" s="106">
        <f>SUMIF('Order Form'!$D$17:$D$550,'Pricing + Order Summary'!$V73,'Order Form'!Z$17:Z$550)</f>
        <v>0</v>
      </c>
      <c r="V73" s="107" t="str">
        <f t="shared" si="6"/>
        <v>Polar Buff Mossy Oak</v>
      </c>
      <c r="W73" s="108"/>
      <c r="X73" s="108"/>
      <c r="Y73" s="108"/>
    </row>
    <row r="74" spans="1:25" s="5" customFormat="1" ht="14.1" customHeight="1" x14ac:dyDescent="0.25">
      <c r="A74" s="444" t="str">
        <f>'Pricing Reference'!A55</f>
        <v>Polar Buff Realtree</v>
      </c>
      <c r="B74" s="445"/>
      <c r="C74" s="445"/>
      <c r="D74" s="445"/>
      <c r="E74" s="381" t="str">
        <f>VLOOKUP(A74,Lookups!$N$1:$O$101,2,0)</f>
        <v>Polar</v>
      </c>
      <c r="F74" s="266">
        <f>VALUE(VLOOKUP($V74,'Pricing Reference'!$A$2:$J$98,2,FALSE))</f>
        <v>16</v>
      </c>
      <c r="G74" s="266">
        <f>VALUE(VLOOKUP($V74,'Pricing Reference'!$A$2:$J$98,3,FALSE))</f>
        <v>15.68</v>
      </c>
      <c r="H74" s="266">
        <f>VALUE(VLOOKUP($V74,'Pricing Reference'!$A$2:$J$98,4,FALSE))</f>
        <v>15.36</v>
      </c>
      <c r="I74" s="266">
        <f>VALUE(VLOOKUP($V74,'Pricing Reference'!$A$2:$J$98,10,FALSE))</f>
        <v>32</v>
      </c>
      <c r="J74" s="267">
        <f>SUMIF('Order Form'!$D$17:$D$503,'Pricing + Order Summary'!$V74,'Order Form'!K$17:K$503)</f>
        <v>0</v>
      </c>
      <c r="K74" s="267">
        <f>SUMIF('Order Form'!$D$17:$D$503,'Pricing + Order Summary'!$V74,'Order Form'!L$17:L$503)</f>
        <v>0</v>
      </c>
      <c r="L74" s="267">
        <f>SUMIF('Order Form'!$D$17:$D$503,'Pricing + Order Summary'!$V74,'Order Form'!M$17:M$503)</f>
        <v>0</v>
      </c>
      <c r="M74" s="267">
        <f>SUMIF('Order Form'!$D$17:$D$503,'Pricing + Order Summary'!$V74,'Order Form'!N$17:N$503)</f>
        <v>0</v>
      </c>
      <c r="N74" s="267">
        <f>SUMIF('Order Form'!$D$17:$D$503,'Pricing + Order Summary'!$V74,'Order Form'!O$17:O$503)</f>
        <v>0</v>
      </c>
      <c r="O74" s="268">
        <f t="shared" si="5"/>
        <v>0</v>
      </c>
      <c r="P74" s="269">
        <f>SUMIF('Order Form'!$D$17:$D$550,'Pricing + Order Summary'!$V74,'Order Form'!$P$17:$P$550)</f>
        <v>0</v>
      </c>
      <c r="Q74" s="106">
        <f>SUMIF('Order Form'!$D$17:$D$550,'Pricing + Order Summary'!$V74,'Order Form'!V$17:V$550)</f>
        <v>0</v>
      </c>
      <c r="R74" s="106">
        <f>SUMIF('Order Form'!$D$17:$D$550,'Pricing + Order Summary'!$V74,'Order Form'!W$17:W$550)</f>
        <v>0</v>
      </c>
      <c r="S74" s="106">
        <f>SUMIF('Order Form'!$D$17:$D$550,'Pricing + Order Summary'!$V74,'Order Form'!X$17:X$550)</f>
        <v>0</v>
      </c>
      <c r="T74" s="106">
        <f>SUMIF('Order Form'!$D$17:$D$550,'Pricing + Order Summary'!$V74,'Order Form'!Y$17:Y$550)</f>
        <v>0</v>
      </c>
      <c r="U74" s="106">
        <f>SUMIF('Order Form'!$D$17:$D$550,'Pricing + Order Summary'!$V74,'Order Form'!Z$17:Z$550)</f>
        <v>0</v>
      </c>
      <c r="V74" s="107" t="str">
        <f t="shared" si="6"/>
        <v>Polar Buff Realtree</v>
      </c>
      <c r="W74" s="108"/>
      <c r="X74" s="108"/>
      <c r="Y74" s="108"/>
    </row>
    <row r="75" spans="1:25" s="5" customFormat="1" ht="14.1" customHeight="1" x14ac:dyDescent="0.25">
      <c r="A75" s="444" t="str">
        <f>'Pricing Reference'!A56</f>
        <v>Polar Buff Proveil</v>
      </c>
      <c r="B75" s="445"/>
      <c r="C75" s="445"/>
      <c r="D75" s="445"/>
      <c r="E75" s="381" t="str">
        <f>VLOOKUP(A75,Lookups!$N$1:$O$101,2,0)</f>
        <v>Polar</v>
      </c>
      <c r="F75" s="266">
        <f>VALUE(VLOOKUP($V75,'Pricing Reference'!$A$2:$J$98,2,FALSE))</f>
        <v>16</v>
      </c>
      <c r="G75" s="266">
        <f>VALUE(VLOOKUP($V75,'Pricing Reference'!$A$2:$J$98,3,FALSE))</f>
        <v>15.68</v>
      </c>
      <c r="H75" s="266">
        <f>VALUE(VLOOKUP($V75,'Pricing Reference'!$A$2:$J$98,4,FALSE))</f>
        <v>15.36</v>
      </c>
      <c r="I75" s="266">
        <f>VALUE(VLOOKUP($V75,'Pricing Reference'!$A$2:$J$98,10,FALSE))</f>
        <v>32</v>
      </c>
      <c r="J75" s="267">
        <f>SUMIF('Order Form'!$D$17:$D$503,'Pricing + Order Summary'!$V75,'Order Form'!K$17:K$503)</f>
        <v>0</v>
      </c>
      <c r="K75" s="267">
        <f>SUMIF('Order Form'!$D$17:$D$503,'Pricing + Order Summary'!$V75,'Order Form'!L$17:L$503)</f>
        <v>0</v>
      </c>
      <c r="L75" s="267">
        <f>SUMIF('Order Form'!$D$17:$D$503,'Pricing + Order Summary'!$V75,'Order Form'!M$17:M$503)</f>
        <v>0</v>
      </c>
      <c r="M75" s="267">
        <f>SUMIF('Order Form'!$D$17:$D$503,'Pricing + Order Summary'!$V75,'Order Form'!N$17:N$503)</f>
        <v>0</v>
      </c>
      <c r="N75" s="267">
        <f>SUMIF('Order Form'!$D$17:$D$503,'Pricing + Order Summary'!$V75,'Order Form'!O$17:O$503)</f>
        <v>0</v>
      </c>
      <c r="O75" s="268">
        <f t="shared" si="5"/>
        <v>0</v>
      </c>
      <c r="P75" s="269">
        <f>SUMIF('Order Form'!$D$17:$D$550,'Pricing + Order Summary'!$V75,'Order Form'!$P$17:$P$550)</f>
        <v>0</v>
      </c>
      <c r="Q75" s="106">
        <f>SUMIF('Order Form'!$D$17:$D$550,'Pricing + Order Summary'!$V75,'Order Form'!V$17:V$550)</f>
        <v>0</v>
      </c>
      <c r="R75" s="106">
        <f>SUMIF('Order Form'!$D$17:$D$550,'Pricing + Order Summary'!$V75,'Order Form'!W$17:W$550)</f>
        <v>0</v>
      </c>
      <c r="S75" s="106">
        <f>SUMIF('Order Form'!$D$17:$D$550,'Pricing + Order Summary'!$V75,'Order Form'!X$17:X$550)</f>
        <v>0</v>
      </c>
      <c r="T75" s="106">
        <f>SUMIF('Order Form'!$D$17:$D$550,'Pricing + Order Summary'!$V75,'Order Form'!Y$17:Y$550)</f>
        <v>0</v>
      </c>
      <c r="U75" s="106">
        <f>SUMIF('Order Form'!$D$17:$D$550,'Pricing + Order Summary'!$V75,'Order Form'!Z$17:Z$550)</f>
        <v>0</v>
      </c>
      <c r="V75" s="107" t="str">
        <f t="shared" si="6"/>
        <v>Polar Buff Proveil</v>
      </c>
      <c r="W75" s="108"/>
      <c r="X75" s="108"/>
      <c r="Y75" s="108"/>
    </row>
    <row r="76" spans="1:25" s="5" customFormat="1" ht="14.1" customHeight="1" x14ac:dyDescent="0.25">
      <c r="A76" s="444" t="str">
        <f>'Pricing Reference'!A57</f>
        <v>Junior Original Buff</v>
      </c>
      <c r="B76" s="445"/>
      <c r="C76" s="445"/>
      <c r="D76" s="445"/>
      <c r="E76" s="381" t="str">
        <f>VLOOKUP(A76,Lookups!$N$1:$O$101,2,0)</f>
        <v>Kids &amp; Pets</v>
      </c>
      <c r="F76" s="266">
        <f>VALUE(VLOOKUP($V76,'Pricing Reference'!$A$2:$J$98,2,FALSE))</f>
        <v>9.5</v>
      </c>
      <c r="G76" s="266">
        <f>VALUE(VLOOKUP($V76,'Pricing Reference'!$A$2:$J$98,3,FALSE))</f>
        <v>9.31</v>
      </c>
      <c r="H76" s="266">
        <f>VALUE(VLOOKUP($V76,'Pricing Reference'!$A$2:$J$98,4,FALSE))</f>
        <v>9.1199999999999992</v>
      </c>
      <c r="I76" s="266">
        <f>VALUE(VLOOKUP($V76,'Pricing Reference'!$A$2:$J$98,10,FALSE))</f>
        <v>19</v>
      </c>
      <c r="J76" s="267">
        <f>SUMIF('Order Form'!$D$17:$D$503,'Pricing + Order Summary'!$V76,'Order Form'!K$17:K$503)</f>
        <v>0</v>
      </c>
      <c r="K76" s="267">
        <f>SUMIF('Order Form'!$D$17:$D$503,'Pricing + Order Summary'!$V76,'Order Form'!L$17:L$503)</f>
        <v>0</v>
      </c>
      <c r="L76" s="267">
        <f>SUMIF('Order Form'!$D$17:$D$503,'Pricing + Order Summary'!$V76,'Order Form'!M$17:M$503)</f>
        <v>0</v>
      </c>
      <c r="M76" s="267">
        <f>SUMIF('Order Form'!$D$17:$D$503,'Pricing + Order Summary'!$V76,'Order Form'!N$17:N$503)</f>
        <v>0</v>
      </c>
      <c r="N76" s="267">
        <f>SUMIF('Order Form'!$D$17:$D$503,'Pricing + Order Summary'!$V76,'Order Form'!O$17:O$503)</f>
        <v>0</v>
      </c>
      <c r="O76" s="268">
        <f t="shared" si="5"/>
        <v>0</v>
      </c>
      <c r="P76" s="269">
        <f>SUMIF('Order Form'!$D$17:$D$550,'Pricing + Order Summary'!$V76,'Order Form'!$P$17:$P$550)</f>
        <v>0</v>
      </c>
      <c r="Q76" s="106">
        <f>SUMIF('Order Form'!$D$17:$D$550,'Pricing + Order Summary'!$V76,'Order Form'!V$17:V$550)</f>
        <v>0</v>
      </c>
      <c r="R76" s="106">
        <f>SUMIF('Order Form'!$D$17:$D$550,'Pricing + Order Summary'!$V76,'Order Form'!W$17:W$550)</f>
        <v>0</v>
      </c>
      <c r="S76" s="106">
        <f>SUMIF('Order Form'!$D$17:$D$550,'Pricing + Order Summary'!$V76,'Order Form'!X$17:X$550)</f>
        <v>0</v>
      </c>
      <c r="T76" s="106">
        <f>SUMIF('Order Form'!$D$17:$D$550,'Pricing + Order Summary'!$V76,'Order Form'!Y$17:Y$550)</f>
        <v>0</v>
      </c>
      <c r="U76" s="106">
        <f>SUMIF('Order Form'!$D$17:$D$550,'Pricing + Order Summary'!$V76,'Order Form'!Z$17:Z$550)</f>
        <v>0</v>
      </c>
      <c r="V76" s="107" t="str">
        <f t="shared" si="6"/>
        <v>Junior Original Buff</v>
      </c>
      <c r="W76" s="108"/>
      <c r="X76" s="108"/>
      <c r="Y76" s="108"/>
    </row>
    <row r="77" spans="1:25" s="5" customFormat="1" ht="14.1" customHeight="1" x14ac:dyDescent="0.25">
      <c r="A77" s="444" t="str">
        <f>'Pricing Reference'!A58</f>
        <v>Junior UV Buff</v>
      </c>
      <c r="B77" s="445"/>
      <c r="C77" s="445"/>
      <c r="D77" s="445"/>
      <c r="E77" s="381" t="str">
        <f>VLOOKUP(A77,Lookups!$N$1:$O$101,2,0)</f>
        <v>Kids &amp; Pets</v>
      </c>
      <c r="F77" s="266">
        <f>VALUE(VLOOKUP($V77,'Pricing Reference'!$A$2:$J$98,2,FALSE))</f>
        <v>11</v>
      </c>
      <c r="G77" s="266">
        <f>VALUE(VLOOKUP($V77,'Pricing Reference'!$A$2:$J$98,3,FALSE))</f>
        <v>10.78</v>
      </c>
      <c r="H77" s="266">
        <f>VALUE(VLOOKUP($V77,'Pricing Reference'!$A$2:$J$98,4,FALSE))</f>
        <v>10.559999999999999</v>
      </c>
      <c r="I77" s="266">
        <f>VALUE(VLOOKUP($V77,'Pricing Reference'!$A$2:$J$98,10,FALSE))</f>
        <v>22</v>
      </c>
      <c r="J77" s="267">
        <f>SUMIF('Order Form'!$D$17:$D$503,'Pricing + Order Summary'!$V77,'Order Form'!K$17:K$503)</f>
        <v>0</v>
      </c>
      <c r="K77" s="267">
        <f>SUMIF('Order Form'!$D$17:$D$503,'Pricing + Order Summary'!$V77,'Order Form'!L$17:L$503)</f>
        <v>0</v>
      </c>
      <c r="L77" s="267">
        <f>SUMIF('Order Form'!$D$17:$D$503,'Pricing + Order Summary'!$V77,'Order Form'!M$17:M$503)</f>
        <v>0</v>
      </c>
      <c r="M77" s="267">
        <f>SUMIF('Order Form'!$D$17:$D$503,'Pricing + Order Summary'!$V77,'Order Form'!N$17:N$503)</f>
        <v>0</v>
      </c>
      <c r="N77" s="267">
        <f>SUMIF('Order Form'!$D$17:$D$503,'Pricing + Order Summary'!$V77,'Order Form'!O$17:O$503)</f>
        <v>0</v>
      </c>
      <c r="O77" s="268">
        <f t="shared" si="5"/>
        <v>0</v>
      </c>
      <c r="P77" s="269">
        <f>SUMIF('Order Form'!$D$17:$D$550,'Pricing + Order Summary'!$V77,'Order Form'!$P$17:$P$550)</f>
        <v>0</v>
      </c>
      <c r="Q77" s="106">
        <f>SUMIF('Order Form'!$D$17:$D$550,'Pricing + Order Summary'!$V77,'Order Form'!V$17:V$550)</f>
        <v>0</v>
      </c>
      <c r="R77" s="106">
        <f>SUMIF('Order Form'!$D$17:$D$550,'Pricing + Order Summary'!$V77,'Order Form'!W$17:W$550)</f>
        <v>0</v>
      </c>
      <c r="S77" s="106">
        <f>SUMIF('Order Form'!$D$17:$D$550,'Pricing + Order Summary'!$V77,'Order Form'!X$17:X$550)</f>
        <v>0</v>
      </c>
      <c r="T77" s="106">
        <f>SUMIF('Order Form'!$D$17:$D$550,'Pricing + Order Summary'!$V77,'Order Form'!Y$17:Y$550)</f>
        <v>0</v>
      </c>
      <c r="U77" s="106">
        <f>SUMIF('Order Form'!$D$17:$D$550,'Pricing + Order Summary'!$V77,'Order Form'!Z$17:Z$550)</f>
        <v>0</v>
      </c>
      <c r="V77" s="107" t="str">
        <f t="shared" si="6"/>
        <v>Junior UV Buff</v>
      </c>
      <c r="W77" s="108"/>
      <c r="X77" s="108"/>
      <c r="Y77" s="108"/>
    </row>
    <row r="78" spans="1:25" s="5" customFormat="1" ht="14.1" customHeight="1" x14ac:dyDescent="0.25">
      <c r="A78" s="444" t="str">
        <f>'Pricing Reference'!A59</f>
        <v>Junior UV Buff Drew Brophy</v>
      </c>
      <c r="B78" s="445"/>
      <c r="C78" s="445"/>
      <c r="D78" s="445"/>
      <c r="E78" s="381" t="str">
        <f>VLOOKUP(A78,Lookups!$N$1:$O$101,2,0)</f>
        <v>Kids &amp; Pets</v>
      </c>
      <c r="F78" s="266">
        <f>VALUE(VLOOKUP($V78,'Pricing Reference'!$A$2:$J$98,2,FALSE))</f>
        <v>11</v>
      </c>
      <c r="G78" s="266">
        <f>VALUE(VLOOKUP($V78,'Pricing Reference'!$A$2:$J$98,3,FALSE))</f>
        <v>10.78</v>
      </c>
      <c r="H78" s="266">
        <f>VALUE(VLOOKUP($V78,'Pricing Reference'!$A$2:$J$98,4,FALSE))</f>
        <v>10.559999999999999</v>
      </c>
      <c r="I78" s="266">
        <f>VALUE(VLOOKUP($V78,'Pricing Reference'!$A$2:$J$98,10,FALSE))</f>
        <v>22</v>
      </c>
      <c r="J78" s="267">
        <f>SUMIF('Order Form'!$D$17:$D$503,'Pricing + Order Summary'!$V78,'Order Form'!K$17:K$503)</f>
        <v>0</v>
      </c>
      <c r="K78" s="267">
        <f>SUMIF('Order Form'!$D$17:$D$503,'Pricing + Order Summary'!$V78,'Order Form'!L$17:L$503)</f>
        <v>0</v>
      </c>
      <c r="L78" s="267">
        <f>SUMIF('Order Form'!$D$17:$D$503,'Pricing + Order Summary'!$V78,'Order Form'!M$17:M$503)</f>
        <v>0</v>
      </c>
      <c r="M78" s="267">
        <f>SUMIF('Order Form'!$D$17:$D$503,'Pricing + Order Summary'!$V78,'Order Form'!N$17:N$503)</f>
        <v>0</v>
      </c>
      <c r="N78" s="267">
        <f>SUMIF('Order Form'!$D$17:$D$503,'Pricing + Order Summary'!$V78,'Order Form'!O$17:O$503)</f>
        <v>0</v>
      </c>
      <c r="O78" s="268">
        <f t="shared" si="5"/>
        <v>0</v>
      </c>
      <c r="P78" s="269">
        <f>SUMIF('Order Form'!$D$17:$D$550,'Pricing + Order Summary'!$V78,'Order Form'!$P$17:$P$550)</f>
        <v>0</v>
      </c>
      <c r="Q78" s="106">
        <f>SUMIF('Order Form'!$D$17:$D$550,'Pricing + Order Summary'!$V78,'Order Form'!V$17:V$550)</f>
        <v>0</v>
      </c>
      <c r="R78" s="106">
        <f>SUMIF('Order Form'!$D$17:$D$550,'Pricing + Order Summary'!$V78,'Order Form'!W$17:W$550)</f>
        <v>0</v>
      </c>
      <c r="S78" s="106">
        <f>SUMIF('Order Form'!$D$17:$D$550,'Pricing + Order Summary'!$V78,'Order Form'!X$17:X$550)</f>
        <v>0</v>
      </c>
      <c r="T78" s="106">
        <f>SUMIF('Order Form'!$D$17:$D$550,'Pricing + Order Summary'!$V78,'Order Form'!Y$17:Y$550)</f>
        <v>0</v>
      </c>
      <c r="U78" s="106">
        <f>SUMIF('Order Form'!$D$17:$D$550,'Pricing + Order Summary'!$V78,'Order Form'!Z$17:Z$550)</f>
        <v>0</v>
      </c>
      <c r="V78" s="107" t="str">
        <f t="shared" si="6"/>
        <v>Junior UV Buff Drew Brophy</v>
      </c>
      <c r="W78" s="108"/>
      <c r="X78" s="108"/>
      <c r="Y78" s="108"/>
    </row>
    <row r="79" spans="1:25" s="5" customFormat="1" ht="14.1" customHeight="1" x14ac:dyDescent="0.25">
      <c r="A79" s="444" t="str">
        <f>'Pricing Reference'!A60</f>
        <v>Dog Buff</v>
      </c>
      <c r="B79" s="445"/>
      <c r="C79" s="445"/>
      <c r="D79" s="445"/>
      <c r="E79" s="381" t="str">
        <f>VLOOKUP(A79,Lookups!$N$1:$O$101,2,0)</f>
        <v>Kids &amp; Pets</v>
      </c>
      <c r="F79" s="266">
        <f>VALUE(VLOOKUP($V79,'Pricing Reference'!$A$2:$J$98,2,FALSE))</f>
        <v>6</v>
      </c>
      <c r="G79" s="266">
        <f>VALUE(VLOOKUP($V79,'Pricing Reference'!$A$2:$J$98,3,FALSE))</f>
        <v>5.88</v>
      </c>
      <c r="H79" s="266">
        <f>VALUE(VLOOKUP($V79,'Pricing Reference'!$A$2:$J$98,4,FALSE))</f>
        <v>5.76</v>
      </c>
      <c r="I79" s="266">
        <f>VALUE(VLOOKUP($V79,'Pricing Reference'!$A$2:$J$98,10,FALSE))</f>
        <v>12</v>
      </c>
      <c r="J79" s="267">
        <f>SUMIF('Order Form'!$D$17:$D$503,'Pricing + Order Summary'!$V79,'Order Form'!K$17:K$503)</f>
        <v>0</v>
      </c>
      <c r="K79" s="267">
        <f>SUMIF('Order Form'!$D$17:$D$503,'Pricing + Order Summary'!$V79,'Order Form'!L$17:L$503)</f>
        <v>0</v>
      </c>
      <c r="L79" s="267">
        <f>SUMIF('Order Form'!$D$17:$D$503,'Pricing + Order Summary'!$V79,'Order Form'!M$17:M$503)</f>
        <v>0</v>
      </c>
      <c r="M79" s="267">
        <f>SUMIF('Order Form'!$D$17:$D$503,'Pricing + Order Summary'!$V79,'Order Form'!N$17:N$503)</f>
        <v>0</v>
      </c>
      <c r="N79" s="267">
        <f>SUMIF('Order Form'!$D$17:$D$503,'Pricing + Order Summary'!$V79,'Order Form'!O$17:O$503)</f>
        <v>0</v>
      </c>
      <c r="O79" s="268">
        <f t="shared" si="5"/>
        <v>0</v>
      </c>
      <c r="P79" s="269">
        <f>SUMIF('Order Form'!$D$17:$D$550,'Pricing + Order Summary'!$V79,'Order Form'!$P$17:$P$550)</f>
        <v>0</v>
      </c>
      <c r="Q79" s="106">
        <f>SUMIF('Order Form'!$D$17:$D$550,'Pricing + Order Summary'!$V79,'Order Form'!V$17:V$550)</f>
        <v>0</v>
      </c>
      <c r="R79" s="106">
        <f>SUMIF('Order Form'!$D$17:$D$550,'Pricing + Order Summary'!$V79,'Order Form'!W$17:W$550)</f>
        <v>0</v>
      </c>
      <c r="S79" s="106">
        <f>SUMIF('Order Form'!$D$17:$D$550,'Pricing + Order Summary'!$V79,'Order Form'!X$17:X$550)</f>
        <v>0</v>
      </c>
      <c r="T79" s="106">
        <f>SUMIF('Order Form'!$D$17:$D$550,'Pricing + Order Summary'!$V79,'Order Form'!Y$17:Y$550)</f>
        <v>0</v>
      </c>
      <c r="U79" s="106">
        <f>SUMIF('Order Form'!$D$17:$D$550,'Pricing + Order Summary'!$V79,'Order Form'!Z$17:Z$550)</f>
        <v>0</v>
      </c>
      <c r="V79" s="107" t="str">
        <f t="shared" si="6"/>
        <v>Dog Buff</v>
      </c>
      <c r="W79" s="108"/>
      <c r="X79" s="108"/>
      <c r="Y79" s="108"/>
    </row>
    <row r="80" spans="1:25" s="5" customFormat="1" ht="14.1" customHeight="1" x14ac:dyDescent="0.25">
      <c r="A80" s="444" t="str">
        <f>'Pricing Reference'!A61</f>
        <v>Dog Buff Realtree</v>
      </c>
      <c r="B80" s="445"/>
      <c r="C80" s="445"/>
      <c r="D80" s="445"/>
      <c r="E80" s="381" t="str">
        <f>VLOOKUP(A80,Lookups!$N$1:$O$101,2,0)</f>
        <v>Kids &amp; Pets</v>
      </c>
      <c r="F80" s="266">
        <f>VALUE(VLOOKUP($V80,'Pricing Reference'!$A$2:$J$98,2,FALSE))</f>
        <v>6</v>
      </c>
      <c r="G80" s="266">
        <f>VALUE(VLOOKUP($V80,'Pricing Reference'!$A$2:$J$98,3,FALSE))</f>
        <v>5.88</v>
      </c>
      <c r="H80" s="266">
        <f>VALUE(VLOOKUP($V80,'Pricing Reference'!$A$2:$J$98,4,FALSE))</f>
        <v>5.76</v>
      </c>
      <c r="I80" s="266">
        <f>VALUE(VLOOKUP($V80,'Pricing Reference'!$A$2:$J$98,10,FALSE))</f>
        <v>12</v>
      </c>
      <c r="J80" s="267">
        <f>SUMIF('Order Form'!$D$17:$D$503,'Pricing + Order Summary'!$V80,'Order Form'!K$17:K$503)</f>
        <v>0</v>
      </c>
      <c r="K80" s="267">
        <f>SUMIF('Order Form'!$D$17:$D$503,'Pricing + Order Summary'!$V80,'Order Form'!L$17:L$503)</f>
        <v>0</v>
      </c>
      <c r="L80" s="267">
        <f>SUMIF('Order Form'!$D$17:$D$503,'Pricing + Order Summary'!$V80,'Order Form'!M$17:M$503)</f>
        <v>0</v>
      </c>
      <c r="M80" s="267">
        <f>SUMIF('Order Form'!$D$17:$D$503,'Pricing + Order Summary'!$V80,'Order Form'!N$17:N$503)</f>
        <v>0</v>
      </c>
      <c r="N80" s="267">
        <f>SUMIF('Order Form'!$D$17:$D$503,'Pricing + Order Summary'!$V80,'Order Form'!O$17:O$503)</f>
        <v>0</v>
      </c>
      <c r="O80" s="268">
        <f t="shared" si="5"/>
        <v>0</v>
      </c>
      <c r="P80" s="269">
        <f>SUMIF('Order Form'!$D$17:$D$550,'Pricing + Order Summary'!$V80,'Order Form'!$P$17:$P$550)</f>
        <v>0</v>
      </c>
      <c r="Q80" s="106">
        <f>SUMIF('Order Form'!$D$17:$D$550,'Pricing + Order Summary'!$V80,'Order Form'!V$17:V$550)</f>
        <v>0</v>
      </c>
      <c r="R80" s="106">
        <f>SUMIF('Order Form'!$D$17:$D$550,'Pricing + Order Summary'!$V80,'Order Form'!W$17:W$550)</f>
        <v>0</v>
      </c>
      <c r="S80" s="106">
        <f>SUMIF('Order Form'!$D$17:$D$550,'Pricing + Order Summary'!$V80,'Order Form'!X$17:X$550)</f>
        <v>0</v>
      </c>
      <c r="T80" s="106">
        <f>SUMIF('Order Form'!$D$17:$D$550,'Pricing + Order Summary'!$V80,'Order Form'!Y$17:Y$550)</f>
        <v>0</v>
      </c>
      <c r="U80" s="106">
        <f>SUMIF('Order Form'!$D$17:$D$550,'Pricing + Order Summary'!$V80,'Order Form'!Z$17:Z$550)</f>
        <v>0</v>
      </c>
      <c r="V80" s="107" t="str">
        <f t="shared" si="6"/>
        <v>Dog Buff Realtree</v>
      </c>
      <c r="W80" s="108"/>
      <c r="X80" s="108"/>
      <c r="Y80" s="108"/>
    </row>
    <row r="81" spans="1:25" s="5" customFormat="1" ht="14.1" customHeight="1" x14ac:dyDescent="0.25">
      <c r="A81" s="444" t="str">
        <f>'Pricing Reference'!A62</f>
        <v>Dog Reflective Buff</v>
      </c>
      <c r="B81" s="445"/>
      <c r="C81" s="445"/>
      <c r="D81" s="445"/>
      <c r="E81" s="381" t="str">
        <f>VLOOKUP(A81,Lookups!$N$1:$O$101,2,0)</f>
        <v>Kids &amp; Pets</v>
      </c>
      <c r="F81" s="266">
        <f>VALUE(VLOOKUP($V81,'Pricing Reference'!$A$2:$J$98,2,FALSE))</f>
        <v>6</v>
      </c>
      <c r="G81" s="266">
        <f>VALUE(VLOOKUP($V81,'Pricing Reference'!$A$2:$J$98,3,FALSE))</f>
        <v>5.88</v>
      </c>
      <c r="H81" s="266">
        <f>VALUE(VLOOKUP($V81,'Pricing Reference'!$A$2:$J$98,4,FALSE))</f>
        <v>5.76</v>
      </c>
      <c r="I81" s="266">
        <f>VALUE(VLOOKUP($V81,'Pricing Reference'!$A$2:$J$98,10,FALSE))</f>
        <v>12</v>
      </c>
      <c r="J81" s="267">
        <f>SUMIF('Order Form'!$D$17:$D$503,'Pricing + Order Summary'!$V81,'Order Form'!K$17:K$503)</f>
        <v>0</v>
      </c>
      <c r="K81" s="267">
        <f>SUMIF('Order Form'!$D$17:$D$503,'Pricing + Order Summary'!$V81,'Order Form'!L$17:L$503)</f>
        <v>0</v>
      </c>
      <c r="L81" s="267">
        <f>SUMIF('Order Form'!$D$17:$D$503,'Pricing + Order Summary'!$V81,'Order Form'!M$17:M$503)</f>
        <v>0</v>
      </c>
      <c r="M81" s="267">
        <f>SUMIF('Order Form'!$D$17:$D$503,'Pricing + Order Summary'!$V81,'Order Form'!N$17:N$503)</f>
        <v>0</v>
      </c>
      <c r="N81" s="267">
        <f>SUMIF('Order Form'!$D$17:$D$503,'Pricing + Order Summary'!$V81,'Order Form'!O$17:O$503)</f>
        <v>0</v>
      </c>
      <c r="O81" s="268">
        <f t="shared" si="5"/>
        <v>0</v>
      </c>
      <c r="P81" s="269">
        <f>SUMIF('Order Form'!$D$17:$D$550,'Pricing + Order Summary'!$V81,'Order Form'!$P$17:$P$550)</f>
        <v>0</v>
      </c>
      <c r="Q81" s="106">
        <f>SUMIF('Order Form'!$D$17:$D$550,'Pricing + Order Summary'!$V81,'Order Form'!V$17:V$550)</f>
        <v>0</v>
      </c>
      <c r="R81" s="106">
        <f>SUMIF('Order Form'!$D$17:$D$550,'Pricing + Order Summary'!$V81,'Order Form'!W$17:W$550)</f>
        <v>0</v>
      </c>
      <c r="S81" s="106">
        <f>SUMIF('Order Form'!$D$17:$D$550,'Pricing + Order Summary'!$V81,'Order Form'!X$17:X$550)</f>
        <v>0</v>
      </c>
      <c r="T81" s="106">
        <f>SUMIF('Order Form'!$D$17:$D$550,'Pricing + Order Summary'!$V81,'Order Form'!Y$17:Y$550)</f>
        <v>0</v>
      </c>
      <c r="U81" s="106">
        <f>SUMIF('Order Form'!$D$17:$D$550,'Pricing + Order Summary'!$V81,'Order Form'!Z$17:Z$550)</f>
        <v>0</v>
      </c>
      <c r="V81" s="107" t="str">
        <f t="shared" si="6"/>
        <v>Dog Reflective Buff</v>
      </c>
      <c r="W81" s="108"/>
      <c r="X81" s="108"/>
      <c r="Y81" s="108"/>
    </row>
    <row r="82" spans="1:25" s="5" customFormat="1" ht="14.1" customHeight="1" x14ac:dyDescent="0.25">
      <c r="A82" s="444" t="str">
        <f>'Pricing Reference'!A63</f>
        <v>Dog Buff Insect Shield</v>
      </c>
      <c r="B82" s="445"/>
      <c r="C82" s="445"/>
      <c r="D82" s="445"/>
      <c r="E82" s="381" t="str">
        <f>VLOOKUP(A82,Lookups!$N$1:$O$101,2,0)</f>
        <v>Kids &amp; Pets</v>
      </c>
      <c r="F82" s="266">
        <f>VALUE(VLOOKUP($V82,'Pricing Reference'!$A$2:$J$98,2,FALSE))</f>
        <v>7.5</v>
      </c>
      <c r="G82" s="266">
        <f>VALUE(VLOOKUP($V82,'Pricing Reference'!$A$2:$J$98,3,FALSE))</f>
        <v>7.35</v>
      </c>
      <c r="H82" s="266">
        <f>VALUE(VLOOKUP($V82,'Pricing Reference'!$A$2:$J$98,4,FALSE))</f>
        <v>7.1999999999999993</v>
      </c>
      <c r="I82" s="266">
        <f>VALUE(VLOOKUP($V82,'Pricing Reference'!$A$2:$J$98,10,FALSE))</f>
        <v>15</v>
      </c>
      <c r="J82" s="267">
        <f>SUMIF('Order Form'!$D$17:$D$503,'Pricing + Order Summary'!$V82,'Order Form'!K$17:K$503)</f>
        <v>0</v>
      </c>
      <c r="K82" s="267">
        <f>SUMIF('Order Form'!$D$17:$D$503,'Pricing + Order Summary'!$V82,'Order Form'!L$17:L$503)</f>
        <v>0</v>
      </c>
      <c r="L82" s="267">
        <f>SUMIF('Order Form'!$D$17:$D$503,'Pricing + Order Summary'!$V82,'Order Form'!M$17:M$503)</f>
        <v>0</v>
      </c>
      <c r="M82" s="267">
        <f>SUMIF('Order Form'!$D$17:$D$503,'Pricing + Order Summary'!$V82,'Order Form'!N$17:N$503)</f>
        <v>0</v>
      </c>
      <c r="N82" s="267">
        <f>SUMIF('Order Form'!$D$17:$D$503,'Pricing + Order Summary'!$V82,'Order Form'!O$17:O$503)</f>
        <v>0</v>
      </c>
      <c r="O82" s="268">
        <f t="shared" si="5"/>
        <v>0</v>
      </c>
      <c r="P82" s="269">
        <f>SUMIF('Order Form'!$D$17:$D$550,'Pricing + Order Summary'!$V82,'Order Form'!$P$17:$P$550)</f>
        <v>0</v>
      </c>
      <c r="Q82" s="106">
        <f>SUMIF('Order Form'!$D$17:$D$550,'Pricing + Order Summary'!$V82,'Order Form'!V$17:V$550)</f>
        <v>0</v>
      </c>
      <c r="R82" s="106">
        <f>SUMIF('Order Form'!$D$17:$D$550,'Pricing + Order Summary'!$V82,'Order Form'!W$17:W$550)</f>
        <v>0</v>
      </c>
      <c r="S82" s="106">
        <f>SUMIF('Order Form'!$D$17:$D$550,'Pricing + Order Summary'!$V82,'Order Form'!X$17:X$550)</f>
        <v>0</v>
      </c>
      <c r="T82" s="106">
        <f>SUMIF('Order Form'!$D$17:$D$550,'Pricing + Order Summary'!$V82,'Order Form'!Y$17:Y$550)</f>
        <v>0</v>
      </c>
      <c r="U82" s="106">
        <f>SUMIF('Order Form'!$D$17:$D$550,'Pricing + Order Summary'!$V82,'Order Form'!Z$17:Z$550)</f>
        <v>0</v>
      </c>
      <c r="V82" s="107" t="str">
        <f t="shared" si="6"/>
        <v>Dog Buff Insect Shield</v>
      </c>
      <c r="W82" s="108"/>
      <c r="X82" s="108"/>
      <c r="Y82" s="108"/>
    </row>
    <row r="83" spans="1:25" s="5" customFormat="1" ht="14.1" customHeight="1" x14ac:dyDescent="0.25">
      <c r="A83" s="444" t="str">
        <f>'Pricing Reference'!A64</f>
        <v/>
      </c>
      <c r="B83" s="445"/>
      <c r="C83" s="445"/>
      <c r="D83" s="445"/>
      <c r="E83" s="381" t="e">
        <f>VLOOKUP(A83,Lookups!$N$1:$O$101,2,0)</f>
        <v>#N/A</v>
      </c>
      <c r="F83" s="266">
        <f>VALUE(VLOOKUP($V83,'Pricing Reference'!$A$2:$J$98,2,FALSE))</f>
        <v>0</v>
      </c>
      <c r="G83" s="266">
        <f>VALUE(VLOOKUP($V83,'Pricing Reference'!$A$2:$J$98,3,FALSE))</f>
        <v>0</v>
      </c>
      <c r="H83" s="266">
        <f>VALUE(VLOOKUP($V83,'Pricing Reference'!$A$2:$J$98,4,FALSE))</f>
        <v>0</v>
      </c>
      <c r="I83" s="266">
        <f>VALUE(VLOOKUP($V83,'Pricing Reference'!$A$2:$J$98,10,FALSE))</f>
        <v>0</v>
      </c>
      <c r="J83" s="267">
        <f>SUMIF('Order Form'!$D$17:$D$503,'Pricing + Order Summary'!$V83,'Order Form'!K$17:K$503)</f>
        <v>0</v>
      </c>
      <c r="K83" s="267">
        <f>SUMIF('Order Form'!$D$17:$D$503,'Pricing + Order Summary'!$V83,'Order Form'!L$17:L$503)</f>
        <v>0</v>
      </c>
      <c r="L83" s="267">
        <f>SUMIF('Order Form'!$D$17:$D$503,'Pricing + Order Summary'!$V83,'Order Form'!M$17:M$503)</f>
        <v>0</v>
      </c>
      <c r="M83" s="267">
        <f>SUMIF('Order Form'!$D$17:$D$503,'Pricing + Order Summary'!$V83,'Order Form'!N$17:N$503)</f>
        <v>0</v>
      </c>
      <c r="N83" s="267">
        <f>SUMIF('Order Form'!$D$17:$D$503,'Pricing + Order Summary'!$V83,'Order Form'!O$17:O$503)</f>
        <v>0</v>
      </c>
      <c r="O83" s="268">
        <f t="shared" si="5"/>
        <v>0</v>
      </c>
      <c r="P83" s="269">
        <f>SUMIF('Order Form'!$D$17:$D$550,'Pricing + Order Summary'!$V83,'Order Form'!$P$17:$P$550)</f>
        <v>0</v>
      </c>
      <c r="Q83" s="106">
        <f>SUMIF('Order Form'!$D$17:$D$550,'Pricing + Order Summary'!$V83,'Order Form'!V$17:V$550)</f>
        <v>0</v>
      </c>
      <c r="R83" s="106">
        <f>SUMIF('Order Form'!$D$17:$D$550,'Pricing + Order Summary'!$V83,'Order Form'!W$17:W$550)</f>
        <v>0</v>
      </c>
      <c r="S83" s="106">
        <f>SUMIF('Order Form'!$D$17:$D$550,'Pricing + Order Summary'!$V83,'Order Form'!X$17:X$550)</f>
        <v>0</v>
      </c>
      <c r="T83" s="106">
        <f>SUMIF('Order Form'!$D$17:$D$550,'Pricing + Order Summary'!$V83,'Order Form'!Y$17:Y$550)</f>
        <v>0</v>
      </c>
      <c r="U83" s="106">
        <f>SUMIF('Order Form'!$D$17:$D$550,'Pricing + Order Summary'!$V83,'Order Form'!Z$17:Z$550)</f>
        <v>0</v>
      </c>
      <c r="V83" s="107" t="str">
        <f t="shared" si="6"/>
        <v/>
      </c>
      <c r="W83" s="108"/>
      <c r="X83" s="108"/>
      <c r="Y83" s="108"/>
    </row>
    <row r="84" spans="1:25" s="5" customFormat="1" ht="14.1" customHeight="1" x14ac:dyDescent="0.25">
      <c r="A84" s="444" t="str">
        <f>'Pricing Reference'!A65</f>
        <v/>
      </c>
      <c r="B84" s="445"/>
      <c r="C84" s="445"/>
      <c r="D84" s="445"/>
      <c r="E84" s="381" t="e">
        <f>VLOOKUP(A84,Lookups!$N$1:$O$101,2,0)</f>
        <v>#N/A</v>
      </c>
      <c r="F84" s="266">
        <f>VALUE(VLOOKUP($V84,'Pricing Reference'!$A$2:$J$98,2,FALSE))</f>
        <v>0</v>
      </c>
      <c r="G84" s="266">
        <f>VALUE(VLOOKUP($V84,'Pricing Reference'!$A$2:$J$98,3,FALSE))</f>
        <v>0</v>
      </c>
      <c r="H84" s="266">
        <f>VALUE(VLOOKUP($V84,'Pricing Reference'!$A$2:$J$98,4,FALSE))</f>
        <v>0</v>
      </c>
      <c r="I84" s="266">
        <f>VALUE(VLOOKUP($V84,'Pricing Reference'!$A$2:$J$98,10,FALSE))</f>
        <v>0</v>
      </c>
      <c r="J84" s="267">
        <f>SUMIF('Order Form'!$D$17:$D$503,'Pricing + Order Summary'!$V84,'Order Form'!K$17:K$503)</f>
        <v>0</v>
      </c>
      <c r="K84" s="267">
        <f>SUMIF('Order Form'!$D$17:$D$503,'Pricing + Order Summary'!$V84,'Order Form'!L$17:L$503)</f>
        <v>0</v>
      </c>
      <c r="L84" s="267">
        <f>SUMIF('Order Form'!$D$17:$D$503,'Pricing + Order Summary'!$V84,'Order Form'!M$17:M$503)</f>
        <v>0</v>
      </c>
      <c r="M84" s="267">
        <f>SUMIF('Order Form'!$D$17:$D$503,'Pricing + Order Summary'!$V84,'Order Form'!N$17:N$503)</f>
        <v>0</v>
      </c>
      <c r="N84" s="267">
        <f>SUMIF('Order Form'!$D$17:$D$503,'Pricing + Order Summary'!$V84,'Order Form'!O$17:O$503)</f>
        <v>0</v>
      </c>
      <c r="O84" s="268">
        <f t="shared" si="5"/>
        <v>0</v>
      </c>
      <c r="P84" s="269">
        <f>SUMIF('Order Form'!$D$17:$D$550,'Pricing + Order Summary'!$V84,'Order Form'!$P$17:$P$550)</f>
        <v>0</v>
      </c>
      <c r="Q84" s="106">
        <f>SUMIF('Order Form'!$D$17:$D$550,'Pricing + Order Summary'!$V84,'Order Form'!V$17:V$550)</f>
        <v>0</v>
      </c>
      <c r="R84" s="106">
        <f>SUMIF('Order Form'!$D$17:$D$550,'Pricing + Order Summary'!$V84,'Order Form'!W$17:W$550)</f>
        <v>0</v>
      </c>
      <c r="S84" s="106">
        <f>SUMIF('Order Form'!$D$17:$D$550,'Pricing + Order Summary'!$V84,'Order Form'!X$17:X$550)</f>
        <v>0</v>
      </c>
      <c r="T84" s="106">
        <f>SUMIF('Order Form'!$D$17:$D$550,'Pricing + Order Summary'!$V84,'Order Form'!Y$17:Y$550)</f>
        <v>0</v>
      </c>
      <c r="U84" s="106">
        <f>SUMIF('Order Form'!$D$17:$D$550,'Pricing + Order Summary'!$V84,'Order Form'!Z$17:Z$550)</f>
        <v>0</v>
      </c>
      <c r="V84" s="107" t="str">
        <f t="shared" si="6"/>
        <v/>
      </c>
      <c r="W84" s="108"/>
      <c r="X84" s="108"/>
      <c r="Y84" s="108"/>
    </row>
    <row r="85" spans="1:25" s="5" customFormat="1" ht="14.1" customHeight="1" x14ac:dyDescent="0.25">
      <c r="A85" s="444" t="str">
        <f>'Pricing Reference'!A66</f>
        <v/>
      </c>
      <c r="B85" s="445"/>
      <c r="C85" s="445"/>
      <c r="D85" s="445"/>
      <c r="E85" s="381" t="e">
        <f>VLOOKUP(A85,Lookups!$N$1:$O$101,2,0)</f>
        <v>#N/A</v>
      </c>
      <c r="F85" s="266">
        <f>VALUE(VLOOKUP($V85,'Pricing Reference'!$A$2:$J$98,2,FALSE))</f>
        <v>0</v>
      </c>
      <c r="G85" s="266">
        <f>VALUE(VLOOKUP($V85,'Pricing Reference'!$A$2:$J$98,3,FALSE))</f>
        <v>0</v>
      </c>
      <c r="H85" s="266">
        <f>VALUE(VLOOKUP($V85,'Pricing Reference'!$A$2:$J$98,4,FALSE))</f>
        <v>0</v>
      </c>
      <c r="I85" s="266">
        <f>VALUE(VLOOKUP($V85,'Pricing Reference'!$A$2:$J$98,10,FALSE))</f>
        <v>0</v>
      </c>
      <c r="J85" s="267">
        <f>SUMIF('Order Form'!$D$17:$D$503,'Pricing + Order Summary'!$V85,'Order Form'!K$17:K$503)</f>
        <v>0</v>
      </c>
      <c r="K85" s="267">
        <f>SUMIF('Order Form'!$D$17:$D$503,'Pricing + Order Summary'!$V85,'Order Form'!L$17:L$503)</f>
        <v>0</v>
      </c>
      <c r="L85" s="267">
        <f>SUMIF('Order Form'!$D$17:$D$503,'Pricing + Order Summary'!$V85,'Order Form'!M$17:M$503)</f>
        <v>0</v>
      </c>
      <c r="M85" s="267">
        <f>SUMIF('Order Form'!$D$17:$D$503,'Pricing + Order Summary'!$V85,'Order Form'!N$17:N$503)</f>
        <v>0</v>
      </c>
      <c r="N85" s="267">
        <f>SUMIF('Order Form'!$D$17:$D$503,'Pricing + Order Summary'!$V85,'Order Form'!O$17:O$503)</f>
        <v>0</v>
      </c>
      <c r="O85" s="268">
        <f t="shared" si="5"/>
        <v>0</v>
      </c>
      <c r="P85" s="269">
        <f>SUMIF('Order Form'!$D$17:$D$550,'Pricing + Order Summary'!$V85,'Order Form'!$P$17:$P$550)</f>
        <v>0</v>
      </c>
      <c r="Q85" s="106">
        <f>SUMIF('Order Form'!$D$17:$D$550,'Pricing + Order Summary'!$V85,'Order Form'!V$17:V$550)</f>
        <v>0</v>
      </c>
      <c r="R85" s="106">
        <f>SUMIF('Order Form'!$D$17:$D$550,'Pricing + Order Summary'!$V85,'Order Form'!W$17:W$550)</f>
        <v>0</v>
      </c>
      <c r="S85" s="106">
        <f>SUMIF('Order Form'!$D$17:$D$550,'Pricing + Order Summary'!$V85,'Order Form'!X$17:X$550)</f>
        <v>0</v>
      </c>
      <c r="T85" s="106">
        <f>SUMIF('Order Form'!$D$17:$D$550,'Pricing + Order Summary'!$V85,'Order Form'!Y$17:Y$550)</f>
        <v>0</v>
      </c>
      <c r="U85" s="106">
        <f>SUMIF('Order Form'!$D$17:$D$550,'Pricing + Order Summary'!$V85,'Order Form'!Z$17:Z$550)</f>
        <v>0</v>
      </c>
      <c r="V85" s="107" t="str">
        <f t="shared" si="6"/>
        <v/>
      </c>
      <c r="W85" s="108"/>
      <c r="X85" s="108"/>
      <c r="Y85" s="108"/>
    </row>
    <row r="86" spans="1:25" s="5" customFormat="1" ht="14.1" customHeight="1" x14ac:dyDescent="0.25">
      <c r="A86" s="444" t="str">
        <f>'Pricing Reference'!A67</f>
        <v/>
      </c>
      <c r="B86" s="445"/>
      <c r="C86" s="445"/>
      <c r="D86" s="445"/>
      <c r="E86" s="381" t="e">
        <f>VLOOKUP(A86,Lookups!$N$1:$O$101,2,0)</f>
        <v>#N/A</v>
      </c>
      <c r="F86" s="266">
        <f>VALUE(VLOOKUP($V86,'Pricing Reference'!$A$2:$J$98,2,FALSE))</f>
        <v>0</v>
      </c>
      <c r="G86" s="266">
        <f>VALUE(VLOOKUP($V86,'Pricing Reference'!$A$2:$J$98,3,FALSE))</f>
        <v>0</v>
      </c>
      <c r="H86" s="266">
        <f>VALUE(VLOOKUP($V86,'Pricing Reference'!$A$2:$J$98,4,FALSE))</f>
        <v>0</v>
      </c>
      <c r="I86" s="266">
        <f>VALUE(VLOOKUP($V86,'Pricing Reference'!$A$2:$J$98,10,FALSE))</f>
        <v>0</v>
      </c>
      <c r="J86" s="267">
        <f>SUMIF('Order Form'!$D$17:$D$503,'Pricing + Order Summary'!$V86,'Order Form'!K$17:K$503)</f>
        <v>0</v>
      </c>
      <c r="K86" s="267">
        <f>SUMIF('Order Form'!$D$17:$D$503,'Pricing + Order Summary'!$V86,'Order Form'!L$17:L$503)</f>
        <v>0</v>
      </c>
      <c r="L86" s="267">
        <f>SUMIF('Order Form'!$D$17:$D$503,'Pricing + Order Summary'!$V86,'Order Form'!M$17:M$503)</f>
        <v>0</v>
      </c>
      <c r="M86" s="267">
        <f>SUMIF('Order Form'!$D$17:$D$503,'Pricing + Order Summary'!$V86,'Order Form'!N$17:N$503)</f>
        <v>0</v>
      </c>
      <c r="N86" s="267">
        <f>SUMIF('Order Form'!$D$17:$D$503,'Pricing + Order Summary'!$V86,'Order Form'!O$17:O$503)</f>
        <v>0</v>
      </c>
      <c r="O86" s="268">
        <f t="shared" ref="O86:O117" si="7">SUM(J86,K86,L86,M86,N86)</f>
        <v>0</v>
      </c>
      <c r="P86" s="269">
        <f>SUMIF('Order Form'!$D$17:$D$550,'Pricing + Order Summary'!$V86,'Order Form'!$P$17:$P$550)</f>
        <v>0</v>
      </c>
      <c r="Q86" s="106">
        <f>SUMIF('Order Form'!$D$17:$D$550,'Pricing + Order Summary'!$V86,'Order Form'!V$17:V$550)</f>
        <v>0</v>
      </c>
      <c r="R86" s="106">
        <f>SUMIF('Order Form'!$D$17:$D$550,'Pricing + Order Summary'!$V86,'Order Form'!W$17:W$550)</f>
        <v>0</v>
      </c>
      <c r="S86" s="106">
        <f>SUMIF('Order Form'!$D$17:$D$550,'Pricing + Order Summary'!$V86,'Order Form'!X$17:X$550)</f>
        <v>0</v>
      </c>
      <c r="T86" s="106">
        <f>SUMIF('Order Form'!$D$17:$D$550,'Pricing + Order Summary'!$V86,'Order Form'!Y$17:Y$550)</f>
        <v>0</v>
      </c>
      <c r="U86" s="106">
        <f>SUMIF('Order Form'!$D$17:$D$550,'Pricing + Order Summary'!$V86,'Order Form'!Z$17:Z$550)</f>
        <v>0</v>
      </c>
      <c r="V86" s="107" t="str">
        <f t="shared" si="6"/>
        <v/>
      </c>
      <c r="W86" s="108"/>
      <c r="X86" s="108"/>
      <c r="Y86" s="108"/>
    </row>
    <row r="87" spans="1:25" s="5" customFormat="1" ht="14.1" customHeight="1" x14ac:dyDescent="0.25">
      <c r="A87" s="444" t="str">
        <f>'Pricing Reference'!A68</f>
        <v/>
      </c>
      <c r="B87" s="445"/>
      <c r="C87" s="445"/>
      <c r="D87" s="445"/>
      <c r="E87" s="381" t="e">
        <f>VLOOKUP(A87,Lookups!$N$1:$O$101,2,0)</f>
        <v>#N/A</v>
      </c>
      <c r="F87" s="266">
        <f>VALUE(VLOOKUP($V87,'Pricing Reference'!$A$2:$J$98,2,FALSE))</f>
        <v>0</v>
      </c>
      <c r="G87" s="266">
        <f>VALUE(VLOOKUP($V87,'Pricing Reference'!$A$2:$J$98,3,FALSE))</f>
        <v>0</v>
      </c>
      <c r="H87" s="266">
        <f>VALUE(VLOOKUP($V87,'Pricing Reference'!$A$2:$J$98,4,FALSE))</f>
        <v>0</v>
      </c>
      <c r="I87" s="266">
        <f>VALUE(VLOOKUP($V87,'Pricing Reference'!$A$2:$J$98,10,FALSE))</f>
        <v>0</v>
      </c>
      <c r="J87" s="267">
        <f>SUMIF('Order Form'!$D$17:$D$503,'Pricing + Order Summary'!$V87,'Order Form'!K$17:K$503)</f>
        <v>0</v>
      </c>
      <c r="K87" s="267">
        <f>SUMIF('Order Form'!$D$17:$D$503,'Pricing + Order Summary'!$V87,'Order Form'!L$17:L$503)</f>
        <v>0</v>
      </c>
      <c r="L87" s="267">
        <f>SUMIF('Order Form'!$D$17:$D$503,'Pricing + Order Summary'!$V87,'Order Form'!M$17:M$503)</f>
        <v>0</v>
      </c>
      <c r="M87" s="267">
        <f>SUMIF('Order Form'!$D$17:$D$503,'Pricing + Order Summary'!$V87,'Order Form'!N$17:N$503)</f>
        <v>0</v>
      </c>
      <c r="N87" s="267">
        <f>SUMIF('Order Form'!$D$17:$D$503,'Pricing + Order Summary'!$V87,'Order Form'!O$17:O$503)</f>
        <v>0</v>
      </c>
      <c r="O87" s="268">
        <f t="shared" si="7"/>
        <v>0</v>
      </c>
      <c r="P87" s="269">
        <f>SUMIF('Order Form'!$D$17:$D$550,'Pricing + Order Summary'!$V87,'Order Form'!$P$17:$P$550)</f>
        <v>0</v>
      </c>
      <c r="Q87" s="106">
        <f>SUMIF('Order Form'!$D$17:$D$550,'Pricing + Order Summary'!$V87,'Order Form'!V$17:V$550)</f>
        <v>0</v>
      </c>
      <c r="R87" s="106">
        <f>SUMIF('Order Form'!$D$17:$D$550,'Pricing + Order Summary'!$V87,'Order Form'!W$17:W$550)</f>
        <v>0</v>
      </c>
      <c r="S87" s="106">
        <f>SUMIF('Order Form'!$D$17:$D$550,'Pricing + Order Summary'!$V87,'Order Form'!X$17:X$550)</f>
        <v>0</v>
      </c>
      <c r="T87" s="106">
        <f>SUMIF('Order Form'!$D$17:$D$550,'Pricing + Order Summary'!$V87,'Order Form'!Y$17:Y$550)</f>
        <v>0</v>
      </c>
      <c r="U87" s="106">
        <f>SUMIF('Order Form'!$D$17:$D$550,'Pricing + Order Summary'!$V87,'Order Form'!Z$17:Z$550)</f>
        <v>0</v>
      </c>
      <c r="V87" s="107" t="str">
        <f t="shared" ref="V87:V117" si="8">A87</f>
        <v/>
      </c>
      <c r="W87" s="108"/>
      <c r="X87" s="108"/>
      <c r="Y87" s="108"/>
    </row>
    <row r="88" spans="1:25" s="5" customFormat="1" ht="14.1" customHeight="1" x14ac:dyDescent="0.25">
      <c r="A88" s="444" t="str">
        <f>'Pricing Reference'!A69</f>
        <v/>
      </c>
      <c r="B88" s="445"/>
      <c r="C88" s="445"/>
      <c r="D88" s="445"/>
      <c r="E88" s="381" t="e">
        <f>VLOOKUP(A88,Lookups!$N$1:$O$101,2,0)</f>
        <v>#N/A</v>
      </c>
      <c r="F88" s="266">
        <f>VALUE(VLOOKUP($V88,'Pricing Reference'!$A$2:$J$98,2,FALSE))</f>
        <v>0</v>
      </c>
      <c r="G88" s="266">
        <f>VALUE(VLOOKUP($V88,'Pricing Reference'!$A$2:$J$98,3,FALSE))</f>
        <v>0</v>
      </c>
      <c r="H88" s="266">
        <f>VALUE(VLOOKUP($V88,'Pricing Reference'!$A$2:$J$98,4,FALSE))</f>
        <v>0</v>
      </c>
      <c r="I88" s="266">
        <f>VALUE(VLOOKUP($V88,'Pricing Reference'!$A$2:$J$98,10,FALSE))</f>
        <v>0</v>
      </c>
      <c r="J88" s="267">
        <f>SUMIF('Order Form'!$D$17:$D$503,'Pricing + Order Summary'!$V88,'Order Form'!K$17:K$503)</f>
        <v>0</v>
      </c>
      <c r="K88" s="267">
        <f>SUMIF('Order Form'!$D$17:$D$503,'Pricing + Order Summary'!$V88,'Order Form'!L$17:L$503)</f>
        <v>0</v>
      </c>
      <c r="L88" s="267">
        <f>SUMIF('Order Form'!$D$17:$D$503,'Pricing + Order Summary'!$V88,'Order Form'!M$17:M$503)</f>
        <v>0</v>
      </c>
      <c r="M88" s="267">
        <f>SUMIF('Order Form'!$D$17:$D$503,'Pricing + Order Summary'!$V88,'Order Form'!N$17:N$503)</f>
        <v>0</v>
      </c>
      <c r="N88" s="267">
        <f>SUMIF('Order Form'!$D$17:$D$503,'Pricing + Order Summary'!$V88,'Order Form'!O$17:O$503)</f>
        <v>0</v>
      </c>
      <c r="O88" s="268">
        <f t="shared" si="7"/>
        <v>0</v>
      </c>
      <c r="P88" s="269">
        <f>SUMIF('Order Form'!$D$17:$D$550,'Pricing + Order Summary'!$V88,'Order Form'!$P$17:$P$550)</f>
        <v>0</v>
      </c>
      <c r="Q88" s="106">
        <f>SUMIF('Order Form'!$D$17:$D$550,'Pricing + Order Summary'!$V88,'Order Form'!V$17:V$550)</f>
        <v>0</v>
      </c>
      <c r="R88" s="106">
        <f>SUMIF('Order Form'!$D$17:$D$550,'Pricing + Order Summary'!$V88,'Order Form'!W$17:W$550)</f>
        <v>0</v>
      </c>
      <c r="S88" s="106">
        <f>SUMIF('Order Form'!$D$17:$D$550,'Pricing + Order Summary'!$V88,'Order Form'!X$17:X$550)</f>
        <v>0</v>
      </c>
      <c r="T88" s="106">
        <f>SUMIF('Order Form'!$D$17:$D$550,'Pricing + Order Summary'!$V88,'Order Form'!Y$17:Y$550)</f>
        <v>0</v>
      </c>
      <c r="U88" s="106">
        <f>SUMIF('Order Form'!$D$17:$D$550,'Pricing + Order Summary'!$V88,'Order Form'!Z$17:Z$550)</f>
        <v>0</v>
      </c>
      <c r="V88" s="107" t="str">
        <f t="shared" si="8"/>
        <v/>
      </c>
      <c r="W88" s="108"/>
      <c r="X88" s="108"/>
      <c r="Y88" s="108"/>
    </row>
    <row r="89" spans="1:25" s="5" customFormat="1" ht="14.1" customHeight="1" x14ac:dyDescent="0.25">
      <c r="A89" s="444" t="str">
        <f>'Pricing Reference'!A70</f>
        <v/>
      </c>
      <c r="B89" s="445"/>
      <c r="C89" s="445"/>
      <c r="D89" s="445"/>
      <c r="E89" s="381" t="e">
        <f>VLOOKUP(A89,Lookups!$N$1:$O$101,2,0)</f>
        <v>#N/A</v>
      </c>
      <c r="F89" s="266">
        <f>VALUE(VLOOKUP($V89,'Pricing Reference'!$A$2:$J$98,2,FALSE))</f>
        <v>0</v>
      </c>
      <c r="G89" s="266">
        <f>VALUE(VLOOKUP($V89,'Pricing Reference'!$A$2:$J$98,3,FALSE))</f>
        <v>0</v>
      </c>
      <c r="H89" s="266">
        <f>VALUE(VLOOKUP($V89,'Pricing Reference'!$A$2:$J$98,4,FALSE))</f>
        <v>0</v>
      </c>
      <c r="I89" s="266">
        <f>VALUE(VLOOKUP($V89,'Pricing Reference'!$A$2:$J$98,10,FALSE))</f>
        <v>0</v>
      </c>
      <c r="J89" s="267">
        <f>SUMIF('Order Form'!$D$17:$D$503,'Pricing + Order Summary'!$V89,'Order Form'!K$17:K$503)</f>
        <v>0</v>
      </c>
      <c r="K89" s="267">
        <f>SUMIF('Order Form'!$D$17:$D$503,'Pricing + Order Summary'!$V89,'Order Form'!L$17:L$503)</f>
        <v>0</v>
      </c>
      <c r="L89" s="267">
        <f>SUMIF('Order Form'!$D$17:$D$503,'Pricing + Order Summary'!$V89,'Order Form'!M$17:M$503)</f>
        <v>0</v>
      </c>
      <c r="M89" s="267">
        <f>SUMIF('Order Form'!$D$17:$D$503,'Pricing + Order Summary'!$V89,'Order Form'!N$17:N$503)</f>
        <v>0</v>
      </c>
      <c r="N89" s="267">
        <f>SUMIF('Order Form'!$D$17:$D$503,'Pricing + Order Summary'!$V89,'Order Form'!O$17:O$503)</f>
        <v>0</v>
      </c>
      <c r="O89" s="268">
        <f t="shared" si="7"/>
        <v>0</v>
      </c>
      <c r="P89" s="269">
        <f>SUMIF('Order Form'!$D$17:$D$550,'Pricing + Order Summary'!$V89,'Order Form'!$P$17:$P$550)</f>
        <v>0</v>
      </c>
      <c r="Q89" s="106">
        <f>SUMIF('Order Form'!$D$17:$D$550,'Pricing + Order Summary'!$V89,'Order Form'!V$17:V$550)</f>
        <v>0</v>
      </c>
      <c r="R89" s="106">
        <f>SUMIF('Order Form'!$D$17:$D$550,'Pricing + Order Summary'!$V89,'Order Form'!W$17:W$550)</f>
        <v>0</v>
      </c>
      <c r="S89" s="106">
        <f>SUMIF('Order Form'!$D$17:$D$550,'Pricing + Order Summary'!$V89,'Order Form'!X$17:X$550)</f>
        <v>0</v>
      </c>
      <c r="T89" s="106">
        <f>SUMIF('Order Form'!$D$17:$D$550,'Pricing + Order Summary'!$V89,'Order Form'!Y$17:Y$550)</f>
        <v>0</v>
      </c>
      <c r="U89" s="106">
        <f>SUMIF('Order Form'!$D$17:$D$550,'Pricing + Order Summary'!$V89,'Order Form'!Z$17:Z$550)</f>
        <v>0</v>
      </c>
      <c r="V89" s="107" t="str">
        <f t="shared" si="8"/>
        <v/>
      </c>
      <c r="W89" s="108"/>
      <c r="X89" s="108"/>
      <c r="Y89" s="108"/>
    </row>
    <row r="90" spans="1:25" s="5" customFormat="1" ht="14.1" customHeight="1" x14ac:dyDescent="0.25">
      <c r="A90" s="444" t="str">
        <f>'Pricing Reference'!A71</f>
        <v/>
      </c>
      <c r="B90" s="445"/>
      <c r="C90" s="445"/>
      <c r="D90" s="445"/>
      <c r="E90" s="381" t="e">
        <f>VLOOKUP(A90,Lookups!$N$1:$O$101,2,0)</f>
        <v>#N/A</v>
      </c>
      <c r="F90" s="266">
        <f>VALUE(VLOOKUP($V90,'Pricing Reference'!$A$2:$J$98,2,FALSE))</f>
        <v>0</v>
      </c>
      <c r="G90" s="266">
        <f>VALUE(VLOOKUP($V90,'Pricing Reference'!$A$2:$J$98,3,FALSE))</f>
        <v>0</v>
      </c>
      <c r="H90" s="266">
        <f>VALUE(VLOOKUP($V90,'Pricing Reference'!$A$2:$J$98,4,FALSE))</f>
        <v>0</v>
      </c>
      <c r="I90" s="266">
        <f>VALUE(VLOOKUP($V90,'Pricing Reference'!$A$2:$J$98,10,FALSE))</f>
        <v>0</v>
      </c>
      <c r="J90" s="267">
        <f>SUMIF('Order Form'!$D$17:$D$503,'Pricing + Order Summary'!$V90,'Order Form'!K$17:K$503)</f>
        <v>0</v>
      </c>
      <c r="K90" s="267">
        <f>SUMIF('Order Form'!$D$17:$D$503,'Pricing + Order Summary'!$V90,'Order Form'!L$17:L$503)</f>
        <v>0</v>
      </c>
      <c r="L90" s="267">
        <f>SUMIF('Order Form'!$D$17:$D$503,'Pricing + Order Summary'!$V90,'Order Form'!M$17:M$503)</f>
        <v>0</v>
      </c>
      <c r="M90" s="267">
        <f>SUMIF('Order Form'!$D$17:$D$503,'Pricing + Order Summary'!$V90,'Order Form'!N$17:N$503)</f>
        <v>0</v>
      </c>
      <c r="N90" s="267">
        <f>SUMIF('Order Form'!$D$17:$D$503,'Pricing + Order Summary'!$V90,'Order Form'!O$17:O$503)</f>
        <v>0</v>
      </c>
      <c r="O90" s="268">
        <f t="shared" si="7"/>
        <v>0</v>
      </c>
      <c r="P90" s="269">
        <f>SUMIF('Order Form'!$D$17:$D$550,'Pricing + Order Summary'!$V90,'Order Form'!$P$17:$P$550)</f>
        <v>0</v>
      </c>
      <c r="Q90" s="106">
        <f>SUMIF('Order Form'!$D$17:$D$550,'Pricing + Order Summary'!$V90,'Order Form'!V$17:V$550)</f>
        <v>0</v>
      </c>
      <c r="R90" s="106">
        <f>SUMIF('Order Form'!$D$17:$D$550,'Pricing + Order Summary'!$V90,'Order Form'!W$17:W$550)</f>
        <v>0</v>
      </c>
      <c r="S90" s="106">
        <f>SUMIF('Order Form'!$D$17:$D$550,'Pricing + Order Summary'!$V90,'Order Form'!X$17:X$550)</f>
        <v>0</v>
      </c>
      <c r="T90" s="106">
        <f>SUMIF('Order Form'!$D$17:$D$550,'Pricing + Order Summary'!$V90,'Order Form'!Y$17:Y$550)</f>
        <v>0</v>
      </c>
      <c r="U90" s="106">
        <f>SUMIF('Order Form'!$D$17:$D$550,'Pricing + Order Summary'!$V90,'Order Form'!Z$17:Z$550)</f>
        <v>0</v>
      </c>
      <c r="V90" s="107" t="str">
        <f t="shared" si="8"/>
        <v/>
      </c>
      <c r="W90" s="108"/>
      <c r="X90" s="108"/>
      <c r="Y90" s="108"/>
    </row>
    <row r="91" spans="1:25" s="5" customFormat="1" ht="14.1" customHeight="1" x14ac:dyDescent="0.25">
      <c r="A91" s="444" t="str">
        <f>'Pricing Reference'!A72</f>
        <v/>
      </c>
      <c r="B91" s="445"/>
      <c r="C91" s="445"/>
      <c r="D91" s="445"/>
      <c r="E91" s="381" t="e">
        <f>VLOOKUP(A91,Lookups!$N$1:$O$101,2,0)</f>
        <v>#N/A</v>
      </c>
      <c r="F91" s="266">
        <f>VALUE(VLOOKUP($V91,'Pricing Reference'!$A$2:$J$98,2,FALSE))</f>
        <v>0</v>
      </c>
      <c r="G91" s="266">
        <f>VALUE(VLOOKUP($V91,'Pricing Reference'!$A$2:$J$98,3,FALSE))</f>
        <v>0</v>
      </c>
      <c r="H91" s="266">
        <f>VALUE(VLOOKUP($V91,'Pricing Reference'!$A$2:$J$98,4,FALSE))</f>
        <v>0</v>
      </c>
      <c r="I91" s="266">
        <f>VALUE(VLOOKUP($V91,'Pricing Reference'!$A$2:$J$98,10,FALSE))</f>
        <v>0</v>
      </c>
      <c r="J91" s="267">
        <f>SUMIF('Order Form'!$D$17:$D$503,'Pricing + Order Summary'!$V91,'Order Form'!K$17:K$503)</f>
        <v>0</v>
      </c>
      <c r="K91" s="267">
        <f>SUMIF('Order Form'!$D$17:$D$503,'Pricing + Order Summary'!$V91,'Order Form'!L$17:L$503)</f>
        <v>0</v>
      </c>
      <c r="L91" s="267">
        <f>SUMIF('Order Form'!$D$17:$D$503,'Pricing + Order Summary'!$V91,'Order Form'!M$17:M$503)</f>
        <v>0</v>
      </c>
      <c r="M91" s="267">
        <f>SUMIF('Order Form'!$D$17:$D$503,'Pricing + Order Summary'!$V91,'Order Form'!N$17:N$503)</f>
        <v>0</v>
      </c>
      <c r="N91" s="267">
        <f>SUMIF('Order Form'!$D$17:$D$503,'Pricing + Order Summary'!$V91,'Order Form'!O$17:O$503)</f>
        <v>0</v>
      </c>
      <c r="O91" s="268">
        <f t="shared" si="7"/>
        <v>0</v>
      </c>
      <c r="P91" s="269">
        <f>SUMIF('Order Form'!$D$17:$D$550,'Pricing + Order Summary'!$V91,'Order Form'!$P$17:$P$550)</f>
        <v>0</v>
      </c>
      <c r="Q91" s="106">
        <f>SUMIF('Order Form'!$D$17:$D$550,'Pricing + Order Summary'!$V91,'Order Form'!V$17:V$550)</f>
        <v>0</v>
      </c>
      <c r="R91" s="106">
        <f>SUMIF('Order Form'!$D$17:$D$550,'Pricing + Order Summary'!$V91,'Order Form'!W$17:W$550)</f>
        <v>0</v>
      </c>
      <c r="S91" s="106">
        <f>SUMIF('Order Form'!$D$17:$D$550,'Pricing + Order Summary'!$V91,'Order Form'!X$17:X$550)</f>
        <v>0</v>
      </c>
      <c r="T91" s="106">
        <f>SUMIF('Order Form'!$D$17:$D$550,'Pricing + Order Summary'!$V91,'Order Form'!Y$17:Y$550)</f>
        <v>0</v>
      </c>
      <c r="U91" s="106">
        <f>SUMIF('Order Form'!$D$17:$D$550,'Pricing + Order Summary'!$V91,'Order Form'!Z$17:Z$550)</f>
        <v>0</v>
      </c>
      <c r="V91" s="107" t="str">
        <f t="shared" si="8"/>
        <v/>
      </c>
      <c r="W91" s="108"/>
      <c r="X91" s="108"/>
      <c r="Y91" s="108"/>
    </row>
    <row r="92" spans="1:25" s="5" customFormat="1" ht="14.1" customHeight="1" x14ac:dyDescent="0.25">
      <c r="A92" s="444" t="str">
        <f>'Pricing Reference'!A73</f>
        <v/>
      </c>
      <c r="B92" s="445"/>
      <c r="C92" s="445"/>
      <c r="D92" s="445"/>
      <c r="E92" s="381" t="e">
        <f>VLOOKUP(A92,Lookups!$N$1:$O$101,2,0)</f>
        <v>#N/A</v>
      </c>
      <c r="F92" s="266">
        <f>VALUE(VLOOKUP($V92,'Pricing Reference'!$A$2:$J$98,2,FALSE))</f>
        <v>0</v>
      </c>
      <c r="G92" s="266">
        <f>VALUE(VLOOKUP($V92,'Pricing Reference'!$A$2:$J$98,3,FALSE))</f>
        <v>0</v>
      </c>
      <c r="H92" s="266">
        <f>VALUE(VLOOKUP($V92,'Pricing Reference'!$A$2:$J$98,4,FALSE))</f>
        <v>0</v>
      </c>
      <c r="I92" s="266">
        <f>VALUE(VLOOKUP($V92,'Pricing Reference'!$A$2:$J$98,10,FALSE))</f>
        <v>0</v>
      </c>
      <c r="J92" s="267">
        <f>SUMIF('Order Form'!$D$17:$D$503,'Pricing + Order Summary'!$V92,'Order Form'!K$17:K$503)</f>
        <v>0</v>
      </c>
      <c r="K92" s="267">
        <f>SUMIF('Order Form'!$D$17:$D$503,'Pricing + Order Summary'!$V92,'Order Form'!L$17:L$503)</f>
        <v>0</v>
      </c>
      <c r="L92" s="267">
        <f>SUMIF('Order Form'!$D$17:$D$503,'Pricing + Order Summary'!$V92,'Order Form'!M$17:M$503)</f>
        <v>0</v>
      </c>
      <c r="M92" s="267">
        <f>SUMIF('Order Form'!$D$17:$D$503,'Pricing + Order Summary'!$V92,'Order Form'!N$17:N$503)</f>
        <v>0</v>
      </c>
      <c r="N92" s="267">
        <f>SUMIF('Order Form'!$D$17:$D$503,'Pricing + Order Summary'!$V92,'Order Form'!O$17:O$503)</f>
        <v>0</v>
      </c>
      <c r="O92" s="268">
        <f t="shared" si="7"/>
        <v>0</v>
      </c>
      <c r="P92" s="269">
        <f>SUMIF('Order Form'!$D$17:$D$550,'Pricing + Order Summary'!$V92,'Order Form'!$P$17:$P$550)</f>
        <v>0</v>
      </c>
      <c r="Q92" s="106">
        <f>SUMIF('Order Form'!$D$17:$D$550,'Pricing + Order Summary'!$V92,'Order Form'!V$17:V$550)</f>
        <v>0</v>
      </c>
      <c r="R92" s="106">
        <f>SUMIF('Order Form'!$D$17:$D$550,'Pricing + Order Summary'!$V92,'Order Form'!W$17:W$550)</f>
        <v>0</v>
      </c>
      <c r="S92" s="106">
        <f>SUMIF('Order Form'!$D$17:$D$550,'Pricing + Order Summary'!$V92,'Order Form'!X$17:X$550)</f>
        <v>0</v>
      </c>
      <c r="T92" s="106">
        <f>SUMIF('Order Form'!$D$17:$D$550,'Pricing + Order Summary'!$V92,'Order Form'!Y$17:Y$550)</f>
        <v>0</v>
      </c>
      <c r="U92" s="106">
        <f>SUMIF('Order Form'!$D$17:$D$550,'Pricing + Order Summary'!$V92,'Order Form'!Z$17:Z$550)</f>
        <v>0</v>
      </c>
      <c r="V92" s="107" t="str">
        <f t="shared" si="8"/>
        <v/>
      </c>
      <c r="W92" s="108"/>
      <c r="X92" s="108"/>
      <c r="Y92" s="108"/>
    </row>
    <row r="93" spans="1:25" s="5" customFormat="1" ht="14.1" customHeight="1" x14ac:dyDescent="0.25">
      <c r="A93" s="444" t="str">
        <f>'Pricing Reference'!A74</f>
        <v/>
      </c>
      <c r="B93" s="445"/>
      <c r="C93" s="445"/>
      <c r="D93" s="445"/>
      <c r="E93" s="381" t="e">
        <f>VLOOKUP(A93,Lookups!$N$1:$O$101,2,0)</f>
        <v>#N/A</v>
      </c>
      <c r="F93" s="266">
        <f>VALUE(VLOOKUP($V93,'Pricing Reference'!$A$2:$J$98,2,FALSE))</f>
        <v>0</v>
      </c>
      <c r="G93" s="266">
        <f>VALUE(VLOOKUP($V93,'Pricing Reference'!$A$2:$J$98,3,FALSE))</f>
        <v>0</v>
      </c>
      <c r="H93" s="266">
        <f>VALUE(VLOOKUP($V93,'Pricing Reference'!$A$2:$J$98,4,FALSE))</f>
        <v>0</v>
      </c>
      <c r="I93" s="266">
        <f>VALUE(VLOOKUP($V93,'Pricing Reference'!$A$2:$J$98,10,FALSE))</f>
        <v>0</v>
      </c>
      <c r="J93" s="267">
        <f>SUMIF('Order Form'!$D$17:$D$503,'Pricing + Order Summary'!$V93,'Order Form'!K$17:K$503)</f>
        <v>0</v>
      </c>
      <c r="K93" s="267">
        <f>SUMIF('Order Form'!$D$17:$D$503,'Pricing + Order Summary'!$V93,'Order Form'!L$17:L$503)</f>
        <v>0</v>
      </c>
      <c r="L93" s="267">
        <f>SUMIF('Order Form'!$D$17:$D$503,'Pricing + Order Summary'!$V93,'Order Form'!M$17:M$503)</f>
        <v>0</v>
      </c>
      <c r="M93" s="267">
        <f>SUMIF('Order Form'!$D$17:$D$503,'Pricing + Order Summary'!$V93,'Order Form'!N$17:N$503)</f>
        <v>0</v>
      </c>
      <c r="N93" s="267">
        <f>SUMIF('Order Form'!$D$17:$D$503,'Pricing + Order Summary'!$V93,'Order Form'!O$17:O$503)</f>
        <v>0</v>
      </c>
      <c r="O93" s="268">
        <f t="shared" si="7"/>
        <v>0</v>
      </c>
      <c r="P93" s="269">
        <f>SUMIF('Order Form'!$D$17:$D$550,'Pricing + Order Summary'!$V93,'Order Form'!$P$17:$P$550)</f>
        <v>0</v>
      </c>
      <c r="Q93" s="106">
        <f>SUMIF('Order Form'!$D$17:$D$550,'Pricing + Order Summary'!$V93,'Order Form'!V$17:V$550)</f>
        <v>0</v>
      </c>
      <c r="R93" s="106">
        <f>SUMIF('Order Form'!$D$17:$D$550,'Pricing + Order Summary'!$V93,'Order Form'!W$17:W$550)</f>
        <v>0</v>
      </c>
      <c r="S93" s="106">
        <f>SUMIF('Order Form'!$D$17:$D$550,'Pricing + Order Summary'!$V93,'Order Form'!X$17:X$550)</f>
        <v>0</v>
      </c>
      <c r="T93" s="106">
        <f>SUMIF('Order Form'!$D$17:$D$550,'Pricing + Order Summary'!$V93,'Order Form'!Y$17:Y$550)</f>
        <v>0</v>
      </c>
      <c r="U93" s="106">
        <f>SUMIF('Order Form'!$D$17:$D$550,'Pricing + Order Summary'!$V93,'Order Form'!Z$17:Z$550)</f>
        <v>0</v>
      </c>
      <c r="V93" s="107" t="str">
        <f t="shared" si="8"/>
        <v/>
      </c>
      <c r="W93" s="108"/>
      <c r="X93" s="108"/>
      <c r="Y93" s="108"/>
    </row>
    <row r="94" spans="1:25" s="5" customFormat="1" ht="14.1" customHeight="1" x14ac:dyDescent="0.25">
      <c r="A94" s="444" t="str">
        <f>'Pricing Reference'!A75</f>
        <v/>
      </c>
      <c r="B94" s="445"/>
      <c r="C94" s="445"/>
      <c r="D94" s="445"/>
      <c r="E94" s="381" t="e">
        <f>VLOOKUP(A94,Lookups!$N$1:$O$101,2,0)</f>
        <v>#N/A</v>
      </c>
      <c r="F94" s="266">
        <f>VALUE(VLOOKUP($V94,'Pricing Reference'!$A$2:$J$98,2,FALSE))</f>
        <v>0</v>
      </c>
      <c r="G94" s="266">
        <f>VALUE(VLOOKUP($V94,'Pricing Reference'!$A$2:$J$98,3,FALSE))</f>
        <v>0</v>
      </c>
      <c r="H94" s="266">
        <f>VALUE(VLOOKUP($V94,'Pricing Reference'!$A$2:$J$98,4,FALSE))</f>
        <v>0</v>
      </c>
      <c r="I94" s="266">
        <f>VALUE(VLOOKUP($V94,'Pricing Reference'!$A$2:$J$98,10,FALSE))</f>
        <v>0</v>
      </c>
      <c r="J94" s="267">
        <f>SUMIF('Order Form'!$D$17:$D$503,'Pricing + Order Summary'!$V94,'Order Form'!K$17:K$503)</f>
        <v>0</v>
      </c>
      <c r="K94" s="267">
        <f>SUMIF('Order Form'!$D$17:$D$503,'Pricing + Order Summary'!$V94,'Order Form'!L$17:L$503)</f>
        <v>0</v>
      </c>
      <c r="L94" s="267">
        <f>SUMIF('Order Form'!$D$17:$D$503,'Pricing + Order Summary'!$V94,'Order Form'!M$17:M$503)</f>
        <v>0</v>
      </c>
      <c r="M94" s="267">
        <f>SUMIF('Order Form'!$D$17:$D$503,'Pricing + Order Summary'!$V94,'Order Form'!N$17:N$503)</f>
        <v>0</v>
      </c>
      <c r="N94" s="267">
        <f>SUMIF('Order Form'!$D$17:$D$503,'Pricing + Order Summary'!$V94,'Order Form'!O$17:O$503)</f>
        <v>0</v>
      </c>
      <c r="O94" s="268">
        <f t="shared" si="7"/>
        <v>0</v>
      </c>
      <c r="P94" s="269">
        <f>SUMIF('Order Form'!$D$17:$D$550,'Pricing + Order Summary'!$V94,'Order Form'!$P$17:$P$550)</f>
        <v>0</v>
      </c>
      <c r="Q94" s="106">
        <f>SUMIF('Order Form'!$D$17:$D$550,'Pricing + Order Summary'!$V94,'Order Form'!V$17:V$550)</f>
        <v>0</v>
      </c>
      <c r="R94" s="106">
        <f>SUMIF('Order Form'!$D$17:$D$550,'Pricing + Order Summary'!$V94,'Order Form'!W$17:W$550)</f>
        <v>0</v>
      </c>
      <c r="S94" s="106">
        <f>SUMIF('Order Form'!$D$17:$D$550,'Pricing + Order Summary'!$V94,'Order Form'!X$17:X$550)</f>
        <v>0</v>
      </c>
      <c r="T94" s="106">
        <f>SUMIF('Order Form'!$D$17:$D$550,'Pricing + Order Summary'!$V94,'Order Form'!Y$17:Y$550)</f>
        <v>0</v>
      </c>
      <c r="U94" s="106">
        <f>SUMIF('Order Form'!$D$17:$D$550,'Pricing + Order Summary'!$V94,'Order Form'!Z$17:Z$550)</f>
        <v>0</v>
      </c>
      <c r="V94" s="107" t="str">
        <f t="shared" si="8"/>
        <v/>
      </c>
      <c r="W94" s="108"/>
      <c r="X94" s="108"/>
      <c r="Y94" s="108"/>
    </row>
    <row r="95" spans="1:25" s="5" customFormat="1" ht="14.1" customHeight="1" x14ac:dyDescent="0.25">
      <c r="A95" s="444" t="str">
        <f>'Pricing Reference'!A76</f>
        <v/>
      </c>
      <c r="B95" s="445"/>
      <c r="C95" s="445"/>
      <c r="D95" s="445"/>
      <c r="E95" s="381" t="e">
        <f>VLOOKUP(A95,Lookups!$N$1:$O$101,2,0)</f>
        <v>#N/A</v>
      </c>
      <c r="F95" s="266">
        <f>VALUE(VLOOKUP($V95,'Pricing Reference'!$A$2:$J$98,2,FALSE))</f>
        <v>0</v>
      </c>
      <c r="G95" s="266">
        <f>VALUE(VLOOKUP($V95,'Pricing Reference'!$A$2:$J$98,3,FALSE))</f>
        <v>0</v>
      </c>
      <c r="H95" s="266">
        <f>VALUE(VLOOKUP($V95,'Pricing Reference'!$A$2:$J$98,4,FALSE))</f>
        <v>0</v>
      </c>
      <c r="I95" s="266">
        <f>VALUE(VLOOKUP($V95,'Pricing Reference'!$A$2:$J$98,10,FALSE))</f>
        <v>0</v>
      </c>
      <c r="J95" s="267">
        <f>SUMIF('Order Form'!$D$17:$D$503,'Pricing + Order Summary'!$V95,'Order Form'!K$17:K$503)</f>
        <v>0</v>
      </c>
      <c r="K95" s="267">
        <f>SUMIF('Order Form'!$D$17:$D$503,'Pricing + Order Summary'!$V95,'Order Form'!L$17:L$503)</f>
        <v>0</v>
      </c>
      <c r="L95" s="267">
        <f>SUMIF('Order Form'!$D$17:$D$503,'Pricing + Order Summary'!$V95,'Order Form'!M$17:M$503)</f>
        <v>0</v>
      </c>
      <c r="M95" s="267">
        <f>SUMIF('Order Form'!$D$17:$D$503,'Pricing + Order Summary'!$V95,'Order Form'!N$17:N$503)</f>
        <v>0</v>
      </c>
      <c r="N95" s="267">
        <f>SUMIF('Order Form'!$D$17:$D$503,'Pricing + Order Summary'!$V95,'Order Form'!O$17:O$503)</f>
        <v>0</v>
      </c>
      <c r="O95" s="268">
        <f t="shared" si="7"/>
        <v>0</v>
      </c>
      <c r="P95" s="269">
        <f>SUMIF('Order Form'!$D$17:$D$550,'Pricing + Order Summary'!$V95,'Order Form'!$P$17:$P$550)</f>
        <v>0</v>
      </c>
      <c r="Q95" s="106">
        <f>SUMIF('Order Form'!$D$17:$D$550,'Pricing + Order Summary'!$V95,'Order Form'!V$17:V$550)</f>
        <v>0</v>
      </c>
      <c r="R95" s="106">
        <f>SUMIF('Order Form'!$D$17:$D$550,'Pricing + Order Summary'!$V95,'Order Form'!W$17:W$550)</f>
        <v>0</v>
      </c>
      <c r="S95" s="106">
        <f>SUMIF('Order Form'!$D$17:$D$550,'Pricing + Order Summary'!$V95,'Order Form'!X$17:X$550)</f>
        <v>0</v>
      </c>
      <c r="T95" s="106">
        <f>SUMIF('Order Form'!$D$17:$D$550,'Pricing + Order Summary'!$V95,'Order Form'!Y$17:Y$550)</f>
        <v>0</v>
      </c>
      <c r="U95" s="106">
        <f>SUMIF('Order Form'!$D$17:$D$550,'Pricing + Order Summary'!$V95,'Order Form'!Z$17:Z$550)</f>
        <v>0</v>
      </c>
      <c r="V95" s="107" t="str">
        <f t="shared" si="8"/>
        <v/>
      </c>
      <c r="W95" s="108"/>
      <c r="X95" s="108"/>
      <c r="Y95" s="108"/>
    </row>
    <row r="96" spans="1:25" s="5" customFormat="1" ht="14.1" customHeight="1" x14ac:dyDescent="0.25">
      <c r="A96" s="444" t="str">
        <f>'Pricing Reference'!A77</f>
        <v/>
      </c>
      <c r="B96" s="445"/>
      <c r="C96" s="445"/>
      <c r="D96" s="445"/>
      <c r="E96" s="381" t="e">
        <f>VLOOKUP(A96,Lookups!$N$1:$O$101,2,0)</f>
        <v>#N/A</v>
      </c>
      <c r="F96" s="266">
        <f>VALUE(VLOOKUP($V96,'Pricing Reference'!$A$2:$J$98,2,FALSE))</f>
        <v>0</v>
      </c>
      <c r="G96" s="266">
        <f>VALUE(VLOOKUP($V96,'Pricing Reference'!$A$2:$J$98,3,FALSE))</f>
        <v>0</v>
      </c>
      <c r="H96" s="266">
        <f>VALUE(VLOOKUP($V96,'Pricing Reference'!$A$2:$J$98,4,FALSE))</f>
        <v>0</v>
      </c>
      <c r="I96" s="266">
        <f>VALUE(VLOOKUP($V96,'Pricing Reference'!$A$2:$J$98,10,FALSE))</f>
        <v>0</v>
      </c>
      <c r="J96" s="267">
        <f>SUMIF('Order Form'!$D$17:$D$503,'Pricing + Order Summary'!$V96,'Order Form'!K$17:K$503)</f>
        <v>0</v>
      </c>
      <c r="K96" s="267">
        <f>SUMIF('Order Form'!$D$17:$D$503,'Pricing + Order Summary'!$V96,'Order Form'!L$17:L$503)</f>
        <v>0</v>
      </c>
      <c r="L96" s="267">
        <f>SUMIF('Order Form'!$D$17:$D$503,'Pricing + Order Summary'!$V96,'Order Form'!M$17:M$503)</f>
        <v>0</v>
      </c>
      <c r="M96" s="267">
        <f>SUMIF('Order Form'!$D$17:$D$503,'Pricing + Order Summary'!$V96,'Order Form'!N$17:N$503)</f>
        <v>0</v>
      </c>
      <c r="N96" s="267">
        <f>SUMIF('Order Form'!$D$17:$D$503,'Pricing + Order Summary'!$V96,'Order Form'!O$17:O$503)</f>
        <v>0</v>
      </c>
      <c r="O96" s="268">
        <f t="shared" si="7"/>
        <v>0</v>
      </c>
      <c r="P96" s="269">
        <f>SUMIF('Order Form'!$D$17:$D$550,'Pricing + Order Summary'!$V96,'Order Form'!$P$17:$P$550)</f>
        <v>0</v>
      </c>
      <c r="Q96" s="106">
        <f>SUMIF('Order Form'!$D$17:$D$550,'Pricing + Order Summary'!$V96,'Order Form'!V$17:V$550)</f>
        <v>0</v>
      </c>
      <c r="R96" s="106">
        <f>SUMIF('Order Form'!$D$17:$D$550,'Pricing + Order Summary'!$V96,'Order Form'!W$17:W$550)</f>
        <v>0</v>
      </c>
      <c r="S96" s="106">
        <f>SUMIF('Order Form'!$D$17:$D$550,'Pricing + Order Summary'!$V96,'Order Form'!X$17:X$550)</f>
        <v>0</v>
      </c>
      <c r="T96" s="106">
        <f>SUMIF('Order Form'!$D$17:$D$550,'Pricing + Order Summary'!$V96,'Order Form'!Y$17:Y$550)</f>
        <v>0</v>
      </c>
      <c r="U96" s="106">
        <f>SUMIF('Order Form'!$D$17:$D$550,'Pricing + Order Summary'!$V96,'Order Form'!Z$17:Z$550)</f>
        <v>0</v>
      </c>
      <c r="V96" s="107" t="str">
        <f t="shared" si="8"/>
        <v/>
      </c>
      <c r="W96" s="108"/>
      <c r="X96" s="108"/>
      <c r="Y96" s="108"/>
    </row>
    <row r="97" spans="1:25" s="5" customFormat="1" ht="14.1" customHeight="1" x14ac:dyDescent="0.25">
      <c r="A97" s="444" t="str">
        <f>'Pricing Reference'!A78</f>
        <v/>
      </c>
      <c r="B97" s="445"/>
      <c r="C97" s="445"/>
      <c r="D97" s="445"/>
      <c r="E97" s="381" t="e">
        <f>VLOOKUP(A97,Lookups!$N$1:$O$101,2,0)</f>
        <v>#N/A</v>
      </c>
      <c r="F97" s="266">
        <f>VALUE(VLOOKUP($V97,'Pricing Reference'!$A$2:$J$98,2,FALSE))</f>
        <v>0</v>
      </c>
      <c r="G97" s="266">
        <f>VALUE(VLOOKUP($V97,'Pricing Reference'!$A$2:$J$98,3,FALSE))</f>
        <v>0</v>
      </c>
      <c r="H97" s="266">
        <f>VALUE(VLOOKUP($V97,'Pricing Reference'!$A$2:$J$98,4,FALSE))</f>
        <v>0</v>
      </c>
      <c r="I97" s="266">
        <f>VALUE(VLOOKUP($V97,'Pricing Reference'!$A$2:$J$98,10,FALSE))</f>
        <v>0</v>
      </c>
      <c r="J97" s="267">
        <f>SUMIF('Order Form'!$D$17:$D$503,'Pricing + Order Summary'!$V97,'Order Form'!K$17:K$503)</f>
        <v>0</v>
      </c>
      <c r="K97" s="267">
        <f>SUMIF('Order Form'!$D$17:$D$503,'Pricing + Order Summary'!$V97,'Order Form'!L$17:L$503)</f>
        <v>0</v>
      </c>
      <c r="L97" s="267">
        <f>SUMIF('Order Form'!$D$17:$D$503,'Pricing + Order Summary'!$V97,'Order Form'!M$17:M$503)</f>
        <v>0</v>
      </c>
      <c r="M97" s="267">
        <f>SUMIF('Order Form'!$D$17:$D$503,'Pricing + Order Summary'!$V97,'Order Form'!N$17:N$503)</f>
        <v>0</v>
      </c>
      <c r="N97" s="267">
        <f>SUMIF('Order Form'!$D$17:$D$503,'Pricing + Order Summary'!$V97,'Order Form'!O$17:O$503)</f>
        <v>0</v>
      </c>
      <c r="O97" s="268">
        <f t="shared" si="7"/>
        <v>0</v>
      </c>
      <c r="P97" s="269">
        <f>SUMIF('Order Form'!$D$17:$D$550,'Pricing + Order Summary'!$V97,'Order Form'!$P$17:$P$550)</f>
        <v>0</v>
      </c>
      <c r="Q97" s="106">
        <f>SUMIF('Order Form'!$D$17:$D$550,'Pricing + Order Summary'!$V97,'Order Form'!V$17:V$550)</f>
        <v>0</v>
      </c>
      <c r="R97" s="106">
        <f>SUMIF('Order Form'!$D$17:$D$550,'Pricing + Order Summary'!$V97,'Order Form'!W$17:W$550)</f>
        <v>0</v>
      </c>
      <c r="S97" s="106">
        <f>SUMIF('Order Form'!$D$17:$D$550,'Pricing + Order Summary'!$V97,'Order Form'!X$17:X$550)</f>
        <v>0</v>
      </c>
      <c r="T97" s="106">
        <f>SUMIF('Order Form'!$D$17:$D$550,'Pricing + Order Summary'!$V97,'Order Form'!Y$17:Y$550)</f>
        <v>0</v>
      </c>
      <c r="U97" s="106">
        <f>SUMIF('Order Form'!$D$17:$D$550,'Pricing + Order Summary'!$V97,'Order Form'!Z$17:Z$550)</f>
        <v>0</v>
      </c>
      <c r="V97" s="107" t="str">
        <f t="shared" si="8"/>
        <v/>
      </c>
      <c r="W97" s="108"/>
      <c r="X97" s="108"/>
      <c r="Y97" s="108"/>
    </row>
    <row r="98" spans="1:25" s="5" customFormat="1" ht="14.1" customHeight="1" x14ac:dyDescent="0.25">
      <c r="A98" s="444" t="str">
        <f>'Pricing Reference'!A79</f>
        <v/>
      </c>
      <c r="B98" s="445"/>
      <c r="C98" s="445"/>
      <c r="D98" s="445"/>
      <c r="E98" s="381" t="e">
        <f>VLOOKUP(A98,Lookups!$N$1:$O$101,2,0)</f>
        <v>#N/A</v>
      </c>
      <c r="F98" s="266">
        <f>VALUE(VLOOKUP($V98,'Pricing Reference'!$A$2:$J$98,2,FALSE))</f>
        <v>0</v>
      </c>
      <c r="G98" s="266">
        <f>VALUE(VLOOKUP($V98,'Pricing Reference'!$A$2:$J$98,3,FALSE))</f>
        <v>0</v>
      </c>
      <c r="H98" s="266">
        <f>VALUE(VLOOKUP($V98,'Pricing Reference'!$A$2:$J$98,4,FALSE))</f>
        <v>0</v>
      </c>
      <c r="I98" s="266">
        <f>VALUE(VLOOKUP($V98,'Pricing Reference'!$A$2:$J$98,10,FALSE))</f>
        <v>0</v>
      </c>
      <c r="J98" s="267">
        <f>SUMIF('Order Form'!$D$17:$D$503,'Pricing + Order Summary'!$V98,'Order Form'!K$17:K$503)</f>
        <v>0</v>
      </c>
      <c r="K98" s="267">
        <f>SUMIF('Order Form'!$D$17:$D$503,'Pricing + Order Summary'!$V98,'Order Form'!L$17:L$503)</f>
        <v>0</v>
      </c>
      <c r="L98" s="267">
        <f>SUMIF('Order Form'!$D$17:$D$503,'Pricing + Order Summary'!$V98,'Order Form'!M$17:M$503)</f>
        <v>0</v>
      </c>
      <c r="M98" s="267">
        <f>SUMIF('Order Form'!$D$17:$D$503,'Pricing + Order Summary'!$V98,'Order Form'!N$17:N$503)</f>
        <v>0</v>
      </c>
      <c r="N98" s="267">
        <f>SUMIF('Order Form'!$D$17:$D$503,'Pricing + Order Summary'!$V98,'Order Form'!O$17:O$503)</f>
        <v>0</v>
      </c>
      <c r="O98" s="268">
        <f t="shared" si="7"/>
        <v>0</v>
      </c>
      <c r="P98" s="269">
        <f>SUMIF('Order Form'!$D$17:$D$550,'Pricing + Order Summary'!$V98,'Order Form'!$P$17:$P$550)</f>
        <v>0</v>
      </c>
      <c r="Q98" s="106">
        <f>SUMIF('Order Form'!$D$17:$D$550,'Pricing + Order Summary'!$V98,'Order Form'!V$17:V$550)</f>
        <v>0</v>
      </c>
      <c r="R98" s="106">
        <f>SUMIF('Order Form'!$D$17:$D$550,'Pricing + Order Summary'!$V98,'Order Form'!W$17:W$550)</f>
        <v>0</v>
      </c>
      <c r="S98" s="106">
        <f>SUMIF('Order Form'!$D$17:$D$550,'Pricing + Order Summary'!$V98,'Order Form'!X$17:X$550)</f>
        <v>0</v>
      </c>
      <c r="T98" s="106">
        <f>SUMIF('Order Form'!$D$17:$D$550,'Pricing + Order Summary'!$V98,'Order Form'!Y$17:Y$550)</f>
        <v>0</v>
      </c>
      <c r="U98" s="106">
        <f>SUMIF('Order Form'!$D$17:$D$550,'Pricing + Order Summary'!$V98,'Order Form'!Z$17:Z$550)</f>
        <v>0</v>
      </c>
      <c r="V98" s="107" t="str">
        <f t="shared" si="8"/>
        <v/>
      </c>
    </row>
    <row r="99" spans="1:25" s="5" customFormat="1" ht="14.1" customHeight="1" x14ac:dyDescent="0.25">
      <c r="A99" s="444" t="str">
        <f>'Pricing Reference'!A80</f>
        <v/>
      </c>
      <c r="B99" s="445"/>
      <c r="C99" s="445"/>
      <c r="D99" s="445"/>
      <c r="E99" s="381" t="e">
        <f>VLOOKUP(A99,Lookups!$N$1:$O$101,2,0)</f>
        <v>#N/A</v>
      </c>
      <c r="F99" s="266">
        <f>VALUE(VLOOKUP($V99,'Pricing Reference'!$A$2:$J$98,2,FALSE))</f>
        <v>0</v>
      </c>
      <c r="G99" s="266">
        <f>VALUE(VLOOKUP($V99,'Pricing Reference'!$A$2:$J$98,3,FALSE))</f>
        <v>0</v>
      </c>
      <c r="H99" s="266">
        <f>VALUE(VLOOKUP($V99,'Pricing Reference'!$A$2:$J$98,4,FALSE))</f>
        <v>0</v>
      </c>
      <c r="I99" s="266">
        <f>VALUE(VLOOKUP($V99,'Pricing Reference'!$A$2:$J$98,10,FALSE))</f>
        <v>0</v>
      </c>
      <c r="J99" s="267">
        <f>SUMIF('Order Form'!$D$17:$D$503,'Pricing + Order Summary'!$V99,'Order Form'!K$17:K$503)</f>
        <v>0</v>
      </c>
      <c r="K99" s="267">
        <f>SUMIF('Order Form'!$D$17:$D$503,'Pricing + Order Summary'!$V99,'Order Form'!L$17:L$503)</f>
        <v>0</v>
      </c>
      <c r="L99" s="267">
        <f>SUMIF('Order Form'!$D$17:$D$503,'Pricing + Order Summary'!$V99,'Order Form'!M$17:M$503)</f>
        <v>0</v>
      </c>
      <c r="M99" s="267">
        <f>SUMIF('Order Form'!$D$17:$D$503,'Pricing + Order Summary'!$V99,'Order Form'!N$17:N$503)</f>
        <v>0</v>
      </c>
      <c r="N99" s="267">
        <f>SUMIF('Order Form'!$D$17:$D$503,'Pricing + Order Summary'!$V99,'Order Form'!O$17:O$503)</f>
        <v>0</v>
      </c>
      <c r="O99" s="268">
        <f t="shared" si="7"/>
        <v>0</v>
      </c>
      <c r="P99" s="269">
        <f>SUMIF('Order Form'!$D$17:$D$550,'Pricing + Order Summary'!$V99,'Order Form'!$P$17:$P$550)</f>
        <v>0</v>
      </c>
      <c r="Q99" s="106">
        <f>SUMIF('Order Form'!$D$17:$D$550,'Pricing + Order Summary'!$V99,'Order Form'!V$17:V$550)</f>
        <v>0</v>
      </c>
      <c r="R99" s="106">
        <f>SUMIF('Order Form'!$D$17:$D$550,'Pricing + Order Summary'!$V99,'Order Form'!W$17:W$550)</f>
        <v>0</v>
      </c>
      <c r="S99" s="106">
        <f>SUMIF('Order Form'!$D$17:$D$550,'Pricing + Order Summary'!$V99,'Order Form'!X$17:X$550)</f>
        <v>0</v>
      </c>
      <c r="T99" s="106">
        <f>SUMIF('Order Form'!$D$17:$D$550,'Pricing + Order Summary'!$V99,'Order Form'!Y$17:Y$550)</f>
        <v>0</v>
      </c>
      <c r="U99" s="106">
        <f>SUMIF('Order Form'!$D$17:$D$550,'Pricing + Order Summary'!$V99,'Order Form'!Z$17:Z$550)</f>
        <v>0</v>
      </c>
      <c r="V99" s="107" t="str">
        <f t="shared" si="8"/>
        <v/>
      </c>
      <c r="W99" s="108"/>
      <c r="X99" s="108"/>
      <c r="Y99" s="108"/>
    </row>
    <row r="100" spans="1:25" s="5" customFormat="1" ht="14.1" customHeight="1" x14ac:dyDescent="0.25">
      <c r="A100" s="444" t="str">
        <f>'Pricing Reference'!A81</f>
        <v/>
      </c>
      <c r="B100" s="445"/>
      <c r="C100" s="445"/>
      <c r="D100" s="445"/>
      <c r="E100" s="381" t="e">
        <f>VLOOKUP(A100,Lookups!$N$1:$O$101,2,0)</f>
        <v>#N/A</v>
      </c>
      <c r="F100" s="266">
        <f>VALUE(VLOOKUP($V100,'Pricing Reference'!$A$2:$J$98,2,FALSE))</f>
        <v>0</v>
      </c>
      <c r="G100" s="266">
        <f>VALUE(VLOOKUP($V100,'Pricing Reference'!$A$2:$J$98,3,FALSE))</f>
        <v>0</v>
      </c>
      <c r="H100" s="266">
        <f>VALUE(VLOOKUP($V100,'Pricing Reference'!$A$2:$J$98,4,FALSE))</f>
        <v>0</v>
      </c>
      <c r="I100" s="266">
        <f>VALUE(VLOOKUP($V100,'Pricing Reference'!$A$2:$J$98,10,FALSE))</f>
        <v>0</v>
      </c>
      <c r="J100" s="267">
        <f>SUMIF('Order Form'!$D$17:$D$503,'Pricing + Order Summary'!$V100,'Order Form'!K$17:K$503)</f>
        <v>0</v>
      </c>
      <c r="K100" s="267">
        <f>SUMIF('Order Form'!$D$17:$D$503,'Pricing + Order Summary'!$V100,'Order Form'!L$17:L$503)</f>
        <v>0</v>
      </c>
      <c r="L100" s="267">
        <f>SUMIF('Order Form'!$D$17:$D$503,'Pricing + Order Summary'!$V100,'Order Form'!M$17:M$503)</f>
        <v>0</v>
      </c>
      <c r="M100" s="267">
        <f>SUMIF('Order Form'!$D$17:$D$503,'Pricing + Order Summary'!$V100,'Order Form'!N$17:N$503)</f>
        <v>0</v>
      </c>
      <c r="N100" s="267">
        <f>SUMIF('Order Form'!$D$17:$D$503,'Pricing + Order Summary'!$V100,'Order Form'!O$17:O$503)</f>
        <v>0</v>
      </c>
      <c r="O100" s="268">
        <f t="shared" si="7"/>
        <v>0</v>
      </c>
      <c r="P100" s="269">
        <f>SUMIF('Order Form'!$D$17:$D$550,'Pricing + Order Summary'!$V100,'Order Form'!$P$17:$P$550)</f>
        <v>0</v>
      </c>
      <c r="Q100" s="106">
        <f>SUMIF('Order Form'!$D$17:$D$550,'Pricing + Order Summary'!$V100,'Order Form'!V$17:V$550)</f>
        <v>0</v>
      </c>
      <c r="R100" s="106">
        <f>SUMIF('Order Form'!$D$17:$D$550,'Pricing + Order Summary'!$V100,'Order Form'!W$17:W$550)</f>
        <v>0</v>
      </c>
      <c r="S100" s="106">
        <f>SUMIF('Order Form'!$D$17:$D$550,'Pricing + Order Summary'!$V100,'Order Form'!X$17:X$550)</f>
        <v>0</v>
      </c>
      <c r="T100" s="106">
        <f>SUMIF('Order Form'!$D$17:$D$550,'Pricing + Order Summary'!$V100,'Order Form'!Y$17:Y$550)</f>
        <v>0</v>
      </c>
      <c r="U100" s="106">
        <f>SUMIF('Order Form'!$D$17:$D$550,'Pricing + Order Summary'!$V100,'Order Form'!Z$17:Z$550)</f>
        <v>0</v>
      </c>
      <c r="V100" s="107" t="str">
        <f t="shared" si="8"/>
        <v/>
      </c>
      <c r="W100" s="108"/>
      <c r="X100" s="108"/>
      <c r="Y100" s="108"/>
    </row>
    <row r="101" spans="1:25" s="5" customFormat="1" ht="14.1" customHeight="1" x14ac:dyDescent="0.25">
      <c r="A101" s="444" t="str">
        <f>'Pricing Reference'!A82</f>
        <v/>
      </c>
      <c r="B101" s="445"/>
      <c r="C101" s="445"/>
      <c r="D101" s="445"/>
      <c r="E101" s="381" t="e">
        <f>VLOOKUP(A101,Lookups!$N$1:$O$101,2,0)</f>
        <v>#N/A</v>
      </c>
      <c r="F101" s="266">
        <f>VALUE(VLOOKUP($V101,'Pricing Reference'!$A$2:$J$98,2,FALSE))</f>
        <v>0</v>
      </c>
      <c r="G101" s="266">
        <f>VALUE(VLOOKUP($V101,'Pricing Reference'!$A$2:$J$98,3,FALSE))</f>
        <v>0</v>
      </c>
      <c r="H101" s="266">
        <f>VALUE(VLOOKUP($V101,'Pricing Reference'!$A$2:$J$98,4,FALSE))</f>
        <v>0</v>
      </c>
      <c r="I101" s="266">
        <f>VALUE(VLOOKUP($V101,'Pricing Reference'!$A$2:$J$98,10,FALSE))</f>
        <v>0</v>
      </c>
      <c r="J101" s="267">
        <f>SUMIF('Order Form'!$D$17:$D$503,'Pricing + Order Summary'!$V101,'Order Form'!K$17:K$503)</f>
        <v>0</v>
      </c>
      <c r="K101" s="267">
        <f>SUMIF('Order Form'!$D$17:$D$503,'Pricing + Order Summary'!$V101,'Order Form'!L$17:L$503)</f>
        <v>0</v>
      </c>
      <c r="L101" s="267">
        <f>SUMIF('Order Form'!$D$17:$D$503,'Pricing + Order Summary'!$V101,'Order Form'!M$17:M$503)</f>
        <v>0</v>
      </c>
      <c r="M101" s="267">
        <f>SUMIF('Order Form'!$D$17:$D$503,'Pricing + Order Summary'!$V101,'Order Form'!N$17:N$503)</f>
        <v>0</v>
      </c>
      <c r="N101" s="267">
        <f>SUMIF('Order Form'!$D$17:$D$503,'Pricing + Order Summary'!$V101,'Order Form'!O$17:O$503)</f>
        <v>0</v>
      </c>
      <c r="O101" s="268">
        <f t="shared" si="7"/>
        <v>0</v>
      </c>
      <c r="P101" s="269">
        <f>SUMIF('Order Form'!$D$17:$D$550,'Pricing + Order Summary'!$V101,'Order Form'!$P$17:$P$550)</f>
        <v>0</v>
      </c>
      <c r="Q101" s="106">
        <f>SUMIF('Order Form'!$D$17:$D$550,'Pricing + Order Summary'!$V101,'Order Form'!V$17:V$550)</f>
        <v>0</v>
      </c>
      <c r="R101" s="106">
        <f>SUMIF('Order Form'!$D$17:$D$550,'Pricing + Order Summary'!$V101,'Order Form'!W$17:W$550)</f>
        <v>0</v>
      </c>
      <c r="S101" s="106">
        <f>SUMIF('Order Form'!$D$17:$D$550,'Pricing + Order Summary'!$V101,'Order Form'!X$17:X$550)</f>
        <v>0</v>
      </c>
      <c r="T101" s="106">
        <f>SUMIF('Order Form'!$D$17:$D$550,'Pricing + Order Summary'!$V101,'Order Form'!Y$17:Y$550)</f>
        <v>0</v>
      </c>
      <c r="U101" s="106">
        <f>SUMIF('Order Form'!$D$17:$D$550,'Pricing + Order Summary'!$V101,'Order Form'!Z$17:Z$550)</f>
        <v>0</v>
      </c>
      <c r="V101" s="107" t="str">
        <f t="shared" si="8"/>
        <v/>
      </c>
      <c r="W101" s="108"/>
      <c r="X101" s="108"/>
      <c r="Y101" s="108"/>
    </row>
    <row r="102" spans="1:25" s="5" customFormat="1" ht="14.1" customHeight="1" x14ac:dyDescent="0.25">
      <c r="A102" s="444" t="str">
        <f>'Pricing Reference'!A83</f>
        <v/>
      </c>
      <c r="B102" s="445"/>
      <c r="C102" s="445"/>
      <c r="D102" s="445"/>
      <c r="E102" s="381" t="e">
        <f>VLOOKUP(A102,Lookups!$N$1:$O$101,2,0)</f>
        <v>#N/A</v>
      </c>
      <c r="F102" s="266">
        <f>VALUE(VLOOKUP($V102,'Pricing Reference'!$A$2:$J$98,2,FALSE))</f>
        <v>0</v>
      </c>
      <c r="G102" s="266">
        <f>VALUE(VLOOKUP($V102,'Pricing Reference'!$A$2:$J$98,3,FALSE))</f>
        <v>0</v>
      </c>
      <c r="H102" s="266">
        <f>VALUE(VLOOKUP($V102,'Pricing Reference'!$A$2:$J$98,4,FALSE))</f>
        <v>0</v>
      </c>
      <c r="I102" s="266">
        <f>VALUE(VLOOKUP($V102,'Pricing Reference'!$A$2:$J$98,10,FALSE))</f>
        <v>0</v>
      </c>
      <c r="J102" s="267">
        <f>SUMIF('Order Form'!$D$17:$D$503,'Pricing + Order Summary'!$V102,'Order Form'!K$17:K$503)</f>
        <v>0</v>
      </c>
      <c r="K102" s="267">
        <f>SUMIF('Order Form'!$D$17:$D$503,'Pricing + Order Summary'!$V102,'Order Form'!L$17:L$503)</f>
        <v>0</v>
      </c>
      <c r="L102" s="267">
        <f>SUMIF('Order Form'!$D$17:$D$503,'Pricing + Order Summary'!$V102,'Order Form'!M$17:M$503)</f>
        <v>0</v>
      </c>
      <c r="M102" s="267">
        <f>SUMIF('Order Form'!$D$17:$D$503,'Pricing + Order Summary'!$V102,'Order Form'!N$17:N$503)</f>
        <v>0</v>
      </c>
      <c r="N102" s="267">
        <f>SUMIF('Order Form'!$D$17:$D$503,'Pricing + Order Summary'!$V102,'Order Form'!O$17:O$503)</f>
        <v>0</v>
      </c>
      <c r="O102" s="268">
        <f t="shared" si="7"/>
        <v>0</v>
      </c>
      <c r="P102" s="269">
        <f>SUMIF('Order Form'!$D$17:$D$550,'Pricing + Order Summary'!$V102,'Order Form'!$P$17:$P$550)</f>
        <v>0</v>
      </c>
      <c r="Q102" s="106">
        <f>SUMIF('Order Form'!$D$17:$D$550,'Pricing + Order Summary'!$V102,'Order Form'!V$17:V$550)</f>
        <v>0</v>
      </c>
      <c r="R102" s="106">
        <f>SUMIF('Order Form'!$D$17:$D$550,'Pricing + Order Summary'!$V102,'Order Form'!W$17:W$550)</f>
        <v>0</v>
      </c>
      <c r="S102" s="106">
        <f>SUMIF('Order Form'!$D$17:$D$550,'Pricing + Order Summary'!$V102,'Order Form'!X$17:X$550)</f>
        <v>0</v>
      </c>
      <c r="T102" s="106">
        <f>SUMIF('Order Form'!$D$17:$D$550,'Pricing + Order Summary'!$V102,'Order Form'!Y$17:Y$550)</f>
        <v>0</v>
      </c>
      <c r="U102" s="106">
        <f>SUMIF('Order Form'!$D$17:$D$550,'Pricing + Order Summary'!$V102,'Order Form'!Z$17:Z$550)</f>
        <v>0</v>
      </c>
      <c r="V102" s="107" t="str">
        <f t="shared" si="8"/>
        <v/>
      </c>
      <c r="W102" s="108"/>
      <c r="X102" s="108"/>
      <c r="Y102" s="108"/>
    </row>
    <row r="103" spans="1:25" s="5" customFormat="1" ht="14.1" customHeight="1" x14ac:dyDescent="0.25">
      <c r="A103" s="444" t="str">
        <f>'Pricing Reference'!A84</f>
        <v/>
      </c>
      <c r="B103" s="445"/>
      <c r="C103" s="445"/>
      <c r="D103" s="445"/>
      <c r="E103" s="381" t="e">
        <f>VLOOKUP(A103,Lookups!$N$1:$O$101,2,0)</f>
        <v>#N/A</v>
      </c>
      <c r="F103" s="266">
        <f>VALUE(VLOOKUP($V103,'Pricing Reference'!$A$2:$J$98,2,FALSE))</f>
        <v>0</v>
      </c>
      <c r="G103" s="266">
        <f>VALUE(VLOOKUP($V103,'Pricing Reference'!$A$2:$J$98,3,FALSE))</f>
        <v>0</v>
      </c>
      <c r="H103" s="266">
        <f>VALUE(VLOOKUP($V103,'Pricing Reference'!$A$2:$J$98,4,FALSE))</f>
        <v>0</v>
      </c>
      <c r="I103" s="266">
        <f>VALUE(VLOOKUP($V103,'Pricing Reference'!$A$2:$J$98,10,FALSE))</f>
        <v>0</v>
      </c>
      <c r="J103" s="267">
        <f>SUMIF('Order Form'!$D$17:$D$503,'Pricing + Order Summary'!$V103,'Order Form'!K$17:K$503)</f>
        <v>0</v>
      </c>
      <c r="K103" s="267">
        <f>SUMIF('Order Form'!$D$17:$D$503,'Pricing + Order Summary'!$V103,'Order Form'!L$17:L$503)</f>
        <v>0</v>
      </c>
      <c r="L103" s="267">
        <f>SUMIF('Order Form'!$D$17:$D$503,'Pricing + Order Summary'!$V103,'Order Form'!M$17:M$503)</f>
        <v>0</v>
      </c>
      <c r="M103" s="267">
        <f>SUMIF('Order Form'!$D$17:$D$503,'Pricing + Order Summary'!$V103,'Order Form'!N$17:N$503)</f>
        <v>0</v>
      </c>
      <c r="N103" s="267">
        <f>SUMIF('Order Form'!$D$17:$D$503,'Pricing + Order Summary'!$V103,'Order Form'!O$17:O$503)</f>
        <v>0</v>
      </c>
      <c r="O103" s="268">
        <f t="shared" si="7"/>
        <v>0</v>
      </c>
      <c r="P103" s="269">
        <f>SUMIF('Order Form'!$D$17:$D$550,'Pricing + Order Summary'!$V103,'Order Form'!$P$17:$P$550)</f>
        <v>0</v>
      </c>
      <c r="Q103" s="106">
        <f>SUMIF('Order Form'!$D$17:$D$550,'Pricing + Order Summary'!$V103,'Order Form'!V$17:V$550)</f>
        <v>0</v>
      </c>
      <c r="R103" s="106">
        <f>SUMIF('Order Form'!$D$17:$D$550,'Pricing + Order Summary'!$V103,'Order Form'!W$17:W$550)</f>
        <v>0</v>
      </c>
      <c r="S103" s="106">
        <f>SUMIF('Order Form'!$D$17:$D$550,'Pricing + Order Summary'!$V103,'Order Form'!X$17:X$550)</f>
        <v>0</v>
      </c>
      <c r="T103" s="106">
        <f>SUMIF('Order Form'!$D$17:$D$550,'Pricing + Order Summary'!$V103,'Order Form'!Y$17:Y$550)</f>
        <v>0</v>
      </c>
      <c r="U103" s="106">
        <f>SUMIF('Order Form'!$D$17:$D$550,'Pricing + Order Summary'!$V103,'Order Form'!Z$17:Z$550)</f>
        <v>0</v>
      </c>
      <c r="V103" s="107" t="str">
        <f t="shared" si="8"/>
        <v/>
      </c>
      <c r="W103" s="108"/>
      <c r="X103" s="108"/>
      <c r="Y103" s="108"/>
    </row>
    <row r="104" spans="1:25" s="5" customFormat="1" ht="14.1" customHeight="1" x14ac:dyDescent="0.25">
      <c r="A104" s="444" t="str">
        <f>'Pricing Reference'!A85</f>
        <v/>
      </c>
      <c r="B104" s="445"/>
      <c r="C104" s="445"/>
      <c r="D104" s="445"/>
      <c r="E104" s="381" t="e">
        <f>VLOOKUP(A104,Lookups!$N$1:$O$101,2,0)</f>
        <v>#N/A</v>
      </c>
      <c r="F104" s="266">
        <f>VALUE(VLOOKUP($V104,'Pricing Reference'!$A$2:$J$98,2,FALSE))</f>
        <v>0</v>
      </c>
      <c r="G104" s="266">
        <f>VALUE(VLOOKUP($V104,'Pricing Reference'!$A$2:$J$98,3,FALSE))</f>
        <v>0</v>
      </c>
      <c r="H104" s="266">
        <f>VALUE(VLOOKUP($V104,'Pricing Reference'!$A$2:$J$98,4,FALSE))</f>
        <v>0</v>
      </c>
      <c r="I104" s="266">
        <f>VALUE(VLOOKUP($V104,'Pricing Reference'!$A$2:$J$98,10,FALSE))</f>
        <v>0</v>
      </c>
      <c r="J104" s="267">
        <f>SUMIF('Order Form'!$D$17:$D$503,'Pricing + Order Summary'!$V104,'Order Form'!K$17:K$503)</f>
        <v>0</v>
      </c>
      <c r="K104" s="267">
        <f>SUMIF('Order Form'!$D$17:$D$503,'Pricing + Order Summary'!$V104,'Order Form'!L$17:L$503)</f>
        <v>0</v>
      </c>
      <c r="L104" s="267">
        <f>SUMIF('Order Form'!$D$17:$D$503,'Pricing + Order Summary'!$V104,'Order Form'!M$17:M$503)</f>
        <v>0</v>
      </c>
      <c r="M104" s="267">
        <f>SUMIF('Order Form'!$D$17:$D$503,'Pricing + Order Summary'!$V104,'Order Form'!N$17:N$503)</f>
        <v>0</v>
      </c>
      <c r="N104" s="267">
        <f>SUMIF('Order Form'!$D$17:$D$503,'Pricing + Order Summary'!$V104,'Order Form'!O$17:O$503)</f>
        <v>0</v>
      </c>
      <c r="O104" s="268">
        <f t="shared" si="7"/>
        <v>0</v>
      </c>
      <c r="P104" s="269">
        <f>SUMIF('Order Form'!$D$17:$D$550,'Pricing + Order Summary'!$V104,'Order Form'!$P$17:$P$550)</f>
        <v>0</v>
      </c>
      <c r="Q104" s="106">
        <f>SUMIF('Order Form'!$D$17:$D$550,'Pricing + Order Summary'!$V104,'Order Form'!V$17:V$550)</f>
        <v>0</v>
      </c>
      <c r="R104" s="106">
        <f>SUMIF('Order Form'!$D$17:$D$550,'Pricing + Order Summary'!$V104,'Order Form'!W$17:W$550)</f>
        <v>0</v>
      </c>
      <c r="S104" s="106">
        <f>SUMIF('Order Form'!$D$17:$D$550,'Pricing + Order Summary'!$V104,'Order Form'!X$17:X$550)</f>
        <v>0</v>
      </c>
      <c r="T104" s="106">
        <f>SUMIF('Order Form'!$D$17:$D$550,'Pricing + Order Summary'!$V104,'Order Form'!Y$17:Y$550)</f>
        <v>0</v>
      </c>
      <c r="U104" s="106">
        <f>SUMIF('Order Form'!$D$17:$D$550,'Pricing + Order Summary'!$V104,'Order Form'!Z$17:Z$550)</f>
        <v>0</v>
      </c>
      <c r="V104" s="107" t="str">
        <f t="shared" si="8"/>
        <v/>
      </c>
    </row>
    <row r="105" spans="1:25" s="5" customFormat="1" ht="14.1" customHeight="1" x14ac:dyDescent="0.25">
      <c r="A105" s="444" t="str">
        <f>'Pricing Reference'!A86</f>
        <v/>
      </c>
      <c r="B105" s="445"/>
      <c r="C105" s="445"/>
      <c r="D105" s="445"/>
      <c r="E105" s="381" t="e">
        <f>VLOOKUP(A105,Lookups!$N$1:$O$101,2,0)</f>
        <v>#N/A</v>
      </c>
      <c r="F105" s="266">
        <f>VALUE(VLOOKUP($V105,'Pricing Reference'!$A$2:$J$98,2,FALSE))</f>
        <v>0</v>
      </c>
      <c r="G105" s="266">
        <f>VALUE(VLOOKUP($V105,'Pricing Reference'!$A$2:$J$98,3,FALSE))</f>
        <v>0</v>
      </c>
      <c r="H105" s="266">
        <f>VALUE(VLOOKUP($V105,'Pricing Reference'!$A$2:$J$98,4,FALSE))</f>
        <v>0</v>
      </c>
      <c r="I105" s="266">
        <f>VALUE(VLOOKUP($V105,'Pricing Reference'!$A$2:$J$98,10,FALSE))</f>
        <v>0</v>
      </c>
      <c r="J105" s="267">
        <f>SUMIF('Order Form'!$D$17:$D$503,'Pricing + Order Summary'!$V105,'Order Form'!K$17:K$503)</f>
        <v>0</v>
      </c>
      <c r="K105" s="267">
        <f>SUMIF('Order Form'!$D$17:$D$503,'Pricing + Order Summary'!$V105,'Order Form'!L$17:L$503)</f>
        <v>0</v>
      </c>
      <c r="L105" s="267">
        <f>SUMIF('Order Form'!$D$17:$D$503,'Pricing + Order Summary'!$V105,'Order Form'!M$17:M$503)</f>
        <v>0</v>
      </c>
      <c r="M105" s="267">
        <f>SUMIF('Order Form'!$D$17:$D$503,'Pricing + Order Summary'!$V105,'Order Form'!N$17:N$503)</f>
        <v>0</v>
      </c>
      <c r="N105" s="267">
        <f>SUMIF('Order Form'!$D$17:$D$503,'Pricing + Order Summary'!$V105,'Order Form'!O$17:O$503)</f>
        <v>0</v>
      </c>
      <c r="O105" s="268">
        <f t="shared" si="7"/>
        <v>0</v>
      </c>
      <c r="P105" s="269">
        <f>SUMIF('Order Form'!$D$17:$D$550,'Pricing + Order Summary'!$V105,'Order Form'!$P$17:$P$550)</f>
        <v>0</v>
      </c>
      <c r="Q105" s="106">
        <f>SUMIF('Order Form'!$D$17:$D$550,'Pricing + Order Summary'!$V105,'Order Form'!V$17:V$550)</f>
        <v>0</v>
      </c>
      <c r="R105" s="106">
        <f>SUMIF('Order Form'!$D$17:$D$550,'Pricing + Order Summary'!$V105,'Order Form'!W$17:W$550)</f>
        <v>0</v>
      </c>
      <c r="S105" s="106">
        <f>SUMIF('Order Form'!$D$17:$D$550,'Pricing + Order Summary'!$V105,'Order Form'!X$17:X$550)</f>
        <v>0</v>
      </c>
      <c r="T105" s="106">
        <f>SUMIF('Order Form'!$D$17:$D$550,'Pricing + Order Summary'!$V105,'Order Form'!Y$17:Y$550)</f>
        <v>0</v>
      </c>
      <c r="U105" s="106">
        <f>SUMIF('Order Form'!$D$17:$D$550,'Pricing + Order Summary'!$V105,'Order Form'!Z$17:Z$550)</f>
        <v>0</v>
      </c>
      <c r="V105" s="107" t="str">
        <f t="shared" si="8"/>
        <v/>
      </c>
    </row>
    <row r="106" spans="1:25" s="5" customFormat="1" ht="14.1" customHeight="1" x14ac:dyDescent="0.25">
      <c r="A106" s="444" t="str">
        <f>'Pricing Reference'!A87</f>
        <v/>
      </c>
      <c r="B106" s="445"/>
      <c r="C106" s="445"/>
      <c r="D106" s="445"/>
      <c r="E106" s="381" t="e">
        <f>VLOOKUP(A106,Lookups!$N$1:$O$101,2,0)</f>
        <v>#N/A</v>
      </c>
      <c r="F106" s="266">
        <f>VALUE(VLOOKUP($V106,'Pricing Reference'!$A$2:$J$98,2,FALSE))</f>
        <v>0</v>
      </c>
      <c r="G106" s="266">
        <f>VALUE(VLOOKUP($V106,'Pricing Reference'!$A$2:$J$98,3,FALSE))</f>
        <v>0</v>
      </c>
      <c r="H106" s="266">
        <f>VALUE(VLOOKUP($V106,'Pricing Reference'!$A$2:$J$98,4,FALSE))</f>
        <v>0</v>
      </c>
      <c r="I106" s="266">
        <f>VALUE(VLOOKUP($V106,'Pricing Reference'!$A$2:$J$98,10,FALSE))</f>
        <v>0</v>
      </c>
      <c r="J106" s="267">
        <f>SUMIF('Order Form'!$D$17:$D$503,'Pricing + Order Summary'!$V106,'Order Form'!K$17:K$503)</f>
        <v>0</v>
      </c>
      <c r="K106" s="267">
        <f>SUMIF('Order Form'!$D$17:$D$503,'Pricing + Order Summary'!$V106,'Order Form'!L$17:L$503)</f>
        <v>0</v>
      </c>
      <c r="L106" s="267">
        <f>SUMIF('Order Form'!$D$17:$D$503,'Pricing + Order Summary'!$V106,'Order Form'!M$17:M$503)</f>
        <v>0</v>
      </c>
      <c r="M106" s="267">
        <f>SUMIF('Order Form'!$D$17:$D$503,'Pricing + Order Summary'!$V106,'Order Form'!N$17:N$503)</f>
        <v>0</v>
      </c>
      <c r="N106" s="267">
        <f>SUMIF('Order Form'!$D$17:$D$503,'Pricing + Order Summary'!$V106,'Order Form'!O$17:O$503)</f>
        <v>0</v>
      </c>
      <c r="O106" s="268">
        <f t="shared" si="7"/>
        <v>0</v>
      </c>
      <c r="P106" s="269">
        <f>SUMIF('Order Form'!$D$17:$D$550,'Pricing + Order Summary'!$V106,'Order Form'!$P$17:$P$550)</f>
        <v>0</v>
      </c>
      <c r="Q106" s="106">
        <f>SUMIF('Order Form'!$D$17:$D$550,'Pricing + Order Summary'!$V106,'Order Form'!V$17:V$550)</f>
        <v>0</v>
      </c>
      <c r="R106" s="106">
        <f>SUMIF('Order Form'!$D$17:$D$550,'Pricing + Order Summary'!$V106,'Order Form'!W$17:W$550)</f>
        <v>0</v>
      </c>
      <c r="S106" s="106">
        <f>SUMIF('Order Form'!$D$17:$D$550,'Pricing + Order Summary'!$V106,'Order Form'!X$17:X$550)</f>
        <v>0</v>
      </c>
      <c r="T106" s="106">
        <f>SUMIF('Order Form'!$D$17:$D$550,'Pricing + Order Summary'!$V106,'Order Form'!Y$17:Y$550)</f>
        <v>0</v>
      </c>
      <c r="U106" s="106">
        <f>SUMIF('Order Form'!$D$17:$D$550,'Pricing + Order Summary'!$V106,'Order Form'!Z$17:Z$550)</f>
        <v>0</v>
      </c>
      <c r="V106" s="107" t="str">
        <f t="shared" si="8"/>
        <v/>
      </c>
    </row>
    <row r="107" spans="1:25" s="5" customFormat="1" ht="14.1" customHeight="1" x14ac:dyDescent="0.25">
      <c r="A107" s="444" t="str">
        <f>'Pricing Reference'!A88</f>
        <v/>
      </c>
      <c r="B107" s="445"/>
      <c r="C107" s="445"/>
      <c r="D107" s="445"/>
      <c r="E107" s="381" t="e">
        <f>VLOOKUP(A107,Lookups!$N$1:$O$101,2,0)</f>
        <v>#N/A</v>
      </c>
      <c r="F107" s="266">
        <f>VALUE(VLOOKUP($V107,'Pricing Reference'!$A$2:$J$98,2,FALSE))</f>
        <v>0</v>
      </c>
      <c r="G107" s="266">
        <f>VALUE(VLOOKUP($V107,'Pricing Reference'!$A$2:$J$98,3,FALSE))</f>
        <v>0</v>
      </c>
      <c r="H107" s="266">
        <f>VALUE(VLOOKUP($V107,'Pricing Reference'!$A$2:$J$98,4,FALSE))</f>
        <v>0</v>
      </c>
      <c r="I107" s="266">
        <f>VALUE(VLOOKUP($V107,'Pricing Reference'!$A$2:$J$98,10,FALSE))</f>
        <v>0</v>
      </c>
      <c r="J107" s="267">
        <f>SUMIF('Order Form'!$D$17:$D$503,'Pricing + Order Summary'!$V107,'Order Form'!K$17:K$503)</f>
        <v>0</v>
      </c>
      <c r="K107" s="267">
        <f>SUMIF('Order Form'!$D$17:$D$503,'Pricing + Order Summary'!$V107,'Order Form'!L$17:L$503)</f>
        <v>0</v>
      </c>
      <c r="L107" s="267">
        <f>SUMIF('Order Form'!$D$17:$D$503,'Pricing + Order Summary'!$V107,'Order Form'!M$17:M$503)</f>
        <v>0</v>
      </c>
      <c r="M107" s="267">
        <f>SUMIF('Order Form'!$D$17:$D$503,'Pricing + Order Summary'!$V107,'Order Form'!N$17:N$503)</f>
        <v>0</v>
      </c>
      <c r="N107" s="267">
        <f>SUMIF('Order Form'!$D$17:$D$503,'Pricing + Order Summary'!$V107,'Order Form'!O$17:O$503)</f>
        <v>0</v>
      </c>
      <c r="O107" s="268">
        <f t="shared" si="7"/>
        <v>0</v>
      </c>
      <c r="P107" s="269">
        <f>SUMIF('Order Form'!$D$17:$D$550,'Pricing + Order Summary'!$V107,'Order Form'!$P$17:$P$550)</f>
        <v>0</v>
      </c>
      <c r="Q107" s="106">
        <f>SUMIF('Order Form'!$D$17:$D$550,'Pricing + Order Summary'!$V107,'Order Form'!V$17:V$550)</f>
        <v>0</v>
      </c>
      <c r="R107" s="106">
        <f>SUMIF('Order Form'!$D$17:$D$550,'Pricing + Order Summary'!$V107,'Order Form'!W$17:W$550)</f>
        <v>0</v>
      </c>
      <c r="S107" s="106">
        <f>SUMIF('Order Form'!$D$17:$D$550,'Pricing + Order Summary'!$V107,'Order Form'!X$17:X$550)</f>
        <v>0</v>
      </c>
      <c r="T107" s="106">
        <f>SUMIF('Order Form'!$D$17:$D$550,'Pricing + Order Summary'!$V107,'Order Form'!Y$17:Y$550)</f>
        <v>0</v>
      </c>
      <c r="U107" s="106">
        <f>SUMIF('Order Form'!$D$17:$D$550,'Pricing + Order Summary'!$V107,'Order Form'!Z$17:Z$550)</f>
        <v>0</v>
      </c>
      <c r="V107" s="107" t="str">
        <f t="shared" si="8"/>
        <v/>
      </c>
    </row>
    <row r="108" spans="1:25" s="5" customFormat="1" ht="14.1" customHeight="1" x14ac:dyDescent="0.25">
      <c r="A108" s="444" t="str">
        <f>'Pricing Reference'!A89</f>
        <v/>
      </c>
      <c r="B108" s="445"/>
      <c r="C108" s="445"/>
      <c r="D108" s="445"/>
      <c r="E108" s="381" t="e">
        <f>VLOOKUP(A108,Lookups!$N$1:$O$101,2,0)</f>
        <v>#N/A</v>
      </c>
      <c r="F108" s="266">
        <f>VALUE(VLOOKUP($V108,'Pricing Reference'!$A$2:$J$98,2,FALSE))</f>
        <v>0</v>
      </c>
      <c r="G108" s="266">
        <f>VALUE(VLOOKUP($V108,'Pricing Reference'!$A$2:$J$98,3,FALSE))</f>
        <v>0</v>
      </c>
      <c r="H108" s="266">
        <f>VALUE(VLOOKUP($V108,'Pricing Reference'!$A$2:$J$98,4,FALSE))</f>
        <v>0</v>
      </c>
      <c r="I108" s="266">
        <f>VALUE(VLOOKUP($V108,'Pricing Reference'!$A$2:$J$98,10,FALSE))</f>
        <v>0</v>
      </c>
      <c r="J108" s="267">
        <f>SUMIF('Order Form'!$D$17:$D$503,'Pricing + Order Summary'!$V108,'Order Form'!K$17:K$503)</f>
        <v>0</v>
      </c>
      <c r="K108" s="267">
        <f>SUMIF('Order Form'!$D$17:$D$503,'Pricing + Order Summary'!$V108,'Order Form'!L$17:L$503)</f>
        <v>0</v>
      </c>
      <c r="L108" s="267">
        <f>SUMIF('Order Form'!$D$17:$D$503,'Pricing + Order Summary'!$V108,'Order Form'!M$17:M$503)</f>
        <v>0</v>
      </c>
      <c r="M108" s="267">
        <f>SUMIF('Order Form'!$D$17:$D$503,'Pricing + Order Summary'!$V108,'Order Form'!N$17:N$503)</f>
        <v>0</v>
      </c>
      <c r="N108" s="267">
        <f>SUMIF('Order Form'!$D$17:$D$503,'Pricing + Order Summary'!$V108,'Order Form'!O$17:O$503)</f>
        <v>0</v>
      </c>
      <c r="O108" s="268">
        <f t="shared" si="7"/>
        <v>0</v>
      </c>
      <c r="P108" s="269">
        <f>SUMIF('Order Form'!$D$17:$D$550,'Pricing + Order Summary'!$V108,'Order Form'!$P$17:$P$550)</f>
        <v>0</v>
      </c>
      <c r="Q108" s="106">
        <f>SUMIF('Order Form'!$D$17:$D$550,'Pricing + Order Summary'!$V108,'Order Form'!V$17:V$550)</f>
        <v>0</v>
      </c>
      <c r="R108" s="106">
        <f>SUMIF('Order Form'!$D$17:$D$550,'Pricing + Order Summary'!$V108,'Order Form'!W$17:W$550)</f>
        <v>0</v>
      </c>
      <c r="S108" s="106">
        <f>SUMIF('Order Form'!$D$17:$D$550,'Pricing + Order Summary'!$V108,'Order Form'!X$17:X$550)</f>
        <v>0</v>
      </c>
      <c r="T108" s="106">
        <f>SUMIF('Order Form'!$D$17:$D$550,'Pricing + Order Summary'!$V108,'Order Form'!Y$17:Y$550)</f>
        <v>0</v>
      </c>
      <c r="U108" s="106">
        <f>SUMIF('Order Form'!$D$17:$D$550,'Pricing + Order Summary'!$V108,'Order Form'!Z$17:Z$550)</f>
        <v>0</v>
      </c>
      <c r="V108" s="107" t="str">
        <f t="shared" si="8"/>
        <v/>
      </c>
    </row>
    <row r="109" spans="1:25" s="5" customFormat="1" ht="14.1" customHeight="1" x14ac:dyDescent="0.25">
      <c r="A109" s="444" t="str">
        <f>'Pricing Reference'!A90</f>
        <v/>
      </c>
      <c r="B109" s="445"/>
      <c r="C109" s="445"/>
      <c r="D109" s="445"/>
      <c r="E109" s="381" t="e">
        <f>VLOOKUP(A109,Lookups!$N$1:$O$101,2,0)</f>
        <v>#N/A</v>
      </c>
      <c r="F109" s="266">
        <f>VALUE(VLOOKUP($V109,'Pricing Reference'!$A$2:$J$98,2,FALSE))</f>
        <v>0</v>
      </c>
      <c r="G109" s="266">
        <f>VALUE(VLOOKUP($V109,'Pricing Reference'!$A$2:$J$98,3,FALSE))</f>
        <v>0</v>
      </c>
      <c r="H109" s="266">
        <f>VALUE(VLOOKUP($V109,'Pricing Reference'!$A$2:$J$98,4,FALSE))</f>
        <v>0</v>
      </c>
      <c r="I109" s="266">
        <f>VALUE(VLOOKUP($V109,'Pricing Reference'!$A$2:$J$98,10,FALSE))</f>
        <v>0</v>
      </c>
      <c r="J109" s="267">
        <f>SUMIF('Order Form'!$D$17:$D$503,'Pricing + Order Summary'!$V109,'Order Form'!K$17:K$503)</f>
        <v>0</v>
      </c>
      <c r="K109" s="267">
        <f>SUMIF('Order Form'!$D$17:$D$503,'Pricing + Order Summary'!$V109,'Order Form'!L$17:L$503)</f>
        <v>0</v>
      </c>
      <c r="L109" s="267">
        <f>SUMIF('Order Form'!$D$17:$D$503,'Pricing + Order Summary'!$V109,'Order Form'!M$17:M$503)</f>
        <v>0</v>
      </c>
      <c r="M109" s="267">
        <f>SUMIF('Order Form'!$D$17:$D$503,'Pricing + Order Summary'!$V109,'Order Form'!N$17:N$503)</f>
        <v>0</v>
      </c>
      <c r="N109" s="267">
        <f>SUMIF('Order Form'!$D$17:$D$503,'Pricing + Order Summary'!$V109,'Order Form'!O$17:O$503)</f>
        <v>0</v>
      </c>
      <c r="O109" s="268">
        <f t="shared" si="7"/>
        <v>0</v>
      </c>
      <c r="P109" s="269">
        <f>SUMIF('Order Form'!$D$17:$D$550,'Pricing + Order Summary'!$V109,'Order Form'!$P$17:$P$550)</f>
        <v>0</v>
      </c>
      <c r="Q109" s="106">
        <f>SUMIF('Order Form'!$D$17:$D$550,'Pricing + Order Summary'!$V109,'Order Form'!V$17:V$550)</f>
        <v>0</v>
      </c>
      <c r="R109" s="106">
        <f>SUMIF('Order Form'!$D$17:$D$550,'Pricing + Order Summary'!$V109,'Order Form'!W$17:W$550)</f>
        <v>0</v>
      </c>
      <c r="S109" s="106">
        <f>SUMIF('Order Form'!$D$17:$D$550,'Pricing + Order Summary'!$V109,'Order Form'!X$17:X$550)</f>
        <v>0</v>
      </c>
      <c r="T109" s="106">
        <f>SUMIF('Order Form'!$D$17:$D$550,'Pricing + Order Summary'!$V109,'Order Form'!Y$17:Y$550)</f>
        <v>0</v>
      </c>
      <c r="U109" s="106">
        <f>SUMIF('Order Form'!$D$17:$D$550,'Pricing + Order Summary'!$V109,'Order Form'!Z$17:Z$550)</f>
        <v>0</v>
      </c>
      <c r="V109" s="107" t="str">
        <f t="shared" si="8"/>
        <v/>
      </c>
    </row>
    <row r="110" spans="1:25" s="5" customFormat="1" ht="14.1" customHeight="1" x14ac:dyDescent="0.25">
      <c r="A110" s="444" t="str">
        <f>'Pricing Reference'!A91</f>
        <v/>
      </c>
      <c r="B110" s="445"/>
      <c r="C110" s="445"/>
      <c r="D110" s="445"/>
      <c r="E110" s="381" t="e">
        <f>VLOOKUP(A110,Lookups!$N$1:$O$101,2,0)</f>
        <v>#N/A</v>
      </c>
      <c r="F110" s="266">
        <f>VALUE(VLOOKUP($V110,'Pricing Reference'!$A$2:$J$98,2,FALSE))</f>
        <v>0</v>
      </c>
      <c r="G110" s="266">
        <f>VALUE(VLOOKUP($V110,'Pricing Reference'!$A$2:$J$98,3,FALSE))</f>
        <v>0</v>
      </c>
      <c r="H110" s="266">
        <f>VALUE(VLOOKUP($V110,'Pricing Reference'!$A$2:$J$98,4,FALSE))</f>
        <v>0</v>
      </c>
      <c r="I110" s="266">
        <f>VALUE(VLOOKUP($V110,'Pricing Reference'!$A$2:$J$98,10,FALSE))</f>
        <v>0</v>
      </c>
      <c r="J110" s="267">
        <f>SUMIF('Order Form'!$D$17:$D$503,'Pricing + Order Summary'!$V110,'Order Form'!K$17:K$503)</f>
        <v>0</v>
      </c>
      <c r="K110" s="267">
        <f>SUMIF('Order Form'!$D$17:$D$503,'Pricing + Order Summary'!$V110,'Order Form'!L$17:L$503)</f>
        <v>0</v>
      </c>
      <c r="L110" s="267">
        <f>SUMIF('Order Form'!$D$17:$D$503,'Pricing + Order Summary'!$V110,'Order Form'!M$17:M$503)</f>
        <v>0</v>
      </c>
      <c r="M110" s="267">
        <f>SUMIF('Order Form'!$D$17:$D$503,'Pricing + Order Summary'!$V110,'Order Form'!N$17:N$503)</f>
        <v>0</v>
      </c>
      <c r="N110" s="267">
        <f>SUMIF('Order Form'!$D$17:$D$503,'Pricing + Order Summary'!$V110,'Order Form'!O$17:O$503)</f>
        <v>0</v>
      </c>
      <c r="O110" s="268">
        <f t="shared" si="7"/>
        <v>0</v>
      </c>
      <c r="P110" s="269">
        <f>SUMIF('Order Form'!$D$17:$D$550,'Pricing + Order Summary'!$V110,'Order Form'!$P$17:$P$550)</f>
        <v>0</v>
      </c>
      <c r="Q110" s="106">
        <f>SUMIF('Order Form'!$D$17:$D$550,'Pricing + Order Summary'!$V110,'Order Form'!V$17:V$550)</f>
        <v>0</v>
      </c>
      <c r="R110" s="106">
        <f>SUMIF('Order Form'!$D$17:$D$550,'Pricing + Order Summary'!$V110,'Order Form'!W$17:W$550)</f>
        <v>0</v>
      </c>
      <c r="S110" s="106">
        <f>SUMIF('Order Form'!$D$17:$D$550,'Pricing + Order Summary'!$V110,'Order Form'!X$17:X$550)</f>
        <v>0</v>
      </c>
      <c r="T110" s="106">
        <f>SUMIF('Order Form'!$D$17:$D$550,'Pricing + Order Summary'!$V110,'Order Form'!Y$17:Y$550)</f>
        <v>0</v>
      </c>
      <c r="U110" s="106">
        <f>SUMIF('Order Form'!$D$17:$D$550,'Pricing + Order Summary'!$V110,'Order Form'!Z$17:Z$550)</f>
        <v>0</v>
      </c>
      <c r="V110" s="107" t="str">
        <f t="shared" si="8"/>
        <v/>
      </c>
    </row>
    <row r="111" spans="1:25" s="5" customFormat="1" ht="14.1" customHeight="1" x14ac:dyDescent="0.25">
      <c r="A111" s="444" t="str">
        <f>'Pricing Reference'!A92</f>
        <v/>
      </c>
      <c r="B111" s="445"/>
      <c r="C111" s="445"/>
      <c r="D111" s="445"/>
      <c r="E111" s="381" t="e">
        <f>VLOOKUP(A111,Lookups!$N$1:$O$101,2,0)</f>
        <v>#N/A</v>
      </c>
      <c r="F111" s="266">
        <f>VALUE(VLOOKUP($V111,'Pricing Reference'!$A$2:$J$98,2,FALSE))</f>
        <v>0</v>
      </c>
      <c r="G111" s="266">
        <f>VALUE(VLOOKUP($V111,'Pricing Reference'!$A$2:$J$98,3,FALSE))</f>
        <v>0</v>
      </c>
      <c r="H111" s="266">
        <f>VALUE(VLOOKUP($V111,'Pricing Reference'!$A$2:$J$98,4,FALSE))</f>
        <v>0</v>
      </c>
      <c r="I111" s="266">
        <f>VALUE(VLOOKUP($V111,'Pricing Reference'!$A$2:$J$98,10,FALSE))</f>
        <v>0</v>
      </c>
      <c r="J111" s="267">
        <f>SUMIF('Order Form'!$D$17:$D$503,'Pricing + Order Summary'!$V111,'Order Form'!K$17:K$503)</f>
        <v>0</v>
      </c>
      <c r="K111" s="267">
        <f>SUMIF('Order Form'!$D$17:$D$503,'Pricing + Order Summary'!$V111,'Order Form'!L$17:L$503)</f>
        <v>0</v>
      </c>
      <c r="L111" s="267">
        <f>SUMIF('Order Form'!$D$17:$D$503,'Pricing + Order Summary'!$V111,'Order Form'!M$17:M$503)</f>
        <v>0</v>
      </c>
      <c r="M111" s="267">
        <f>SUMIF('Order Form'!$D$17:$D$503,'Pricing + Order Summary'!$V111,'Order Form'!N$17:N$503)</f>
        <v>0</v>
      </c>
      <c r="N111" s="267">
        <f>SUMIF('Order Form'!$D$17:$D$503,'Pricing + Order Summary'!$V111,'Order Form'!O$17:O$503)</f>
        <v>0</v>
      </c>
      <c r="O111" s="268">
        <f t="shared" si="7"/>
        <v>0</v>
      </c>
      <c r="P111" s="269">
        <f>SUMIF('Order Form'!$D$17:$D$550,'Pricing + Order Summary'!$V111,'Order Form'!$P$17:$P$550)</f>
        <v>0</v>
      </c>
      <c r="Q111" s="106">
        <f>SUMIF('Order Form'!$D$17:$D$550,'Pricing + Order Summary'!$V111,'Order Form'!V$17:V$550)</f>
        <v>0</v>
      </c>
      <c r="R111" s="106">
        <f>SUMIF('Order Form'!$D$17:$D$550,'Pricing + Order Summary'!$V111,'Order Form'!W$17:W$550)</f>
        <v>0</v>
      </c>
      <c r="S111" s="106">
        <f>SUMIF('Order Form'!$D$17:$D$550,'Pricing + Order Summary'!$V111,'Order Form'!X$17:X$550)</f>
        <v>0</v>
      </c>
      <c r="T111" s="106">
        <f>SUMIF('Order Form'!$D$17:$D$550,'Pricing + Order Summary'!$V111,'Order Form'!Y$17:Y$550)</f>
        <v>0</v>
      </c>
      <c r="U111" s="106">
        <f>SUMIF('Order Form'!$D$17:$D$550,'Pricing + Order Summary'!$V111,'Order Form'!Z$17:Z$550)</f>
        <v>0</v>
      </c>
      <c r="V111" s="107" t="str">
        <f t="shared" si="8"/>
        <v/>
      </c>
    </row>
    <row r="112" spans="1:25" s="5" customFormat="1" ht="14.1" customHeight="1" x14ac:dyDescent="0.25">
      <c r="A112" s="444" t="str">
        <f>'Pricing Reference'!A93</f>
        <v/>
      </c>
      <c r="B112" s="445"/>
      <c r="C112" s="445"/>
      <c r="D112" s="445"/>
      <c r="E112" s="381" t="e">
        <f>VLOOKUP(A112,Lookups!$N$1:$O$101,2,0)</f>
        <v>#N/A</v>
      </c>
      <c r="F112" s="266">
        <f>VALUE(VLOOKUP($V112,'Pricing Reference'!$A$2:$J$98,2,FALSE))</f>
        <v>0</v>
      </c>
      <c r="G112" s="266">
        <f>VALUE(VLOOKUP($V112,'Pricing Reference'!$A$2:$J$98,3,FALSE))</f>
        <v>0</v>
      </c>
      <c r="H112" s="266">
        <f>VALUE(VLOOKUP($V112,'Pricing Reference'!$A$2:$J$98,4,FALSE))</f>
        <v>0</v>
      </c>
      <c r="I112" s="266">
        <f>VALUE(VLOOKUP($V112,'Pricing Reference'!$A$2:$J$98,10,FALSE))</f>
        <v>0</v>
      </c>
      <c r="J112" s="267">
        <f>SUMIF('Order Form'!$D$17:$D$503,'Pricing + Order Summary'!$V112,'Order Form'!K$17:K$503)</f>
        <v>0</v>
      </c>
      <c r="K112" s="267">
        <f>SUMIF('Order Form'!$D$17:$D$503,'Pricing + Order Summary'!$V112,'Order Form'!L$17:L$503)</f>
        <v>0</v>
      </c>
      <c r="L112" s="267">
        <f>SUMIF('Order Form'!$D$17:$D$503,'Pricing + Order Summary'!$V112,'Order Form'!M$17:M$503)</f>
        <v>0</v>
      </c>
      <c r="M112" s="267">
        <f>SUMIF('Order Form'!$D$17:$D$503,'Pricing + Order Summary'!$V112,'Order Form'!N$17:N$503)</f>
        <v>0</v>
      </c>
      <c r="N112" s="267">
        <f>SUMIF('Order Form'!$D$17:$D$503,'Pricing + Order Summary'!$V112,'Order Form'!O$17:O$503)</f>
        <v>0</v>
      </c>
      <c r="O112" s="268">
        <f t="shared" si="7"/>
        <v>0</v>
      </c>
      <c r="P112" s="269">
        <f>SUMIF('Order Form'!$D$17:$D$550,'Pricing + Order Summary'!$V112,'Order Form'!$P$17:$P$550)</f>
        <v>0</v>
      </c>
      <c r="Q112" s="106">
        <f>SUMIF('Order Form'!$D$17:$D$550,'Pricing + Order Summary'!$V112,'Order Form'!V$17:V$550)</f>
        <v>0</v>
      </c>
      <c r="R112" s="106">
        <f>SUMIF('Order Form'!$D$17:$D$550,'Pricing + Order Summary'!$V112,'Order Form'!W$17:W$550)</f>
        <v>0</v>
      </c>
      <c r="S112" s="106">
        <f>SUMIF('Order Form'!$D$17:$D$550,'Pricing + Order Summary'!$V112,'Order Form'!X$17:X$550)</f>
        <v>0</v>
      </c>
      <c r="T112" s="106">
        <f>SUMIF('Order Form'!$D$17:$D$550,'Pricing + Order Summary'!$V112,'Order Form'!Y$17:Y$550)</f>
        <v>0</v>
      </c>
      <c r="U112" s="106">
        <f>SUMIF('Order Form'!$D$17:$D$550,'Pricing + Order Summary'!$V112,'Order Form'!Z$17:Z$550)</f>
        <v>0</v>
      </c>
      <c r="V112" s="107" t="str">
        <f t="shared" si="8"/>
        <v/>
      </c>
      <c r="W112" s="109"/>
      <c r="X112" s="109"/>
      <c r="Y112" s="109"/>
    </row>
    <row r="113" spans="1:27" s="5" customFormat="1" ht="14.1" customHeight="1" x14ac:dyDescent="0.25">
      <c r="A113" s="444" t="str">
        <f>'Pricing Reference'!A94</f>
        <v/>
      </c>
      <c r="B113" s="445"/>
      <c r="C113" s="445"/>
      <c r="D113" s="445"/>
      <c r="E113" s="381" t="e">
        <f>VLOOKUP(A113,Lookups!$N$1:$O$101,2,0)</f>
        <v>#N/A</v>
      </c>
      <c r="F113" s="266">
        <f>VALUE(VLOOKUP($V113,'Pricing Reference'!$A$2:$J$98,2,FALSE))</f>
        <v>0</v>
      </c>
      <c r="G113" s="266">
        <f>VALUE(VLOOKUP($V113,'Pricing Reference'!$A$2:$J$98,3,FALSE))</f>
        <v>0</v>
      </c>
      <c r="H113" s="266">
        <f>VALUE(VLOOKUP($V113,'Pricing Reference'!$A$2:$J$98,4,FALSE))</f>
        <v>0</v>
      </c>
      <c r="I113" s="266">
        <f>VALUE(VLOOKUP($V113,'Pricing Reference'!$A$2:$J$98,10,FALSE))</f>
        <v>0</v>
      </c>
      <c r="J113" s="267">
        <f>SUMIF('Order Form'!$D$17:$D$503,'Pricing + Order Summary'!$V113,'Order Form'!K$17:K$503)</f>
        <v>0</v>
      </c>
      <c r="K113" s="267">
        <f>SUMIF('Order Form'!$D$17:$D$503,'Pricing + Order Summary'!$V113,'Order Form'!L$17:L$503)</f>
        <v>0</v>
      </c>
      <c r="L113" s="267">
        <f>SUMIF('Order Form'!$D$17:$D$503,'Pricing + Order Summary'!$V113,'Order Form'!M$17:M$503)</f>
        <v>0</v>
      </c>
      <c r="M113" s="267">
        <f>SUMIF('Order Form'!$D$17:$D$503,'Pricing + Order Summary'!$V113,'Order Form'!N$17:N$503)</f>
        <v>0</v>
      </c>
      <c r="N113" s="267">
        <f>SUMIF('Order Form'!$D$17:$D$503,'Pricing + Order Summary'!$V113,'Order Form'!O$17:O$503)</f>
        <v>0</v>
      </c>
      <c r="O113" s="268">
        <f t="shared" si="7"/>
        <v>0</v>
      </c>
      <c r="P113" s="269">
        <f>SUMIF('Order Form'!$D$17:$D$550,'Pricing + Order Summary'!$V113,'Order Form'!$P$17:$P$550)</f>
        <v>0</v>
      </c>
      <c r="Q113" s="106">
        <f>SUMIF('Order Form'!$D$17:$D$550,'Pricing + Order Summary'!$V113,'Order Form'!V$17:V$550)</f>
        <v>0</v>
      </c>
      <c r="R113" s="106">
        <f>SUMIF('Order Form'!$D$17:$D$550,'Pricing + Order Summary'!$V113,'Order Form'!W$17:W$550)</f>
        <v>0</v>
      </c>
      <c r="S113" s="106">
        <f>SUMIF('Order Form'!$D$17:$D$550,'Pricing + Order Summary'!$V113,'Order Form'!X$17:X$550)</f>
        <v>0</v>
      </c>
      <c r="T113" s="106">
        <f>SUMIF('Order Form'!$D$17:$D$550,'Pricing + Order Summary'!$V113,'Order Form'!Y$17:Y$550)</f>
        <v>0</v>
      </c>
      <c r="U113" s="106">
        <f>SUMIF('Order Form'!$D$17:$D$550,'Pricing + Order Summary'!$V113,'Order Form'!Z$17:Z$550)</f>
        <v>0</v>
      </c>
      <c r="V113" s="107" t="str">
        <f t="shared" si="8"/>
        <v/>
      </c>
      <c r="W113" s="109"/>
      <c r="X113" s="109"/>
      <c r="Y113" s="109"/>
    </row>
    <row r="114" spans="1:27" s="5" customFormat="1" ht="14.1" customHeight="1" x14ac:dyDescent="0.25">
      <c r="A114" s="444" t="str">
        <f>'Pricing Reference'!A95</f>
        <v/>
      </c>
      <c r="B114" s="445"/>
      <c r="C114" s="445"/>
      <c r="D114" s="445"/>
      <c r="E114" s="381" t="e">
        <f>VLOOKUP(A114,Lookups!$N$1:$O$101,2,0)</f>
        <v>#N/A</v>
      </c>
      <c r="F114" s="266">
        <f>VALUE(VLOOKUP($V114,'Pricing Reference'!$A$2:$J$98,2,FALSE))</f>
        <v>0</v>
      </c>
      <c r="G114" s="266">
        <f>VALUE(VLOOKUP($V114,'Pricing Reference'!$A$2:$J$98,3,FALSE))</f>
        <v>0</v>
      </c>
      <c r="H114" s="266">
        <f>VALUE(VLOOKUP($V114,'Pricing Reference'!$A$2:$J$98,4,FALSE))</f>
        <v>0</v>
      </c>
      <c r="I114" s="266">
        <f>VALUE(VLOOKUP($V114,'Pricing Reference'!$A$2:$J$98,10,FALSE))</f>
        <v>0</v>
      </c>
      <c r="J114" s="267">
        <f>SUMIF('Order Form'!$D$17:$D$503,'Pricing + Order Summary'!$V114,'Order Form'!K$17:K$503)</f>
        <v>0</v>
      </c>
      <c r="K114" s="267">
        <f>SUMIF('Order Form'!$D$17:$D$503,'Pricing + Order Summary'!$V114,'Order Form'!L$17:L$503)</f>
        <v>0</v>
      </c>
      <c r="L114" s="267">
        <f>SUMIF('Order Form'!$D$17:$D$503,'Pricing + Order Summary'!$V114,'Order Form'!M$17:M$503)</f>
        <v>0</v>
      </c>
      <c r="M114" s="267">
        <f>SUMIF('Order Form'!$D$17:$D$503,'Pricing + Order Summary'!$V114,'Order Form'!N$17:N$503)</f>
        <v>0</v>
      </c>
      <c r="N114" s="267">
        <f>SUMIF('Order Form'!$D$17:$D$503,'Pricing + Order Summary'!$V114,'Order Form'!O$17:O$503)</f>
        <v>0</v>
      </c>
      <c r="O114" s="268">
        <f t="shared" si="7"/>
        <v>0</v>
      </c>
      <c r="P114" s="269">
        <f>SUMIF('Order Form'!$D$17:$D$550,'Pricing + Order Summary'!$V114,'Order Form'!$P$17:$P$550)</f>
        <v>0</v>
      </c>
      <c r="Q114" s="106">
        <f>SUMIF('Order Form'!$D$17:$D$550,'Pricing + Order Summary'!$V114,'Order Form'!V$17:V$550)</f>
        <v>0</v>
      </c>
      <c r="R114" s="106">
        <f>SUMIF('Order Form'!$D$17:$D$550,'Pricing + Order Summary'!$V114,'Order Form'!W$17:W$550)</f>
        <v>0</v>
      </c>
      <c r="S114" s="106">
        <f>SUMIF('Order Form'!$D$17:$D$550,'Pricing + Order Summary'!$V114,'Order Form'!X$17:X$550)</f>
        <v>0</v>
      </c>
      <c r="T114" s="106">
        <f>SUMIF('Order Form'!$D$17:$D$550,'Pricing + Order Summary'!$V114,'Order Form'!Y$17:Y$550)</f>
        <v>0</v>
      </c>
      <c r="U114" s="106">
        <f>SUMIF('Order Form'!$D$17:$D$550,'Pricing + Order Summary'!$V114,'Order Form'!Z$17:Z$550)</f>
        <v>0</v>
      </c>
      <c r="V114" s="107" t="str">
        <f t="shared" si="8"/>
        <v/>
      </c>
      <c r="W114" s="109"/>
      <c r="X114" s="109"/>
      <c r="Y114" s="109"/>
    </row>
    <row r="115" spans="1:27" s="5" customFormat="1" ht="14.1" customHeight="1" x14ac:dyDescent="0.25">
      <c r="A115" s="444" t="str">
        <f>'Pricing Reference'!A96</f>
        <v/>
      </c>
      <c r="B115" s="445"/>
      <c r="C115" s="445"/>
      <c r="D115" s="445"/>
      <c r="E115" s="381" t="e">
        <f>VLOOKUP(A115,Lookups!$N$1:$O$101,2,0)</f>
        <v>#N/A</v>
      </c>
      <c r="F115" s="266">
        <f>VALUE(VLOOKUP($V115,'Pricing Reference'!$A$2:$J$98,2,FALSE))</f>
        <v>0</v>
      </c>
      <c r="G115" s="266">
        <f>VALUE(VLOOKUP($V115,'Pricing Reference'!$A$2:$J$98,3,FALSE))</f>
        <v>0</v>
      </c>
      <c r="H115" s="266">
        <f>VALUE(VLOOKUP($V115,'Pricing Reference'!$A$2:$J$98,4,FALSE))</f>
        <v>0</v>
      </c>
      <c r="I115" s="266">
        <f>VALUE(VLOOKUP($V115,'Pricing Reference'!$A$2:$J$98,10,FALSE))</f>
        <v>0</v>
      </c>
      <c r="J115" s="267">
        <f>SUMIF('Order Form'!$D$17:$D$503,'Pricing + Order Summary'!$V115,'Order Form'!K$17:K$503)</f>
        <v>0</v>
      </c>
      <c r="K115" s="267">
        <f>SUMIF('Order Form'!$D$17:$D$503,'Pricing + Order Summary'!$V115,'Order Form'!L$17:L$503)</f>
        <v>0</v>
      </c>
      <c r="L115" s="267">
        <f>SUMIF('Order Form'!$D$17:$D$503,'Pricing + Order Summary'!$V115,'Order Form'!M$17:M$503)</f>
        <v>0</v>
      </c>
      <c r="M115" s="267">
        <f>SUMIF('Order Form'!$D$17:$D$503,'Pricing + Order Summary'!$V115,'Order Form'!N$17:N$503)</f>
        <v>0</v>
      </c>
      <c r="N115" s="267">
        <f>SUMIF('Order Form'!$D$17:$D$503,'Pricing + Order Summary'!$V115,'Order Form'!O$17:O$503)</f>
        <v>0</v>
      </c>
      <c r="O115" s="268">
        <f t="shared" si="7"/>
        <v>0</v>
      </c>
      <c r="P115" s="269">
        <f>SUMIF('Order Form'!$D$17:$D$550,'Pricing + Order Summary'!$V115,'Order Form'!$P$17:$P$550)</f>
        <v>0</v>
      </c>
      <c r="Q115" s="106">
        <f>SUMIF('Order Form'!$D$17:$D$550,'Pricing + Order Summary'!$V115,'Order Form'!V$17:V$550)</f>
        <v>0</v>
      </c>
      <c r="R115" s="106">
        <f>SUMIF('Order Form'!$D$17:$D$550,'Pricing + Order Summary'!$V115,'Order Form'!W$17:W$550)</f>
        <v>0</v>
      </c>
      <c r="S115" s="106">
        <f>SUMIF('Order Form'!$D$17:$D$550,'Pricing + Order Summary'!$V115,'Order Form'!X$17:X$550)</f>
        <v>0</v>
      </c>
      <c r="T115" s="106">
        <f>SUMIF('Order Form'!$D$17:$D$550,'Pricing + Order Summary'!$V115,'Order Form'!Y$17:Y$550)</f>
        <v>0</v>
      </c>
      <c r="U115" s="106">
        <f>SUMIF('Order Form'!$D$17:$D$550,'Pricing + Order Summary'!$V115,'Order Form'!Z$17:Z$550)</f>
        <v>0</v>
      </c>
      <c r="V115" s="107" t="str">
        <f t="shared" si="8"/>
        <v/>
      </c>
      <c r="W115" s="109"/>
      <c r="X115" s="109"/>
      <c r="Y115" s="109"/>
    </row>
    <row r="116" spans="1:27" s="5" customFormat="1" ht="14.1" customHeight="1" x14ac:dyDescent="0.25">
      <c r="A116" s="444" t="str">
        <f>'Pricing Reference'!A97</f>
        <v/>
      </c>
      <c r="B116" s="445"/>
      <c r="C116" s="445"/>
      <c r="D116" s="445"/>
      <c r="E116" s="381" t="e">
        <f>VLOOKUP(A116,Lookups!$N$1:$O$101,2,0)</f>
        <v>#N/A</v>
      </c>
      <c r="F116" s="266">
        <f>VALUE(VLOOKUP($V116,'Pricing Reference'!$A$2:$J$98,2,FALSE))</f>
        <v>0</v>
      </c>
      <c r="G116" s="266">
        <f>VALUE(VLOOKUP($V116,'Pricing Reference'!$A$2:$J$98,3,FALSE))</f>
        <v>0</v>
      </c>
      <c r="H116" s="266">
        <f>VALUE(VLOOKUP($V116,'Pricing Reference'!$A$2:$J$98,4,FALSE))</f>
        <v>0</v>
      </c>
      <c r="I116" s="266">
        <f>VALUE(VLOOKUP($V116,'Pricing Reference'!$A$2:$J$98,10,FALSE))</f>
        <v>0</v>
      </c>
      <c r="J116" s="267">
        <f>SUMIF('Order Form'!$D$17:$D$503,'Pricing + Order Summary'!$V116,'Order Form'!K$17:K$503)</f>
        <v>0</v>
      </c>
      <c r="K116" s="267">
        <f>SUMIF('Order Form'!$D$17:$D$503,'Pricing + Order Summary'!$V116,'Order Form'!L$17:L$503)</f>
        <v>0</v>
      </c>
      <c r="L116" s="267">
        <f>SUMIF('Order Form'!$D$17:$D$503,'Pricing + Order Summary'!$V116,'Order Form'!M$17:M$503)</f>
        <v>0</v>
      </c>
      <c r="M116" s="267">
        <f>SUMIF('Order Form'!$D$17:$D$503,'Pricing + Order Summary'!$V116,'Order Form'!N$17:N$503)</f>
        <v>0</v>
      </c>
      <c r="N116" s="267">
        <f>SUMIF('Order Form'!$D$17:$D$503,'Pricing + Order Summary'!$V116,'Order Form'!O$17:O$503)</f>
        <v>0</v>
      </c>
      <c r="O116" s="268">
        <f t="shared" si="7"/>
        <v>0</v>
      </c>
      <c r="P116" s="269">
        <f>SUMIF('Order Form'!$D$17:$D$550,'Pricing + Order Summary'!$V116,'Order Form'!$P$17:$P$550)</f>
        <v>0</v>
      </c>
      <c r="Q116" s="106">
        <f>SUMIF('Order Form'!$D$17:$D$550,'Pricing + Order Summary'!$V116,'Order Form'!V$17:V$550)</f>
        <v>0</v>
      </c>
      <c r="R116" s="106">
        <f>SUMIF('Order Form'!$D$17:$D$550,'Pricing + Order Summary'!$V116,'Order Form'!W$17:W$550)</f>
        <v>0</v>
      </c>
      <c r="S116" s="106">
        <f>SUMIF('Order Form'!$D$17:$D$550,'Pricing + Order Summary'!$V116,'Order Form'!X$17:X$550)</f>
        <v>0</v>
      </c>
      <c r="T116" s="106">
        <f>SUMIF('Order Form'!$D$17:$D$550,'Pricing + Order Summary'!$V116,'Order Form'!Y$17:Y$550)</f>
        <v>0</v>
      </c>
      <c r="U116" s="106">
        <f>SUMIF('Order Form'!$D$17:$D$550,'Pricing + Order Summary'!$V116,'Order Form'!Z$17:Z$550)</f>
        <v>0</v>
      </c>
      <c r="V116" s="107" t="str">
        <f t="shared" si="8"/>
        <v/>
      </c>
    </row>
    <row r="117" spans="1:27" s="5" customFormat="1" ht="14.1" customHeight="1" thickBot="1" x14ac:dyDescent="0.3">
      <c r="A117" s="444" t="str">
        <f>'Pricing Reference'!A98</f>
        <v/>
      </c>
      <c r="B117" s="445"/>
      <c r="C117" s="445"/>
      <c r="D117" s="445"/>
      <c r="E117" s="381" t="e">
        <f>VLOOKUP(A117,Lookups!$N$1:$O$101,2,0)</f>
        <v>#N/A</v>
      </c>
      <c r="F117" s="266">
        <f>VALUE(VLOOKUP($V117,'Pricing Reference'!$A$2:$J$98,2,FALSE))</f>
        <v>0</v>
      </c>
      <c r="G117" s="266">
        <f>VALUE(VLOOKUP($V117,'Pricing Reference'!$A$2:$J$98,3,FALSE))</f>
        <v>0</v>
      </c>
      <c r="H117" s="266">
        <f>VALUE(VLOOKUP($V117,'Pricing Reference'!$A$2:$J$98,4,FALSE))</f>
        <v>0</v>
      </c>
      <c r="I117" s="266">
        <f>VALUE(VLOOKUP($V117,'Pricing Reference'!$A$2:$J$98,10,FALSE))</f>
        <v>0</v>
      </c>
      <c r="J117" s="267">
        <f>SUMIF('Order Form'!$D$17:$D$503,'Pricing + Order Summary'!$V117,'Order Form'!K$17:K$503)</f>
        <v>0</v>
      </c>
      <c r="K117" s="267">
        <f>SUMIF('Order Form'!$D$17:$D$503,'Pricing + Order Summary'!$V117,'Order Form'!L$17:L$503)</f>
        <v>0</v>
      </c>
      <c r="L117" s="267">
        <f>SUMIF('Order Form'!$D$17:$D$503,'Pricing + Order Summary'!$V117,'Order Form'!M$17:M$503)</f>
        <v>0</v>
      </c>
      <c r="M117" s="267">
        <f>SUMIF('Order Form'!$D$17:$D$503,'Pricing + Order Summary'!$V117,'Order Form'!N$17:N$503)</f>
        <v>0</v>
      </c>
      <c r="N117" s="267">
        <f>SUMIF('Order Form'!$D$17:$D$503,'Pricing + Order Summary'!$V117,'Order Form'!O$17:O$503)</f>
        <v>0</v>
      </c>
      <c r="O117" s="268">
        <f t="shared" si="7"/>
        <v>0</v>
      </c>
      <c r="P117" s="269">
        <f>SUMIF('Order Form'!$D$17:$D$550,'Pricing + Order Summary'!$V117,'Order Form'!$P$17:$P$550)</f>
        <v>0</v>
      </c>
      <c r="Q117" s="106">
        <f>SUMIF('Order Form'!$D$17:$D$550,'Pricing + Order Summary'!$V117,'Order Form'!V$17:V$550)</f>
        <v>0</v>
      </c>
      <c r="R117" s="106">
        <f>SUMIF('Order Form'!$D$17:$D$550,'Pricing + Order Summary'!$V117,'Order Form'!W$17:W$550)</f>
        <v>0</v>
      </c>
      <c r="S117" s="106">
        <f>SUMIF('Order Form'!$D$17:$D$550,'Pricing + Order Summary'!$V117,'Order Form'!X$17:X$550)</f>
        <v>0</v>
      </c>
      <c r="T117" s="106">
        <f>SUMIF('Order Form'!$D$17:$D$550,'Pricing + Order Summary'!$V117,'Order Form'!Y$17:Y$550)</f>
        <v>0</v>
      </c>
      <c r="U117" s="106">
        <f>SUMIF('Order Form'!$D$17:$D$550,'Pricing + Order Summary'!$V117,'Order Form'!Z$17:Z$550)</f>
        <v>0</v>
      </c>
      <c r="V117" s="107" t="str">
        <f t="shared" si="8"/>
        <v/>
      </c>
      <c r="W117" s="108"/>
      <c r="X117" s="108"/>
      <c r="Y117" s="108"/>
    </row>
    <row r="118" spans="1:27" x14ac:dyDescent="0.2">
      <c r="A118" s="241"/>
      <c r="B118" s="270"/>
      <c r="C118" s="270"/>
      <c r="D118" s="270"/>
      <c r="E118" s="270"/>
      <c r="F118" s="271"/>
      <c r="G118" s="271"/>
      <c r="H118" s="271"/>
      <c r="I118" s="271"/>
      <c r="J118" s="271"/>
      <c r="K118" s="271"/>
      <c r="L118" s="271"/>
      <c r="M118" s="271"/>
      <c r="N118" s="271"/>
      <c r="T118" s="272"/>
      <c r="U118" s="273"/>
      <c r="W118" s="12"/>
      <c r="X118" s="12"/>
      <c r="Y118" s="12"/>
      <c r="Z118" s="12"/>
      <c r="AA118" s="12"/>
    </row>
    <row r="119" spans="1:27" ht="48.75" customHeight="1" x14ac:dyDescent="0.25">
      <c r="A119" s="274" t="s">
        <v>91</v>
      </c>
      <c r="B119" s="275"/>
      <c r="C119" s="275"/>
      <c r="D119" s="275"/>
      <c r="E119" s="275"/>
      <c r="F119" s="276"/>
      <c r="G119" s="277"/>
      <c r="H119" s="276"/>
      <c r="I119" s="276"/>
      <c r="J119" s="276"/>
      <c r="K119" s="276"/>
      <c r="L119" s="276"/>
      <c r="M119" s="276"/>
      <c r="N119" s="276"/>
      <c r="O119" s="275"/>
      <c r="P119" s="275"/>
      <c r="Q119" s="275"/>
      <c r="R119" s="275"/>
      <c r="S119" s="275"/>
      <c r="T119" s="278"/>
      <c r="U119" s="279"/>
      <c r="V119" s="6"/>
      <c r="W119" s="6"/>
      <c r="X119" s="6"/>
      <c r="Y119" s="6"/>
      <c r="Z119" s="6"/>
      <c r="AA119" s="6"/>
    </row>
    <row r="120" spans="1:27" ht="15.75" thickBot="1" x14ac:dyDescent="0.3">
      <c r="A120" s="280" t="s">
        <v>90</v>
      </c>
      <c r="B120" s="281"/>
      <c r="C120" s="281"/>
      <c r="D120" s="281"/>
      <c r="E120" s="281"/>
      <c r="F120" s="282"/>
      <c r="G120" s="282"/>
      <c r="H120" s="282"/>
      <c r="I120" s="282"/>
      <c r="J120" s="282"/>
      <c r="K120" s="282"/>
      <c r="L120" s="282"/>
      <c r="M120" s="282"/>
      <c r="N120" s="282"/>
      <c r="O120" s="283" t="s">
        <v>89</v>
      </c>
      <c r="P120" s="281"/>
      <c r="Q120" s="281"/>
      <c r="R120" s="281"/>
      <c r="S120" s="281"/>
      <c r="T120" s="284"/>
      <c r="U120" s="285"/>
      <c r="V120" s="6"/>
      <c r="W120" s="6"/>
      <c r="X120" s="6"/>
      <c r="Y120" s="6"/>
      <c r="Z120" s="6"/>
      <c r="AA120" s="6"/>
    </row>
    <row r="121" spans="1:27" ht="15.75" thickTop="1" x14ac:dyDescent="0.2">
      <c r="A121" s="436"/>
      <c r="B121" s="437"/>
      <c r="C121" s="437"/>
      <c r="D121" s="437"/>
      <c r="E121" s="437"/>
      <c r="F121" s="437"/>
      <c r="G121" s="437"/>
      <c r="H121" s="437"/>
      <c r="I121" s="437"/>
      <c r="J121" s="437"/>
      <c r="K121" s="437"/>
      <c r="L121" s="437"/>
      <c r="M121" s="437"/>
      <c r="N121" s="437"/>
      <c r="O121" s="439"/>
      <c r="P121" s="440"/>
      <c r="Q121" s="286"/>
      <c r="R121" s="286"/>
      <c r="S121" s="286"/>
      <c r="T121" s="287"/>
      <c r="U121" s="288"/>
      <c r="V121" s="6"/>
      <c r="W121" s="6"/>
      <c r="X121" s="6"/>
      <c r="Y121" s="6"/>
      <c r="Z121" s="6"/>
      <c r="AA121" s="6"/>
    </row>
    <row r="122" spans="1:27" ht="12.75" thickBot="1" x14ac:dyDescent="0.25">
      <c r="A122" s="7"/>
      <c r="B122" s="289"/>
      <c r="C122" s="289"/>
      <c r="D122" s="289"/>
      <c r="E122" s="290"/>
      <c r="F122" s="291"/>
      <c r="G122" s="291"/>
      <c r="H122" s="291"/>
      <c r="I122" s="301"/>
      <c r="J122" s="301"/>
      <c r="K122" s="301"/>
      <c r="L122" s="301"/>
      <c r="M122" s="301"/>
      <c r="N122" s="292"/>
      <c r="O122" s="289"/>
      <c r="P122" s="289"/>
      <c r="Q122" s="289"/>
      <c r="R122" s="289"/>
      <c r="S122" s="289"/>
      <c r="T122" s="293"/>
      <c r="U122" s="294"/>
      <c r="V122" s="6"/>
      <c r="W122" s="6"/>
      <c r="X122" s="6"/>
      <c r="Y122" s="6"/>
      <c r="Z122" s="6"/>
      <c r="AA122" s="6"/>
    </row>
    <row r="123" spans="1:27" ht="15.75" thickTop="1" x14ac:dyDescent="0.2">
      <c r="A123" s="436"/>
      <c r="B123" s="437"/>
      <c r="C123" s="437"/>
      <c r="D123" s="437"/>
      <c r="E123" s="437"/>
      <c r="F123" s="437"/>
      <c r="G123" s="437"/>
      <c r="H123" s="437"/>
      <c r="I123" s="437"/>
      <c r="J123" s="437"/>
      <c r="K123" s="437"/>
      <c r="L123" s="437"/>
      <c r="M123" s="437"/>
      <c r="N123" s="437"/>
      <c r="O123" s="439"/>
      <c r="P123" s="440"/>
      <c r="Q123" s="286"/>
      <c r="R123" s="286"/>
      <c r="S123" s="286"/>
      <c r="T123" s="287"/>
      <c r="U123" s="288"/>
      <c r="V123" s="6"/>
      <c r="W123" s="6"/>
      <c r="X123" s="6"/>
      <c r="Y123" s="6"/>
      <c r="Z123" s="6"/>
      <c r="AA123" s="6"/>
    </row>
    <row r="124" spans="1:27" ht="74.45" customHeight="1" thickBot="1" x14ac:dyDescent="0.25">
      <c r="A124" s="7"/>
      <c r="B124" s="289"/>
      <c r="C124" s="289"/>
      <c r="D124" s="289"/>
      <c r="E124" s="290"/>
      <c r="F124" s="291"/>
      <c r="G124" s="291"/>
      <c r="H124" s="291"/>
      <c r="I124" s="301"/>
      <c r="J124" s="301"/>
      <c r="K124" s="301"/>
      <c r="L124" s="301"/>
      <c r="M124" s="301"/>
      <c r="N124" s="292"/>
      <c r="O124" s="289"/>
      <c r="P124" s="289"/>
      <c r="Q124" s="289"/>
      <c r="R124" s="289"/>
      <c r="S124" s="289"/>
      <c r="T124" s="293"/>
      <c r="U124" s="294"/>
      <c r="V124" s="6"/>
      <c r="W124" s="6"/>
      <c r="X124" s="6"/>
      <c r="Y124" s="6"/>
      <c r="Z124" s="6"/>
      <c r="AA124" s="6"/>
    </row>
    <row r="125" spans="1:27" x14ac:dyDescent="0.2">
      <c r="A125" s="47"/>
      <c r="B125" s="275"/>
      <c r="C125" s="275"/>
      <c r="D125" s="275"/>
      <c r="E125" s="275"/>
      <c r="F125" s="276"/>
      <c r="G125" s="276"/>
      <c r="H125" s="276"/>
      <c r="I125" s="276"/>
      <c r="J125" s="276"/>
      <c r="K125" s="276"/>
      <c r="L125" s="276"/>
      <c r="M125" s="276"/>
      <c r="N125" s="276"/>
      <c r="O125" s="275"/>
      <c r="P125" s="275"/>
      <c r="Q125" s="275"/>
      <c r="R125" s="275"/>
      <c r="S125" s="275"/>
      <c r="T125" s="278"/>
      <c r="U125" s="279"/>
      <c r="V125" s="6"/>
      <c r="W125" s="6"/>
      <c r="X125" s="6"/>
      <c r="Y125" s="6"/>
      <c r="Z125" s="6"/>
      <c r="AA125" s="6"/>
    </row>
    <row r="126" spans="1:27" ht="12.75" thickBot="1" x14ac:dyDescent="0.25">
      <c r="A126" s="47"/>
      <c r="B126" s="275"/>
      <c r="C126" s="275"/>
      <c r="D126" s="275"/>
      <c r="E126" s="275"/>
      <c r="F126" s="276"/>
      <c r="G126" s="276"/>
      <c r="H126" s="276"/>
      <c r="I126" s="276"/>
      <c r="J126" s="276"/>
      <c r="K126" s="276"/>
      <c r="L126" s="276"/>
      <c r="M126" s="276"/>
      <c r="N126" s="276"/>
      <c r="O126" s="275"/>
      <c r="P126" s="275"/>
      <c r="Q126" s="275"/>
      <c r="R126" s="275"/>
      <c r="S126" s="275"/>
      <c r="T126" s="293"/>
      <c r="U126" s="294"/>
      <c r="V126" s="6"/>
      <c r="W126" s="6"/>
      <c r="X126" s="6"/>
      <c r="Y126" s="6"/>
      <c r="Z126" s="6"/>
      <c r="AA126" s="6"/>
    </row>
    <row r="127" spans="1:27" x14ac:dyDescent="0.2">
      <c r="A127" s="441" t="s">
        <v>13</v>
      </c>
      <c r="B127" s="441"/>
      <c r="C127" s="441"/>
      <c r="D127" s="441"/>
      <c r="E127" s="441"/>
      <c r="F127" s="441"/>
      <c r="G127" s="441"/>
      <c r="H127" s="441"/>
      <c r="I127" s="441"/>
      <c r="J127" s="441"/>
      <c r="K127" s="441"/>
      <c r="L127" s="441"/>
      <c r="M127" s="441"/>
      <c r="N127" s="441"/>
      <c r="O127" s="441"/>
      <c r="P127" s="441"/>
      <c r="Q127" s="441"/>
      <c r="R127" s="441"/>
      <c r="S127" s="441"/>
      <c r="T127" s="441"/>
      <c r="U127" s="441"/>
    </row>
    <row r="128" spans="1:27" ht="12.75" x14ac:dyDescent="0.2">
      <c r="A128" s="308"/>
    </row>
    <row r="129" spans="1:21" x14ac:dyDescent="0.2">
      <c r="A129" s="438" t="s">
        <v>14</v>
      </c>
      <c r="B129" s="438"/>
      <c r="C129" s="438"/>
      <c r="D129" s="438"/>
      <c r="E129" s="438"/>
      <c r="F129" s="438"/>
      <c r="G129" s="438"/>
      <c r="H129" s="438"/>
      <c r="I129" s="438"/>
      <c r="J129" s="438"/>
      <c r="K129" s="438"/>
      <c r="L129" s="438"/>
      <c r="M129" s="438"/>
      <c r="N129" s="438"/>
      <c r="O129" s="438"/>
      <c r="P129" s="438"/>
      <c r="Q129" s="438"/>
      <c r="R129" s="438"/>
      <c r="S129" s="438"/>
      <c r="T129" s="438"/>
      <c r="U129" s="438"/>
    </row>
  </sheetData>
  <sheetProtection password="C90E" sheet="1" objects="1" scenarios="1" autoFilter="0"/>
  <mergeCells count="128">
    <mergeCell ref="A117:D117"/>
    <mergeCell ref="A113:D113"/>
    <mergeCell ref="A114:D114"/>
    <mergeCell ref="A115:D115"/>
    <mergeCell ref="A116:D116"/>
    <mergeCell ref="A111:D111"/>
    <mergeCell ref="A112:D112"/>
    <mergeCell ref="E19:E20"/>
    <mergeCell ref="A106:D106"/>
    <mergeCell ref="A107:D107"/>
    <mergeCell ref="A108:D108"/>
    <mergeCell ref="A109:D109"/>
    <mergeCell ref="A110:D110"/>
    <mergeCell ref="A101:D101"/>
    <mergeCell ref="A102:D102"/>
    <mergeCell ref="A103:D103"/>
    <mergeCell ref="A104:D104"/>
    <mergeCell ref="A105:D105"/>
    <mergeCell ref="A96:D96"/>
    <mergeCell ref="A97:D97"/>
    <mergeCell ref="A98:D98"/>
    <mergeCell ref="A99:D99"/>
    <mergeCell ref="A100:D100"/>
    <mergeCell ref="A91:D91"/>
    <mergeCell ref="A92:D92"/>
    <mergeCell ref="A93:D93"/>
    <mergeCell ref="A94:D94"/>
    <mergeCell ref="A95:D95"/>
    <mergeCell ref="A86:D86"/>
    <mergeCell ref="A87:D87"/>
    <mergeCell ref="A88:D88"/>
    <mergeCell ref="A89:D89"/>
    <mergeCell ref="A90:D90"/>
    <mergeCell ref="A81:D81"/>
    <mergeCell ref="A82:D82"/>
    <mergeCell ref="A83:D83"/>
    <mergeCell ref="A84:D84"/>
    <mergeCell ref="A85:D85"/>
    <mergeCell ref="A76:D76"/>
    <mergeCell ref="A77:D77"/>
    <mergeCell ref="A78:D78"/>
    <mergeCell ref="A79:D79"/>
    <mergeCell ref="A80:D80"/>
    <mergeCell ref="A71:D71"/>
    <mergeCell ref="A72:D72"/>
    <mergeCell ref="A73:D73"/>
    <mergeCell ref="A74:D74"/>
    <mergeCell ref="A75:D75"/>
    <mergeCell ref="A22:D22"/>
    <mergeCell ref="A23:D23"/>
    <mergeCell ref="A24:D24"/>
    <mergeCell ref="A25:D25"/>
    <mergeCell ref="A26:D26"/>
    <mergeCell ref="A27:D27"/>
    <mergeCell ref="A28:D28"/>
    <mergeCell ref="A29:D29"/>
    <mergeCell ref="A30:D30"/>
    <mergeCell ref="A31:D31"/>
    <mergeCell ref="A32:D32"/>
    <mergeCell ref="A33:D33"/>
    <mergeCell ref="A34:D34"/>
    <mergeCell ref="A35:D35"/>
    <mergeCell ref="A36:D36"/>
    <mergeCell ref="A37:D37"/>
    <mergeCell ref="A38:D38"/>
    <mergeCell ref="A39:D39"/>
    <mergeCell ref="A55:D55"/>
    <mergeCell ref="A51:D51"/>
    <mergeCell ref="A52:D52"/>
    <mergeCell ref="A53:D53"/>
    <mergeCell ref="A54:D54"/>
    <mergeCell ref="A56:D56"/>
    <mergeCell ref="A40:D40"/>
    <mergeCell ref="A41:D41"/>
    <mergeCell ref="A42:D42"/>
    <mergeCell ref="A43:D43"/>
    <mergeCell ref="A44:D44"/>
    <mergeCell ref="A45:D45"/>
    <mergeCell ref="A46:D46"/>
    <mergeCell ref="A47:D47"/>
    <mergeCell ref="B7:D7"/>
    <mergeCell ref="B4:D4"/>
    <mergeCell ref="B5:D5"/>
    <mergeCell ref="B6:D6"/>
    <mergeCell ref="J19:N19"/>
    <mergeCell ref="A9:D10"/>
    <mergeCell ref="F4:G4"/>
    <mergeCell ref="M5:N5"/>
    <mergeCell ref="A66:D66"/>
    <mergeCell ref="M6:N6"/>
    <mergeCell ref="M7:N7"/>
    <mergeCell ref="M9:N9"/>
    <mergeCell ref="M10:N10"/>
    <mergeCell ref="M11:N11"/>
    <mergeCell ref="M12:N12"/>
    <mergeCell ref="M4:N4"/>
    <mergeCell ref="B13:D13"/>
    <mergeCell ref="C8:D8"/>
    <mergeCell ref="A18:D18"/>
    <mergeCell ref="I19:I20"/>
    <mergeCell ref="A19:D20"/>
    <mergeCell ref="A57:D57"/>
    <mergeCell ref="A58:D58"/>
    <mergeCell ref="A59:D59"/>
    <mergeCell ref="B14:D14"/>
    <mergeCell ref="F17:H18"/>
    <mergeCell ref="M13:N13"/>
    <mergeCell ref="M14:N14"/>
    <mergeCell ref="A123:N123"/>
    <mergeCell ref="A129:U129"/>
    <mergeCell ref="O123:P123"/>
    <mergeCell ref="A127:U127"/>
    <mergeCell ref="A121:N121"/>
    <mergeCell ref="O121:P121"/>
    <mergeCell ref="A21:D21"/>
    <mergeCell ref="A67:D67"/>
    <mergeCell ref="A68:D68"/>
    <mergeCell ref="A69:D69"/>
    <mergeCell ref="A70:D70"/>
    <mergeCell ref="A60:D60"/>
    <mergeCell ref="A61:D61"/>
    <mergeCell ref="A62:D62"/>
    <mergeCell ref="A63:D63"/>
    <mergeCell ref="A64:D64"/>
    <mergeCell ref="A65:D65"/>
    <mergeCell ref="A48:D48"/>
    <mergeCell ref="A49:D49"/>
    <mergeCell ref="A50:D50"/>
  </mergeCells>
  <phoneticPr fontId="41" type="noConversion"/>
  <conditionalFormatting sqref="J22:P117">
    <cfRule type="cellIs" dxfId="5" priority="43" stopIfTrue="1" operator="lessThan">
      <formula>0.01</formula>
    </cfRule>
    <cfRule type="cellIs" dxfId="4" priority="44" stopIfTrue="1" operator="greaterThan">
      <formula>0.01</formula>
    </cfRule>
  </conditionalFormatting>
  <conditionalFormatting sqref="J29:P29">
    <cfRule type="cellIs" dxfId="3" priority="17" stopIfTrue="1" operator="lessThan">
      <formula>0.01</formula>
    </cfRule>
    <cfRule type="cellIs" dxfId="2" priority="18" stopIfTrue="1" operator="greaterThan">
      <formula>0.01</formula>
    </cfRule>
  </conditionalFormatting>
  <conditionalFormatting sqref="J21:P21">
    <cfRule type="cellIs" dxfId="1" priority="1" stopIfTrue="1" operator="lessThan">
      <formula>0.01</formula>
    </cfRule>
    <cfRule type="cellIs" dxfId="0" priority="2" stopIfTrue="1" operator="greaterThan">
      <formula>0.01</formula>
    </cfRule>
  </conditionalFormatting>
  <printOptions horizontalCentered="1" verticalCentered="1"/>
  <pageMargins left="0.25" right="0.25" top="0.91822916666666698" bottom="0.75" header="0.3" footer="0.3"/>
  <pageSetup scale="50" orientation="portrait"/>
  <headerFooter>
    <oddHeader>&amp;L&amp;G
&amp;R&amp;"-,Bold"&amp;12Local Representative:
Name
Agency Name
Phone: 
Fax:
Email:</oddHeader>
    <oddFooter>&amp;CBuff, Inc.   •   195 Concourse Blvd., Suite B   •   Santa Rosa, CA  95403   •   tel: 707.569.9009   •   fax: 707.569.9990   •   www.buffusa.com   •   info@buffusa.com</oddFooter>
  </headerFooter>
  <drawing r:id="rId1"/>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Z159"/>
  <sheetViews>
    <sheetView showGridLines="0" workbookViewId="0">
      <selection activeCell="L17" sqref="L17"/>
    </sheetView>
  </sheetViews>
  <sheetFormatPr defaultColWidth="28.7109375" defaultRowHeight="14.25" x14ac:dyDescent="0.2"/>
  <cols>
    <col min="1" max="1" width="17.7109375" style="72" bestFit="1" customWidth="1"/>
    <col min="2" max="2" width="43" style="1" customWidth="1"/>
    <col min="3" max="3" width="8.42578125" style="1" customWidth="1"/>
    <col min="4" max="4" width="20.140625" style="1" customWidth="1"/>
    <col min="5" max="5" width="13.42578125" style="1" customWidth="1"/>
    <col min="6" max="7" width="3.140625" style="1" hidden="1" customWidth="1"/>
    <col min="8" max="8" width="8.140625" style="1" hidden="1" customWidth="1"/>
    <col min="9" max="9" width="14.7109375" style="1" customWidth="1"/>
    <col min="10" max="10" width="21.140625" style="1" customWidth="1"/>
    <col min="11" max="11" width="13.140625" style="1" customWidth="1"/>
    <col min="12" max="14" width="16.140625" style="1" bestFit="1" customWidth="1"/>
    <col min="15" max="15" width="15.7109375" style="1" customWidth="1"/>
    <col min="16" max="16" width="13.7109375" style="1" hidden="1" customWidth="1"/>
    <col min="17" max="17" width="15.7109375" style="1" hidden="1" customWidth="1"/>
    <col min="18" max="18" width="16.7109375" style="50" bestFit="1" customWidth="1"/>
    <col min="19" max="19" width="16.85546875" style="14" bestFit="1" customWidth="1"/>
    <col min="20" max="20" width="36.85546875" style="1" hidden="1" customWidth="1"/>
    <col min="21" max="21" width="8.7109375" style="1" customWidth="1"/>
    <col min="22" max="25" width="8.140625" style="1" customWidth="1"/>
    <col min="26" max="26" width="22" style="1" customWidth="1"/>
    <col min="27" max="16384" width="28.7109375" style="1"/>
  </cols>
  <sheetData>
    <row r="1" spans="1:26" ht="28.5" customHeight="1" thickBot="1" x14ac:dyDescent="0.4">
      <c r="A1" s="497" t="s">
        <v>736</v>
      </c>
      <c r="B1" s="497"/>
      <c r="C1" s="497"/>
      <c r="D1" s="497"/>
      <c r="E1" s="497"/>
      <c r="F1" s="497"/>
      <c r="G1" s="497"/>
      <c r="H1" s="497"/>
      <c r="I1" s="497"/>
      <c r="J1" s="497"/>
      <c r="K1" s="497"/>
      <c r="L1" s="497"/>
      <c r="M1" s="497"/>
      <c r="N1" s="497"/>
      <c r="O1" s="156"/>
      <c r="P1" s="49"/>
      <c r="Q1" s="49"/>
      <c r="R1" s="49"/>
      <c r="S1" s="49"/>
      <c r="T1" s="93" t="s">
        <v>30</v>
      </c>
      <c r="U1" s="80"/>
      <c r="V1" s="80"/>
      <c r="W1" s="80"/>
      <c r="X1" s="80"/>
      <c r="Y1" s="80"/>
      <c r="Z1" s="80"/>
    </row>
    <row r="2" spans="1:26" ht="20.100000000000001" customHeight="1" thickBot="1" x14ac:dyDescent="0.3">
      <c r="A2" s="157"/>
      <c r="B2" s="158"/>
      <c r="C2" s="158"/>
      <c r="D2" s="159"/>
      <c r="E2" s="39" t="str">
        <f>IF(ISBLANK('Order Form'!E2),"",'Order Form'!E2)</f>
        <v>Bill To:</v>
      </c>
      <c r="F2" s="27"/>
      <c r="G2" s="27"/>
      <c r="H2" s="27"/>
      <c r="I2" s="160"/>
      <c r="J2" s="160"/>
      <c r="K2" s="161"/>
      <c r="L2" s="41" t="s">
        <v>36</v>
      </c>
      <c r="M2" s="162" t="str">
        <f>IF(ISBLANK('Order Form'!N2),"",'Order Form'!N2)</f>
        <v/>
      </c>
      <c r="N2" s="163"/>
      <c r="O2" s="164" t="s">
        <v>123</v>
      </c>
      <c r="T2" s="94" t="s">
        <v>40</v>
      </c>
      <c r="U2" s="99"/>
      <c r="V2" s="74"/>
      <c r="W2" s="100"/>
      <c r="X2" s="101"/>
      <c r="Y2" s="101"/>
      <c r="Z2" s="101"/>
    </row>
    <row r="3" spans="1:26" ht="20.100000000000001" customHeight="1" thickBot="1" x14ac:dyDescent="0.3">
      <c r="A3" s="165" t="str">
        <f>IF(ISBLANK('Order Form'!A3),"",'Order Form'!A3)</f>
        <v>Order Date:</v>
      </c>
      <c r="B3" s="166" t="str">
        <f>IF(ISBLANK('Order Form'!B3),"",'Order Form'!B3)</f>
        <v/>
      </c>
      <c r="C3" s="167" t="str">
        <f>IF(ISBLANK('Order Form'!C3),"",'Order Form'!C3)</f>
        <v/>
      </c>
      <c r="D3" s="168"/>
      <c r="E3" s="169" t="str">
        <f>IF(ISBLANK('Order Form'!E3),"",'Order Form'!E3)</f>
        <v/>
      </c>
      <c r="F3" s="170"/>
      <c r="G3" s="170"/>
      <c r="H3" s="170"/>
      <c r="I3" s="170"/>
      <c r="J3" s="170"/>
      <c r="K3" s="171"/>
      <c r="L3" s="172" t="s">
        <v>27</v>
      </c>
      <c r="M3" s="169" t="str">
        <f>IF(ISBLANK('Order Form'!N3),"",'Order Form'!N3)</f>
        <v/>
      </c>
      <c r="N3" s="170" t="str">
        <f>IF(ISBLANK('Order Form'!O3),"",'Order Form'!O3)</f>
        <v/>
      </c>
      <c r="O3" s="173">
        <f>IF(ISBLANK('Order Form'!P3),"",'Order Form'!P3)</f>
        <v>1</v>
      </c>
      <c r="T3" s="95" t="s">
        <v>29</v>
      </c>
      <c r="U3" s="102"/>
      <c r="V3" s="75"/>
      <c r="W3" s="103"/>
      <c r="X3" s="102"/>
      <c r="Y3" s="102"/>
      <c r="Z3" s="102"/>
    </row>
    <row r="4" spans="1:26" ht="20.100000000000001" customHeight="1" x14ac:dyDescent="0.2">
      <c r="A4" s="174" t="str">
        <f>IF(ISBLANK('Order Form'!A4),"",'Order Form'!A4)</f>
        <v>Order Type:</v>
      </c>
      <c r="B4" s="175" t="str">
        <f>IF(ISBLANK('Order Form'!B4),"",'Order Form'!B4)</f>
        <v/>
      </c>
      <c r="C4" s="175" t="str">
        <f>IF(ISBLANK('Order Form'!C4),"",'Order Form'!C4)</f>
        <v/>
      </c>
      <c r="D4" s="168"/>
      <c r="E4" s="40" t="str">
        <f>IF(ISBLANK('Order Form'!E4),"",'Order Form'!E4)</f>
        <v>Ship To: (if different from Bill To)</v>
      </c>
      <c r="F4" s="25"/>
      <c r="G4" s="25"/>
      <c r="H4" s="25"/>
      <c r="I4" s="176"/>
      <c r="J4" s="26"/>
      <c r="K4" s="177"/>
      <c r="L4" s="172" t="s">
        <v>54</v>
      </c>
      <c r="M4" s="169" t="str">
        <f>IF(ISBLANK('Order Form'!N4),"",'Order Form'!N4)</f>
        <v/>
      </c>
      <c r="N4" s="170" t="str">
        <f>IF(ISBLANK('Order Form'!O4),"",'Order Form'!O4)</f>
        <v/>
      </c>
      <c r="O4" s="178" t="str">
        <f>IF(ISBLANK('Order Form'!P4),"",'Order Form'!P4)</f>
        <v/>
      </c>
      <c r="T4" s="95" t="s">
        <v>49</v>
      </c>
      <c r="U4" s="76"/>
      <c r="V4" s="75"/>
      <c r="W4" s="103"/>
      <c r="X4" s="102"/>
      <c r="Y4" s="102"/>
      <c r="Z4" s="102"/>
    </row>
    <row r="5" spans="1:26" ht="20.100000000000001" customHeight="1" x14ac:dyDescent="0.2">
      <c r="A5" s="179" t="str">
        <f>IF(ISBLANK('Order Form'!A5),"",'Order Form'!A5)</f>
        <v>(other):</v>
      </c>
      <c r="B5" s="180"/>
      <c r="C5" s="181" t="str">
        <f>IF(ISBLANK('Order Form'!C5),"",'Order Form'!C5)</f>
        <v/>
      </c>
      <c r="D5" s="168"/>
      <c r="E5" s="169" t="str">
        <f>IF(ISBLANK('Order Form'!E5),"",'Order Form'!E5)</f>
        <v/>
      </c>
      <c r="F5" s="170"/>
      <c r="G5" s="170"/>
      <c r="H5" s="170"/>
      <c r="I5" s="170"/>
      <c r="J5" s="170"/>
      <c r="K5" s="171"/>
      <c r="L5" s="172" t="s">
        <v>55</v>
      </c>
      <c r="M5" s="169" t="str">
        <f>IF(ISBLANK('Order Form'!N5),"",'Order Form'!N5)</f>
        <v/>
      </c>
      <c r="N5" s="170" t="str">
        <f>IF(ISBLANK('Order Form'!O5),"",'Order Form'!O5)</f>
        <v/>
      </c>
      <c r="O5" s="182" t="str">
        <f>IF(ISBLANK('Order Form'!P5),"",'Order Form'!P5)</f>
        <v/>
      </c>
      <c r="T5" s="95" t="s">
        <v>50</v>
      </c>
      <c r="U5" s="102"/>
      <c r="V5" s="75"/>
      <c r="W5" s="103"/>
      <c r="X5" s="102"/>
      <c r="Y5" s="102"/>
      <c r="Z5" s="102"/>
    </row>
    <row r="6" spans="1:26" ht="20.100000000000001" customHeight="1" x14ac:dyDescent="0.2">
      <c r="A6" s="183" t="str">
        <f>IF(ISBLANK('Order Form'!A6),"",'Order Form'!A6)</f>
        <v>Pmt Terms:</v>
      </c>
      <c r="B6" s="168" t="str">
        <f>IF(ISBLANK('Order Form'!B6),"",'Order Form'!B6)</f>
        <v>Current Terms</v>
      </c>
      <c r="C6" s="168" t="str">
        <f>IF(ISBLANK('Order Form'!C6),"",'Order Form'!C6)</f>
        <v/>
      </c>
      <c r="D6" s="184"/>
      <c r="E6" s="169" t="str">
        <f>IF(ISBLANK('Order Form'!E6),"",'Order Form'!E6)</f>
        <v/>
      </c>
      <c r="F6" s="170"/>
      <c r="G6" s="170"/>
      <c r="H6" s="170"/>
      <c r="I6" s="170"/>
      <c r="J6" s="170"/>
      <c r="K6" s="171"/>
      <c r="L6" s="185" t="s">
        <v>56</v>
      </c>
      <c r="M6" s="169" t="str">
        <f>IF(ISBLANK('Order Form'!N6),"",'Order Form'!N6)</f>
        <v/>
      </c>
      <c r="N6" s="170" t="str">
        <f>IF(ISBLANK('Order Form'!O6),"",'Order Form'!O6)</f>
        <v/>
      </c>
      <c r="O6" s="182" t="str">
        <f>IF(ISBLANK('Order Form'!P6),"",'Order Form'!P6)</f>
        <v/>
      </c>
      <c r="T6" s="95" t="s">
        <v>32</v>
      </c>
      <c r="U6" s="102"/>
      <c r="V6" s="75"/>
      <c r="W6" s="104"/>
      <c r="X6" s="102"/>
      <c r="Y6" s="102"/>
      <c r="Z6" s="102"/>
    </row>
    <row r="7" spans="1:26" ht="20.100000000000001" customHeight="1" x14ac:dyDescent="0.25">
      <c r="A7" s="179" t="str">
        <f>IF(ISBLANK('Order Form'!A7),"",'Order Form'!A7)</f>
        <v>(other):</v>
      </c>
      <c r="B7" s="180"/>
      <c r="C7" s="181" t="str">
        <f>IF(ISBLANK('Order Form'!C7),"",'Order Form'!C7)</f>
        <v/>
      </c>
      <c r="D7" s="175"/>
      <c r="E7" s="169" t="str">
        <f>IF(ISBLANK('Order Form'!E7),"",'Order Form'!E7)</f>
        <v/>
      </c>
      <c r="F7" s="170"/>
      <c r="G7" s="170"/>
      <c r="H7" s="170"/>
      <c r="I7" s="170"/>
      <c r="J7" s="170"/>
      <c r="K7" s="171"/>
      <c r="L7" s="185" t="s">
        <v>57</v>
      </c>
      <c r="M7" s="404"/>
      <c r="N7" s="405" t="str">
        <f>IF(ISBLANK('Order Form'!O7),"",'Order Form'!O7)</f>
        <v/>
      </c>
      <c r="O7" s="406" t="str">
        <f>IF(ISBLANK('Order Form'!P7),"",'Order Form'!P7)</f>
        <v/>
      </c>
      <c r="T7" s="96" t="s">
        <v>31</v>
      </c>
      <c r="U7" s="102"/>
      <c r="V7" s="75"/>
      <c r="W7" s="104"/>
      <c r="X7" s="105"/>
      <c r="Y7" s="105"/>
    </row>
    <row r="8" spans="1:26" ht="13.5" customHeight="1" thickBot="1" x14ac:dyDescent="0.3">
      <c r="A8" s="186"/>
      <c r="B8" s="187"/>
      <c r="C8" s="188"/>
      <c r="D8" s="187"/>
      <c r="E8" s="187"/>
      <c r="F8" s="187"/>
      <c r="G8" s="187"/>
      <c r="H8" s="187"/>
      <c r="I8" s="187"/>
      <c r="J8" s="187"/>
      <c r="K8" s="187"/>
      <c r="L8" s="187"/>
      <c r="M8" s="407" t="str">
        <f>IF(ISBLANK('Order Form'!N8),"",'Order Form'!N8)</f>
        <v/>
      </c>
      <c r="N8" s="408" t="str">
        <f>IF(ISBLANK('Order Form'!O8),"",'Order Form'!O8)</f>
        <v/>
      </c>
      <c r="O8" s="409" t="str">
        <f>IF(ISBLANK('Order Form'!P8),"",'Order Form'!P8)</f>
        <v/>
      </c>
      <c r="T8" s="96" t="s">
        <v>40</v>
      </c>
      <c r="U8" s="74"/>
      <c r="V8" s="75"/>
      <c r="W8" s="100"/>
      <c r="X8" s="105"/>
      <c r="Y8" s="105"/>
    </row>
    <row r="9" spans="1:26" ht="15" customHeight="1" thickBot="1" x14ac:dyDescent="0.25">
      <c r="A9" s="68"/>
      <c r="B9" s="68"/>
      <c r="C9" s="68"/>
      <c r="D9" s="68"/>
      <c r="E9" s="16"/>
      <c r="I9" s="16"/>
      <c r="J9" s="16"/>
      <c r="K9" s="16"/>
      <c r="L9" s="16"/>
      <c r="M9" s="16"/>
      <c r="N9" s="16"/>
      <c r="O9" s="16"/>
      <c r="T9" s="95" t="s">
        <v>28</v>
      </c>
      <c r="U9" s="74"/>
      <c r="V9" s="75"/>
      <c r="W9" s="100"/>
      <c r="X9" s="74"/>
      <c r="Y9" s="74"/>
    </row>
    <row r="10" spans="1:26" ht="15.75" customHeight="1" thickBot="1" x14ac:dyDescent="0.25">
      <c r="A10" s="69"/>
      <c r="B10" s="69"/>
      <c r="C10" s="69"/>
      <c r="D10" s="69"/>
      <c r="E10" s="189"/>
      <c r="F10" s="190"/>
      <c r="G10" s="190"/>
      <c r="H10" s="190"/>
      <c r="I10" s="191"/>
      <c r="J10" s="192"/>
      <c r="K10" s="192"/>
      <c r="L10" s="45"/>
      <c r="R10" s="1"/>
      <c r="S10" s="1"/>
    </row>
    <row r="11" spans="1:26" ht="15.75" customHeight="1" thickBot="1" x14ac:dyDescent="0.3">
      <c r="A11" s="70"/>
      <c r="B11" s="17"/>
      <c r="C11" s="17"/>
      <c r="D11" s="16"/>
      <c r="E11" s="193" t="s">
        <v>66</v>
      </c>
      <c r="F11" s="395" t="s">
        <v>43</v>
      </c>
      <c r="G11" s="396"/>
      <c r="H11" s="397"/>
      <c r="I11" s="504" t="s">
        <v>135</v>
      </c>
      <c r="J11" s="505"/>
      <c r="K11" s="506"/>
      <c r="L11" s="155"/>
      <c r="R11" s="1"/>
      <c r="S11" s="1"/>
    </row>
    <row r="12" spans="1:26" ht="15.75" thickBot="1" x14ac:dyDescent="0.3">
      <c r="A12" s="70"/>
      <c r="B12" s="17"/>
      <c r="C12" s="17"/>
      <c r="D12" s="21"/>
      <c r="E12" s="63">
        <f>'Order Form'!E12</f>
        <v>1</v>
      </c>
      <c r="F12" s="398"/>
      <c r="G12" s="399"/>
      <c r="H12" s="400"/>
      <c r="I12" s="504" t="s">
        <v>136</v>
      </c>
      <c r="J12" s="505"/>
      <c r="K12" s="506"/>
      <c r="L12" s="200">
        <f>'Order Form'!P14</f>
        <v>0</v>
      </c>
      <c r="R12" s="1"/>
      <c r="S12" s="1"/>
    </row>
    <row r="13" spans="1:26" ht="15" x14ac:dyDescent="0.25">
      <c r="A13" s="70"/>
      <c r="B13" s="17"/>
      <c r="C13" s="17"/>
      <c r="D13" s="21"/>
      <c r="E13" s="194" t="s">
        <v>84</v>
      </c>
      <c r="F13" s="398"/>
      <c r="G13" s="399"/>
      <c r="H13" s="400"/>
      <c r="I13" s="504" t="s">
        <v>137</v>
      </c>
      <c r="J13" s="505"/>
      <c r="K13" s="506"/>
      <c r="L13" s="200">
        <f>'Order Form'!P15</f>
        <v>0</v>
      </c>
      <c r="R13" s="1"/>
      <c r="S13" s="1"/>
    </row>
    <row r="14" spans="1:26" ht="15" customHeight="1" x14ac:dyDescent="0.2">
      <c r="A14" s="70"/>
      <c r="B14" s="17"/>
      <c r="C14" s="17"/>
      <c r="D14" s="21"/>
      <c r="E14" s="195" t="s">
        <v>85</v>
      </c>
      <c r="F14" s="398"/>
      <c r="G14" s="399"/>
      <c r="H14" s="400"/>
      <c r="I14" s="196"/>
      <c r="J14" s="197"/>
      <c r="K14" s="197"/>
      <c r="L14" s="201"/>
      <c r="R14" s="1"/>
      <c r="S14" s="1"/>
    </row>
    <row r="15" spans="1:26" ht="15.75" customHeight="1" thickBot="1" x14ac:dyDescent="0.3">
      <c r="A15" s="71"/>
      <c r="B15" s="16"/>
      <c r="C15" s="16"/>
      <c r="D15" s="24"/>
      <c r="E15" s="198" t="s">
        <v>86</v>
      </c>
      <c r="F15" s="401"/>
      <c r="G15" s="402"/>
      <c r="H15" s="403"/>
      <c r="I15" s="199"/>
      <c r="J15" s="507" t="s">
        <v>139</v>
      </c>
      <c r="K15" s="508"/>
      <c r="L15" s="202"/>
      <c r="R15" s="1"/>
      <c r="S15" s="1"/>
    </row>
    <row r="16" spans="1:26" ht="15.75" thickBot="1" x14ac:dyDescent="0.3">
      <c r="A16" s="133" t="s">
        <v>109</v>
      </c>
      <c r="B16" s="134" t="s">
        <v>58</v>
      </c>
      <c r="C16" s="499" t="s">
        <v>133</v>
      </c>
      <c r="D16" s="500"/>
      <c r="E16" s="483" t="s">
        <v>134</v>
      </c>
      <c r="F16" s="484"/>
      <c r="G16" s="484"/>
      <c r="H16" s="484"/>
      <c r="I16" s="484"/>
      <c r="J16" s="484"/>
      <c r="K16" s="485"/>
      <c r="L16" s="203" t="s">
        <v>138</v>
      </c>
      <c r="R16" s="1"/>
      <c r="S16" s="1"/>
    </row>
    <row r="17" spans="1:26" s="112" customFormat="1" ht="27.95" customHeight="1" thickTop="1" x14ac:dyDescent="0.25">
      <c r="A17" s="142">
        <v>515879</v>
      </c>
      <c r="B17" s="143" t="s">
        <v>127</v>
      </c>
      <c r="C17" s="498" t="s">
        <v>128</v>
      </c>
      <c r="D17" s="498"/>
      <c r="E17" s="509" t="s">
        <v>157</v>
      </c>
      <c r="F17" s="510"/>
      <c r="G17" s="510"/>
      <c r="H17" s="510"/>
      <c r="I17" s="510"/>
      <c r="J17" s="510"/>
      <c r="K17" s="511"/>
      <c r="L17" s="114" t="s">
        <v>743</v>
      </c>
      <c r="M17" s="501" t="str">
        <f>IF(OR('Order Form'!$K$14&gt;=100,L13&gt;=1000),"Qualified",IF(L17&gt;0,"Error",""))</f>
        <v>Error</v>
      </c>
      <c r="N17" s="502"/>
      <c r="O17" s="503"/>
    </row>
    <row r="18" spans="1:26" s="112" customFormat="1" ht="15" x14ac:dyDescent="0.25">
      <c r="A18" s="144">
        <v>522634</v>
      </c>
      <c r="B18" s="145" t="s">
        <v>731</v>
      </c>
      <c r="C18" s="386" t="s">
        <v>741</v>
      </c>
      <c r="D18" s="343"/>
      <c r="E18" s="340" t="s">
        <v>129</v>
      </c>
      <c r="F18" s="341"/>
      <c r="G18" s="341"/>
      <c r="H18" s="341"/>
      <c r="I18" s="341"/>
      <c r="J18" s="341"/>
      <c r="K18" s="342"/>
      <c r="L18" s="114"/>
      <c r="M18" s="489"/>
      <c r="N18" s="490"/>
      <c r="O18" s="491"/>
    </row>
    <row r="19" spans="1:26" s="112" customFormat="1" ht="15" customHeight="1" x14ac:dyDescent="0.25">
      <c r="A19" s="144">
        <v>521139</v>
      </c>
      <c r="B19" s="145" t="s">
        <v>156</v>
      </c>
      <c r="C19" s="386"/>
      <c r="D19" s="343"/>
      <c r="E19" s="379" t="s">
        <v>129</v>
      </c>
      <c r="F19" s="341"/>
      <c r="G19" s="341"/>
      <c r="H19" s="341"/>
      <c r="I19" s="341"/>
      <c r="J19" s="341"/>
      <c r="K19" s="342"/>
      <c r="L19" s="114"/>
      <c r="M19" s="489"/>
      <c r="N19" s="490"/>
      <c r="O19" s="491"/>
    </row>
    <row r="20" spans="1:26" s="112" customFormat="1" ht="14.1" customHeight="1" x14ac:dyDescent="0.25">
      <c r="A20" s="144">
        <v>521664</v>
      </c>
      <c r="B20" s="145" t="s">
        <v>732</v>
      </c>
      <c r="C20" s="386"/>
      <c r="D20" s="343"/>
      <c r="E20" s="379" t="s">
        <v>129</v>
      </c>
      <c r="F20" s="341"/>
      <c r="G20" s="341"/>
      <c r="H20" s="341"/>
      <c r="I20" s="341"/>
      <c r="J20" s="341"/>
      <c r="K20" s="342"/>
      <c r="L20" s="114"/>
      <c r="M20" s="489"/>
      <c r="N20" s="490"/>
      <c r="O20" s="491"/>
    </row>
    <row r="21" spans="1:26" s="112" customFormat="1" ht="14.1" customHeight="1" x14ac:dyDescent="0.25">
      <c r="A21" s="144">
        <v>503659</v>
      </c>
      <c r="B21" s="145" t="s">
        <v>130</v>
      </c>
      <c r="C21" s="386" t="s">
        <v>131</v>
      </c>
      <c r="D21" s="343"/>
      <c r="E21" s="486" t="s">
        <v>132</v>
      </c>
      <c r="F21" s="487"/>
      <c r="G21" s="487"/>
      <c r="H21" s="487"/>
      <c r="I21" s="487"/>
      <c r="J21" s="487"/>
      <c r="K21" s="488"/>
      <c r="L21" s="114"/>
      <c r="M21" s="489" t="str">
        <f>IF(OR($L$12&gt;=40,$L$13&gt;=450),"Qualified",IF(L22&gt;0,"Error",""))</f>
        <v/>
      </c>
      <c r="N21" s="490"/>
      <c r="O21" s="491"/>
    </row>
    <row r="22" spans="1:26" s="112" customFormat="1" ht="14.1" customHeight="1" x14ac:dyDescent="0.25">
      <c r="A22" s="144">
        <v>521140</v>
      </c>
      <c r="B22" s="145" t="s">
        <v>153</v>
      </c>
      <c r="C22" s="386" t="s">
        <v>740</v>
      </c>
      <c r="D22" s="343"/>
      <c r="E22" s="379" t="s">
        <v>129</v>
      </c>
      <c r="F22" s="341"/>
      <c r="G22" s="341"/>
      <c r="H22" s="341"/>
      <c r="I22" s="341"/>
      <c r="J22" s="341"/>
      <c r="K22" s="342"/>
      <c r="L22" s="114"/>
      <c r="M22" s="489"/>
      <c r="N22" s="490"/>
      <c r="O22" s="491"/>
    </row>
    <row r="23" spans="1:26" s="112" customFormat="1" ht="14.1" customHeight="1" x14ac:dyDescent="0.25">
      <c r="A23" s="144">
        <v>521141</v>
      </c>
      <c r="B23" s="145" t="s">
        <v>155</v>
      </c>
      <c r="C23" s="386" t="s">
        <v>739</v>
      </c>
      <c r="D23" s="343"/>
      <c r="E23" s="379" t="s">
        <v>129</v>
      </c>
      <c r="F23" s="341"/>
      <c r="G23" s="341"/>
      <c r="H23" s="341"/>
      <c r="I23" s="341"/>
      <c r="J23" s="341"/>
      <c r="K23" s="342"/>
      <c r="L23" s="114"/>
      <c r="M23" s="489"/>
      <c r="N23" s="490"/>
      <c r="O23" s="491"/>
    </row>
    <row r="24" spans="1:26" s="112" customFormat="1" ht="14.1" customHeight="1" x14ac:dyDescent="0.25">
      <c r="A24" s="144">
        <v>15390</v>
      </c>
      <c r="B24" s="145" t="s">
        <v>154</v>
      </c>
      <c r="C24" s="386" t="s">
        <v>738</v>
      </c>
      <c r="D24" s="343"/>
      <c r="E24" s="340" t="s">
        <v>129</v>
      </c>
      <c r="F24" s="341"/>
      <c r="G24" s="341"/>
      <c r="H24" s="341"/>
      <c r="I24" s="341"/>
      <c r="J24" s="341"/>
      <c r="K24" s="342"/>
      <c r="L24" s="114"/>
      <c r="M24" s="489"/>
      <c r="N24" s="490"/>
      <c r="O24" s="491"/>
    </row>
    <row r="25" spans="1:26" s="112" customFormat="1" ht="14.1" customHeight="1" x14ac:dyDescent="0.25">
      <c r="A25" s="144">
        <v>519037</v>
      </c>
      <c r="B25" s="145" t="s">
        <v>733</v>
      </c>
      <c r="C25" s="386" t="s">
        <v>737</v>
      </c>
      <c r="D25" s="343"/>
      <c r="E25" s="340" t="s">
        <v>129</v>
      </c>
      <c r="F25" s="341"/>
      <c r="G25" s="341"/>
      <c r="H25" s="341"/>
      <c r="I25" s="341"/>
      <c r="J25" s="341"/>
      <c r="K25" s="342"/>
      <c r="L25" s="114"/>
      <c r="M25" s="489"/>
      <c r="N25" s="490"/>
      <c r="O25" s="491"/>
    </row>
    <row r="26" spans="1:26" s="112" customFormat="1" ht="15.75" thickBot="1" x14ac:dyDescent="0.3">
      <c r="A26" s="204"/>
      <c r="B26" s="205"/>
      <c r="C26" s="492"/>
      <c r="D26" s="493"/>
      <c r="E26" s="480"/>
      <c r="F26" s="481"/>
      <c r="G26" s="481"/>
      <c r="H26" s="481"/>
      <c r="I26" s="481"/>
      <c r="J26" s="481"/>
      <c r="K26" s="482"/>
      <c r="L26" s="206"/>
      <c r="M26" s="494"/>
      <c r="N26" s="495"/>
      <c r="O26" s="496"/>
    </row>
    <row r="27" spans="1:26" x14ac:dyDescent="0.2">
      <c r="E27" s="3"/>
      <c r="F27" s="3"/>
      <c r="G27" s="3"/>
      <c r="H27" s="3"/>
      <c r="I27" s="3"/>
      <c r="J27" s="3"/>
      <c r="K27" s="3"/>
      <c r="L27" s="3"/>
      <c r="R27" s="1"/>
      <c r="S27" s="1"/>
    </row>
    <row r="28" spans="1:26" x14ac:dyDescent="0.2">
      <c r="E28" s="3"/>
      <c r="F28" s="3"/>
      <c r="G28" s="3"/>
      <c r="H28" s="3"/>
      <c r="I28" s="3"/>
      <c r="J28" s="3"/>
      <c r="K28" s="3"/>
      <c r="L28" s="3"/>
      <c r="M28" s="3"/>
      <c r="N28" s="3"/>
      <c r="U28" s="3"/>
      <c r="V28" s="3"/>
      <c r="W28" s="3"/>
      <c r="X28" s="3"/>
      <c r="Y28" s="3"/>
      <c r="Z28" s="3"/>
    </row>
    <row r="29" spans="1:26" x14ac:dyDescent="0.2">
      <c r="E29" s="3"/>
      <c r="F29" s="3"/>
      <c r="G29" s="3"/>
      <c r="H29" s="3"/>
      <c r="I29" s="3"/>
      <c r="J29" s="3"/>
      <c r="K29" s="3"/>
      <c r="L29" s="3"/>
      <c r="M29" s="3"/>
      <c r="N29" s="3"/>
      <c r="U29" s="3"/>
      <c r="V29" s="3"/>
      <c r="W29" s="3"/>
      <c r="X29" s="3"/>
      <c r="Y29" s="3"/>
      <c r="Z29" s="3"/>
    </row>
    <row r="30" spans="1:26" x14ac:dyDescent="0.2">
      <c r="E30" s="3"/>
      <c r="F30" s="3"/>
      <c r="G30" s="3"/>
      <c r="H30" s="3"/>
      <c r="I30" s="3"/>
      <c r="J30" s="3"/>
      <c r="K30" s="3"/>
      <c r="L30" s="3"/>
      <c r="M30" s="3"/>
      <c r="N30" s="3"/>
      <c r="U30" s="3"/>
      <c r="V30" s="3"/>
      <c r="W30" s="3"/>
      <c r="X30" s="3"/>
      <c r="Y30" s="3"/>
      <c r="Z30" s="3"/>
    </row>
    <row r="31" spans="1:26" x14ac:dyDescent="0.2">
      <c r="E31" s="3"/>
      <c r="F31" s="3"/>
      <c r="G31" s="3"/>
      <c r="H31" s="3"/>
      <c r="I31" s="3"/>
      <c r="J31" s="3"/>
      <c r="K31" s="3"/>
      <c r="L31" s="3"/>
      <c r="M31" s="3"/>
      <c r="N31" s="3"/>
      <c r="U31" s="3"/>
      <c r="V31" s="3"/>
      <c r="W31" s="3"/>
      <c r="X31" s="3"/>
      <c r="Y31" s="3"/>
      <c r="Z31" s="3"/>
    </row>
    <row r="32" spans="1:26" x14ac:dyDescent="0.2">
      <c r="E32" s="3"/>
      <c r="F32" s="3"/>
      <c r="G32" s="3"/>
      <c r="H32" s="3"/>
      <c r="I32" s="3"/>
      <c r="J32" s="3"/>
      <c r="K32" s="3"/>
      <c r="L32" s="3"/>
      <c r="M32" s="3"/>
      <c r="N32" s="3"/>
      <c r="U32" s="3"/>
      <c r="V32" s="3"/>
      <c r="W32" s="3"/>
      <c r="X32" s="3"/>
      <c r="Y32" s="3"/>
      <c r="Z32" s="3"/>
    </row>
    <row r="33" spans="5:26" x14ac:dyDescent="0.2">
      <c r="E33" s="3"/>
      <c r="F33" s="3"/>
      <c r="G33" s="3"/>
      <c r="H33" s="3"/>
      <c r="I33" s="3"/>
      <c r="J33" s="3"/>
      <c r="K33" s="3"/>
      <c r="L33" s="3"/>
      <c r="M33" s="3"/>
      <c r="N33" s="3"/>
      <c r="U33" s="3"/>
      <c r="V33" s="3"/>
      <c r="W33" s="3"/>
      <c r="X33" s="3"/>
      <c r="Y33" s="3"/>
      <c r="Z33" s="3"/>
    </row>
    <row r="34" spans="5:26" x14ac:dyDescent="0.2">
      <c r="E34" s="3"/>
      <c r="F34" s="3"/>
      <c r="G34" s="3"/>
      <c r="H34" s="3"/>
      <c r="I34" s="3"/>
      <c r="J34" s="3"/>
      <c r="K34" s="3"/>
      <c r="L34" s="3"/>
      <c r="M34" s="3"/>
      <c r="N34" s="3"/>
      <c r="U34" s="3"/>
      <c r="V34" s="3"/>
      <c r="W34" s="3"/>
      <c r="X34" s="3"/>
      <c r="Y34" s="3"/>
      <c r="Z34" s="3"/>
    </row>
    <row r="35" spans="5:26" x14ac:dyDescent="0.2">
      <c r="E35" s="3"/>
      <c r="F35" s="3"/>
      <c r="G35" s="3"/>
      <c r="H35" s="3"/>
      <c r="I35" s="3"/>
      <c r="J35" s="3"/>
      <c r="K35" s="3"/>
      <c r="L35" s="3"/>
      <c r="M35" s="3"/>
      <c r="N35" s="3"/>
      <c r="U35" s="3"/>
      <c r="V35" s="3"/>
      <c r="W35" s="3"/>
      <c r="X35" s="3"/>
      <c r="Y35" s="3"/>
      <c r="Z35" s="3"/>
    </row>
    <row r="36" spans="5:26" x14ac:dyDescent="0.2">
      <c r="E36" s="3"/>
      <c r="F36" s="3"/>
      <c r="G36" s="3"/>
      <c r="H36" s="3"/>
      <c r="I36" s="3"/>
      <c r="J36" s="3"/>
      <c r="K36" s="3"/>
      <c r="L36" s="3"/>
      <c r="M36" s="3"/>
      <c r="N36" s="3"/>
      <c r="U36" s="3"/>
      <c r="V36" s="3"/>
      <c r="W36" s="3"/>
      <c r="X36" s="3"/>
      <c r="Y36" s="3"/>
      <c r="Z36" s="3"/>
    </row>
    <row r="37" spans="5:26" x14ac:dyDescent="0.2">
      <c r="E37" s="3"/>
      <c r="F37" s="3"/>
      <c r="G37" s="3"/>
      <c r="H37" s="3"/>
      <c r="I37" s="3"/>
      <c r="J37" s="3"/>
      <c r="K37" s="3"/>
      <c r="L37" s="3"/>
      <c r="M37" s="3"/>
      <c r="N37" s="3"/>
      <c r="U37" s="3"/>
      <c r="V37" s="3"/>
      <c r="W37" s="3"/>
      <c r="X37" s="3"/>
      <c r="Y37" s="3"/>
      <c r="Z37" s="3"/>
    </row>
    <row r="38" spans="5:26" x14ac:dyDescent="0.2">
      <c r="E38" s="3"/>
      <c r="F38" s="3"/>
      <c r="G38" s="3"/>
      <c r="H38" s="3"/>
      <c r="I38" s="3"/>
      <c r="J38" s="3"/>
      <c r="K38" s="3"/>
      <c r="L38" s="3"/>
      <c r="M38" s="3"/>
      <c r="N38" s="3"/>
      <c r="U38" s="3"/>
      <c r="V38" s="3"/>
      <c r="W38" s="3"/>
      <c r="X38" s="3"/>
      <c r="Y38" s="3"/>
      <c r="Z38" s="3"/>
    </row>
    <row r="39" spans="5:26" x14ac:dyDescent="0.2">
      <c r="E39" s="3"/>
      <c r="F39" s="3"/>
      <c r="G39" s="3"/>
      <c r="H39" s="3"/>
      <c r="I39" s="3"/>
      <c r="J39" s="3"/>
      <c r="K39" s="3"/>
      <c r="L39" s="3"/>
      <c r="M39" s="3"/>
      <c r="N39" s="3"/>
      <c r="U39" s="3"/>
      <c r="V39" s="3"/>
      <c r="W39" s="3"/>
      <c r="X39" s="3"/>
      <c r="Y39" s="3"/>
      <c r="Z39" s="3"/>
    </row>
    <row r="40" spans="5:26" x14ac:dyDescent="0.2">
      <c r="E40" s="3"/>
      <c r="F40" s="3"/>
      <c r="G40" s="3"/>
      <c r="H40" s="3"/>
      <c r="I40" s="3"/>
      <c r="J40" s="3"/>
      <c r="K40" s="3"/>
      <c r="L40" s="3"/>
      <c r="M40" s="3"/>
      <c r="N40" s="3"/>
      <c r="U40" s="3"/>
      <c r="V40" s="3"/>
      <c r="W40" s="3"/>
      <c r="X40" s="3"/>
      <c r="Y40" s="3"/>
      <c r="Z40" s="3"/>
    </row>
    <row r="41" spans="5:26" x14ac:dyDescent="0.2">
      <c r="E41" s="3"/>
      <c r="F41" s="3"/>
      <c r="G41" s="3"/>
      <c r="H41" s="3"/>
      <c r="I41" s="3"/>
      <c r="J41" s="3"/>
      <c r="K41" s="3"/>
      <c r="L41" s="3"/>
      <c r="M41" s="3"/>
      <c r="N41" s="3"/>
      <c r="U41" s="3"/>
      <c r="V41" s="3"/>
      <c r="W41" s="3"/>
      <c r="X41" s="3"/>
      <c r="Y41" s="3"/>
      <c r="Z41" s="3"/>
    </row>
    <row r="42" spans="5:26" x14ac:dyDescent="0.2">
      <c r="E42" s="3"/>
      <c r="F42" s="3"/>
      <c r="G42" s="3"/>
      <c r="H42" s="3"/>
      <c r="I42" s="3"/>
      <c r="J42" s="3"/>
      <c r="K42" s="3"/>
      <c r="L42" s="3"/>
      <c r="M42" s="3"/>
      <c r="N42" s="3"/>
      <c r="U42" s="3"/>
      <c r="V42" s="3"/>
      <c r="W42" s="3"/>
      <c r="X42" s="3"/>
      <c r="Y42" s="3"/>
      <c r="Z42" s="3"/>
    </row>
    <row r="43" spans="5:26" x14ac:dyDescent="0.2">
      <c r="E43" s="3"/>
      <c r="F43" s="3"/>
      <c r="G43" s="3"/>
      <c r="H43" s="3"/>
      <c r="I43" s="3"/>
      <c r="J43" s="3"/>
      <c r="K43" s="3"/>
      <c r="L43" s="3"/>
      <c r="M43" s="3"/>
      <c r="N43" s="3"/>
      <c r="U43" s="3"/>
      <c r="V43" s="3"/>
      <c r="W43" s="3"/>
      <c r="X43" s="3"/>
      <c r="Y43" s="3"/>
      <c r="Z43" s="3"/>
    </row>
    <row r="44" spans="5:26" x14ac:dyDescent="0.2">
      <c r="E44" s="3"/>
      <c r="F44" s="3"/>
      <c r="G44" s="3"/>
      <c r="H44" s="3"/>
      <c r="I44" s="3"/>
      <c r="J44" s="3"/>
      <c r="K44" s="3"/>
      <c r="L44" s="3"/>
      <c r="M44" s="3"/>
      <c r="N44" s="3"/>
      <c r="U44" s="3"/>
      <c r="V44" s="3"/>
      <c r="W44" s="3"/>
      <c r="X44" s="3"/>
      <c r="Y44" s="3"/>
      <c r="Z44" s="3"/>
    </row>
    <row r="45" spans="5:26" x14ac:dyDescent="0.2">
      <c r="E45" s="3"/>
      <c r="F45" s="3"/>
      <c r="G45" s="3"/>
      <c r="H45" s="3"/>
      <c r="I45" s="3"/>
      <c r="J45" s="3"/>
      <c r="K45" s="3"/>
      <c r="L45" s="3"/>
      <c r="M45" s="3"/>
      <c r="N45" s="3"/>
      <c r="U45" s="3"/>
      <c r="V45" s="3"/>
      <c r="W45" s="3"/>
      <c r="X45" s="3"/>
      <c r="Y45" s="3"/>
      <c r="Z45" s="3"/>
    </row>
    <row r="46" spans="5:26" x14ac:dyDescent="0.2">
      <c r="E46" s="3"/>
      <c r="F46" s="3"/>
      <c r="G46" s="3"/>
      <c r="H46" s="3"/>
      <c r="I46" s="3"/>
      <c r="J46" s="3"/>
      <c r="K46" s="3"/>
      <c r="L46" s="3"/>
      <c r="M46" s="3"/>
      <c r="N46" s="3"/>
      <c r="U46" s="3"/>
      <c r="V46" s="3"/>
      <c r="W46" s="3"/>
      <c r="X46" s="3"/>
      <c r="Y46" s="3"/>
      <c r="Z46" s="3"/>
    </row>
    <row r="47" spans="5:26" x14ac:dyDescent="0.2">
      <c r="E47" s="3"/>
      <c r="F47" s="3"/>
      <c r="G47" s="3"/>
      <c r="H47" s="3"/>
      <c r="I47" s="3"/>
      <c r="J47" s="3"/>
      <c r="K47" s="3"/>
      <c r="L47" s="3"/>
      <c r="M47" s="3"/>
      <c r="N47" s="3"/>
      <c r="U47" s="3"/>
      <c r="V47" s="3"/>
      <c r="W47" s="3"/>
      <c r="X47" s="3"/>
      <c r="Y47" s="3"/>
      <c r="Z47" s="3"/>
    </row>
    <row r="48" spans="5:26" x14ac:dyDescent="0.2">
      <c r="E48" s="3"/>
      <c r="F48" s="3"/>
      <c r="G48" s="3"/>
      <c r="H48" s="3"/>
      <c r="I48" s="3"/>
      <c r="J48" s="3"/>
      <c r="K48" s="3"/>
      <c r="L48" s="3"/>
      <c r="M48" s="3"/>
      <c r="N48" s="3"/>
      <c r="U48" s="3"/>
      <c r="V48" s="3"/>
      <c r="W48" s="3"/>
      <c r="X48" s="3"/>
      <c r="Y48" s="3"/>
      <c r="Z48" s="3"/>
    </row>
    <row r="49" spans="5:26" x14ac:dyDescent="0.2">
      <c r="E49" s="3"/>
      <c r="F49" s="3"/>
      <c r="G49" s="3"/>
      <c r="H49" s="3"/>
      <c r="I49" s="3"/>
      <c r="J49" s="3"/>
      <c r="K49" s="3"/>
      <c r="L49" s="3"/>
      <c r="M49" s="3"/>
      <c r="N49" s="3"/>
      <c r="U49" s="3"/>
      <c r="V49" s="3"/>
      <c r="W49" s="3"/>
      <c r="X49" s="3"/>
      <c r="Y49" s="3"/>
      <c r="Z49" s="3"/>
    </row>
    <row r="50" spans="5:26" x14ac:dyDescent="0.2">
      <c r="E50" s="3"/>
      <c r="F50" s="3"/>
      <c r="G50" s="3"/>
      <c r="H50" s="3"/>
      <c r="I50" s="3"/>
      <c r="J50" s="3"/>
      <c r="K50" s="3"/>
      <c r="L50" s="3"/>
      <c r="M50" s="3"/>
      <c r="N50" s="3"/>
      <c r="U50" s="3"/>
      <c r="V50" s="3"/>
      <c r="W50" s="3"/>
      <c r="X50" s="3"/>
      <c r="Y50" s="3"/>
      <c r="Z50" s="3"/>
    </row>
    <row r="51" spans="5:26" x14ac:dyDescent="0.2">
      <c r="E51" s="3"/>
      <c r="F51" s="3"/>
      <c r="G51" s="3"/>
      <c r="H51" s="3"/>
      <c r="I51" s="3"/>
      <c r="J51" s="3"/>
      <c r="K51" s="3"/>
      <c r="L51" s="3"/>
      <c r="M51" s="3"/>
      <c r="N51" s="3"/>
      <c r="U51" s="3"/>
      <c r="V51" s="3"/>
      <c r="W51" s="3"/>
      <c r="X51" s="3"/>
      <c r="Y51" s="3"/>
      <c r="Z51" s="3"/>
    </row>
    <row r="52" spans="5:26" x14ac:dyDescent="0.2">
      <c r="E52" s="3"/>
      <c r="F52" s="3"/>
      <c r="G52" s="3"/>
      <c r="H52" s="3"/>
      <c r="I52" s="3"/>
      <c r="J52" s="3"/>
      <c r="K52" s="3"/>
      <c r="L52" s="3"/>
      <c r="M52" s="3"/>
      <c r="N52" s="3"/>
      <c r="U52" s="3"/>
      <c r="V52" s="3"/>
      <c r="W52" s="3"/>
      <c r="X52" s="3"/>
      <c r="Y52" s="3"/>
      <c r="Z52" s="3"/>
    </row>
    <row r="53" spans="5:26" x14ac:dyDescent="0.2">
      <c r="E53" s="3"/>
      <c r="F53" s="3"/>
      <c r="G53" s="3"/>
      <c r="H53" s="3"/>
      <c r="I53" s="3"/>
      <c r="J53" s="3"/>
      <c r="K53" s="3"/>
      <c r="L53" s="3"/>
      <c r="M53" s="3"/>
      <c r="N53" s="3"/>
      <c r="U53" s="3"/>
      <c r="V53" s="3"/>
      <c r="W53" s="3"/>
      <c r="X53" s="3"/>
      <c r="Y53" s="3"/>
      <c r="Z53" s="3"/>
    </row>
    <row r="54" spans="5:26" x14ac:dyDescent="0.2">
      <c r="E54" s="3"/>
      <c r="F54" s="3"/>
      <c r="G54" s="3"/>
      <c r="H54" s="3"/>
      <c r="I54" s="3"/>
      <c r="J54" s="3"/>
      <c r="K54" s="3"/>
      <c r="L54" s="3"/>
      <c r="M54" s="3"/>
      <c r="N54" s="3"/>
      <c r="U54" s="3"/>
      <c r="V54" s="3"/>
      <c r="W54" s="3"/>
      <c r="X54" s="3"/>
      <c r="Y54" s="3"/>
      <c r="Z54" s="3"/>
    </row>
    <row r="55" spans="5:26" x14ac:dyDescent="0.2">
      <c r="E55" s="3"/>
      <c r="F55" s="3"/>
      <c r="G55" s="3"/>
      <c r="H55" s="3"/>
      <c r="I55" s="3"/>
      <c r="J55" s="3"/>
      <c r="K55" s="3"/>
      <c r="L55" s="3"/>
      <c r="M55" s="3"/>
      <c r="N55" s="3"/>
      <c r="U55" s="3"/>
      <c r="V55" s="3"/>
      <c r="W55" s="3"/>
      <c r="X55" s="3"/>
      <c r="Y55" s="3"/>
      <c r="Z55" s="3"/>
    </row>
    <row r="56" spans="5:26" x14ac:dyDescent="0.2">
      <c r="E56" s="3"/>
      <c r="F56" s="3"/>
      <c r="G56" s="3"/>
      <c r="H56" s="3"/>
      <c r="I56" s="3"/>
      <c r="J56" s="3"/>
      <c r="K56" s="3"/>
      <c r="L56" s="3"/>
      <c r="M56" s="3"/>
      <c r="N56" s="3"/>
      <c r="U56" s="3"/>
      <c r="V56" s="3"/>
      <c r="W56" s="3"/>
      <c r="X56" s="3"/>
      <c r="Y56" s="3"/>
      <c r="Z56" s="3"/>
    </row>
    <row r="57" spans="5:26" x14ac:dyDescent="0.2">
      <c r="E57" s="3"/>
      <c r="F57" s="3"/>
      <c r="G57" s="3"/>
      <c r="H57" s="3"/>
      <c r="I57" s="3"/>
      <c r="J57" s="3"/>
      <c r="K57" s="3"/>
      <c r="L57" s="3"/>
      <c r="M57" s="3"/>
      <c r="N57" s="3"/>
      <c r="U57" s="3"/>
      <c r="V57" s="3"/>
      <c r="W57" s="3"/>
      <c r="X57" s="3"/>
      <c r="Y57" s="3"/>
      <c r="Z57" s="3"/>
    </row>
    <row r="58" spans="5:26" x14ac:dyDescent="0.2">
      <c r="E58" s="3"/>
      <c r="F58" s="3"/>
      <c r="G58" s="3"/>
      <c r="H58" s="3"/>
      <c r="I58" s="3"/>
      <c r="J58" s="3"/>
      <c r="K58" s="3"/>
      <c r="L58" s="3"/>
      <c r="M58" s="3"/>
      <c r="N58" s="3"/>
      <c r="U58" s="3"/>
      <c r="V58" s="3"/>
      <c r="W58" s="3"/>
      <c r="X58" s="3"/>
      <c r="Y58" s="3"/>
      <c r="Z58" s="3"/>
    </row>
    <row r="59" spans="5:26" x14ac:dyDescent="0.2">
      <c r="E59" s="3"/>
      <c r="F59" s="3"/>
      <c r="G59" s="3"/>
      <c r="H59" s="3"/>
      <c r="I59" s="3"/>
      <c r="J59" s="3"/>
      <c r="K59" s="3"/>
      <c r="L59" s="3"/>
      <c r="M59" s="3"/>
      <c r="N59" s="3"/>
      <c r="U59" s="3"/>
      <c r="V59" s="3"/>
      <c r="W59" s="3"/>
      <c r="X59" s="3"/>
      <c r="Y59" s="3"/>
      <c r="Z59" s="3"/>
    </row>
    <row r="60" spans="5:26" x14ac:dyDescent="0.2">
      <c r="E60" s="3"/>
      <c r="F60" s="3"/>
      <c r="G60" s="3"/>
      <c r="H60" s="3"/>
      <c r="I60" s="3"/>
      <c r="J60" s="3"/>
      <c r="K60" s="3"/>
      <c r="L60" s="3"/>
      <c r="M60" s="3"/>
      <c r="N60" s="3"/>
      <c r="U60" s="3"/>
      <c r="V60" s="3"/>
      <c r="W60" s="3"/>
      <c r="X60" s="3"/>
      <c r="Y60" s="3"/>
      <c r="Z60" s="3"/>
    </row>
    <row r="61" spans="5:26" x14ac:dyDescent="0.2">
      <c r="E61" s="3"/>
      <c r="F61" s="3"/>
      <c r="G61" s="3"/>
      <c r="H61" s="3"/>
      <c r="I61" s="3"/>
      <c r="J61" s="3"/>
      <c r="K61" s="3"/>
      <c r="L61" s="3"/>
      <c r="M61" s="3"/>
      <c r="N61" s="3"/>
      <c r="U61" s="3"/>
      <c r="V61" s="3"/>
      <c r="W61" s="3"/>
      <c r="X61" s="3"/>
      <c r="Y61" s="3"/>
      <c r="Z61" s="3"/>
    </row>
    <row r="62" spans="5:26" x14ac:dyDescent="0.2">
      <c r="E62" s="3"/>
      <c r="F62" s="3"/>
      <c r="G62" s="3"/>
      <c r="H62" s="3"/>
      <c r="I62" s="3"/>
      <c r="J62" s="3"/>
      <c r="K62" s="3"/>
      <c r="L62" s="3"/>
      <c r="M62" s="3"/>
      <c r="N62" s="3"/>
      <c r="U62" s="3"/>
      <c r="V62" s="3"/>
      <c r="W62" s="3"/>
      <c r="X62" s="3"/>
      <c r="Y62" s="3"/>
      <c r="Z62" s="3"/>
    </row>
    <row r="63" spans="5:26" x14ac:dyDescent="0.2">
      <c r="E63" s="3"/>
      <c r="F63" s="3"/>
      <c r="G63" s="3"/>
      <c r="H63" s="3"/>
      <c r="I63" s="3"/>
      <c r="J63" s="3"/>
      <c r="K63" s="3"/>
      <c r="L63" s="3"/>
      <c r="M63" s="3"/>
      <c r="N63" s="3"/>
      <c r="U63" s="3"/>
      <c r="V63" s="3"/>
      <c r="W63" s="3"/>
      <c r="X63" s="3"/>
      <c r="Y63" s="3"/>
      <c r="Z63" s="3"/>
    </row>
    <row r="64" spans="5:26" x14ac:dyDescent="0.2">
      <c r="E64" s="3"/>
      <c r="F64" s="3"/>
      <c r="G64" s="3"/>
      <c r="H64" s="3"/>
      <c r="I64" s="3"/>
      <c r="J64" s="3"/>
      <c r="K64" s="3"/>
      <c r="L64" s="3"/>
      <c r="M64" s="3"/>
      <c r="N64" s="3"/>
      <c r="U64" s="3"/>
      <c r="V64" s="3"/>
      <c r="W64" s="3"/>
      <c r="X64" s="3"/>
      <c r="Y64" s="3"/>
      <c r="Z64" s="3"/>
    </row>
    <row r="65" spans="5:26" x14ac:dyDescent="0.2">
      <c r="E65" s="3"/>
      <c r="F65" s="3"/>
      <c r="G65" s="3"/>
      <c r="H65" s="3"/>
      <c r="I65" s="3"/>
      <c r="J65" s="3"/>
      <c r="K65" s="3"/>
      <c r="L65" s="3"/>
      <c r="M65" s="3"/>
      <c r="N65" s="3"/>
      <c r="U65" s="3"/>
      <c r="V65" s="3"/>
      <c r="W65" s="3"/>
      <c r="X65" s="3"/>
      <c r="Y65" s="3"/>
      <c r="Z65" s="3"/>
    </row>
    <row r="66" spans="5:26" x14ac:dyDescent="0.2">
      <c r="E66" s="3"/>
      <c r="F66" s="3"/>
      <c r="G66" s="3"/>
      <c r="H66" s="3"/>
      <c r="I66" s="3"/>
      <c r="J66" s="3"/>
      <c r="K66" s="3"/>
      <c r="L66" s="3"/>
      <c r="M66" s="3"/>
      <c r="N66" s="3"/>
      <c r="U66" s="3"/>
      <c r="V66" s="3"/>
      <c r="W66" s="3"/>
      <c r="X66" s="3"/>
      <c r="Y66" s="3"/>
      <c r="Z66" s="3"/>
    </row>
    <row r="67" spans="5:26" x14ac:dyDescent="0.2">
      <c r="E67" s="3"/>
      <c r="F67" s="3"/>
      <c r="G67" s="3"/>
      <c r="H67" s="3"/>
      <c r="I67" s="3"/>
      <c r="J67" s="3"/>
      <c r="K67" s="3"/>
      <c r="L67" s="3"/>
      <c r="M67" s="3"/>
      <c r="N67" s="3"/>
      <c r="U67" s="3"/>
      <c r="V67" s="3"/>
      <c r="W67" s="3"/>
      <c r="X67" s="3"/>
      <c r="Y67" s="3"/>
      <c r="Z67" s="3"/>
    </row>
    <row r="68" spans="5:26" x14ac:dyDescent="0.2">
      <c r="E68" s="3"/>
      <c r="F68" s="3"/>
      <c r="G68" s="3"/>
      <c r="H68" s="3"/>
      <c r="I68" s="3"/>
      <c r="J68" s="3"/>
      <c r="K68" s="3"/>
      <c r="L68" s="3"/>
      <c r="M68" s="3"/>
      <c r="N68" s="3"/>
      <c r="U68" s="3"/>
      <c r="V68" s="3"/>
      <c r="W68" s="3"/>
      <c r="X68" s="3"/>
      <c r="Y68" s="3"/>
      <c r="Z68" s="3"/>
    </row>
    <row r="69" spans="5:26" x14ac:dyDescent="0.2">
      <c r="E69" s="3"/>
      <c r="F69" s="3"/>
      <c r="G69" s="3"/>
      <c r="H69" s="3"/>
      <c r="I69" s="3"/>
      <c r="J69" s="3"/>
      <c r="K69" s="3"/>
      <c r="L69" s="3"/>
      <c r="M69" s="3"/>
      <c r="N69" s="3"/>
      <c r="U69" s="3"/>
      <c r="V69" s="3"/>
      <c r="W69" s="3"/>
      <c r="X69" s="3"/>
      <c r="Y69" s="3"/>
      <c r="Z69" s="3"/>
    </row>
    <row r="70" spans="5:26" x14ac:dyDescent="0.2">
      <c r="E70" s="3"/>
      <c r="F70" s="3"/>
      <c r="G70" s="3"/>
      <c r="H70" s="3"/>
      <c r="I70" s="3"/>
      <c r="J70" s="3"/>
      <c r="K70" s="3"/>
      <c r="L70" s="3"/>
      <c r="M70" s="3"/>
      <c r="N70" s="3"/>
      <c r="U70" s="3"/>
      <c r="V70" s="3"/>
      <c r="W70" s="3"/>
      <c r="X70" s="3"/>
      <c r="Y70" s="3"/>
      <c r="Z70" s="3"/>
    </row>
    <row r="71" spans="5:26" x14ac:dyDescent="0.2">
      <c r="E71" s="3"/>
      <c r="F71" s="3"/>
      <c r="G71" s="3"/>
      <c r="H71" s="3"/>
      <c r="I71" s="3"/>
      <c r="J71" s="3"/>
      <c r="K71" s="3"/>
      <c r="L71" s="3"/>
      <c r="M71" s="3"/>
      <c r="N71" s="3"/>
      <c r="U71" s="3"/>
      <c r="V71" s="3"/>
      <c r="W71" s="3"/>
      <c r="X71" s="3"/>
      <c r="Y71" s="3"/>
      <c r="Z71" s="3"/>
    </row>
    <row r="72" spans="5:26" x14ac:dyDescent="0.2">
      <c r="E72" s="3"/>
      <c r="F72" s="3"/>
      <c r="G72" s="3"/>
      <c r="H72" s="3"/>
      <c r="I72" s="3"/>
      <c r="J72" s="3"/>
      <c r="K72" s="3"/>
      <c r="L72" s="3"/>
      <c r="M72" s="3"/>
      <c r="N72" s="3"/>
      <c r="U72" s="3"/>
      <c r="V72" s="3"/>
      <c r="W72" s="3"/>
      <c r="X72" s="3"/>
      <c r="Y72" s="3"/>
      <c r="Z72" s="3"/>
    </row>
    <row r="73" spans="5:26" x14ac:dyDescent="0.2">
      <c r="E73" s="3"/>
      <c r="F73" s="3"/>
      <c r="G73" s="3"/>
      <c r="H73" s="3"/>
      <c r="I73" s="3"/>
      <c r="J73" s="3"/>
      <c r="K73" s="3"/>
      <c r="L73" s="3"/>
      <c r="M73" s="3"/>
      <c r="N73" s="3"/>
      <c r="U73" s="3"/>
      <c r="V73" s="3"/>
      <c r="W73" s="3"/>
      <c r="X73" s="3"/>
      <c r="Y73" s="3"/>
      <c r="Z73" s="3"/>
    </row>
    <row r="74" spans="5:26" x14ac:dyDescent="0.2">
      <c r="E74" s="3"/>
      <c r="F74" s="3"/>
      <c r="G74" s="3"/>
      <c r="H74" s="3"/>
      <c r="I74" s="3"/>
      <c r="J74" s="3"/>
      <c r="K74" s="3"/>
      <c r="L74" s="3"/>
      <c r="M74" s="3"/>
      <c r="N74" s="3"/>
      <c r="U74" s="3"/>
      <c r="V74" s="3"/>
      <c r="W74" s="3"/>
      <c r="X74" s="3"/>
      <c r="Y74" s="3"/>
      <c r="Z74" s="3"/>
    </row>
    <row r="75" spans="5:26" x14ac:dyDescent="0.2">
      <c r="E75" s="3"/>
      <c r="F75" s="3"/>
      <c r="G75" s="3"/>
      <c r="H75" s="3"/>
      <c r="I75" s="3"/>
      <c r="J75" s="3"/>
      <c r="K75" s="3"/>
      <c r="L75" s="3"/>
      <c r="M75" s="3"/>
      <c r="N75" s="3"/>
      <c r="U75" s="3"/>
      <c r="V75" s="3"/>
      <c r="W75" s="3"/>
      <c r="X75" s="3"/>
      <c r="Y75" s="3"/>
      <c r="Z75" s="3"/>
    </row>
    <row r="76" spans="5:26" x14ac:dyDescent="0.2">
      <c r="E76" s="3"/>
      <c r="F76" s="3"/>
      <c r="G76" s="3"/>
      <c r="H76" s="3"/>
      <c r="I76" s="3"/>
      <c r="J76" s="3"/>
      <c r="K76" s="3"/>
      <c r="L76" s="3"/>
      <c r="M76" s="3"/>
      <c r="N76" s="3"/>
      <c r="U76" s="3"/>
      <c r="V76" s="3"/>
      <c r="W76" s="3"/>
      <c r="X76" s="3"/>
      <c r="Y76" s="3"/>
      <c r="Z76" s="3"/>
    </row>
    <row r="77" spans="5:26" x14ac:dyDescent="0.2">
      <c r="E77" s="3"/>
      <c r="F77" s="3"/>
      <c r="G77" s="3"/>
      <c r="H77" s="3"/>
      <c r="I77" s="3"/>
      <c r="J77" s="3"/>
      <c r="K77" s="3"/>
      <c r="L77" s="3"/>
      <c r="M77" s="3"/>
      <c r="N77" s="3"/>
      <c r="U77" s="3"/>
      <c r="V77" s="3"/>
      <c r="W77" s="3"/>
      <c r="X77" s="3"/>
      <c r="Y77" s="3"/>
      <c r="Z77" s="3"/>
    </row>
    <row r="78" spans="5:26" x14ac:dyDescent="0.2">
      <c r="E78" s="3"/>
      <c r="F78" s="3"/>
      <c r="G78" s="3"/>
      <c r="H78" s="3"/>
      <c r="I78" s="3"/>
      <c r="J78" s="3"/>
      <c r="K78" s="3"/>
      <c r="L78" s="3"/>
      <c r="M78" s="3"/>
      <c r="N78" s="3"/>
      <c r="U78" s="3"/>
      <c r="V78" s="3"/>
      <c r="W78" s="3"/>
      <c r="X78" s="3"/>
      <c r="Y78" s="3"/>
      <c r="Z78" s="3"/>
    </row>
    <row r="79" spans="5:26" x14ac:dyDescent="0.2">
      <c r="E79" s="3"/>
      <c r="F79" s="3"/>
      <c r="G79" s="3"/>
      <c r="H79" s="3"/>
      <c r="I79" s="3"/>
      <c r="J79" s="3"/>
      <c r="K79" s="3"/>
      <c r="L79" s="3"/>
      <c r="M79" s="3"/>
      <c r="N79" s="3"/>
      <c r="U79" s="3"/>
      <c r="V79" s="3"/>
      <c r="W79" s="3"/>
      <c r="X79" s="3"/>
      <c r="Y79" s="3"/>
      <c r="Z79" s="3"/>
    </row>
    <row r="80" spans="5:26" x14ac:dyDescent="0.2">
      <c r="E80" s="3"/>
      <c r="F80" s="3"/>
      <c r="G80" s="3"/>
      <c r="H80" s="3"/>
      <c r="I80" s="3"/>
      <c r="J80" s="3"/>
      <c r="K80" s="3"/>
      <c r="L80" s="3"/>
      <c r="M80" s="3"/>
      <c r="N80" s="3"/>
      <c r="U80" s="3"/>
      <c r="V80" s="3"/>
      <c r="W80" s="3"/>
      <c r="X80" s="3"/>
      <c r="Y80" s="3"/>
      <c r="Z80" s="3"/>
    </row>
    <row r="81" spans="5:26" x14ac:dyDescent="0.2">
      <c r="E81" s="3"/>
      <c r="F81" s="3"/>
      <c r="G81" s="3"/>
      <c r="H81" s="3"/>
      <c r="I81" s="3"/>
      <c r="J81" s="3"/>
      <c r="K81" s="3"/>
      <c r="L81" s="3"/>
      <c r="M81" s="3"/>
      <c r="N81" s="3"/>
      <c r="U81" s="3"/>
      <c r="V81" s="3"/>
      <c r="W81" s="3"/>
      <c r="X81" s="3"/>
      <c r="Y81" s="3"/>
      <c r="Z81" s="3"/>
    </row>
    <row r="82" spans="5:26" x14ac:dyDescent="0.2">
      <c r="E82" s="3"/>
      <c r="F82" s="3"/>
      <c r="G82" s="3"/>
      <c r="H82" s="3"/>
      <c r="I82" s="3"/>
      <c r="J82" s="3"/>
      <c r="K82" s="3"/>
      <c r="L82" s="3"/>
      <c r="M82" s="3"/>
      <c r="N82" s="3"/>
      <c r="U82" s="3"/>
      <c r="V82" s="3"/>
      <c r="W82" s="3"/>
      <c r="X82" s="3"/>
      <c r="Y82" s="3"/>
      <c r="Z82" s="3"/>
    </row>
    <row r="83" spans="5:26" x14ac:dyDescent="0.2">
      <c r="E83" s="3"/>
      <c r="F83" s="3"/>
      <c r="G83" s="3"/>
      <c r="H83" s="3"/>
      <c r="I83" s="3"/>
      <c r="J83" s="3"/>
      <c r="K83" s="3"/>
      <c r="L83" s="3"/>
      <c r="M83" s="3"/>
      <c r="N83" s="3"/>
      <c r="U83" s="3"/>
      <c r="V83" s="3"/>
      <c r="W83" s="3"/>
      <c r="X83" s="3"/>
      <c r="Y83" s="3"/>
      <c r="Z83" s="3"/>
    </row>
    <row r="84" spans="5:26" x14ac:dyDescent="0.2">
      <c r="E84" s="3"/>
      <c r="F84" s="3"/>
      <c r="G84" s="3"/>
      <c r="H84" s="3"/>
      <c r="I84" s="3"/>
      <c r="J84" s="3"/>
      <c r="K84" s="3"/>
      <c r="L84" s="3"/>
      <c r="M84" s="3"/>
      <c r="N84" s="3"/>
      <c r="U84" s="3"/>
      <c r="V84" s="3"/>
      <c r="W84" s="3"/>
      <c r="X84" s="3"/>
      <c r="Y84" s="3"/>
      <c r="Z84" s="3"/>
    </row>
    <row r="85" spans="5:26" x14ac:dyDescent="0.2">
      <c r="E85" s="3"/>
      <c r="F85" s="3"/>
      <c r="G85" s="3"/>
      <c r="H85" s="3"/>
      <c r="I85" s="3"/>
      <c r="J85" s="3"/>
      <c r="K85" s="3"/>
      <c r="L85" s="3"/>
      <c r="M85" s="3"/>
      <c r="N85" s="3"/>
      <c r="U85" s="3"/>
      <c r="V85" s="3"/>
      <c r="W85" s="3"/>
      <c r="X85" s="3"/>
      <c r="Y85" s="3"/>
      <c r="Z85" s="3"/>
    </row>
    <row r="86" spans="5:26" x14ac:dyDescent="0.2">
      <c r="E86" s="3"/>
      <c r="F86" s="3"/>
      <c r="G86" s="3"/>
      <c r="H86" s="3"/>
      <c r="I86" s="3"/>
      <c r="J86" s="3"/>
      <c r="K86" s="3"/>
      <c r="L86" s="3"/>
      <c r="M86" s="3"/>
      <c r="N86" s="3"/>
      <c r="U86" s="3"/>
      <c r="V86" s="3"/>
      <c r="W86" s="3"/>
      <c r="X86" s="3"/>
      <c r="Y86" s="3"/>
      <c r="Z86" s="3"/>
    </row>
    <row r="87" spans="5:26" x14ac:dyDescent="0.2">
      <c r="E87" s="3"/>
      <c r="F87" s="3"/>
      <c r="G87" s="3"/>
      <c r="H87" s="3"/>
      <c r="I87" s="3"/>
      <c r="J87" s="3"/>
      <c r="K87" s="3"/>
      <c r="L87" s="3"/>
      <c r="M87" s="3"/>
      <c r="N87" s="3"/>
      <c r="U87" s="3"/>
      <c r="V87" s="3"/>
      <c r="W87" s="3"/>
      <c r="X87" s="3"/>
      <c r="Y87" s="3"/>
      <c r="Z87" s="3"/>
    </row>
    <row r="88" spans="5:26" x14ac:dyDescent="0.2">
      <c r="E88" s="3"/>
      <c r="F88" s="3"/>
      <c r="G88" s="3"/>
      <c r="H88" s="3"/>
      <c r="I88" s="3"/>
      <c r="J88" s="3"/>
      <c r="K88" s="3"/>
      <c r="L88" s="3"/>
      <c r="M88" s="3"/>
      <c r="N88" s="3"/>
      <c r="U88" s="3"/>
      <c r="V88" s="3"/>
      <c r="W88" s="3"/>
      <c r="X88" s="3"/>
      <c r="Y88" s="3"/>
      <c r="Z88" s="3"/>
    </row>
    <row r="89" spans="5:26" x14ac:dyDescent="0.2">
      <c r="E89" s="3"/>
      <c r="F89" s="3"/>
      <c r="G89" s="3"/>
      <c r="H89" s="3"/>
      <c r="I89" s="3"/>
      <c r="J89" s="3"/>
      <c r="K89" s="3"/>
      <c r="L89" s="3"/>
      <c r="M89" s="3"/>
      <c r="N89" s="3"/>
      <c r="U89" s="3"/>
      <c r="V89" s="3"/>
      <c r="W89" s="3"/>
      <c r="X89" s="3"/>
      <c r="Y89" s="3"/>
      <c r="Z89" s="3"/>
    </row>
    <row r="90" spans="5:26" x14ac:dyDescent="0.2">
      <c r="E90" s="3"/>
      <c r="F90" s="3"/>
      <c r="G90" s="3"/>
      <c r="H90" s="3"/>
      <c r="I90" s="3"/>
      <c r="J90" s="3"/>
      <c r="K90" s="3"/>
      <c r="L90" s="3"/>
      <c r="M90" s="3"/>
      <c r="N90" s="3"/>
      <c r="U90" s="3"/>
      <c r="V90" s="3"/>
      <c r="W90" s="3"/>
      <c r="X90" s="3"/>
      <c r="Y90" s="3"/>
      <c r="Z90" s="3"/>
    </row>
    <row r="91" spans="5:26" x14ac:dyDescent="0.2">
      <c r="E91" s="3"/>
      <c r="F91" s="3"/>
      <c r="G91" s="3"/>
      <c r="H91" s="3"/>
      <c r="I91" s="3"/>
      <c r="J91" s="3"/>
      <c r="K91" s="3"/>
      <c r="L91" s="3"/>
      <c r="M91" s="3"/>
      <c r="N91" s="3"/>
      <c r="U91" s="3"/>
      <c r="V91" s="3"/>
      <c r="W91" s="3"/>
      <c r="X91" s="3"/>
      <c r="Y91" s="3"/>
      <c r="Z91" s="3"/>
    </row>
    <row r="92" spans="5:26" x14ac:dyDescent="0.2">
      <c r="E92" s="3"/>
      <c r="F92" s="3"/>
      <c r="G92" s="3"/>
      <c r="H92" s="3"/>
      <c r="I92" s="3"/>
      <c r="J92" s="3"/>
      <c r="K92" s="3"/>
      <c r="L92" s="3"/>
      <c r="M92" s="3"/>
      <c r="N92" s="3"/>
      <c r="U92" s="3"/>
      <c r="V92" s="3"/>
      <c r="W92" s="3"/>
      <c r="X92" s="3"/>
      <c r="Y92" s="3"/>
      <c r="Z92" s="3"/>
    </row>
    <row r="93" spans="5:26" x14ac:dyDescent="0.2">
      <c r="E93" s="3"/>
      <c r="F93" s="3"/>
      <c r="G93" s="3"/>
      <c r="H93" s="3"/>
      <c r="I93" s="3"/>
      <c r="J93" s="3"/>
      <c r="K93" s="3"/>
      <c r="L93" s="3"/>
      <c r="M93" s="3"/>
      <c r="N93" s="3"/>
      <c r="U93" s="3"/>
      <c r="V93" s="3"/>
      <c r="W93" s="3"/>
      <c r="X93" s="3"/>
      <c r="Y93" s="3"/>
      <c r="Z93" s="3"/>
    </row>
    <row r="94" spans="5:26" x14ac:dyDescent="0.2">
      <c r="E94" s="3"/>
      <c r="F94" s="3"/>
      <c r="G94" s="3"/>
      <c r="H94" s="3"/>
      <c r="I94" s="3"/>
      <c r="J94" s="3"/>
      <c r="K94" s="3"/>
      <c r="L94" s="3"/>
      <c r="M94" s="3"/>
      <c r="N94" s="3"/>
      <c r="U94" s="3"/>
      <c r="V94" s="3"/>
      <c r="W94" s="3"/>
      <c r="X94" s="3"/>
      <c r="Y94" s="3"/>
      <c r="Z94" s="3"/>
    </row>
    <row r="95" spans="5:26" x14ac:dyDescent="0.2">
      <c r="E95" s="3"/>
      <c r="F95" s="3"/>
      <c r="G95" s="3"/>
      <c r="H95" s="3"/>
      <c r="I95" s="3"/>
      <c r="J95" s="3"/>
      <c r="K95" s="3"/>
      <c r="L95" s="3"/>
      <c r="M95" s="3"/>
      <c r="N95" s="3"/>
      <c r="U95" s="3"/>
      <c r="V95" s="3"/>
      <c r="W95" s="3"/>
      <c r="X95" s="3"/>
      <c r="Y95" s="3"/>
      <c r="Z95" s="3"/>
    </row>
    <row r="96" spans="5:26" x14ac:dyDescent="0.2">
      <c r="E96" s="3"/>
      <c r="F96" s="3"/>
      <c r="G96" s="3"/>
      <c r="H96" s="3"/>
      <c r="I96" s="3"/>
      <c r="J96" s="3"/>
      <c r="K96" s="3"/>
      <c r="L96" s="3"/>
      <c r="M96" s="3"/>
      <c r="N96" s="3"/>
      <c r="U96" s="3"/>
      <c r="V96" s="3"/>
      <c r="W96" s="3"/>
      <c r="X96" s="3"/>
      <c r="Y96" s="3"/>
      <c r="Z96" s="3"/>
    </row>
    <row r="97" spans="5:26" x14ac:dyDescent="0.2">
      <c r="E97" s="3"/>
      <c r="F97" s="3"/>
      <c r="G97" s="3"/>
      <c r="H97" s="3"/>
      <c r="I97" s="3"/>
      <c r="J97" s="3"/>
      <c r="K97" s="3"/>
      <c r="L97" s="3"/>
      <c r="M97" s="3"/>
      <c r="N97" s="3"/>
      <c r="U97" s="3"/>
      <c r="V97" s="3"/>
      <c r="W97" s="3"/>
      <c r="X97" s="3"/>
      <c r="Y97" s="3"/>
      <c r="Z97" s="3"/>
    </row>
    <row r="98" spans="5:26" x14ac:dyDescent="0.2">
      <c r="E98" s="3"/>
      <c r="F98" s="3"/>
      <c r="G98" s="3"/>
      <c r="H98" s="3"/>
      <c r="I98" s="3"/>
      <c r="J98" s="3"/>
      <c r="K98" s="3"/>
      <c r="L98" s="3"/>
      <c r="M98" s="3"/>
      <c r="N98" s="3"/>
      <c r="U98" s="3"/>
      <c r="V98" s="3"/>
      <c r="W98" s="3"/>
      <c r="X98" s="3"/>
      <c r="Y98" s="3"/>
      <c r="Z98" s="3"/>
    </row>
    <row r="99" spans="5:26" x14ac:dyDescent="0.2">
      <c r="E99" s="3"/>
      <c r="F99" s="3"/>
      <c r="G99" s="3"/>
      <c r="H99" s="3"/>
      <c r="I99" s="3"/>
      <c r="J99" s="3"/>
      <c r="K99" s="3"/>
      <c r="L99" s="3"/>
      <c r="M99" s="3"/>
      <c r="N99" s="3"/>
      <c r="U99" s="3"/>
      <c r="V99" s="3"/>
      <c r="W99" s="3"/>
      <c r="X99" s="3"/>
      <c r="Y99" s="3"/>
      <c r="Z99" s="3"/>
    </row>
    <row r="100" spans="5:26" x14ac:dyDescent="0.2">
      <c r="E100" s="3"/>
      <c r="F100" s="3"/>
      <c r="G100" s="3"/>
      <c r="H100" s="3"/>
      <c r="I100" s="3"/>
      <c r="J100" s="3"/>
      <c r="K100" s="3"/>
      <c r="L100" s="3"/>
      <c r="M100" s="3"/>
      <c r="N100" s="3"/>
      <c r="U100" s="3"/>
      <c r="V100" s="3"/>
      <c r="W100" s="3"/>
      <c r="X100" s="3"/>
      <c r="Y100" s="3"/>
      <c r="Z100" s="3"/>
    </row>
    <row r="101" spans="5:26" x14ac:dyDescent="0.2">
      <c r="E101" s="3"/>
      <c r="F101" s="3"/>
      <c r="G101" s="3"/>
      <c r="H101" s="3"/>
      <c r="I101" s="3"/>
      <c r="J101" s="3"/>
      <c r="K101" s="3"/>
      <c r="L101" s="3"/>
      <c r="M101" s="3"/>
      <c r="N101" s="3"/>
      <c r="U101" s="3"/>
      <c r="V101" s="3"/>
      <c r="W101" s="3"/>
      <c r="X101" s="3"/>
      <c r="Y101" s="3"/>
      <c r="Z101" s="3"/>
    </row>
    <row r="102" spans="5:26" x14ac:dyDescent="0.2">
      <c r="E102" s="3"/>
      <c r="F102" s="3"/>
      <c r="G102" s="3"/>
      <c r="H102" s="3"/>
      <c r="I102" s="3"/>
      <c r="J102" s="3"/>
      <c r="K102" s="3"/>
      <c r="L102" s="3"/>
      <c r="M102" s="3"/>
      <c r="N102" s="3"/>
      <c r="U102" s="3"/>
      <c r="V102" s="3"/>
      <c r="W102" s="3"/>
      <c r="X102" s="3"/>
      <c r="Y102" s="3"/>
      <c r="Z102" s="3"/>
    </row>
    <row r="103" spans="5:26" x14ac:dyDescent="0.2">
      <c r="E103" s="3"/>
      <c r="F103" s="3"/>
      <c r="G103" s="3"/>
      <c r="H103" s="3"/>
      <c r="I103" s="3"/>
      <c r="J103" s="3"/>
      <c r="K103" s="3"/>
      <c r="L103" s="3"/>
      <c r="M103" s="3"/>
      <c r="N103" s="3"/>
      <c r="U103" s="3"/>
      <c r="V103" s="3"/>
      <c r="W103" s="3"/>
      <c r="X103" s="3"/>
      <c r="Y103" s="3"/>
      <c r="Z103" s="3"/>
    </row>
    <row r="104" spans="5:26" x14ac:dyDescent="0.2">
      <c r="E104" s="3"/>
      <c r="F104" s="3"/>
      <c r="G104" s="3"/>
      <c r="H104" s="3"/>
      <c r="I104" s="3"/>
      <c r="J104" s="3"/>
      <c r="K104" s="3"/>
      <c r="L104" s="3"/>
      <c r="M104" s="3"/>
      <c r="N104" s="3"/>
      <c r="U104" s="3"/>
      <c r="V104" s="3"/>
      <c r="W104" s="3"/>
      <c r="X104" s="3"/>
      <c r="Y104" s="3"/>
      <c r="Z104" s="3"/>
    </row>
    <row r="105" spans="5:26" x14ac:dyDescent="0.2">
      <c r="E105" s="3"/>
      <c r="F105" s="3"/>
      <c r="G105" s="3"/>
      <c r="H105" s="3"/>
      <c r="I105" s="3"/>
      <c r="J105" s="3"/>
      <c r="K105" s="3"/>
      <c r="L105" s="3"/>
      <c r="M105" s="3"/>
      <c r="N105" s="3"/>
      <c r="U105" s="3"/>
      <c r="V105" s="3"/>
      <c r="W105" s="3"/>
      <c r="X105" s="3"/>
      <c r="Y105" s="3"/>
      <c r="Z105" s="3"/>
    </row>
    <row r="106" spans="5:26" x14ac:dyDescent="0.2">
      <c r="E106" s="3"/>
      <c r="F106" s="3"/>
      <c r="G106" s="3"/>
      <c r="H106" s="3"/>
      <c r="I106" s="3"/>
      <c r="J106" s="3"/>
      <c r="K106" s="3"/>
      <c r="L106" s="3"/>
      <c r="M106" s="3"/>
      <c r="N106" s="3"/>
      <c r="U106" s="3"/>
      <c r="V106" s="3"/>
      <c r="W106" s="3"/>
      <c r="X106" s="3"/>
      <c r="Y106" s="3"/>
      <c r="Z106" s="3"/>
    </row>
    <row r="107" spans="5:26" x14ac:dyDescent="0.2">
      <c r="E107" s="3"/>
      <c r="F107" s="3"/>
      <c r="G107" s="3"/>
      <c r="H107" s="3"/>
      <c r="I107" s="3"/>
      <c r="J107" s="3"/>
      <c r="K107" s="3"/>
      <c r="L107" s="3"/>
      <c r="M107" s="3"/>
      <c r="N107" s="3"/>
      <c r="U107" s="3"/>
      <c r="V107" s="3"/>
      <c r="W107" s="3"/>
      <c r="X107" s="3"/>
      <c r="Y107" s="3"/>
      <c r="Z107" s="3"/>
    </row>
    <row r="108" spans="5:26" x14ac:dyDescent="0.2">
      <c r="E108" s="3"/>
      <c r="F108" s="3"/>
      <c r="G108" s="3"/>
      <c r="H108" s="3"/>
      <c r="I108" s="3"/>
      <c r="J108" s="3"/>
      <c r="K108" s="3"/>
      <c r="L108" s="3"/>
      <c r="M108" s="3"/>
      <c r="N108" s="3"/>
      <c r="U108" s="3"/>
      <c r="V108" s="3"/>
      <c r="W108" s="3"/>
      <c r="X108" s="3"/>
      <c r="Y108" s="3"/>
      <c r="Z108" s="3"/>
    </row>
    <row r="109" spans="5:26" x14ac:dyDescent="0.2">
      <c r="E109" s="3"/>
      <c r="F109" s="3"/>
      <c r="G109" s="3"/>
      <c r="H109" s="3"/>
      <c r="I109" s="3"/>
      <c r="J109" s="3"/>
      <c r="K109" s="3"/>
      <c r="L109" s="3"/>
      <c r="M109" s="3"/>
      <c r="N109" s="3"/>
      <c r="U109" s="3"/>
      <c r="V109" s="3"/>
      <c r="W109" s="3"/>
      <c r="X109" s="3"/>
      <c r="Y109" s="3"/>
      <c r="Z109" s="3"/>
    </row>
    <row r="110" spans="5:26" x14ac:dyDescent="0.2">
      <c r="E110" s="3"/>
      <c r="F110" s="3"/>
      <c r="G110" s="3"/>
      <c r="H110" s="3"/>
      <c r="I110" s="3"/>
      <c r="J110" s="3"/>
      <c r="K110" s="3"/>
      <c r="L110" s="3"/>
      <c r="M110" s="3"/>
      <c r="N110" s="3"/>
      <c r="U110" s="3"/>
      <c r="V110" s="3"/>
      <c r="W110" s="3"/>
      <c r="X110" s="3"/>
      <c r="Y110" s="3"/>
      <c r="Z110" s="3"/>
    </row>
    <row r="111" spans="5:26" x14ac:dyDescent="0.2">
      <c r="E111" s="3"/>
      <c r="F111" s="3"/>
      <c r="G111" s="3"/>
      <c r="H111" s="3"/>
      <c r="I111" s="3"/>
      <c r="J111" s="3"/>
      <c r="K111" s="3"/>
      <c r="L111" s="3"/>
      <c r="M111" s="3"/>
      <c r="N111" s="3"/>
      <c r="U111" s="3"/>
      <c r="V111" s="3"/>
      <c r="W111" s="3"/>
      <c r="X111" s="3"/>
      <c r="Y111" s="3"/>
      <c r="Z111" s="3"/>
    </row>
    <row r="112" spans="5:26" x14ac:dyDescent="0.2">
      <c r="E112" s="3"/>
      <c r="F112" s="3"/>
      <c r="G112" s="3"/>
      <c r="H112" s="3"/>
      <c r="I112" s="3"/>
      <c r="J112" s="3"/>
      <c r="K112" s="3"/>
      <c r="L112" s="3"/>
      <c r="M112" s="3"/>
      <c r="N112" s="3"/>
      <c r="U112" s="3"/>
      <c r="V112" s="3"/>
      <c r="W112" s="3"/>
      <c r="X112" s="3"/>
      <c r="Y112" s="3"/>
      <c r="Z112" s="3"/>
    </row>
    <row r="113" spans="5:26" x14ac:dyDescent="0.2">
      <c r="E113" s="3"/>
      <c r="F113" s="3"/>
      <c r="G113" s="3"/>
      <c r="H113" s="3"/>
      <c r="I113" s="3"/>
      <c r="J113" s="3"/>
      <c r="K113" s="3"/>
      <c r="L113" s="3"/>
      <c r="M113" s="3"/>
      <c r="N113" s="3"/>
      <c r="U113" s="3"/>
      <c r="V113" s="3"/>
      <c r="W113" s="3"/>
      <c r="X113" s="3"/>
      <c r="Y113" s="3"/>
      <c r="Z113" s="3"/>
    </row>
    <row r="114" spans="5:26" x14ac:dyDescent="0.2">
      <c r="E114" s="3"/>
      <c r="F114" s="3"/>
      <c r="G114" s="3"/>
      <c r="H114" s="3"/>
      <c r="I114" s="3"/>
      <c r="J114" s="3"/>
      <c r="K114" s="3"/>
      <c r="L114" s="3"/>
      <c r="M114" s="3"/>
      <c r="N114" s="3"/>
      <c r="U114" s="3"/>
      <c r="V114" s="3"/>
      <c r="W114" s="3"/>
      <c r="X114" s="3"/>
      <c r="Y114" s="3"/>
      <c r="Z114" s="3"/>
    </row>
    <row r="115" spans="5:26" x14ac:dyDescent="0.2">
      <c r="E115" s="3"/>
      <c r="F115" s="3"/>
      <c r="G115" s="3"/>
      <c r="H115" s="3"/>
      <c r="I115" s="3"/>
      <c r="J115" s="3"/>
      <c r="K115" s="3"/>
      <c r="L115" s="3"/>
      <c r="M115" s="3"/>
      <c r="N115" s="3"/>
      <c r="U115" s="3"/>
      <c r="V115" s="3"/>
      <c r="W115" s="3"/>
      <c r="X115" s="3"/>
      <c r="Y115" s="3"/>
      <c r="Z115" s="3"/>
    </row>
    <row r="116" spans="5:26" x14ac:dyDescent="0.2">
      <c r="E116" s="3"/>
      <c r="F116" s="3"/>
      <c r="G116" s="3"/>
      <c r="H116" s="3"/>
      <c r="I116" s="3"/>
      <c r="J116" s="3"/>
      <c r="K116" s="3"/>
      <c r="L116" s="3"/>
      <c r="M116" s="3"/>
      <c r="N116" s="3"/>
      <c r="U116" s="3"/>
      <c r="V116" s="3"/>
      <c r="W116" s="3"/>
      <c r="X116" s="3"/>
      <c r="Y116" s="3"/>
      <c r="Z116" s="3"/>
    </row>
    <row r="117" spans="5:26" x14ac:dyDescent="0.2">
      <c r="E117" s="3"/>
      <c r="F117" s="3"/>
      <c r="G117" s="3"/>
      <c r="H117" s="3"/>
      <c r="I117" s="3"/>
      <c r="J117" s="3"/>
      <c r="K117" s="3"/>
      <c r="L117" s="3"/>
      <c r="M117" s="3"/>
      <c r="N117" s="3"/>
      <c r="U117" s="3"/>
      <c r="V117" s="3"/>
      <c r="W117" s="3"/>
      <c r="X117" s="3"/>
      <c r="Y117" s="3"/>
      <c r="Z117" s="3"/>
    </row>
    <row r="118" spans="5:26" x14ac:dyDescent="0.2">
      <c r="E118" s="3"/>
      <c r="F118" s="3"/>
      <c r="G118" s="3"/>
      <c r="H118" s="3"/>
      <c r="I118" s="3"/>
      <c r="J118" s="3"/>
      <c r="K118" s="3"/>
      <c r="L118" s="3"/>
      <c r="M118" s="3"/>
      <c r="N118" s="3"/>
      <c r="U118" s="3"/>
      <c r="V118" s="3"/>
      <c r="W118" s="3"/>
      <c r="X118" s="3"/>
      <c r="Y118" s="3"/>
      <c r="Z118" s="3"/>
    </row>
    <row r="119" spans="5:26" x14ac:dyDescent="0.2">
      <c r="E119" s="3"/>
      <c r="F119" s="3"/>
      <c r="G119" s="3"/>
      <c r="H119" s="3"/>
      <c r="I119" s="3"/>
      <c r="J119" s="3"/>
      <c r="K119" s="3"/>
      <c r="L119" s="3"/>
      <c r="M119" s="3"/>
      <c r="N119" s="3"/>
      <c r="U119" s="3"/>
      <c r="V119" s="3"/>
      <c r="W119" s="3"/>
      <c r="X119" s="3"/>
      <c r="Y119" s="3"/>
      <c r="Z119" s="3"/>
    </row>
    <row r="120" spans="5:26" x14ac:dyDescent="0.2">
      <c r="E120" s="3"/>
      <c r="F120" s="3"/>
      <c r="G120" s="3"/>
      <c r="H120" s="3"/>
      <c r="I120" s="3"/>
      <c r="J120" s="3"/>
      <c r="K120" s="3"/>
      <c r="L120" s="3"/>
      <c r="M120" s="3"/>
      <c r="N120" s="3"/>
      <c r="U120" s="3"/>
      <c r="V120" s="3"/>
      <c r="W120" s="3"/>
      <c r="X120" s="3"/>
      <c r="Y120" s="3"/>
      <c r="Z120" s="3"/>
    </row>
    <row r="121" spans="5:26" x14ac:dyDescent="0.2">
      <c r="E121" s="3"/>
      <c r="F121" s="3"/>
      <c r="G121" s="3"/>
      <c r="H121" s="3"/>
      <c r="I121" s="3"/>
      <c r="J121" s="3"/>
      <c r="K121" s="3"/>
      <c r="L121" s="3"/>
      <c r="M121" s="3"/>
      <c r="N121" s="3"/>
      <c r="U121" s="3"/>
      <c r="V121" s="3"/>
      <c r="W121" s="3"/>
      <c r="X121" s="3"/>
      <c r="Y121" s="3"/>
      <c r="Z121" s="3"/>
    </row>
    <row r="122" spans="5:26" x14ac:dyDescent="0.2">
      <c r="E122" s="3"/>
      <c r="F122" s="3"/>
      <c r="G122" s="3"/>
      <c r="H122" s="3"/>
      <c r="I122" s="3"/>
      <c r="J122" s="3"/>
      <c r="K122" s="3"/>
      <c r="L122" s="3"/>
      <c r="M122" s="3"/>
      <c r="N122" s="3"/>
      <c r="U122" s="3"/>
      <c r="V122" s="3"/>
      <c r="W122" s="3"/>
      <c r="X122" s="3"/>
      <c r="Y122" s="3"/>
      <c r="Z122" s="3"/>
    </row>
    <row r="123" spans="5:26" x14ac:dyDescent="0.2">
      <c r="E123" s="3"/>
      <c r="F123" s="3"/>
      <c r="G123" s="3"/>
      <c r="H123" s="3"/>
      <c r="I123" s="3"/>
      <c r="J123" s="3"/>
      <c r="K123" s="3"/>
      <c r="L123" s="3"/>
      <c r="M123" s="3"/>
      <c r="N123" s="3"/>
      <c r="U123" s="3"/>
      <c r="V123" s="3"/>
      <c r="W123" s="3"/>
      <c r="X123" s="3"/>
      <c r="Y123" s="3"/>
      <c r="Z123" s="3"/>
    </row>
    <row r="124" spans="5:26" x14ac:dyDescent="0.2">
      <c r="E124" s="3"/>
      <c r="F124" s="3"/>
      <c r="G124" s="3"/>
      <c r="H124" s="3"/>
      <c r="I124" s="3"/>
      <c r="J124" s="3"/>
      <c r="K124" s="3"/>
      <c r="L124" s="3"/>
      <c r="M124" s="3"/>
      <c r="N124" s="3"/>
      <c r="U124" s="3"/>
      <c r="V124" s="3"/>
      <c r="W124" s="3"/>
      <c r="X124" s="3"/>
      <c r="Y124" s="3"/>
      <c r="Z124" s="3"/>
    </row>
    <row r="125" spans="5:26" x14ac:dyDescent="0.2">
      <c r="E125" s="3"/>
      <c r="F125" s="3"/>
      <c r="G125" s="3"/>
      <c r="H125" s="3"/>
      <c r="I125" s="3"/>
      <c r="J125" s="3"/>
      <c r="K125" s="3"/>
      <c r="L125" s="3"/>
      <c r="M125" s="3"/>
      <c r="N125" s="3"/>
      <c r="U125" s="3"/>
      <c r="V125" s="3"/>
      <c r="W125" s="3"/>
      <c r="X125" s="3"/>
      <c r="Y125" s="3"/>
      <c r="Z125" s="3"/>
    </row>
    <row r="126" spans="5:26" x14ac:dyDescent="0.2">
      <c r="E126" s="3"/>
      <c r="F126" s="3"/>
      <c r="G126" s="3"/>
      <c r="H126" s="3"/>
      <c r="I126" s="3"/>
      <c r="J126" s="3"/>
      <c r="K126" s="3"/>
      <c r="L126" s="3"/>
      <c r="M126" s="3"/>
      <c r="N126" s="3"/>
      <c r="U126" s="3"/>
      <c r="V126" s="3"/>
      <c r="W126" s="3"/>
      <c r="X126" s="3"/>
      <c r="Y126" s="3"/>
      <c r="Z126" s="3"/>
    </row>
    <row r="127" spans="5:26" x14ac:dyDescent="0.2">
      <c r="E127" s="3"/>
      <c r="F127" s="3"/>
      <c r="G127" s="3"/>
      <c r="H127" s="3"/>
      <c r="I127" s="3"/>
      <c r="J127" s="3"/>
      <c r="K127" s="3"/>
      <c r="L127" s="3"/>
      <c r="M127" s="3"/>
      <c r="N127" s="3"/>
      <c r="U127" s="3"/>
      <c r="V127" s="3"/>
      <c r="W127" s="3"/>
      <c r="X127" s="3"/>
      <c r="Y127" s="3"/>
      <c r="Z127" s="3"/>
    </row>
    <row r="128" spans="5:26" x14ac:dyDescent="0.2">
      <c r="E128" s="3"/>
      <c r="F128" s="3"/>
      <c r="G128" s="3"/>
      <c r="H128" s="3"/>
      <c r="I128" s="3"/>
      <c r="J128" s="3"/>
      <c r="K128" s="3"/>
      <c r="L128" s="3"/>
      <c r="M128" s="3"/>
      <c r="N128" s="3"/>
      <c r="U128" s="3"/>
      <c r="V128" s="3"/>
      <c r="W128" s="3"/>
      <c r="X128" s="3"/>
      <c r="Y128" s="3"/>
      <c r="Z128" s="3"/>
    </row>
    <row r="129" spans="5:26" x14ac:dyDescent="0.2">
      <c r="E129" s="3"/>
      <c r="F129" s="3"/>
      <c r="G129" s="3"/>
      <c r="H129" s="3"/>
      <c r="I129" s="3"/>
      <c r="J129" s="3"/>
      <c r="K129" s="3"/>
      <c r="L129" s="3"/>
      <c r="M129" s="3"/>
      <c r="N129" s="3"/>
      <c r="U129" s="3"/>
      <c r="V129" s="3"/>
      <c r="W129" s="3"/>
      <c r="X129" s="3"/>
      <c r="Y129" s="3"/>
      <c r="Z129" s="3"/>
    </row>
    <row r="130" spans="5:26" x14ac:dyDescent="0.2">
      <c r="E130" s="3"/>
      <c r="F130" s="3"/>
      <c r="G130" s="3"/>
      <c r="H130" s="3"/>
      <c r="I130" s="3"/>
      <c r="J130" s="3"/>
      <c r="K130" s="3"/>
      <c r="L130" s="3"/>
      <c r="M130" s="3"/>
      <c r="N130" s="3"/>
      <c r="U130" s="3"/>
      <c r="V130" s="3"/>
      <c r="W130" s="3"/>
      <c r="X130" s="3"/>
      <c r="Y130" s="3"/>
      <c r="Z130" s="3"/>
    </row>
    <row r="131" spans="5:26" x14ac:dyDescent="0.2">
      <c r="E131" s="3"/>
      <c r="F131" s="3"/>
      <c r="G131" s="3"/>
      <c r="H131" s="3"/>
      <c r="I131" s="3"/>
      <c r="J131" s="3"/>
      <c r="K131" s="3"/>
      <c r="L131" s="3"/>
      <c r="M131" s="3"/>
      <c r="N131" s="3"/>
      <c r="U131" s="3"/>
      <c r="V131" s="3"/>
      <c r="W131" s="3"/>
      <c r="X131" s="3"/>
      <c r="Y131" s="3"/>
      <c r="Z131" s="3"/>
    </row>
    <row r="132" spans="5:26" x14ac:dyDescent="0.2">
      <c r="E132" s="3"/>
      <c r="F132" s="3"/>
      <c r="G132" s="3"/>
      <c r="H132" s="3"/>
      <c r="I132" s="3"/>
      <c r="J132" s="3"/>
      <c r="K132" s="3"/>
      <c r="L132" s="3"/>
      <c r="M132" s="3"/>
      <c r="N132" s="3"/>
      <c r="U132" s="3"/>
      <c r="V132" s="3"/>
      <c r="W132" s="3"/>
      <c r="X132" s="3"/>
      <c r="Y132" s="3"/>
      <c r="Z132" s="3"/>
    </row>
    <row r="133" spans="5:26" x14ac:dyDescent="0.2">
      <c r="E133" s="3"/>
      <c r="F133" s="3"/>
      <c r="G133" s="3"/>
      <c r="H133" s="3"/>
      <c r="I133" s="3"/>
      <c r="J133" s="3"/>
      <c r="K133" s="3"/>
      <c r="L133" s="3"/>
      <c r="M133" s="3"/>
      <c r="N133" s="3"/>
      <c r="U133" s="3"/>
      <c r="V133" s="3"/>
      <c r="W133" s="3"/>
      <c r="X133" s="3"/>
      <c r="Y133" s="3"/>
      <c r="Z133" s="3"/>
    </row>
    <row r="134" spans="5:26" x14ac:dyDescent="0.2">
      <c r="E134" s="3"/>
      <c r="F134" s="3"/>
      <c r="G134" s="3"/>
      <c r="H134" s="3"/>
      <c r="I134" s="3"/>
      <c r="J134" s="3"/>
      <c r="K134" s="3"/>
      <c r="L134" s="3"/>
      <c r="M134" s="3"/>
      <c r="N134" s="3"/>
      <c r="U134" s="3"/>
      <c r="V134" s="3"/>
      <c r="W134" s="3"/>
      <c r="X134" s="3"/>
      <c r="Y134" s="3"/>
      <c r="Z134" s="3"/>
    </row>
    <row r="135" spans="5:26" x14ac:dyDescent="0.2">
      <c r="E135" s="3"/>
      <c r="F135" s="3"/>
      <c r="G135" s="3"/>
      <c r="H135" s="3"/>
      <c r="I135" s="3"/>
      <c r="J135" s="3"/>
      <c r="K135" s="3"/>
      <c r="L135" s="3"/>
      <c r="M135" s="3"/>
      <c r="N135" s="3"/>
      <c r="U135" s="3"/>
      <c r="V135" s="3"/>
      <c r="W135" s="3"/>
      <c r="X135" s="3"/>
      <c r="Y135" s="3"/>
      <c r="Z135" s="3"/>
    </row>
    <row r="136" spans="5:26" x14ac:dyDescent="0.2">
      <c r="E136" s="3"/>
      <c r="F136" s="3"/>
      <c r="G136" s="3"/>
      <c r="H136" s="3"/>
      <c r="I136" s="3"/>
      <c r="J136" s="3"/>
      <c r="K136" s="3"/>
      <c r="L136" s="3"/>
      <c r="M136" s="3"/>
      <c r="N136" s="3"/>
      <c r="U136" s="3"/>
      <c r="V136" s="3"/>
      <c r="W136" s="3"/>
      <c r="X136" s="3"/>
      <c r="Y136" s="3"/>
      <c r="Z136" s="3"/>
    </row>
    <row r="137" spans="5:26" x14ac:dyDescent="0.2">
      <c r="E137" s="3"/>
      <c r="F137" s="3"/>
      <c r="G137" s="3"/>
      <c r="H137" s="3"/>
      <c r="I137" s="3"/>
      <c r="J137" s="3"/>
      <c r="K137" s="3"/>
      <c r="L137" s="3"/>
      <c r="M137" s="3"/>
      <c r="N137" s="3"/>
      <c r="U137" s="3"/>
      <c r="V137" s="3"/>
      <c r="W137" s="3"/>
      <c r="X137" s="3"/>
      <c r="Y137" s="3"/>
      <c r="Z137" s="3"/>
    </row>
    <row r="138" spans="5:26" x14ac:dyDescent="0.2">
      <c r="E138" s="3"/>
      <c r="F138" s="3"/>
      <c r="G138" s="3"/>
      <c r="H138" s="3"/>
      <c r="I138" s="3"/>
      <c r="J138" s="3"/>
      <c r="K138" s="3"/>
      <c r="L138" s="3"/>
      <c r="M138" s="3"/>
      <c r="N138" s="3"/>
      <c r="U138" s="3"/>
      <c r="V138" s="3"/>
      <c r="W138" s="3"/>
      <c r="X138" s="3"/>
      <c r="Y138" s="3"/>
      <c r="Z138" s="3"/>
    </row>
    <row r="139" spans="5:26" x14ac:dyDescent="0.2">
      <c r="E139" s="3"/>
      <c r="F139" s="3"/>
      <c r="G139" s="3"/>
      <c r="H139" s="3"/>
      <c r="I139" s="3"/>
      <c r="J139" s="3"/>
      <c r="K139" s="3"/>
      <c r="L139" s="3"/>
      <c r="M139" s="3"/>
      <c r="N139" s="3"/>
      <c r="U139" s="3"/>
      <c r="V139" s="3"/>
      <c r="W139" s="3"/>
      <c r="X139" s="3"/>
      <c r="Y139" s="3"/>
      <c r="Z139" s="3"/>
    </row>
    <row r="140" spans="5:26" x14ac:dyDescent="0.2">
      <c r="E140" s="3"/>
      <c r="F140" s="3"/>
      <c r="G140" s="3"/>
      <c r="H140" s="3"/>
      <c r="I140" s="3"/>
      <c r="J140" s="3"/>
      <c r="K140" s="3"/>
      <c r="L140" s="3"/>
      <c r="M140" s="3"/>
      <c r="N140" s="3"/>
      <c r="U140" s="3"/>
      <c r="V140" s="3"/>
      <c r="W140" s="3"/>
      <c r="X140" s="3"/>
      <c r="Y140" s="3"/>
      <c r="Z140" s="3"/>
    </row>
    <row r="141" spans="5:26" x14ac:dyDescent="0.2">
      <c r="E141" s="3"/>
      <c r="F141" s="3"/>
      <c r="G141" s="3"/>
      <c r="H141" s="3"/>
      <c r="I141" s="3"/>
      <c r="J141" s="3"/>
      <c r="K141" s="3"/>
      <c r="L141" s="3"/>
      <c r="M141" s="3"/>
      <c r="N141" s="3"/>
      <c r="U141" s="3"/>
      <c r="V141" s="3"/>
      <c r="W141" s="3"/>
      <c r="X141" s="3"/>
      <c r="Y141" s="3"/>
      <c r="Z141" s="3"/>
    </row>
    <row r="142" spans="5:26" x14ac:dyDescent="0.2">
      <c r="E142" s="3"/>
      <c r="F142" s="3"/>
      <c r="G142" s="3"/>
      <c r="H142" s="3"/>
      <c r="I142" s="3"/>
      <c r="J142" s="3"/>
      <c r="K142" s="3"/>
      <c r="L142" s="3"/>
      <c r="M142" s="3"/>
      <c r="N142" s="3"/>
      <c r="U142" s="3"/>
      <c r="V142" s="3"/>
      <c r="W142" s="3"/>
      <c r="X142" s="3"/>
      <c r="Y142" s="3"/>
      <c r="Z142" s="3"/>
    </row>
    <row r="143" spans="5:26" x14ac:dyDescent="0.2">
      <c r="E143" s="3"/>
      <c r="F143" s="3"/>
      <c r="G143" s="3"/>
      <c r="H143" s="3"/>
      <c r="I143" s="3"/>
      <c r="J143" s="3"/>
      <c r="K143" s="3"/>
      <c r="L143" s="3"/>
      <c r="M143" s="3"/>
      <c r="N143" s="3"/>
      <c r="U143" s="3"/>
      <c r="V143" s="3"/>
      <c r="W143" s="3"/>
      <c r="X143" s="3"/>
      <c r="Y143" s="3"/>
      <c r="Z143" s="3"/>
    </row>
    <row r="144" spans="5:26" x14ac:dyDescent="0.2">
      <c r="E144" s="3"/>
      <c r="F144" s="3"/>
      <c r="G144" s="3"/>
      <c r="H144" s="3"/>
      <c r="I144" s="3"/>
      <c r="J144" s="3"/>
      <c r="K144" s="3"/>
      <c r="L144" s="3"/>
      <c r="M144" s="3"/>
      <c r="N144" s="3"/>
      <c r="U144" s="3"/>
      <c r="V144" s="3"/>
      <c r="W144" s="3"/>
      <c r="X144" s="3"/>
      <c r="Y144" s="3"/>
      <c r="Z144" s="3"/>
    </row>
    <row r="145" spans="5:26" x14ac:dyDescent="0.2">
      <c r="E145" s="3"/>
      <c r="F145" s="3"/>
      <c r="G145" s="3"/>
      <c r="H145" s="3"/>
      <c r="I145" s="3"/>
      <c r="J145" s="3"/>
      <c r="K145" s="3"/>
      <c r="L145" s="3"/>
      <c r="M145" s="3"/>
      <c r="N145" s="3"/>
      <c r="U145" s="3"/>
      <c r="V145" s="3"/>
      <c r="W145" s="3"/>
      <c r="X145" s="3"/>
      <c r="Y145" s="3"/>
      <c r="Z145" s="3"/>
    </row>
    <row r="146" spans="5:26" x14ac:dyDescent="0.2">
      <c r="E146" s="3"/>
      <c r="F146" s="3"/>
      <c r="G146" s="3"/>
      <c r="H146" s="3"/>
      <c r="I146" s="3"/>
      <c r="J146" s="3"/>
      <c r="K146" s="3"/>
      <c r="L146" s="3"/>
      <c r="M146" s="3"/>
      <c r="N146" s="3"/>
      <c r="U146" s="3"/>
      <c r="V146" s="3"/>
      <c r="W146" s="3"/>
      <c r="X146" s="3"/>
      <c r="Y146" s="3"/>
      <c r="Z146" s="3"/>
    </row>
    <row r="147" spans="5:26" x14ac:dyDescent="0.2">
      <c r="E147" s="3"/>
      <c r="F147" s="3"/>
      <c r="G147" s="3"/>
      <c r="H147" s="3"/>
      <c r="I147" s="3"/>
      <c r="J147" s="3"/>
      <c r="K147" s="3"/>
      <c r="L147" s="3"/>
      <c r="M147" s="3"/>
      <c r="N147" s="3"/>
      <c r="U147" s="3"/>
      <c r="V147" s="3"/>
      <c r="W147" s="3"/>
      <c r="X147" s="3"/>
      <c r="Y147" s="3"/>
      <c r="Z147" s="3"/>
    </row>
    <row r="148" spans="5:26" x14ac:dyDescent="0.2">
      <c r="E148" s="3"/>
      <c r="F148" s="3"/>
      <c r="G148" s="3"/>
      <c r="H148" s="3"/>
      <c r="I148" s="3"/>
      <c r="J148" s="3"/>
      <c r="K148" s="3"/>
      <c r="L148" s="3"/>
      <c r="M148" s="3"/>
      <c r="N148" s="3"/>
      <c r="U148" s="3"/>
      <c r="V148" s="3"/>
      <c r="W148" s="3"/>
      <c r="X148" s="3"/>
      <c r="Y148" s="3"/>
      <c r="Z148" s="3"/>
    </row>
    <row r="149" spans="5:26" x14ac:dyDescent="0.2">
      <c r="E149" s="3"/>
      <c r="F149" s="3"/>
      <c r="G149" s="3"/>
      <c r="H149" s="3"/>
      <c r="I149" s="3"/>
      <c r="J149" s="3"/>
      <c r="K149" s="3"/>
      <c r="L149" s="3"/>
      <c r="M149" s="3"/>
      <c r="N149" s="3"/>
      <c r="U149" s="3"/>
      <c r="V149" s="3"/>
      <c r="W149" s="3"/>
      <c r="X149" s="3"/>
      <c r="Y149" s="3"/>
      <c r="Z149" s="3"/>
    </row>
    <row r="150" spans="5:26" x14ac:dyDescent="0.2">
      <c r="E150" s="3"/>
      <c r="F150" s="3"/>
      <c r="G150" s="3"/>
      <c r="H150" s="3"/>
      <c r="I150" s="3"/>
      <c r="J150" s="3"/>
      <c r="K150" s="3"/>
      <c r="L150" s="3"/>
      <c r="M150" s="3"/>
      <c r="N150" s="3"/>
      <c r="U150" s="3"/>
      <c r="V150" s="3"/>
      <c r="W150" s="3"/>
      <c r="X150" s="3"/>
      <c r="Y150" s="3"/>
      <c r="Z150" s="3"/>
    </row>
    <row r="151" spans="5:26" x14ac:dyDescent="0.2">
      <c r="E151" s="3"/>
      <c r="F151" s="3"/>
      <c r="G151" s="3"/>
      <c r="H151" s="3"/>
      <c r="I151" s="3"/>
      <c r="J151" s="3"/>
      <c r="K151" s="3"/>
      <c r="L151" s="3"/>
      <c r="M151" s="3"/>
      <c r="N151" s="3"/>
      <c r="U151" s="3"/>
      <c r="V151" s="3"/>
      <c r="W151" s="3"/>
      <c r="X151" s="3"/>
      <c r="Y151" s="3"/>
      <c r="Z151" s="3"/>
    </row>
    <row r="152" spans="5:26" x14ac:dyDescent="0.2">
      <c r="E152" s="3"/>
      <c r="F152" s="3"/>
      <c r="G152" s="3"/>
      <c r="H152" s="3"/>
      <c r="I152" s="3"/>
      <c r="J152" s="3"/>
      <c r="K152" s="3"/>
      <c r="L152" s="3"/>
      <c r="M152" s="3"/>
      <c r="N152" s="3"/>
      <c r="U152" s="3"/>
      <c r="V152" s="3"/>
      <c r="W152" s="3"/>
      <c r="X152" s="3"/>
      <c r="Y152" s="3"/>
      <c r="Z152" s="3"/>
    </row>
    <row r="153" spans="5:26" x14ac:dyDescent="0.2">
      <c r="E153" s="3"/>
      <c r="F153" s="3"/>
      <c r="G153" s="3"/>
      <c r="H153" s="3"/>
      <c r="I153" s="3"/>
      <c r="J153" s="3"/>
      <c r="K153" s="3"/>
      <c r="L153" s="3"/>
      <c r="M153" s="3"/>
      <c r="N153" s="3"/>
      <c r="U153" s="3"/>
      <c r="V153" s="3"/>
      <c r="W153" s="3"/>
      <c r="X153" s="3"/>
      <c r="Y153" s="3"/>
      <c r="Z153" s="3"/>
    </row>
    <row r="154" spans="5:26" x14ac:dyDescent="0.2">
      <c r="E154" s="3"/>
      <c r="F154" s="3"/>
      <c r="G154" s="3"/>
      <c r="H154" s="3"/>
      <c r="I154" s="3"/>
      <c r="J154" s="3"/>
      <c r="K154" s="3"/>
      <c r="L154" s="3"/>
      <c r="M154" s="3"/>
      <c r="N154" s="3"/>
      <c r="U154" s="3"/>
      <c r="V154" s="3"/>
      <c r="W154" s="3"/>
      <c r="X154" s="3"/>
      <c r="Y154" s="3"/>
      <c r="Z154" s="3"/>
    </row>
    <row r="155" spans="5:26" x14ac:dyDescent="0.2">
      <c r="E155" s="3"/>
      <c r="F155" s="3"/>
      <c r="G155" s="3"/>
      <c r="H155" s="3"/>
      <c r="I155" s="3"/>
      <c r="J155" s="3"/>
      <c r="K155" s="3"/>
      <c r="L155" s="3"/>
      <c r="M155" s="3"/>
      <c r="N155" s="3"/>
      <c r="U155" s="3"/>
      <c r="V155" s="3"/>
      <c r="W155" s="3"/>
      <c r="X155" s="3"/>
      <c r="Y155" s="3"/>
      <c r="Z155" s="3"/>
    </row>
    <row r="156" spans="5:26" x14ac:dyDescent="0.2">
      <c r="E156" s="3"/>
      <c r="F156" s="3"/>
      <c r="G156" s="3"/>
      <c r="H156" s="3"/>
      <c r="I156" s="3"/>
      <c r="J156" s="3"/>
      <c r="K156" s="3"/>
      <c r="L156" s="3"/>
      <c r="M156" s="3"/>
      <c r="N156" s="3"/>
      <c r="U156" s="3"/>
      <c r="V156" s="3"/>
      <c r="W156" s="3"/>
      <c r="X156" s="3"/>
      <c r="Y156" s="3"/>
      <c r="Z156" s="3"/>
    </row>
    <row r="157" spans="5:26" x14ac:dyDescent="0.2">
      <c r="E157" s="3"/>
      <c r="F157" s="3"/>
      <c r="G157" s="3"/>
      <c r="H157" s="3"/>
      <c r="I157" s="3"/>
      <c r="J157" s="3"/>
      <c r="K157" s="3"/>
      <c r="L157" s="3"/>
      <c r="M157" s="3"/>
      <c r="N157" s="3"/>
      <c r="U157" s="3"/>
      <c r="V157" s="3"/>
      <c r="W157" s="3"/>
      <c r="X157" s="3"/>
      <c r="Y157" s="3"/>
      <c r="Z157" s="3"/>
    </row>
    <row r="158" spans="5:26" x14ac:dyDescent="0.2">
      <c r="E158" s="3"/>
      <c r="F158" s="3"/>
      <c r="G158" s="3"/>
      <c r="H158" s="3"/>
      <c r="I158" s="3"/>
      <c r="J158" s="3"/>
      <c r="K158" s="3"/>
      <c r="L158" s="3"/>
      <c r="M158" s="3"/>
      <c r="N158" s="3"/>
      <c r="U158" s="3"/>
      <c r="V158" s="3"/>
      <c r="W158" s="3"/>
      <c r="X158" s="3"/>
      <c r="Y158" s="3"/>
      <c r="Z158" s="3"/>
    </row>
    <row r="159" spans="5:26" x14ac:dyDescent="0.2">
      <c r="E159" s="3"/>
      <c r="F159" s="3"/>
      <c r="G159" s="3"/>
      <c r="H159" s="3"/>
      <c r="I159" s="3"/>
      <c r="J159" s="3"/>
      <c r="K159" s="3"/>
      <c r="L159" s="3"/>
      <c r="M159" s="3"/>
      <c r="N159" s="3"/>
      <c r="U159" s="3"/>
      <c r="V159" s="3"/>
      <c r="W159" s="3"/>
      <c r="X159" s="3"/>
      <c r="Y159" s="3"/>
      <c r="Z159" s="3"/>
    </row>
  </sheetData>
  <sheetProtection password="C90E" sheet="1" objects="1" scenarios="1" autoFilter="0"/>
  <mergeCells count="24">
    <mergeCell ref="C26:D26"/>
    <mergeCell ref="M26:O26"/>
    <mergeCell ref="A1:N1"/>
    <mergeCell ref="M7:O8"/>
    <mergeCell ref="F11:H15"/>
    <mergeCell ref="C17:D17"/>
    <mergeCell ref="C16:D16"/>
    <mergeCell ref="M17:O17"/>
    <mergeCell ref="I11:K11"/>
    <mergeCell ref="I12:K12"/>
    <mergeCell ref="I13:K13"/>
    <mergeCell ref="J15:K15"/>
    <mergeCell ref="E17:K17"/>
    <mergeCell ref="M23:O23"/>
    <mergeCell ref="M24:O24"/>
    <mergeCell ref="M25:O25"/>
    <mergeCell ref="E26:K26"/>
    <mergeCell ref="E16:K16"/>
    <mergeCell ref="E21:K21"/>
    <mergeCell ref="M18:O18"/>
    <mergeCell ref="M19:O19"/>
    <mergeCell ref="M21:O21"/>
    <mergeCell ref="M20:O20"/>
    <mergeCell ref="M22:O22"/>
  </mergeCells>
  <phoneticPr fontId="81" type="noConversion"/>
  <dataValidations count="3">
    <dataValidation type="whole" allowBlank="1" showInputMessage="1" showErrorMessage="1" errorTitle="Value out of range" error="Value must be between &gt;=1 and &lt;=20" promptTitle="Mulltiple Ship To Locations" prompt="If mulitple ship to locations are being used enter a number from 1-20 for the number of this order. _x000d_Please be sure to enter the ship to address correctly on this form in the &quot;Ship To:&quot; section" sqref="O3">
      <formula1>1</formula1>
      <formula2>12</formula2>
    </dataValidation>
    <dataValidation type="custom" errorStyle="information" showInputMessage="1" showErrorMessage="1" errorTitle="Please revise order" error="Order not meet minimums" promptTitle="Minimums Apply" sqref="L17 L20">
      <formula1>M17="Qualified"</formula1>
    </dataValidation>
    <dataValidation type="custom" errorStyle="information" showInputMessage="1" showErrorMessage="1" errorTitle="Please revise order" error="Order not meet minimums" promptTitle="Minimums Apply" sqref="L22">
      <formula1>M21="Qualified"</formula1>
    </dataValidation>
  </dataValidations>
  <pageMargins left="0.25" right="0.25" top="1.25" bottom="0.75" header="0.3" footer="0.3"/>
  <pageSetup scale="56" fitToHeight="0" orientation="landscape"/>
  <headerFooter>
    <oddHeader>&amp;L&amp;"Arial,Bold"&amp;G
Page &amp;P of &amp;N&amp;R&amp;"Arial,Bold"&amp;12Local Representative:&amp;10
Name&amp;"Arial,Regular"
Agency Name
Phone: 
Fax:
Email:</oddHeader>
    <oddFooter>&amp;CBuff, Inc.   •   195 Concourse Blvd, Suite B   •   Santa Rosa, &amp;12CA  95403   •   tel: 707.569.9009   •   707.569.9990   •   www.buffusa.com   •   info@buffusa.com</oddFooter>
  </headerFooter>
  <legacyDrawingHF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pageSetUpPr fitToPage="1"/>
  </sheetPr>
  <dimension ref="A1:K24"/>
  <sheetViews>
    <sheetView workbookViewId="0">
      <selection activeCell="A3" sqref="A3:K3"/>
    </sheetView>
  </sheetViews>
  <sheetFormatPr defaultColWidth="8.7109375" defaultRowHeight="15" x14ac:dyDescent="0.25"/>
  <cols>
    <col min="8" max="8" width="8" customWidth="1"/>
  </cols>
  <sheetData>
    <row r="1" spans="1:11" ht="90.75" customHeight="1" x14ac:dyDescent="0.25">
      <c r="A1" s="518" t="s">
        <v>2</v>
      </c>
      <c r="B1" s="519"/>
      <c r="C1" s="519"/>
      <c r="D1" s="519"/>
      <c r="E1" s="519"/>
      <c r="F1" s="519"/>
      <c r="G1" s="519"/>
      <c r="H1" s="519"/>
      <c r="I1" s="519"/>
      <c r="J1" s="519"/>
      <c r="K1" s="520"/>
    </row>
    <row r="2" spans="1:11" ht="29.1" customHeight="1" x14ac:dyDescent="0.25">
      <c r="A2" s="521" t="s">
        <v>3</v>
      </c>
      <c r="B2" s="522"/>
      <c r="C2" s="522"/>
      <c r="D2" s="522"/>
      <c r="E2" s="522"/>
      <c r="F2" s="522"/>
      <c r="G2" s="522"/>
      <c r="H2" s="522"/>
      <c r="I2" s="522"/>
      <c r="J2" s="522"/>
      <c r="K2" s="523"/>
    </row>
    <row r="3" spans="1:11" s="46" customFormat="1" ht="29.1" customHeight="1" x14ac:dyDescent="0.25">
      <c r="A3" s="527" t="s">
        <v>742</v>
      </c>
      <c r="B3" s="528"/>
      <c r="C3" s="528"/>
      <c r="D3" s="528"/>
      <c r="E3" s="528"/>
      <c r="F3" s="528"/>
      <c r="G3" s="528"/>
      <c r="H3" s="528"/>
      <c r="I3" s="528"/>
      <c r="J3" s="528"/>
      <c r="K3" s="529"/>
    </row>
    <row r="4" spans="1:11" s="46" customFormat="1" ht="29.1" customHeight="1" x14ac:dyDescent="0.25">
      <c r="A4" s="530" t="s">
        <v>186</v>
      </c>
      <c r="B4" s="531"/>
      <c r="C4" s="531"/>
      <c r="D4" s="531"/>
      <c r="E4" s="531"/>
      <c r="F4" s="531"/>
      <c r="G4" s="531"/>
      <c r="H4" s="531"/>
      <c r="I4" s="531"/>
      <c r="J4" s="531"/>
      <c r="K4" s="532"/>
    </row>
    <row r="5" spans="1:11" ht="29.1" customHeight="1" x14ac:dyDescent="0.25">
      <c r="A5" s="521" t="s">
        <v>4</v>
      </c>
      <c r="B5" s="522"/>
      <c r="C5" s="522"/>
      <c r="D5" s="522"/>
      <c r="E5" s="522"/>
      <c r="F5" s="522"/>
      <c r="G5" s="522"/>
      <c r="H5" s="522"/>
      <c r="I5" s="522"/>
      <c r="J5" s="522"/>
      <c r="K5" s="523"/>
    </row>
    <row r="6" spans="1:11" s="46" customFormat="1" ht="29.1" customHeight="1" x14ac:dyDescent="0.25">
      <c r="A6" s="530" t="s">
        <v>110</v>
      </c>
      <c r="B6" s="531"/>
      <c r="C6" s="531"/>
      <c r="D6" s="531"/>
      <c r="E6" s="531"/>
      <c r="F6" s="531"/>
      <c r="G6" s="531"/>
      <c r="H6" s="531"/>
      <c r="I6" s="531"/>
      <c r="J6" s="531"/>
      <c r="K6" s="532"/>
    </row>
    <row r="7" spans="1:11" s="46" customFormat="1" ht="29.1" customHeight="1" x14ac:dyDescent="0.25">
      <c r="A7" s="521" t="s">
        <v>124</v>
      </c>
      <c r="B7" s="522"/>
      <c r="C7" s="522"/>
      <c r="D7" s="522"/>
      <c r="E7" s="522"/>
      <c r="F7" s="522"/>
      <c r="G7" s="522"/>
      <c r="H7" s="522"/>
      <c r="I7" s="522"/>
      <c r="J7" s="522"/>
      <c r="K7" s="523"/>
    </row>
    <row r="8" spans="1:11" s="46" customFormat="1" ht="29.1" customHeight="1" x14ac:dyDescent="0.25">
      <c r="A8" s="530" t="s">
        <v>125</v>
      </c>
      <c r="B8" s="531"/>
      <c r="C8" s="531"/>
      <c r="D8" s="531"/>
      <c r="E8" s="531"/>
      <c r="F8" s="531"/>
      <c r="G8" s="531"/>
      <c r="H8" s="531"/>
      <c r="I8" s="531"/>
      <c r="J8" s="531"/>
      <c r="K8" s="532"/>
    </row>
    <row r="9" spans="1:11" s="46" customFormat="1" ht="29.1" customHeight="1" x14ac:dyDescent="0.25">
      <c r="A9" s="530" t="s">
        <v>126</v>
      </c>
      <c r="B9" s="531"/>
      <c r="C9" s="531"/>
      <c r="D9" s="531"/>
      <c r="E9" s="531"/>
      <c r="F9" s="531"/>
      <c r="G9" s="531"/>
      <c r="H9" s="531"/>
      <c r="I9" s="531"/>
      <c r="J9" s="531"/>
      <c r="K9" s="532"/>
    </row>
    <row r="10" spans="1:11" ht="29.1" customHeight="1" x14ac:dyDescent="0.25">
      <c r="A10" s="524" t="s">
        <v>5</v>
      </c>
      <c r="B10" s="525"/>
      <c r="C10" s="525"/>
      <c r="D10" s="525"/>
      <c r="E10" s="525"/>
      <c r="F10" s="525"/>
      <c r="G10" s="525"/>
      <c r="H10" s="525"/>
      <c r="I10" s="525"/>
      <c r="J10" s="525"/>
      <c r="K10" s="526"/>
    </row>
    <row r="11" spans="1:11" s="46" customFormat="1" ht="29.1" customHeight="1" x14ac:dyDescent="0.25">
      <c r="A11" s="530" t="s">
        <v>6</v>
      </c>
      <c r="B11" s="531"/>
      <c r="C11" s="531"/>
      <c r="D11" s="531"/>
      <c r="E11" s="531"/>
      <c r="F11" s="531"/>
      <c r="G11" s="531"/>
      <c r="H11" s="531"/>
      <c r="I11" s="531"/>
      <c r="J11" s="531"/>
      <c r="K11" s="532"/>
    </row>
    <row r="12" spans="1:11" ht="29.1" customHeight="1" x14ac:dyDescent="0.25">
      <c r="A12" s="524" t="s">
        <v>7</v>
      </c>
      <c r="B12" s="525"/>
      <c r="C12" s="525"/>
      <c r="D12" s="525"/>
      <c r="E12" s="525"/>
      <c r="F12" s="525"/>
      <c r="G12" s="525"/>
      <c r="H12" s="525"/>
      <c r="I12" s="525"/>
      <c r="J12" s="525"/>
      <c r="K12" s="526"/>
    </row>
    <row r="13" spans="1:11" s="46" customFormat="1" ht="29.1" customHeight="1" x14ac:dyDescent="0.25">
      <c r="A13" s="530" t="s">
        <v>8</v>
      </c>
      <c r="B13" s="531"/>
      <c r="C13" s="531"/>
      <c r="D13" s="531"/>
      <c r="E13" s="531"/>
      <c r="F13" s="531"/>
      <c r="G13" s="531"/>
      <c r="H13" s="531"/>
      <c r="I13" s="531"/>
      <c r="J13" s="531"/>
      <c r="K13" s="532"/>
    </row>
    <row r="14" spans="1:11" ht="29.1" customHeight="1" x14ac:dyDescent="0.25">
      <c r="A14" s="524" t="s">
        <v>9</v>
      </c>
      <c r="B14" s="525"/>
      <c r="C14" s="525"/>
      <c r="D14" s="525"/>
      <c r="E14" s="525"/>
      <c r="F14" s="525"/>
      <c r="G14" s="525"/>
      <c r="H14" s="525"/>
      <c r="I14" s="525"/>
      <c r="J14" s="525"/>
      <c r="K14" s="526"/>
    </row>
    <row r="15" spans="1:11" s="46" customFormat="1" ht="45" customHeight="1" x14ac:dyDescent="0.25">
      <c r="A15" s="530" t="s">
        <v>116</v>
      </c>
      <c r="B15" s="531"/>
      <c r="C15" s="531"/>
      <c r="D15" s="531"/>
      <c r="E15" s="531"/>
      <c r="F15" s="531"/>
      <c r="G15" s="531"/>
      <c r="H15" s="531"/>
      <c r="I15" s="531"/>
      <c r="J15" s="531"/>
      <c r="K15" s="532"/>
    </row>
    <row r="16" spans="1:11" ht="29.1" customHeight="1" x14ac:dyDescent="0.25">
      <c r="A16" s="524" t="s">
        <v>10</v>
      </c>
      <c r="B16" s="525"/>
      <c r="C16" s="525"/>
      <c r="D16" s="525"/>
      <c r="E16" s="525"/>
      <c r="F16" s="525"/>
      <c r="G16" s="525"/>
      <c r="H16" s="525"/>
      <c r="I16" s="525"/>
      <c r="J16" s="525"/>
      <c r="K16" s="526"/>
    </row>
    <row r="17" spans="1:11" s="46" customFormat="1" ht="29.1" customHeight="1" x14ac:dyDescent="0.25">
      <c r="A17" s="530" t="s">
        <v>11</v>
      </c>
      <c r="B17" s="531"/>
      <c r="C17" s="531"/>
      <c r="D17" s="531"/>
      <c r="E17" s="531"/>
      <c r="F17" s="531"/>
      <c r="G17" s="531"/>
      <c r="H17" s="531"/>
      <c r="I17" s="531"/>
      <c r="J17" s="531"/>
      <c r="K17" s="532"/>
    </row>
    <row r="18" spans="1:11" ht="29.1" customHeight="1" x14ac:dyDescent="0.25">
      <c r="A18" s="521" t="s">
        <v>12</v>
      </c>
      <c r="B18" s="522"/>
      <c r="C18" s="522"/>
      <c r="D18" s="522"/>
      <c r="E18" s="522"/>
      <c r="F18" s="522"/>
      <c r="G18" s="522"/>
      <c r="H18" s="522"/>
      <c r="I18" s="522"/>
      <c r="J18" s="522"/>
      <c r="K18" s="523"/>
    </row>
    <row r="19" spans="1:11" s="46" customFormat="1" ht="63" customHeight="1" x14ac:dyDescent="0.25">
      <c r="A19" s="530" t="s">
        <v>115</v>
      </c>
      <c r="B19" s="531"/>
      <c r="C19" s="531"/>
      <c r="D19" s="531"/>
      <c r="E19" s="531"/>
      <c r="F19" s="531"/>
      <c r="G19" s="531"/>
      <c r="H19" s="531"/>
      <c r="I19" s="531"/>
      <c r="J19" s="531"/>
      <c r="K19" s="532"/>
    </row>
    <row r="20" spans="1:11" ht="29.1" customHeight="1" x14ac:dyDescent="0.25">
      <c r="A20" s="524" t="s">
        <v>0</v>
      </c>
      <c r="B20" s="522"/>
      <c r="C20" s="522"/>
      <c r="D20" s="522"/>
      <c r="E20" s="522"/>
      <c r="F20" s="522"/>
      <c r="G20" s="522"/>
      <c r="H20" s="522"/>
      <c r="I20" s="522"/>
      <c r="J20" s="522"/>
      <c r="K20" s="523"/>
    </row>
    <row r="21" spans="1:11" s="46" customFormat="1" ht="29.1" customHeight="1" x14ac:dyDescent="0.25">
      <c r="A21" s="530" t="s">
        <v>185</v>
      </c>
      <c r="B21" s="531"/>
      <c r="C21" s="531"/>
      <c r="D21" s="531"/>
      <c r="E21" s="531"/>
      <c r="F21" s="531"/>
      <c r="G21" s="531"/>
      <c r="H21" s="531"/>
      <c r="I21" s="531"/>
      <c r="J21" s="531"/>
      <c r="K21" s="532"/>
    </row>
    <row r="22" spans="1:11" ht="24.95" customHeight="1" x14ac:dyDescent="0.25">
      <c r="A22" s="533"/>
      <c r="B22" s="534"/>
      <c r="C22" s="534"/>
      <c r="D22" s="534"/>
      <c r="E22" s="534"/>
      <c r="F22" s="534"/>
      <c r="G22" s="534"/>
      <c r="H22" s="534"/>
      <c r="I22" s="534"/>
      <c r="J22" s="534"/>
      <c r="K22" s="535"/>
    </row>
    <row r="23" spans="1:11" x14ac:dyDescent="0.25">
      <c r="A23" s="512" t="s">
        <v>114</v>
      </c>
      <c r="B23" s="513"/>
      <c r="C23" s="513"/>
      <c r="D23" s="513"/>
      <c r="E23" s="513"/>
      <c r="F23" s="513"/>
      <c r="G23" s="513"/>
      <c r="H23" s="513"/>
      <c r="I23" s="513"/>
      <c r="J23" s="513"/>
      <c r="K23" s="514"/>
    </row>
    <row r="24" spans="1:11" x14ac:dyDescent="0.25">
      <c r="A24" s="515" t="s">
        <v>1</v>
      </c>
      <c r="B24" s="516"/>
      <c r="C24" s="516"/>
      <c r="D24" s="516"/>
      <c r="E24" s="516"/>
      <c r="F24" s="516"/>
      <c r="G24" s="516"/>
      <c r="H24" s="516"/>
      <c r="I24" s="516"/>
      <c r="J24" s="516"/>
      <c r="K24" s="517"/>
    </row>
  </sheetData>
  <sheetProtection password="C90E" sheet="1" objects="1" scenarios="1"/>
  <mergeCells count="24">
    <mergeCell ref="A19:K19"/>
    <mergeCell ref="A21:K21"/>
    <mergeCell ref="A7:K7"/>
    <mergeCell ref="A8:K8"/>
    <mergeCell ref="A9:K9"/>
    <mergeCell ref="A15:K15"/>
    <mergeCell ref="A13:K13"/>
    <mergeCell ref="A14:K14"/>
    <mergeCell ref="A23:K23"/>
    <mergeCell ref="A24:K24"/>
    <mergeCell ref="A1:K1"/>
    <mergeCell ref="A2:K2"/>
    <mergeCell ref="A5:K5"/>
    <mergeCell ref="A10:K10"/>
    <mergeCell ref="A12:K12"/>
    <mergeCell ref="A3:K3"/>
    <mergeCell ref="A6:K6"/>
    <mergeCell ref="A11:K11"/>
    <mergeCell ref="A16:K16"/>
    <mergeCell ref="A18:K18"/>
    <mergeCell ref="A22:K22"/>
    <mergeCell ref="A20:K20"/>
    <mergeCell ref="A4:K4"/>
    <mergeCell ref="A17:K17"/>
  </mergeCells>
  <phoneticPr fontId="41" type="noConversion"/>
  <pageMargins left="0.7" right="0.7" top="0.75" bottom="0.75" header="0.3" footer="0.3"/>
  <pageSetup scale="85"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8"/>
  <sheetViews>
    <sheetView topLeftCell="H46" zoomScale="125" zoomScaleNormal="125" zoomScalePageLayoutView="125" workbookViewId="0">
      <selection activeCell="N63" sqref="A1:O98"/>
    </sheetView>
  </sheetViews>
  <sheetFormatPr defaultColWidth="11.42578125" defaultRowHeight="15" x14ac:dyDescent="0.25"/>
  <cols>
    <col min="1" max="1" width="29.42578125" style="127" customWidth="1"/>
    <col min="2" max="4" width="11.42578125" style="127"/>
    <col min="5" max="9" width="11.42578125" style="207"/>
    <col min="10" max="10" width="11.42578125" style="127"/>
    <col min="11" max="11" width="26" style="127" customWidth="1"/>
    <col min="12" max="16384" width="11.42578125" style="127"/>
  </cols>
  <sheetData>
    <row r="1" spans="1:15" ht="48" thickTop="1" x14ac:dyDescent="0.25">
      <c r="A1" s="385" t="s">
        <v>59</v>
      </c>
      <c r="B1" s="209" t="s">
        <v>144</v>
      </c>
      <c r="C1" s="209" t="s">
        <v>145</v>
      </c>
      <c r="D1" s="209" t="s">
        <v>146</v>
      </c>
      <c r="E1" s="304" t="s">
        <v>180</v>
      </c>
      <c r="F1" s="304" t="s">
        <v>184</v>
      </c>
      <c r="G1" s="209" t="s">
        <v>181</v>
      </c>
      <c r="H1" s="209" t="s">
        <v>182</v>
      </c>
      <c r="I1" s="209" t="s">
        <v>183</v>
      </c>
      <c r="J1" s="385" t="s">
        <v>80</v>
      </c>
      <c r="K1" s="385" t="s">
        <v>59</v>
      </c>
      <c r="L1" s="132" t="s">
        <v>113</v>
      </c>
      <c r="M1" s="132" t="s">
        <v>167</v>
      </c>
      <c r="N1" s="132"/>
      <c r="O1" s="385"/>
    </row>
    <row r="2" spans="1:15" ht="15.75" x14ac:dyDescent="0.25">
      <c r="A2" s="210" t="s">
        <v>188</v>
      </c>
      <c r="B2" s="211">
        <v>14.5</v>
      </c>
      <c r="C2" s="211">
        <v>14.209999999999999</v>
      </c>
      <c r="D2" s="211">
        <v>13.92</v>
      </c>
      <c r="E2" s="211">
        <f>B2*0.93</f>
        <v>13.485000000000001</v>
      </c>
      <c r="F2" s="211">
        <f>D2*0.94</f>
        <v>13.0848</v>
      </c>
      <c r="G2" s="211">
        <f>D2*0.95</f>
        <v>13.224</v>
      </c>
      <c r="H2" s="211">
        <f>D2*0.96</f>
        <v>13.363199999999999</v>
      </c>
      <c r="I2" s="211">
        <f>D2*0.97</f>
        <v>13.5024</v>
      </c>
      <c r="J2" s="212">
        <v>29</v>
      </c>
      <c r="K2" t="str">
        <f t="shared" ref="K2:K65" si="0">A2</f>
        <v>Cap Pro Buff Anton</v>
      </c>
      <c r="L2" s="213">
        <v>2</v>
      </c>
      <c r="M2" s="346" t="s">
        <v>727</v>
      </c>
      <c r="N2" s="344" t="str">
        <f>TRIM(A2)</f>
        <v>Cap Pro Buff Anton</v>
      </c>
      <c r="O2" s="345" t="str">
        <f>M2</f>
        <v>Hats</v>
      </c>
    </row>
    <row r="3" spans="1:15" ht="15.75" x14ac:dyDescent="0.25">
      <c r="A3" s="210" t="s">
        <v>190</v>
      </c>
      <c r="B3" s="211">
        <v>11</v>
      </c>
      <c r="C3" s="211">
        <v>10.78</v>
      </c>
      <c r="D3" s="211">
        <v>10.559999999999999</v>
      </c>
      <c r="E3" s="211">
        <f t="shared" ref="E3:E66" si="1">D3*0.93</f>
        <v>9.8208000000000002</v>
      </c>
      <c r="F3" s="211">
        <f t="shared" ref="F3:F66" si="2">D3*0.94</f>
        <v>9.9263999999999974</v>
      </c>
      <c r="G3" s="211">
        <f t="shared" ref="G3:G66" si="3">D3*0.95</f>
        <v>10.031999999999998</v>
      </c>
      <c r="H3" s="211">
        <f t="shared" ref="H3:H66" si="4">D3*0.96</f>
        <v>10.137599999999999</v>
      </c>
      <c r="I3" s="211">
        <f t="shared" ref="I3:I66" si="5">D3*0.97</f>
        <v>10.243199999999998</v>
      </c>
      <c r="J3" s="212">
        <v>22</v>
      </c>
      <c r="K3" t="str">
        <f t="shared" si="0"/>
        <v>Coolmax Hat</v>
      </c>
      <c r="L3" s="213">
        <v>3</v>
      </c>
      <c r="M3" s="346" t="s">
        <v>727</v>
      </c>
      <c r="N3" s="344" t="str">
        <f t="shared" ref="N3:N66" si="6">TRIM(A3)</f>
        <v>Coolmax Hat</v>
      </c>
      <c r="O3" s="345" t="str">
        <f t="shared" ref="O3:O63" si="7">M3</f>
        <v>Hats</v>
      </c>
    </row>
    <row r="4" spans="1:15" ht="15.75" x14ac:dyDescent="0.25">
      <c r="A4" s="210" t="s">
        <v>194</v>
      </c>
      <c r="B4" s="211">
        <v>13.5</v>
      </c>
      <c r="C4" s="211">
        <v>13.23</v>
      </c>
      <c r="D4" s="211">
        <v>12.959999999999999</v>
      </c>
      <c r="E4" s="211">
        <f t="shared" si="1"/>
        <v>12.0528</v>
      </c>
      <c r="F4" s="211">
        <f t="shared" si="2"/>
        <v>12.182399999999998</v>
      </c>
      <c r="G4" s="211">
        <f t="shared" si="3"/>
        <v>12.311999999999999</v>
      </c>
      <c r="H4" s="211">
        <f t="shared" si="4"/>
        <v>12.441599999999999</v>
      </c>
      <c r="I4" s="211">
        <f t="shared" si="5"/>
        <v>12.571199999999999</v>
      </c>
      <c r="J4" s="212">
        <v>27</v>
      </c>
      <c r="K4" t="str">
        <f t="shared" si="0"/>
        <v>Coolmax Reversible Hat</v>
      </c>
      <c r="L4" s="213">
        <v>4</v>
      </c>
      <c r="M4" s="346" t="s">
        <v>727</v>
      </c>
      <c r="N4" s="344" t="str">
        <f t="shared" si="6"/>
        <v>Coolmax Reversible Hat</v>
      </c>
      <c r="O4" s="345" t="str">
        <f t="shared" si="7"/>
        <v>Hats</v>
      </c>
    </row>
    <row r="5" spans="1:15" ht="15.75" x14ac:dyDescent="0.25">
      <c r="A5" s="210" t="s">
        <v>203</v>
      </c>
      <c r="B5" s="211">
        <v>15</v>
      </c>
      <c r="C5" s="211">
        <v>14.7</v>
      </c>
      <c r="D5" s="211">
        <v>14.399999999999999</v>
      </c>
      <c r="E5" s="211">
        <f t="shared" si="1"/>
        <v>13.391999999999999</v>
      </c>
      <c r="F5" s="211">
        <f t="shared" si="2"/>
        <v>13.535999999999998</v>
      </c>
      <c r="G5" s="211">
        <f t="shared" si="3"/>
        <v>13.679999999999998</v>
      </c>
      <c r="H5" s="211">
        <f t="shared" si="4"/>
        <v>13.823999999999998</v>
      </c>
      <c r="I5" s="211">
        <f t="shared" si="5"/>
        <v>13.967999999999998</v>
      </c>
      <c r="J5" s="212">
        <v>30</v>
      </c>
      <c r="K5" t="str">
        <f t="shared" si="0"/>
        <v>UV Insect Shield Hat</v>
      </c>
      <c r="L5" s="213">
        <v>5</v>
      </c>
      <c r="M5" s="346" t="s">
        <v>727</v>
      </c>
      <c r="N5" s="344" t="str">
        <f t="shared" si="6"/>
        <v>UV Insect Shield Hat</v>
      </c>
      <c r="O5" s="345" t="str">
        <f t="shared" si="7"/>
        <v>Hats</v>
      </c>
    </row>
    <row r="6" spans="1:15" ht="15.75" x14ac:dyDescent="0.25">
      <c r="A6" s="210" t="s">
        <v>201</v>
      </c>
      <c r="B6" s="211">
        <v>15</v>
      </c>
      <c r="C6" s="211">
        <v>14.7</v>
      </c>
      <c r="D6" s="211">
        <v>14.399999999999999</v>
      </c>
      <c r="E6" s="211">
        <f t="shared" si="1"/>
        <v>13.391999999999999</v>
      </c>
      <c r="F6" s="211">
        <f t="shared" si="2"/>
        <v>13.535999999999998</v>
      </c>
      <c r="G6" s="211">
        <f t="shared" si="3"/>
        <v>13.679999999999998</v>
      </c>
      <c r="H6" s="211">
        <f t="shared" si="4"/>
        <v>13.823999999999998</v>
      </c>
      <c r="I6" s="211">
        <f t="shared" si="5"/>
        <v>13.967999999999998</v>
      </c>
      <c r="J6" s="212">
        <v>30</v>
      </c>
      <c r="K6" t="str">
        <f t="shared" si="0"/>
        <v>UV Insect Shield Hat Realtree</v>
      </c>
      <c r="L6" s="213">
        <v>6</v>
      </c>
      <c r="M6" s="346" t="s">
        <v>727</v>
      </c>
      <c r="N6" s="344" t="str">
        <f t="shared" si="6"/>
        <v>UV Insect Shield Hat Realtree</v>
      </c>
      <c r="O6" s="345" t="str">
        <f t="shared" si="7"/>
        <v>Hats</v>
      </c>
    </row>
    <row r="7" spans="1:15" ht="15.75" x14ac:dyDescent="0.25">
      <c r="A7" s="210" t="s">
        <v>207</v>
      </c>
      <c r="B7" s="211">
        <v>13.5</v>
      </c>
      <c r="C7" s="211">
        <v>13.23</v>
      </c>
      <c r="D7" s="211">
        <v>12.959999999999999</v>
      </c>
      <c r="E7" s="211">
        <f t="shared" si="1"/>
        <v>12.0528</v>
      </c>
      <c r="F7" s="211">
        <f t="shared" si="2"/>
        <v>12.182399999999998</v>
      </c>
      <c r="G7" s="211">
        <f t="shared" si="3"/>
        <v>12.311999999999999</v>
      </c>
      <c r="H7" s="211">
        <f t="shared" si="4"/>
        <v>12.441599999999999</v>
      </c>
      <c r="I7" s="211">
        <f t="shared" si="5"/>
        <v>12.571199999999999</v>
      </c>
      <c r="J7" s="212">
        <v>27</v>
      </c>
      <c r="K7" t="str">
        <f t="shared" si="0"/>
        <v>Merino Wool Beanie</v>
      </c>
      <c r="L7" s="213">
        <v>7</v>
      </c>
      <c r="M7" s="346" t="s">
        <v>727</v>
      </c>
      <c r="N7" s="344" t="str">
        <f t="shared" si="6"/>
        <v>Merino Wool Beanie</v>
      </c>
      <c r="O7" s="345" t="str">
        <f t="shared" si="7"/>
        <v>Hats</v>
      </c>
    </row>
    <row r="8" spans="1:15" ht="15.75" x14ac:dyDescent="0.25">
      <c r="A8" s="210" t="s">
        <v>147</v>
      </c>
      <c r="B8" s="211">
        <v>17.5</v>
      </c>
      <c r="C8" s="211">
        <v>17.149999999999999</v>
      </c>
      <c r="D8" s="211">
        <v>16.8</v>
      </c>
      <c r="E8" s="211">
        <f t="shared" si="1"/>
        <v>15.624000000000002</v>
      </c>
      <c r="F8" s="211">
        <f t="shared" si="2"/>
        <v>15.792</v>
      </c>
      <c r="G8" s="211">
        <f t="shared" si="3"/>
        <v>15.959999999999999</v>
      </c>
      <c r="H8" s="211">
        <f t="shared" si="4"/>
        <v>16.128</v>
      </c>
      <c r="I8" s="211">
        <f t="shared" si="5"/>
        <v>16.295999999999999</v>
      </c>
      <c r="J8" s="212">
        <v>35</v>
      </c>
      <c r="K8" t="str">
        <f t="shared" si="0"/>
        <v>UVX Mask</v>
      </c>
      <c r="L8" s="213">
        <v>8</v>
      </c>
      <c r="M8" s="347" t="s">
        <v>728</v>
      </c>
      <c r="N8" s="344" t="str">
        <f t="shared" si="6"/>
        <v>UVX Mask</v>
      </c>
      <c r="O8" s="345" t="str">
        <f t="shared" si="7"/>
        <v>Mask</v>
      </c>
    </row>
    <row r="9" spans="1:15" ht="15.75" x14ac:dyDescent="0.25">
      <c r="A9" s="210" t="s">
        <v>148</v>
      </c>
      <c r="B9" s="211">
        <v>17.5</v>
      </c>
      <c r="C9" s="211">
        <v>17.149999999999999</v>
      </c>
      <c r="D9" s="211">
        <v>16.8</v>
      </c>
      <c r="E9" s="211">
        <f t="shared" si="1"/>
        <v>15.624000000000002</v>
      </c>
      <c r="F9" s="211">
        <f t="shared" si="2"/>
        <v>15.792</v>
      </c>
      <c r="G9" s="211">
        <f t="shared" si="3"/>
        <v>15.959999999999999</v>
      </c>
      <c r="H9" s="211">
        <f t="shared" si="4"/>
        <v>16.128</v>
      </c>
      <c r="I9" s="211">
        <f t="shared" si="5"/>
        <v>16.295999999999999</v>
      </c>
      <c r="J9" s="212">
        <v>35</v>
      </c>
      <c r="K9" t="str">
        <f t="shared" si="0"/>
        <v>UVX Mask Valdyr</v>
      </c>
      <c r="L9" s="213">
        <v>9</v>
      </c>
      <c r="M9" s="347" t="s">
        <v>728</v>
      </c>
      <c r="N9" s="344" t="str">
        <f t="shared" si="6"/>
        <v>UVX Mask Valdyr</v>
      </c>
      <c r="O9" s="345" t="str">
        <f t="shared" si="7"/>
        <v>Mask</v>
      </c>
    </row>
    <row r="10" spans="1:15" ht="15.75" x14ac:dyDescent="0.25">
      <c r="A10" s="210" t="s">
        <v>219</v>
      </c>
      <c r="B10" s="211">
        <v>22.5</v>
      </c>
      <c r="C10" s="211">
        <v>22.05</v>
      </c>
      <c r="D10" s="211">
        <v>21.599999999999998</v>
      </c>
      <c r="E10" s="211">
        <f t="shared" si="1"/>
        <v>20.087999999999997</v>
      </c>
      <c r="F10" s="211">
        <f t="shared" si="2"/>
        <v>20.303999999999998</v>
      </c>
      <c r="G10" s="211">
        <f t="shared" si="3"/>
        <v>20.519999999999996</v>
      </c>
      <c r="H10" s="211">
        <f t="shared" si="4"/>
        <v>20.735999999999997</v>
      </c>
      <c r="I10" s="211">
        <f t="shared" si="5"/>
        <v>20.951999999999998</v>
      </c>
      <c r="J10" s="212">
        <v>45</v>
      </c>
      <c r="K10" t="str">
        <f t="shared" si="0"/>
        <v>UVX Insect Shield Balaclava Realtree</v>
      </c>
      <c r="L10" s="213">
        <v>10</v>
      </c>
      <c r="M10" s="348" t="s">
        <v>163</v>
      </c>
      <c r="N10" s="344" t="str">
        <f t="shared" si="6"/>
        <v>UVX Insect Shield Balaclava Realtree</v>
      </c>
      <c r="O10" s="345" t="str">
        <f t="shared" si="7"/>
        <v>Balaclava</v>
      </c>
    </row>
    <row r="11" spans="1:15" ht="15.75" x14ac:dyDescent="0.25">
      <c r="A11" s="210" t="s">
        <v>221</v>
      </c>
      <c r="B11" s="211">
        <v>22.5</v>
      </c>
      <c r="C11" s="211">
        <v>22.05</v>
      </c>
      <c r="D11" s="211">
        <v>21.599999999999998</v>
      </c>
      <c r="E11" s="211">
        <f t="shared" si="1"/>
        <v>20.087999999999997</v>
      </c>
      <c r="F11" s="211">
        <f t="shared" si="2"/>
        <v>20.303999999999998</v>
      </c>
      <c r="G11" s="211">
        <f t="shared" si="3"/>
        <v>20.519999999999996</v>
      </c>
      <c r="H11" s="211">
        <f t="shared" si="4"/>
        <v>20.735999999999997</v>
      </c>
      <c r="I11" s="211">
        <f t="shared" si="5"/>
        <v>20.951999999999998</v>
      </c>
      <c r="J11" s="212">
        <v>45</v>
      </c>
      <c r="K11" t="str">
        <f t="shared" si="0"/>
        <v>UVX Insect Shield Balaclava Mossy Oak</v>
      </c>
      <c r="L11" s="213">
        <v>11</v>
      </c>
      <c r="M11" s="348" t="s">
        <v>163</v>
      </c>
      <c r="N11" s="344" t="str">
        <f t="shared" si="6"/>
        <v>UVX Insect Shield Balaclava Mossy Oak</v>
      </c>
      <c r="O11" s="345" t="str">
        <f t="shared" si="7"/>
        <v>Balaclava</v>
      </c>
    </row>
    <row r="12" spans="1:15" ht="15.75" x14ac:dyDescent="0.25">
      <c r="A12" s="210" t="s">
        <v>149</v>
      </c>
      <c r="B12" s="211">
        <v>19.5</v>
      </c>
      <c r="C12" s="211">
        <v>19.11</v>
      </c>
      <c r="D12" s="211">
        <v>18.72</v>
      </c>
      <c r="E12" s="211">
        <f t="shared" si="1"/>
        <v>17.409600000000001</v>
      </c>
      <c r="F12" s="211">
        <f t="shared" si="2"/>
        <v>17.596799999999998</v>
      </c>
      <c r="G12" s="211">
        <f t="shared" si="3"/>
        <v>17.783999999999999</v>
      </c>
      <c r="H12" s="211">
        <f t="shared" si="4"/>
        <v>17.9712</v>
      </c>
      <c r="I12" s="211">
        <f t="shared" si="5"/>
        <v>18.158399999999997</v>
      </c>
      <c r="J12" s="212">
        <v>39</v>
      </c>
      <c r="K12" t="str">
        <f t="shared" si="0"/>
        <v>UVX Balaclava</v>
      </c>
      <c r="L12" s="213">
        <v>12</v>
      </c>
      <c r="M12" s="348" t="s">
        <v>163</v>
      </c>
      <c r="N12" s="344" t="str">
        <f t="shared" si="6"/>
        <v>UVX Balaclava</v>
      </c>
      <c r="O12" s="345" t="str">
        <f t="shared" si="7"/>
        <v>Balaclava</v>
      </c>
    </row>
    <row r="13" spans="1:15" ht="15.75" x14ac:dyDescent="0.25">
      <c r="A13" s="210" t="s">
        <v>117</v>
      </c>
      <c r="B13" s="211">
        <v>4</v>
      </c>
      <c r="C13" s="211">
        <v>3.92</v>
      </c>
      <c r="D13" s="211">
        <v>3.84</v>
      </c>
      <c r="E13" s="211">
        <f t="shared" si="1"/>
        <v>3.5712000000000002</v>
      </c>
      <c r="F13" s="211">
        <f t="shared" si="2"/>
        <v>3.6095999999999995</v>
      </c>
      <c r="G13" s="211">
        <f t="shared" si="3"/>
        <v>3.6479999999999997</v>
      </c>
      <c r="H13" s="211">
        <f t="shared" si="4"/>
        <v>3.6863999999999999</v>
      </c>
      <c r="I13" s="211">
        <f t="shared" si="5"/>
        <v>3.7247999999999997</v>
      </c>
      <c r="J13" s="212">
        <v>8</v>
      </c>
      <c r="K13" t="str">
        <f t="shared" si="0"/>
        <v>Pro Series Stripping Guards</v>
      </c>
      <c r="L13" s="213">
        <v>13</v>
      </c>
      <c r="M13" s="349" t="s">
        <v>165</v>
      </c>
      <c r="N13" s="344" t="str">
        <f t="shared" si="6"/>
        <v>Pro Series Stripping Guards</v>
      </c>
      <c r="O13" s="345" t="str">
        <f t="shared" si="7"/>
        <v>Gloves &amp; Guards</v>
      </c>
    </row>
    <row r="14" spans="1:15" ht="15.75" x14ac:dyDescent="0.25">
      <c r="A14" s="210" t="s">
        <v>121</v>
      </c>
      <c r="B14" s="211">
        <v>14.5</v>
      </c>
      <c r="C14" s="211">
        <v>14.209999999999999</v>
      </c>
      <c r="D14" s="211">
        <v>13.92</v>
      </c>
      <c r="E14" s="211">
        <f t="shared" si="1"/>
        <v>12.945600000000001</v>
      </c>
      <c r="F14" s="211">
        <f t="shared" si="2"/>
        <v>13.0848</v>
      </c>
      <c r="G14" s="211">
        <f t="shared" si="3"/>
        <v>13.224</v>
      </c>
      <c r="H14" s="211">
        <f t="shared" si="4"/>
        <v>13.363199999999999</v>
      </c>
      <c r="I14" s="211">
        <f t="shared" si="5"/>
        <v>13.5024</v>
      </c>
      <c r="J14" s="212">
        <v>29</v>
      </c>
      <c r="K14" t="str">
        <f t="shared" si="0"/>
        <v>Sport Series Water 2 Gloves</v>
      </c>
      <c r="L14" s="213">
        <v>14</v>
      </c>
      <c r="M14" s="349" t="s">
        <v>165</v>
      </c>
      <c r="N14" s="344" t="str">
        <f t="shared" si="6"/>
        <v>Sport Series Water 2 Gloves</v>
      </c>
      <c r="O14" s="345" t="str">
        <f t="shared" si="7"/>
        <v>Gloves &amp; Guards</v>
      </c>
    </row>
    <row r="15" spans="1:15" ht="15.75" x14ac:dyDescent="0.25">
      <c r="A15" s="210" t="s">
        <v>120</v>
      </c>
      <c r="B15" s="211">
        <v>14.5</v>
      </c>
      <c r="C15" s="211">
        <v>14.209999999999999</v>
      </c>
      <c r="D15" s="211">
        <v>13.92</v>
      </c>
      <c r="E15" s="211">
        <f t="shared" si="1"/>
        <v>12.945600000000001</v>
      </c>
      <c r="F15" s="211">
        <f t="shared" si="2"/>
        <v>13.0848</v>
      </c>
      <c r="G15" s="211">
        <f t="shared" si="3"/>
        <v>13.224</v>
      </c>
      <c r="H15" s="211">
        <f t="shared" si="4"/>
        <v>13.363199999999999</v>
      </c>
      <c r="I15" s="211">
        <f t="shared" si="5"/>
        <v>13.5024</v>
      </c>
      <c r="J15" s="212">
        <v>29</v>
      </c>
      <c r="K15" t="str">
        <f t="shared" si="0"/>
        <v>Sport Series Water 2 Gloves Drew Brophy</v>
      </c>
      <c r="L15" s="213">
        <v>15</v>
      </c>
      <c r="M15" s="349" t="s">
        <v>165</v>
      </c>
      <c r="N15" s="344" t="str">
        <f t="shared" si="6"/>
        <v>Sport Series Water 2 Gloves Drew Brophy</v>
      </c>
      <c r="O15" s="345" t="str">
        <f t="shared" si="7"/>
        <v>Gloves &amp; Guards</v>
      </c>
    </row>
    <row r="16" spans="1:15" ht="15.75" x14ac:dyDescent="0.25">
      <c r="A16" s="210" t="s">
        <v>252</v>
      </c>
      <c r="B16" s="211">
        <v>22.5</v>
      </c>
      <c r="C16" s="211">
        <v>22.05</v>
      </c>
      <c r="D16" s="211">
        <v>21.599999999999998</v>
      </c>
      <c r="E16" s="211">
        <f t="shared" si="1"/>
        <v>20.087999999999997</v>
      </c>
      <c r="F16" s="211">
        <f t="shared" si="2"/>
        <v>20.303999999999998</v>
      </c>
      <c r="G16" s="211">
        <f t="shared" si="3"/>
        <v>20.519999999999996</v>
      </c>
      <c r="H16" s="211">
        <f t="shared" si="4"/>
        <v>20.735999999999997</v>
      </c>
      <c r="I16" s="211">
        <f t="shared" si="5"/>
        <v>20.951999999999998</v>
      </c>
      <c r="J16" s="212">
        <v>45</v>
      </c>
      <c r="K16" t="str">
        <f t="shared" si="0"/>
        <v>Pro Series Angler 3 Gloves Bug Slinger</v>
      </c>
      <c r="L16" s="213">
        <v>16</v>
      </c>
      <c r="M16" s="349" t="s">
        <v>165</v>
      </c>
      <c r="N16" s="344" t="str">
        <f t="shared" si="6"/>
        <v>Pro Series Angler 3 Gloves Bug Slinger</v>
      </c>
      <c r="O16" s="345" t="str">
        <f t="shared" si="7"/>
        <v>Gloves &amp; Guards</v>
      </c>
    </row>
    <row r="17" spans="1:15" ht="15.75" x14ac:dyDescent="0.25">
      <c r="A17" s="210" t="s">
        <v>151</v>
      </c>
      <c r="B17" s="211">
        <v>22.5</v>
      </c>
      <c r="C17" s="211">
        <v>22.05</v>
      </c>
      <c r="D17" s="211">
        <v>21.599999999999998</v>
      </c>
      <c r="E17" s="211">
        <f t="shared" si="1"/>
        <v>20.087999999999997</v>
      </c>
      <c r="F17" s="211">
        <f t="shared" si="2"/>
        <v>20.303999999999998</v>
      </c>
      <c r="G17" s="211">
        <f t="shared" si="3"/>
        <v>20.519999999999996</v>
      </c>
      <c r="H17" s="211">
        <f t="shared" si="4"/>
        <v>20.735999999999997</v>
      </c>
      <c r="I17" s="211">
        <f t="shared" si="5"/>
        <v>20.951999999999998</v>
      </c>
      <c r="J17" s="212">
        <v>45</v>
      </c>
      <c r="K17" t="str">
        <f t="shared" si="0"/>
        <v>Pro Series Angler 3 Gloves DeYoung</v>
      </c>
      <c r="L17" s="213">
        <v>17</v>
      </c>
      <c r="M17" s="349" t="s">
        <v>165</v>
      </c>
      <c r="N17" s="344" t="str">
        <f t="shared" si="6"/>
        <v>Pro Series Angler 3 Gloves DeYoung</v>
      </c>
      <c r="O17" s="345" t="str">
        <f t="shared" si="7"/>
        <v>Gloves &amp; Guards</v>
      </c>
    </row>
    <row r="18" spans="1:15" ht="15.75" x14ac:dyDescent="0.25">
      <c r="A18" s="210" t="s">
        <v>118</v>
      </c>
      <c r="B18" s="211">
        <v>22.5</v>
      </c>
      <c r="C18" s="211">
        <v>22.05</v>
      </c>
      <c r="D18" s="211">
        <v>21.599999999999998</v>
      </c>
      <c r="E18" s="211">
        <f t="shared" si="1"/>
        <v>20.087999999999997</v>
      </c>
      <c r="F18" s="211">
        <f t="shared" si="2"/>
        <v>20.303999999999998</v>
      </c>
      <c r="G18" s="211">
        <f t="shared" si="3"/>
        <v>20.519999999999996</v>
      </c>
      <c r="H18" s="211">
        <f t="shared" si="4"/>
        <v>20.735999999999997</v>
      </c>
      <c r="I18" s="211">
        <f t="shared" si="5"/>
        <v>20.951999999999998</v>
      </c>
      <c r="J18" s="212">
        <v>45</v>
      </c>
      <c r="K18" t="str">
        <f t="shared" si="0"/>
        <v>Pro Series Angler 3 Gloves</v>
      </c>
      <c r="L18" s="213">
        <v>18</v>
      </c>
      <c r="M18" s="349" t="s">
        <v>165</v>
      </c>
      <c r="N18" s="344" t="str">
        <f t="shared" si="6"/>
        <v>Pro Series Angler 3 Gloves</v>
      </c>
      <c r="O18" s="345" t="str">
        <f t="shared" si="7"/>
        <v>Gloves &amp; Guards</v>
      </c>
    </row>
    <row r="19" spans="1:15" ht="15.75" x14ac:dyDescent="0.25">
      <c r="A19" s="210" t="s">
        <v>119</v>
      </c>
      <c r="B19" s="211">
        <v>22.5</v>
      </c>
      <c r="C19" s="211">
        <v>22.05</v>
      </c>
      <c r="D19" s="211">
        <v>21.599999999999998</v>
      </c>
      <c r="E19" s="211">
        <f t="shared" si="1"/>
        <v>20.087999999999997</v>
      </c>
      <c r="F19" s="211">
        <f t="shared" si="2"/>
        <v>20.303999999999998</v>
      </c>
      <c r="G19" s="211">
        <f t="shared" si="3"/>
        <v>20.519999999999996</v>
      </c>
      <c r="H19" s="211">
        <f t="shared" si="4"/>
        <v>20.735999999999997</v>
      </c>
      <c r="I19" s="211">
        <f t="shared" si="5"/>
        <v>20.951999999999998</v>
      </c>
      <c r="J19" s="212">
        <v>45</v>
      </c>
      <c r="K19" t="str">
        <f t="shared" si="0"/>
        <v>Pro Series Fighting Work 3 Gloves</v>
      </c>
      <c r="L19" s="213">
        <v>19</v>
      </c>
      <c r="M19" s="349" t="s">
        <v>165</v>
      </c>
      <c r="N19" s="344" t="str">
        <f t="shared" si="6"/>
        <v>Pro Series Fighting Work 3 Gloves</v>
      </c>
      <c r="O19" s="345" t="str">
        <f t="shared" si="7"/>
        <v>Gloves &amp; Guards</v>
      </c>
    </row>
    <row r="20" spans="1:15" ht="15.75" x14ac:dyDescent="0.25">
      <c r="A20" s="210" t="s">
        <v>122</v>
      </c>
      <c r="B20" s="211">
        <v>18.5</v>
      </c>
      <c r="C20" s="211">
        <v>18.13</v>
      </c>
      <c r="D20" s="211">
        <v>17.759999999999998</v>
      </c>
      <c r="E20" s="211">
        <f t="shared" si="1"/>
        <v>16.5168</v>
      </c>
      <c r="F20" s="211">
        <f t="shared" si="2"/>
        <v>16.694399999999998</v>
      </c>
      <c r="G20" s="211">
        <f t="shared" si="3"/>
        <v>16.871999999999996</v>
      </c>
      <c r="H20" s="211">
        <f t="shared" si="4"/>
        <v>17.049599999999998</v>
      </c>
      <c r="I20" s="211">
        <f t="shared" si="5"/>
        <v>17.227199999999996</v>
      </c>
      <c r="J20" s="212">
        <v>37</v>
      </c>
      <c r="K20" t="str">
        <f t="shared" si="0"/>
        <v>Sport Series MXS 2 Gloves</v>
      </c>
      <c r="L20" s="213">
        <v>20</v>
      </c>
      <c r="M20" s="349" t="s">
        <v>165</v>
      </c>
      <c r="N20" s="344" t="str">
        <f t="shared" si="6"/>
        <v>Sport Series MXS 2 Gloves</v>
      </c>
      <c r="O20" s="345" t="str">
        <f t="shared" si="7"/>
        <v>Gloves &amp; Guards</v>
      </c>
    </row>
    <row r="21" spans="1:15" ht="15.75" x14ac:dyDescent="0.25">
      <c r="A21" s="210" t="s">
        <v>282</v>
      </c>
      <c r="B21" s="211">
        <v>18.5</v>
      </c>
      <c r="C21" s="211">
        <v>18.13</v>
      </c>
      <c r="D21" s="211">
        <v>17.759999999999998</v>
      </c>
      <c r="E21" s="211">
        <f t="shared" si="1"/>
        <v>16.5168</v>
      </c>
      <c r="F21" s="211">
        <f t="shared" si="2"/>
        <v>16.694399999999998</v>
      </c>
      <c r="G21" s="211">
        <f t="shared" si="3"/>
        <v>16.871999999999996</v>
      </c>
      <c r="H21" s="211">
        <f t="shared" si="4"/>
        <v>17.049599999999998</v>
      </c>
      <c r="I21" s="211">
        <f t="shared" si="5"/>
        <v>17.227199999999996</v>
      </c>
      <c r="J21" s="212">
        <v>37</v>
      </c>
      <c r="K21" t="str">
        <f t="shared" si="0"/>
        <v>Sport Series MXS 2 Gloves Bug Slinger</v>
      </c>
      <c r="L21" s="213">
        <v>21</v>
      </c>
      <c r="M21" s="349" t="s">
        <v>165</v>
      </c>
      <c r="N21" s="344" t="str">
        <f t="shared" si="6"/>
        <v>Sport Series MXS 2 Gloves Bug Slinger</v>
      </c>
      <c r="O21" s="345" t="str">
        <f t="shared" si="7"/>
        <v>Gloves &amp; Guards</v>
      </c>
    </row>
    <row r="22" spans="1:15" ht="15.75" x14ac:dyDescent="0.25">
      <c r="A22" s="210" t="s">
        <v>291</v>
      </c>
      <c r="B22" s="211">
        <v>12.5</v>
      </c>
      <c r="C22" s="211">
        <v>12.25</v>
      </c>
      <c r="D22" s="211">
        <v>12</v>
      </c>
      <c r="E22" s="211">
        <f t="shared" si="1"/>
        <v>11.16</v>
      </c>
      <c r="F22" s="211">
        <f t="shared" si="2"/>
        <v>11.28</v>
      </c>
      <c r="G22" s="211">
        <f t="shared" si="3"/>
        <v>11.399999999999999</v>
      </c>
      <c r="H22" s="211">
        <f t="shared" si="4"/>
        <v>11.52</v>
      </c>
      <c r="I22" s="211">
        <f t="shared" si="5"/>
        <v>11.64</v>
      </c>
      <c r="J22" s="212">
        <v>25</v>
      </c>
      <c r="K22" t="str">
        <f t="shared" si="0"/>
        <v>UV Buff</v>
      </c>
      <c r="L22" s="213">
        <v>22</v>
      </c>
      <c r="M22" s="350" t="s">
        <v>162</v>
      </c>
      <c r="N22" s="344" t="str">
        <f t="shared" si="6"/>
        <v>UV Buff</v>
      </c>
      <c r="O22" s="345" t="str">
        <f t="shared" si="7"/>
        <v>UV</v>
      </c>
    </row>
    <row r="23" spans="1:15" ht="15.75" x14ac:dyDescent="0.25">
      <c r="A23" s="210" t="s">
        <v>399</v>
      </c>
      <c r="B23" s="211">
        <v>12.5</v>
      </c>
      <c r="C23" s="211">
        <v>12.25</v>
      </c>
      <c r="D23" s="211">
        <v>12</v>
      </c>
      <c r="E23" s="211">
        <f t="shared" si="1"/>
        <v>11.16</v>
      </c>
      <c r="F23" s="211">
        <f t="shared" si="2"/>
        <v>11.28</v>
      </c>
      <c r="G23" s="211">
        <f t="shared" si="3"/>
        <v>11.399999999999999</v>
      </c>
      <c r="H23" s="211">
        <f t="shared" si="4"/>
        <v>11.52</v>
      </c>
      <c r="I23" s="211">
        <f t="shared" si="5"/>
        <v>11.64</v>
      </c>
      <c r="J23" s="212">
        <v>25</v>
      </c>
      <c r="K23" t="str">
        <f t="shared" si="0"/>
        <v>UV Buff Anton</v>
      </c>
      <c r="L23" s="213">
        <v>23</v>
      </c>
      <c r="M23" s="350" t="s">
        <v>162</v>
      </c>
      <c r="N23" s="344" t="str">
        <f t="shared" si="6"/>
        <v>UV Buff Anton</v>
      </c>
      <c r="O23" s="345" t="str">
        <f t="shared" si="7"/>
        <v>UV</v>
      </c>
    </row>
    <row r="24" spans="1:15" ht="15.75" x14ac:dyDescent="0.25">
      <c r="A24" s="210" t="s">
        <v>298</v>
      </c>
      <c r="B24" s="211">
        <v>12.5</v>
      </c>
      <c r="C24" s="211">
        <v>12.25</v>
      </c>
      <c r="D24" s="211">
        <v>12</v>
      </c>
      <c r="E24" s="211">
        <f t="shared" si="1"/>
        <v>11.16</v>
      </c>
      <c r="F24" s="211">
        <f t="shared" si="2"/>
        <v>11.28</v>
      </c>
      <c r="G24" s="211">
        <f t="shared" si="3"/>
        <v>11.399999999999999</v>
      </c>
      <c r="H24" s="211">
        <f t="shared" si="4"/>
        <v>11.52</v>
      </c>
      <c r="I24" s="211">
        <f t="shared" si="5"/>
        <v>11.64</v>
      </c>
      <c r="J24" s="212">
        <v>25</v>
      </c>
      <c r="K24" t="str">
        <f t="shared" si="0"/>
        <v>UV Buff DeYoung</v>
      </c>
      <c r="L24" s="213">
        <v>24</v>
      </c>
      <c r="M24" s="350" t="s">
        <v>162</v>
      </c>
      <c r="N24" s="344" t="str">
        <f t="shared" si="6"/>
        <v>UV Buff DeYoung</v>
      </c>
      <c r="O24" s="345" t="str">
        <f t="shared" si="7"/>
        <v>UV</v>
      </c>
    </row>
    <row r="25" spans="1:15" ht="15.75" x14ac:dyDescent="0.25">
      <c r="A25" s="210" t="s">
        <v>310</v>
      </c>
      <c r="B25" s="211">
        <v>12.5</v>
      </c>
      <c r="C25" s="211">
        <v>12.25</v>
      </c>
      <c r="D25" s="211">
        <v>12</v>
      </c>
      <c r="E25" s="211">
        <f t="shared" si="1"/>
        <v>11.16</v>
      </c>
      <c r="F25" s="211">
        <f t="shared" si="2"/>
        <v>11.28</v>
      </c>
      <c r="G25" s="211">
        <f t="shared" si="3"/>
        <v>11.399999999999999</v>
      </c>
      <c r="H25" s="211">
        <f t="shared" si="4"/>
        <v>11.52</v>
      </c>
      <c r="I25" s="211">
        <f t="shared" si="5"/>
        <v>11.64</v>
      </c>
      <c r="J25" s="212">
        <v>25</v>
      </c>
      <c r="K25" t="str">
        <f t="shared" si="0"/>
        <v>UV Buff Drew Brophy</v>
      </c>
      <c r="L25" s="213">
        <v>25</v>
      </c>
      <c r="M25" s="350" t="s">
        <v>162</v>
      </c>
      <c r="N25" s="344" t="str">
        <f t="shared" si="6"/>
        <v>UV Buff Drew Brophy</v>
      </c>
      <c r="O25" s="345" t="str">
        <f t="shared" si="7"/>
        <v>UV</v>
      </c>
    </row>
    <row r="26" spans="1:15" ht="15.75" x14ac:dyDescent="0.25">
      <c r="A26" s="210" t="s">
        <v>315</v>
      </c>
      <c r="B26" s="211">
        <v>12.5</v>
      </c>
      <c r="C26" s="211">
        <v>12.25</v>
      </c>
      <c r="D26" s="211">
        <v>12</v>
      </c>
      <c r="E26" s="211">
        <f t="shared" si="1"/>
        <v>11.16</v>
      </c>
      <c r="F26" s="211">
        <f t="shared" si="2"/>
        <v>11.28</v>
      </c>
      <c r="G26" s="211">
        <f t="shared" si="3"/>
        <v>11.399999999999999</v>
      </c>
      <c r="H26" s="211">
        <f t="shared" si="4"/>
        <v>11.52</v>
      </c>
      <c r="I26" s="211">
        <f t="shared" si="5"/>
        <v>11.64</v>
      </c>
      <c r="J26" s="212">
        <v>25</v>
      </c>
      <c r="K26" t="str">
        <f t="shared" si="0"/>
        <v>UV Buff Black Fly</v>
      </c>
      <c r="L26" s="213">
        <v>26</v>
      </c>
      <c r="M26" s="350" t="s">
        <v>162</v>
      </c>
      <c r="N26" s="344" t="str">
        <f t="shared" si="6"/>
        <v>UV Buff Black Fly</v>
      </c>
      <c r="O26" s="345" t="str">
        <f t="shared" si="7"/>
        <v>UV</v>
      </c>
    </row>
    <row r="27" spans="1:15" ht="15.75" x14ac:dyDescent="0.25">
      <c r="A27" s="210" t="s">
        <v>319</v>
      </c>
      <c r="B27" s="211">
        <v>12.5</v>
      </c>
      <c r="C27" s="211">
        <v>12.25</v>
      </c>
      <c r="D27" s="211">
        <v>12</v>
      </c>
      <c r="E27" s="211">
        <f t="shared" si="1"/>
        <v>11.16</v>
      </c>
      <c r="F27" s="211">
        <f t="shared" si="2"/>
        <v>11.28</v>
      </c>
      <c r="G27" s="211">
        <f t="shared" si="3"/>
        <v>11.399999999999999</v>
      </c>
      <c r="H27" s="211">
        <f t="shared" si="4"/>
        <v>11.52</v>
      </c>
      <c r="I27" s="211">
        <f t="shared" si="5"/>
        <v>11.64</v>
      </c>
      <c r="J27" s="212">
        <v>25</v>
      </c>
      <c r="K27" t="str">
        <f t="shared" si="0"/>
        <v>UV Buff Bug Slinger</v>
      </c>
      <c r="L27" s="213">
        <v>27</v>
      </c>
      <c r="M27" s="350" t="s">
        <v>162</v>
      </c>
      <c r="N27" s="344" t="str">
        <f t="shared" si="6"/>
        <v>UV Buff Bug Slinger</v>
      </c>
      <c r="O27" s="345" t="str">
        <f t="shared" si="7"/>
        <v>UV</v>
      </c>
    </row>
    <row r="28" spans="1:15" ht="15.75" x14ac:dyDescent="0.25">
      <c r="A28" s="210" t="s">
        <v>356</v>
      </c>
      <c r="B28" s="211">
        <v>12.5</v>
      </c>
      <c r="C28" s="211">
        <v>12.25</v>
      </c>
      <c r="D28" s="211">
        <v>12</v>
      </c>
      <c r="E28" s="211">
        <f t="shared" si="1"/>
        <v>11.16</v>
      </c>
      <c r="F28" s="211">
        <f t="shared" si="2"/>
        <v>11.28</v>
      </c>
      <c r="G28" s="211">
        <f t="shared" si="3"/>
        <v>11.399999999999999</v>
      </c>
      <c r="H28" s="211">
        <f t="shared" si="4"/>
        <v>11.52</v>
      </c>
      <c r="I28" s="211">
        <f t="shared" si="5"/>
        <v>11.64</v>
      </c>
      <c r="J28" s="212">
        <v>25</v>
      </c>
      <c r="K28" t="str">
        <f t="shared" si="0"/>
        <v>UV Buff Mossy Oak</v>
      </c>
      <c r="L28" s="213">
        <v>28</v>
      </c>
      <c r="M28" s="350" t="s">
        <v>162</v>
      </c>
      <c r="N28" s="344" t="str">
        <f t="shared" si="6"/>
        <v>UV Buff Mossy Oak</v>
      </c>
      <c r="O28" s="345" t="str">
        <f t="shared" si="7"/>
        <v>UV</v>
      </c>
    </row>
    <row r="29" spans="1:15" ht="15.75" x14ac:dyDescent="0.25">
      <c r="A29" s="210" t="s">
        <v>363</v>
      </c>
      <c r="B29" s="211">
        <v>12.5</v>
      </c>
      <c r="C29" s="211">
        <v>12.25</v>
      </c>
      <c r="D29" s="211">
        <v>12</v>
      </c>
      <c r="E29" s="211">
        <f t="shared" si="1"/>
        <v>11.16</v>
      </c>
      <c r="F29" s="211">
        <f t="shared" si="2"/>
        <v>11.28</v>
      </c>
      <c r="G29" s="211">
        <f t="shared" si="3"/>
        <v>11.399999999999999</v>
      </c>
      <c r="H29" s="211">
        <f t="shared" si="4"/>
        <v>11.52</v>
      </c>
      <c r="I29" s="211">
        <f t="shared" si="5"/>
        <v>11.64</v>
      </c>
      <c r="J29" s="212">
        <v>25</v>
      </c>
      <c r="K29" t="str">
        <f t="shared" si="0"/>
        <v>UV Buff Realtree</v>
      </c>
      <c r="L29" s="213">
        <v>29</v>
      </c>
      <c r="M29" s="350" t="s">
        <v>162</v>
      </c>
      <c r="N29" s="344" t="str">
        <f t="shared" si="6"/>
        <v>UV Buff Realtree</v>
      </c>
      <c r="O29" s="345" t="str">
        <f t="shared" si="7"/>
        <v>UV</v>
      </c>
    </row>
    <row r="30" spans="1:15" ht="15.75" x14ac:dyDescent="0.25">
      <c r="A30" s="210" t="s">
        <v>368</v>
      </c>
      <c r="B30" s="211">
        <v>12.5</v>
      </c>
      <c r="C30" s="211">
        <v>12.25</v>
      </c>
      <c r="D30" s="211">
        <v>12</v>
      </c>
      <c r="E30" s="211">
        <f t="shared" si="1"/>
        <v>11.16</v>
      </c>
      <c r="F30" s="211">
        <f t="shared" si="2"/>
        <v>11.28</v>
      </c>
      <c r="G30" s="211">
        <f t="shared" si="3"/>
        <v>11.399999999999999</v>
      </c>
      <c r="H30" s="211">
        <f t="shared" si="4"/>
        <v>11.52</v>
      </c>
      <c r="I30" s="211">
        <f t="shared" si="5"/>
        <v>11.64</v>
      </c>
      <c r="J30" s="212">
        <v>25</v>
      </c>
      <c r="K30" t="str">
        <f t="shared" si="0"/>
        <v>UV Buff Valdyr</v>
      </c>
      <c r="L30" s="213">
        <v>30</v>
      </c>
      <c r="M30" s="350" t="s">
        <v>162</v>
      </c>
      <c r="N30" s="344" t="str">
        <f t="shared" si="6"/>
        <v>UV Buff Valdyr</v>
      </c>
      <c r="O30" s="345" t="str">
        <f t="shared" si="7"/>
        <v>UV</v>
      </c>
    </row>
    <row r="31" spans="1:15" ht="15.75" x14ac:dyDescent="0.25">
      <c r="A31" s="210" t="s">
        <v>370</v>
      </c>
      <c r="B31" s="211">
        <v>12.5</v>
      </c>
      <c r="C31" s="211">
        <v>12.25</v>
      </c>
      <c r="D31" s="211">
        <v>12</v>
      </c>
      <c r="E31" s="211">
        <f t="shared" si="1"/>
        <v>11.16</v>
      </c>
      <c r="F31" s="211">
        <f t="shared" si="2"/>
        <v>11.28</v>
      </c>
      <c r="G31" s="211">
        <f t="shared" si="3"/>
        <v>11.399999999999999</v>
      </c>
      <c r="H31" s="211">
        <f t="shared" si="4"/>
        <v>11.52</v>
      </c>
      <c r="I31" s="211">
        <f t="shared" si="5"/>
        <v>11.64</v>
      </c>
      <c r="J31" s="212">
        <v>25</v>
      </c>
      <c r="K31" t="str">
        <f t="shared" si="0"/>
        <v>UV Buff Proveil</v>
      </c>
      <c r="L31" s="213">
        <v>31</v>
      </c>
      <c r="M31" s="350" t="s">
        <v>162</v>
      </c>
      <c r="N31" s="344" t="str">
        <f t="shared" si="6"/>
        <v>UV Buff Proveil</v>
      </c>
      <c r="O31" s="345" t="str">
        <f t="shared" si="7"/>
        <v>UV</v>
      </c>
    </row>
    <row r="32" spans="1:15" ht="15.75" x14ac:dyDescent="0.25">
      <c r="A32" s="210" t="s">
        <v>432</v>
      </c>
      <c r="B32" s="211">
        <v>14.5</v>
      </c>
      <c r="C32" s="211">
        <v>14.209999999999999</v>
      </c>
      <c r="D32" s="211">
        <v>13.92</v>
      </c>
      <c r="E32" s="211">
        <f t="shared" si="1"/>
        <v>12.945600000000001</v>
      </c>
      <c r="F32" s="211">
        <f t="shared" si="2"/>
        <v>13.0848</v>
      </c>
      <c r="G32" s="211">
        <f t="shared" si="3"/>
        <v>13.224</v>
      </c>
      <c r="H32" s="211">
        <f t="shared" si="4"/>
        <v>13.363199999999999</v>
      </c>
      <c r="I32" s="211">
        <f t="shared" si="5"/>
        <v>13.5024</v>
      </c>
      <c r="J32" s="212">
        <v>29</v>
      </c>
      <c r="K32" t="str">
        <f t="shared" si="0"/>
        <v>UV Insect Shield Buff</v>
      </c>
      <c r="L32" s="213">
        <v>32</v>
      </c>
      <c r="M32" s="350" t="s">
        <v>162</v>
      </c>
      <c r="N32" s="344" t="str">
        <f t="shared" si="6"/>
        <v>UV Insect Shield Buff</v>
      </c>
      <c r="O32" s="345" t="str">
        <f t="shared" si="7"/>
        <v>UV</v>
      </c>
    </row>
    <row r="33" spans="1:15" ht="15.75" x14ac:dyDescent="0.25">
      <c r="A33" s="210" t="s">
        <v>437</v>
      </c>
      <c r="B33" s="211">
        <v>14.5</v>
      </c>
      <c r="C33" s="211">
        <v>14.209999999999999</v>
      </c>
      <c r="D33" s="211">
        <v>13.92</v>
      </c>
      <c r="E33" s="211">
        <f t="shared" si="1"/>
        <v>12.945600000000001</v>
      </c>
      <c r="F33" s="211">
        <f t="shared" si="2"/>
        <v>13.0848</v>
      </c>
      <c r="G33" s="211">
        <f t="shared" si="3"/>
        <v>13.224</v>
      </c>
      <c r="H33" s="211">
        <f t="shared" si="4"/>
        <v>13.363199999999999</v>
      </c>
      <c r="I33" s="211">
        <f t="shared" si="5"/>
        <v>13.5024</v>
      </c>
      <c r="J33" s="212">
        <v>29</v>
      </c>
      <c r="K33" t="str">
        <f t="shared" si="0"/>
        <v>UV Insect Shield Buff Mossy Oak</v>
      </c>
      <c r="L33" s="213">
        <v>33</v>
      </c>
      <c r="M33" s="350" t="s">
        <v>162</v>
      </c>
      <c r="N33" s="344" t="str">
        <f t="shared" si="6"/>
        <v>UV Insect Shield Buff Mossy Oak</v>
      </c>
      <c r="O33" s="345" t="str">
        <f t="shared" si="7"/>
        <v>UV</v>
      </c>
    </row>
    <row r="34" spans="1:15" ht="15.75" x14ac:dyDescent="0.25">
      <c r="A34" s="210" t="s">
        <v>439</v>
      </c>
      <c r="B34" s="211">
        <v>14.5</v>
      </c>
      <c r="C34" s="211">
        <v>14.209999999999999</v>
      </c>
      <c r="D34" s="211">
        <v>13.92</v>
      </c>
      <c r="E34" s="211">
        <f t="shared" si="1"/>
        <v>12.945600000000001</v>
      </c>
      <c r="F34" s="211">
        <f t="shared" si="2"/>
        <v>13.0848</v>
      </c>
      <c r="G34" s="211">
        <f t="shared" si="3"/>
        <v>13.224</v>
      </c>
      <c r="H34" s="211">
        <f t="shared" si="4"/>
        <v>13.363199999999999</v>
      </c>
      <c r="I34" s="211">
        <f t="shared" si="5"/>
        <v>13.5024</v>
      </c>
      <c r="J34" s="212">
        <v>29</v>
      </c>
      <c r="K34" t="str">
        <f t="shared" si="0"/>
        <v>UV Insect Shield Buff Realtree</v>
      </c>
      <c r="L34" s="213">
        <v>34</v>
      </c>
      <c r="M34" s="350" t="s">
        <v>162</v>
      </c>
      <c r="N34" s="344" t="str">
        <f t="shared" si="6"/>
        <v>UV Insect Shield Buff Realtree</v>
      </c>
      <c r="O34" s="345" t="str">
        <f t="shared" si="7"/>
        <v>UV</v>
      </c>
    </row>
    <row r="35" spans="1:15" ht="15.75" x14ac:dyDescent="0.25">
      <c r="A35" s="210" t="s">
        <v>448</v>
      </c>
      <c r="B35" s="211">
        <v>12.5</v>
      </c>
      <c r="C35" s="211">
        <v>12.25</v>
      </c>
      <c r="D35" s="211">
        <v>12</v>
      </c>
      <c r="E35" s="211">
        <f t="shared" si="1"/>
        <v>11.16</v>
      </c>
      <c r="F35" s="211">
        <f t="shared" si="2"/>
        <v>11.28</v>
      </c>
      <c r="G35" s="211">
        <f t="shared" si="3"/>
        <v>11.399999999999999</v>
      </c>
      <c r="H35" s="211">
        <f t="shared" si="4"/>
        <v>11.52</v>
      </c>
      <c r="I35" s="211">
        <f t="shared" si="5"/>
        <v>11.64</v>
      </c>
      <c r="J35" s="212">
        <v>25</v>
      </c>
      <c r="K35" t="str">
        <f t="shared" si="0"/>
        <v>UV XL Buff</v>
      </c>
      <c r="L35" s="213">
        <v>35</v>
      </c>
      <c r="M35" s="350" t="s">
        <v>162</v>
      </c>
      <c r="N35" s="344" t="str">
        <f t="shared" si="6"/>
        <v>UV XL Buff</v>
      </c>
      <c r="O35" s="345" t="str">
        <f t="shared" si="7"/>
        <v>UV</v>
      </c>
    </row>
    <row r="36" spans="1:15" ht="15.75" x14ac:dyDescent="0.25">
      <c r="A36" s="210" t="s">
        <v>446</v>
      </c>
      <c r="B36" s="211">
        <v>12.5</v>
      </c>
      <c r="C36" s="211">
        <v>12.25</v>
      </c>
      <c r="D36" s="211">
        <v>12</v>
      </c>
      <c r="E36" s="211">
        <f t="shared" si="1"/>
        <v>11.16</v>
      </c>
      <c r="F36" s="211">
        <f t="shared" si="2"/>
        <v>11.28</v>
      </c>
      <c r="G36" s="211">
        <f t="shared" si="3"/>
        <v>11.399999999999999</v>
      </c>
      <c r="H36" s="211">
        <f t="shared" si="4"/>
        <v>11.52</v>
      </c>
      <c r="I36" s="211">
        <f t="shared" si="5"/>
        <v>11.64</v>
      </c>
      <c r="J36" s="212">
        <v>25</v>
      </c>
      <c r="K36" t="str">
        <f t="shared" si="0"/>
        <v>UV XL Buff Bug Slinger</v>
      </c>
      <c r="L36" s="213">
        <v>36</v>
      </c>
      <c r="M36" s="350" t="s">
        <v>162</v>
      </c>
      <c r="N36" s="344" t="str">
        <f t="shared" si="6"/>
        <v>UV XL Buff Bug Slinger</v>
      </c>
      <c r="O36" s="345" t="str">
        <f t="shared" si="7"/>
        <v>UV</v>
      </c>
    </row>
    <row r="37" spans="1:15" ht="15.75" x14ac:dyDescent="0.25">
      <c r="A37" s="210" t="s">
        <v>456</v>
      </c>
      <c r="B37" s="211">
        <v>12.5</v>
      </c>
      <c r="C37" s="211">
        <v>12.25</v>
      </c>
      <c r="D37" s="211">
        <v>12</v>
      </c>
      <c r="E37" s="211">
        <f t="shared" si="1"/>
        <v>11.16</v>
      </c>
      <c r="F37" s="211">
        <f t="shared" si="2"/>
        <v>11.28</v>
      </c>
      <c r="G37" s="211">
        <f t="shared" si="3"/>
        <v>11.399999999999999</v>
      </c>
      <c r="H37" s="211">
        <f t="shared" si="4"/>
        <v>11.52</v>
      </c>
      <c r="I37" s="211">
        <f t="shared" si="5"/>
        <v>11.64</v>
      </c>
      <c r="J37" s="212">
        <v>25</v>
      </c>
      <c r="K37" t="str">
        <f t="shared" si="0"/>
        <v>UV XL Buff Realtree</v>
      </c>
      <c r="L37" s="213">
        <v>37</v>
      </c>
      <c r="M37" s="350" t="s">
        <v>162</v>
      </c>
      <c r="N37" s="344" t="str">
        <f t="shared" si="6"/>
        <v>UV XL Buff Realtree</v>
      </c>
      <c r="O37" s="345" t="str">
        <f t="shared" si="7"/>
        <v>UV</v>
      </c>
    </row>
    <row r="38" spans="1:15" ht="15.75" x14ac:dyDescent="0.25">
      <c r="A38" s="210" t="s">
        <v>459</v>
      </c>
      <c r="B38" s="211">
        <v>12.5</v>
      </c>
      <c r="C38" s="211">
        <v>12.25</v>
      </c>
      <c r="D38" s="211">
        <v>12</v>
      </c>
      <c r="E38" s="211">
        <f t="shared" si="1"/>
        <v>11.16</v>
      </c>
      <c r="F38" s="211">
        <f t="shared" si="2"/>
        <v>11.28</v>
      </c>
      <c r="G38" s="211">
        <f t="shared" si="3"/>
        <v>11.399999999999999</v>
      </c>
      <c r="H38" s="211">
        <f t="shared" si="4"/>
        <v>11.52</v>
      </c>
      <c r="I38" s="211">
        <f t="shared" si="5"/>
        <v>11.64</v>
      </c>
      <c r="J38" s="212">
        <v>25</v>
      </c>
      <c r="K38" t="str">
        <f t="shared" si="0"/>
        <v>UV XL Buff Mossy Oak</v>
      </c>
      <c r="L38" s="213">
        <v>38</v>
      </c>
      <c r="M38" s="350" t="s">
        <v>162</v>
      </c>
      <c r="N38" s="344" t="str">
        <f t="shared" si="6"/>
        <v>UV XL Buff Mossy Oak</v>
      </c>
      <c r="O38" s="345" t="str">
        <f t="shared" si="7"/>
        <v>UV</v>
      </c>
    </row>
    <row r="39" spans="1:15" ht="15.75" x14ac:dyDescent="0.25">
      <c r="A39" s="210" t="s">
        <v>461</v>
      </c>
      <c r="B39" s="211">
        <v>14.5</v>
      </c>
      <c r="C39" s="211">
        <v>14.209999999999999</v>
      </c>
      <c r="D39" s="211">
        <v>13.92</v>
      </c>
      <c r="E39" s="211">
        <f t="shared" si="1"/>
        <v>12.945600000000001</v>
      </c>
      <c r="F39" s="211">
        <f t="shared" si="2"/>
        <v>13.0848</v>
      </c>
      <c r="G39" s="211">
        <f t="shared" si="3"/>
        <v>13.224</v>
      </c>
      <c r="H39" s="211">
        <f t="shared" si="4"/>
        <v>13.363199999999999</v>
      </c>
      <c r="I39" s="211">
        <f t="shared" si="5"/>
        <v>13.5024</v>
      </c>
      <c r="J39" s="212">
        <v>29</v>
      </c>
      <c r="K39" t="str">
        <f t="shared" si="0"/>
        <v>UV XL Insect Shield Buff</v>
      </c>
      <c r="L39" s="213">
        <v>39</v>
      </c>
      <c r="M39" s="350" t="s">
        <v>162</v>
      </c>
      <c r="N39" s="344" t="str">
        <f t="shared" si="6"/>
        <v>UV XL Insect Shield Buff</v>
      </c>
      <c r="O39" s="345" t="str">
        <f t="shared" si="7"/>
        <v>UV</v>
      </c>
    </row>
    <row r="40" spans="1:15" ht="15.75" x14ac:dyDescent="0.25">
      <c r="A40" s="210" t="s">
        <v>465</v>
      </c>
      <c r="B40" s="211">
        <v>7.5</v>
      </c>
      <c r="C40" s="211">
        <v>7.35</v>
      </c>
      <c r="D40" s="211">
        <v>7.1999999999999993</v>
      </c>
      <c r="E40" s="211">
        <f t="shared" si="1"/>
        <v>6.6959999999999997</v>
      </c>
      <c r="F40" s="211">
        <f t="shared" si="2"/>
        <v>6.7679999999999989</v>
      </c>
      <c r="G40" s="211">
        <f t="shared" si="3"/>
        <v>6.839999999999999</v>
      </c>
      <c r="H40" s="211">
        <f t="shared" si="4"/>
        <v>6.911999999999999</v>
      </c>
      <c r="I40" s="211">
        <f t="shared" si="5"/>
        <v>6.9839999999999991</v>
      </c>
      <c r="J40" s="212">
        <v>15</v>
      </c>
      <c r="K40" t="str">
        <f t="shared" si="0"/>
        <v>UV Half Buff</v>
      </c>
      <c r="L40" s="213">
        <v>40</v>
      </c>
      <c r="M40" s="351" t="s">
        <v>164</v>
      </c>
      <c r="N40" s="344" t="str">
        <f t="shared" si="6"/>
        <v>UV Half Buff</v>
      </c>
      <c r="O40" s="345" t="str">
        <f t="shared" si="7"/>
        <v>Headband</v>
      </c>
    </row>
    <row r="41" spans="1:15" ht="15.75" x14ac:dyDescent="0.25">
      <c r="A41" s="210" t="s">
        <v>474</v>
      </c>
      <c r="B41" s="211">
        <v>7.5</v>
      </c>
      <c r="C41" s="211">
        <v>7.35</v>
      </c>
      <c r="D41" s="211">
        <v>7.1999999999999993</v>
      </c>
      <c r="E41" s="211">
        <f t="shared" si="1"/>
        <v>6.6959999999999997</v>
      </c>
      <c r="F41" s="211">
        <f t="shared" si="2"/>
        <v>6.7679999999999989</v>
      </c>
      <c r="G41" s="211">
        <f t="shared" si="3"/>
        <v>6.839999999999999</v>
      </c>
      <c r="H41" s="211">
        <f t="shared" si="4"/>
        <v>6.911999999999999</v>
      </c>
      <c r="I41" s="211">
        <f t="shared" si="5"/>
        <v>6.9839999999999991</v>
      </c>
      <c r="J41" s="212">
        <v>15</v>
      </c>
      <c r="K41" t="str">
        <f t="shared" si="0"/>
        <v>UV Half Buff Anton</v>
      </c>
      <c r="L41" s="213">
        <v>41</v>
      </c>
      <c r="M41" s="351" t="s">
        <v>164</v>
      </c>
      <c r="N41" s="344" t="str">
        <f t="shared" si="6"/>
        <v>UV Half Buff Anton</v>
      </c>
      <c r="O41" s="345" t="str">
        <f t="shared" si="7"/>
        <v>Headband</v>
      </c>
    </row>
    <row r="42" spans="1:15" ht="15.75" x14ac:dyDescent="0.25">
      <c r="A42" s="210" t="s">
        <v>469</v>
      </c>
      <c r="B42" s="211">
        <v>7.5</v>
      </c>
      <c r="C42" s="211">
        <v>7.35</v>
      </c>
      <c r="D42" s="211">
        <v>7.1999999999999993</v>
      </c>
      <c r="E42" s="211">
        <f t="shared" si="1"/>
        <v>6.6959999999999997</v>
      </c>
      <c r="F42" s="211">
        <f t="shared" si="2"/>
        <v>6.7679999999999989</v>
      </c>
      <c r="G42" s="211">
        <f t="shared" si="3"/>
        <v>6.839999999999999</v>
      </c>
      <c r="H42" s="211">
        <f t="shared" si="4"/>
        <v>6.911999999999999</v>
      </c>
      <c r="I42" s="211">
        <f t="shared" si="5"/>
        <v>6.9839999999999991</v>
      </c>
      <c r="J42" s="212">
        <v>15</v>
      </c>
      <c r="K42" t="str">
        <f t="shared" si="0"/>
        <v>UV Half Buff Reflective</v>
      </c>
      <c r="L42" s="213">
        <v>42</v>
      </c>
      <c r="M42" s="351" t="s">
        <v>164</v>
      </c>
      <c r="N42" s="344" t="str">
        <f t="shared" si="6"/>
        <v>UV Half Buff Reflective</v>
      </c>
      <c r="O42" s="345" t="str">
        <f t="shared" si="7"/>
        <v>Headband</v>
      </c>
    </row>
    <row r="43" spans="1:15" ht="15.75" x14ac:dyDescent="0.25">
      <c r="A43" s="210" t="s">
        <v>150</v>
      </c>
      <c r="B43" s="211">
        <v>7.5</v>
      </c>
      <c r="C43" s="211">
        <v>7.35</v>
      </c>
      <c r="D43" s="211">
        <v>7.1999999999999993</v>
      </c>
      <c r="E43" s="211">
        <f t="shared" si="1"/>
        <v>6.6959999999999997</v>
      </c>
      <c r="F43" s="211">
        <f t="shared" si="2"/>
        <v>6.7679999999999989</v>
      </c>
      <c r="G43" s="211">
        <f t="shared" si="3"/>
        <v>6.839999999999999</v>
      </c>
      <c r="H43" s="211">
        <f t="shared" si="4"/>
        <v>6.911999999999999</v>
      </c>
      <c r="I43" s="211">
        <f t="shared" si="5"/>
        <v>6.9839999999999991</v>
      </c>
      <c r="J43" s="212">
        <v>15</v>
      </c>
      <c r="K43" t="str">
        <f t="shared" si="0"/>
        <v>UV Headband</v>
      </c>
      <c r="L43" s="213">
        <v>43</v>
      </c>
      <c r="M43" s="351" t="s">
        <v>164</v>
      </c>
      <c r="N43" s="344" t="str">
        <f t="shared" si="6"/>
        <v>UV Headband</v>
      </c>
      <c r="O43" s="345" t="str">
        <f t="shared" si="7"/>
        <v>Headband</v>
      </c>
    </row>
    <row r="44" spans="1:15" ht="15.75" x14ac:dyDescent="0.25">
      <c r="A44" s="210" t="s">
        <v>516</v>
      </c>
      <c r="B44" s="211">
        <v>7.5</v>
      </c>
      <c r="C44" s="211">
        <v>7.35</v>
      </c>
      <c r="D44" s="211">
        <v>7.1999999999999993</v>
      </c>
      <c r="E44" s="211">
        <f t="shared" si="1"/>
        <v>6.6959999999999997</v>
      </c>
      <c r="F44" s="211">
        <f t="shared" si="2"/>
        <v>6.7679999999999989</v>
      </c>
      <c r="G44" s="211">
        <f t="shared" si="3"/>
        <v>6.839999999999999</v>
      </c>
      <c r="H44" s="211">
        <f t="shared" si="4"/>
        <v>6.911999999999999</v>
      </c>
      <c r="I44" s="211">
        <f t="shared" si="5"/>
        <v>6.9839999999999991</v>
      </c>
      <c r="J44" s="212">
        <v>15</v>
      </c>
      <c r="K44" t="str">
        <f t="shared" si="0"/>
        <v>UV Headband Anton</v>
      </c>
      <c r="L44" s="213">
        <v>44</v>
      </c>
      <c r="M44" s="351" t="s">
        <v>164</v>
      </c>
      <c r="N44" s="344" t="str">
        <f t="shared" si="6"/>
        <v>UV Headband Anton</v>
      </c>
      <c r="O44" s="345" t="str">
        <f t="shared" si="7"/>
        <v>Headband</v>
      </c>
    </row>
    <row r="45" spans="1:15" ht="15.75" x14ac:dyDescent="0.25">
      <c r="A45" s="210" t="s">
        <v>533</v>
      </c>
      <c r="B45" s="211">
        <v>10</v>
      </c>
      <c r="C45" s="211">
        <v>9.8000000000000007</v>
      </c>
      <c r="D45" s="211">
        <v>9.26</v>
      </c>
      <c r="E45" s="211">
        <f t="shared" si="1"/>
        <v>8.6118000000000006</v>
      </c>
      <c r="F45" s="211">
        <f t="shared" si="2"/>
        <v>8.7043999999999997</v>
      </c>
      <c r="G45" s="211">
        <f t="shared" si="3"/>
        <v>8.7969999999999988</v>
      </c>
      <c r="H45" s="211">
        <f t="shared" si="4"/>
        <v>8.8895999999999997</v>
      </c>
      <c r="I45" s="211">
        <f t="shared" si="5"/>
        <v>8.9821999999999989</v>
      </c>
      <c r="J45" s="212">
        <v>20</v>
      </c>
      <c r="K45" t="str">
        <f t="shared" si="0"/>
        <v>Original Buff</v>
      </c>
      <c r="L45" s="213">
        <v>45</v>
      </c>
      <c r="M45" s="352" t="s">
        <v>161</v>
      </c>
      <c r="N45" s="344" t="str">
        <f t="shared" si="6"/>
        <v>Original Buff</v>
      </c>
      <c r="O45" s="345" t="str">
        <f t="shared" si="7"/>
        <v>Original</v>
      </c>
    </row>
    <row r="46" spans="1:15" ht="15.75" x14ac:dyDescent="0.25">
      <c r="A46" s="210" t="s">
        <v>626</v>
      </c>
      <c r="B46" s="211">
        <v>10</v>
      </c>
      <c r="C46" s="211">
        <v>9.8000000000000007</v>
      </c>
      <c r="D46" s="211">
        <v>9.26</v>
      </c>
      <c r="E46" s="211">
        <f t="shared" si="1"/>
        <v>8.6118000000000006</v>
      </c>
      <c r="F46" s="211">
        <f t="shared" si="2"/>
        <v>8.7043999999999997</v>
      </c>
      <c r="G46" s="211">
        <f t="shared" si="3"/>
        <v>8.7969999999999988</v>
      </c>
      <c r="H46" s="211">
        <f t="shared" si="4"/>
        <v>8.8895999999999997</v>
      </c>
      <c r="I46" s="211">
        <f t="shared" si="5"/>
        <v>8.9821999999999989</v>
      </c>
      <c r="J46" s="212">
        <v>20</v>
      </c>
      <c r="K46" t="str">
        <f t="shared" si="0"/>
        <v>Original Buff National Geographic</v>
      </c>
      <c r="L46" s="213">
        <v>46</v>
      </c>
      <c r="M46" s="352" t="s">
        <v>161</v>
      </c>
      <c r="N46" s="344" t="str">
        <f t="shared" si="6"/>
        <v>Original Buff National Geographic</v>
      </c>
      <c r="O46" s="345" t="str">
        <f t="shared" si="7"/>
        <v>Original</v>
      </c>
    </row>
    <row r="47" spans="1:15" ht="15.75" x14ac:dyDescent="0.25">
      <c r="A47" s="210" t="s">
        <v>622</v>
      </c>
      <c r="B47" s="211">
        <v>10</v>
      </c>
      <c r="C47" s="211">
        <v>9.8000000000000007</v>
      </c>
      <c r="D47" s="211">
        <v>9.26</v>
      </c>
      <c r="E47" s="211">
        <f t="shared" si="1"/>
        <v>8.6118000000000006</v>
      </c>
      <c r="F47" s="211">
        <f t="shared" si="2"/>
        <v>8.7043999999999997</v>
      </c>
      <c r="G47" s="211">
        <f t="shared" si="3"/>
        <v>8.7969999999999988</v>
      </c>
      <c r="H47" s="211">
        <f t="shared" si="4"/>
        <v>8.8895999999999997</v>
      </c>
      <c r="I47" s="211">
        <f t="shared" si="5"/>
        <v>8.9821999999999989</v>
      </c>
      <c r="J47" s="212">
        <v>20</v>
      </c>
      <c r="K47" t="str">
        <f t="shared" si="0"/>
        <v>Original Buff Proveil</v>
      </c>
      <c r="L47" s="213">
        <v>47</v>
      </c>
      <c r="M47" s="352" t="s">
        <v>161</v>
      </c>
      <c r="N47" s="344" t="str">
        <f t="shared" si="6"/>
        <v>Original Buff Proveil</v>
      </c>
      <c r="O47" s="345" t="str">
        <f t="shared" si="7"/>
        <v>Original</v>
      </c>
    </row>
    <row r="48" spans="1:15" ht="15.75" x14ac:dyDescent="0.25">
      <c r="A48" s="210" t="s">
        <v>633</v>
      </c>
      <c r="B48" s="211">
        <v>10</v>
      </c>
      <c r="C48" s="211">
        <v>9.8000000000000007</v>
      </c>
      <c r="D48" s="211">
        <v>9.26</v>
      </c>
      <c r="E48" s="211">
        <f t="shared" si="1"/>
        <v>8.6118000000000006</v>
      </c>
      <c r="F48" s="211">
        <f t="shared" si="2"/>
        <v>8.7043999999999997</v>
      </c>
      <c r="G48" s="211">
        <f t="shared" si="3"/>
        <v>8.7969999999999988</v>
      </c>
      <c r="H48" s="211">
        <f t="shared" si="4"/>
        <v>8.8895999999999997</v>
      </c>
      <c r="I48" s="211">
        <f t="shared" si="5"/>
        <v>8.9821999999999989</v>
      </c>
      <c r="J48" s="212">
        <v>20</v>
      </c>
      <c r="K48" t="str">
        <f t="shared" si="0"/>
        <v>Slim Fit Buff</v>
      </c>
      <c r="L48" s="213">
        <v>48</v>
      </c>
      <c r="M48" s="352" t="s">
        <v>161</v>
      </c>
      <c r="N48" s="344" t="str">
        <f t="shared" si="6"/>
        <v>Slim Fit Buff</v>
      </c>
      <c r="O48" s="345" t="str">
        <f t="shared" si="7"/>
        <v>Original</v>
      </c>
    </row>
    <row r="49" spans="1:21" ht="15.75" x14ac:dyDescent="0.25">
      <c r="A49" s="210" t="s">
        <v>640</v>
      </c>
      <c r="B49" s="211">
        <v>12.5</v>
      </c>
      <c r="C49" s="211">
        <v>12.25</v>
      </c>
      <c r="D49" s="211">
        <v>12</v>
      </c>
      <c r="E49" s="211">
        <f t="shared" si="1"/>
        <v>11.16</v>
      </c>
      <c r="F49" s="211">
        <f t="shared" si="2"/>
        <v>11.28</v>
      </c>
      <c r="G49" s="211">
        <f t="shared" si="3"/>
        <v>11.399999999999999</v>
      </c>
      <c r="H49" s="211">
        <f t="shared" si="4"/>
        <v>11.52</v>
      </c>
      <c r="I49" s="211">
        <f t="shared" si="5"/>
        <v>11.64</v>
      </c>
      <c r="J49" s="212">
        <v>25</v>
      </c>
      <c r="K49" t="str">
        <f t="shared" si="0"/>
        <v>Reflective Buff</v>
      </c>
      <c r="L49" s="213">
        <v>49</v>
      </c>
      <c r="M49" s="352" t="s">
        <v>161</v>
      </c>
      <c r="N49" s="344" t="str">
        <f t="shared" si="6"/>
        <v>Reflective Buff</v>
      </c>
      <c r="O49" s="345" t="str">
        <f t="shared" si="7"/>
        <v>Original</v>
      </c>
    </row>
    <row r="50" spans="1:21" ht="15.75" x14ac:dyDescent="0.25">
      <c r="A50" s="210" t="s">
        <v>647</v>
      </c>
      <c r="B50" s="211">
        <v>13.5</v>
      </c>
      <c r="C50" s="211">
        <v>13.23</v>
      </c>
      <c r="D50" s="211">
        <v>12.959999999999999</v>
      </c>
      <c r="E50" s="211">
        <f t="shared" si="1"/>
        <v>12.0528</v>
      </c>
      <c r="F50" s="211">
        <f t="shared" si="2"/>
        <v>12.182399999999998</v>
      </c>
      <c r="G50" s="211">
        <f t="shared" si="3"/>
        <v>12.311999999999999</v>
      </c>
      <c r="H50" s="211">
        <f t="shared" si="4"/>
        <v>12.441599999999999</v>
      </c>
      <c r="I50" s="211">
        <f t="shared" si="5"/>
        <v>12.571199999999999</v>
      </c>
      <c r="J50" s="212">
        <v>27</v>
      </c>
      <c r="K50" t="str">
        <f t="shared" si="0"/>
        <v>Merino Wool 3/4 Buff</v>
      </c>
      <c r="L50" s="213">
        <v>50</v>
      </c>
      <c r="M50" s="353" t="s">
        <v>729</v>
      </c>
      <c r="N50" s="344" t="str">
        <f t="shared" si="6"/>
        <v>Merino Wool 3/4 Buff</v>
      </c>
      <c r="O50" s="345" t="str">
        <f t="shared" si="7"/>
        <v xml:space="preserve">Merino Wool </v>
      </c>
      <c r="P50" s="129"/>
      <c r="Q50" s="129"/>
      <c r="R50" s="129"/>
      <c r="S50" s="129"/>
      <c r="T50" s="128"/>
      <c r="U50" s="124"/>
    </row>
    <row r="51" spans="1:21" ht="15.75" x14ac:dyDescent="0.25">
      <c r="A51" s="210" t="s">
        <v>654</v>
      </c>
      <c r="B51" s="211">
        <v>14.5</v>
      </c>
      <c r="C51" s="211">
        <v>14.209999999999999</v>
      </c>
      <c r="D51" s="211">
        <v>13.92</v>
      </c>
      <c r="E51" s="211">
        <f t="shared" si="1"/>
        <v>12.945600000000001</v>
      </c>
      <c r="F51" s="211">
        <f t="shared" si="2"/>
        <v>13.0848</v>
      </c>
      <c r="G51" s="211">
        <f t="shared" si="3"/>
        <v>13.224</v>
      </c>
      <c r="H51" s="211">
        <f t="shared" si="4"/>
        <v>13.363199999999999</v>
      </c>
      <c r="I51" s="211">
        <f t="shared" si="5"/>
        <v>13.5024</v>
      </c>
      <c r="J51" s="212">
        <v>29</v>
      </c>
      <c r="K51" t="str">
        <f t="shared" si="0"/>
        <v>Merino Wool Buff</v>
      </c>
      <c r="L51" s="213">
        <v>51</v>
      </c>
      <c r="M51" s="353" t="s">
        <v>729</v>
      </c>
      <c r="N51" s="344" t="str">
        <f t="shared" si="6"/>
        <v>Merino Wool Buff</v>
      </c>
      <c r="O51" s="345" t="str">
        <f t="shared" si="7"/>
        <v xml:space="preserve">Merino Wool </v>
      </c>
      <c r="P51" s="129"/>
      <c r="Q51" s="129"/>
      <c r="R51" s="129"/>
      <c r="S51" s="129"/>
      <c r="T51" s="128"/>
      <c r="U51" s="124"/>
    </row>
    <row r="52" spans="1:21" ht="15.75" x14ac:dyDescent="0.25">
      <c r="A52" s="210" t="s">
        <v>652</v>
      </c>
      <c r="B52" s="211">
        <v>16</v>
      </c>
      <c r="C52" s="211">
        <v>15.68</v>
      </c>
      <c r="D52" s="211">
        <v>15.36</v>
      </c>
      <c r="E52" s="211">
        <f t="shared" si="1"/>
        <v>14.284800000000001</v>
      </c>
      <c r="F52" s="211">
        <f t="shared" si="2"/>
        <v>14.438399999999998</v>
      </c>
      <c r="G52" s="211">
        <f t="shared" si="3"/>
        <v>14.591999999999999</v>
      </c>
      <c r="H52" s="211">
        <f t="shared" si="4"/>
        <v>14.7456</v>
      </c>
      <c r="I52" s="211">
        <f t="shared" si="5"/>
        <v>14.899199999999999</v>
      </c>
      <c r="J52" s="212">
        <v>32</v>
      </c>
      <c r="K52" t="str">
        <f t="shared" si="0"/>
        <v>Merino Wool Printed Buff</v>
      </c>
      <c r="L52" s="213">
        <v>52</v>
      </c>
      <c r="M52" s="353" t="s">
        <v>729</v>
      </c>
      <c r="N52" s="344" t="str">
        <f t="shared" si="6"/>
        <v>Merino Wool Printed Buff</v>
      </c>
      <c r="O52" s="345" t="str">
        <f t="shared" si="7"/>
        <v xml:space="preserve">Merino Wool </v>
      </c>
    </row>
    <row r="53" spans="1:21" ht="15.75" x14ac:dyDescent="0.25">
      <c r="A53" s="210" t="s">
        <v>662</v>
      </c>
      <c r="B53" s="211">
        <v>16</v>
      </c>
      <c r="C53" s="211">
        <v>15.68</v>
      </c>
      <c r="D53" s="211">
        <v>15.36</v>
      </c>
      <c r="E53" s="211">
        <f t="shared" si="1"/>
        <v>14.284800000000001</v>
      </c>
      <c r="F53" s="211">
        <f t="shared" si="2"/>
        <v>14.438399999999998</v>
      </c>
      <c r="G53" s="211">
        <f t="shared" si="3"/>
        <v>14.591999999999999</v>
      </c>
      <c r="H53" s="211">
        <f t="shared" si="4"/>
        <v>14.7456</v>
      </c>
      <c r="I53" s="211">
        <f t="shared" si="5"/>
        <v>14.899199999999999</v>
      </c>
      <c r="J53" s="212">
        <v>32</v>
      </c>
      <c r="K53" t="str">
        <f t="shared" si="0"/>
        <v>Polar Buff</v>
      </c>
      <c r="L53" s="213">
        <v>53</v>
      </c>
      <c r="M53" s="354" t="s">
        <v>730</v>
      </c>
      <c r="N53" s="344" t="str">
        <f t="shared" si="6"/>
        <v>Polar Buff</v>
      </c>
      <c r="O53" s="345" t="str">
        <f t="shared" si="7"/>
        <v>Polar</v>
      </c>
    </row>
    <row r="54" spans="1:21" ht="15.75" x14ac:dyDescent="0.25">
      <c r="A54" s="210" t="s">
        <v>666</v>
      </c>
      <c r="B54" s="211">
        <v>16</v>
      </c>
      <c r="C54" s="211">
        <v>15.68</v>
      </c>
      <c r="D54" s="211">
        <v>15.36</v>
      </c>
      <c r="E54" s="211">
        <f t="shared" si="1"/>
        <v>14.284800000000001</v>
      </c>
      <c r="F54" s="211">
        <f t="shared" si="2"/>
        <v>14.438399999999998</v>
      </c>
      <c r="G54" s="211">
        <f t="shared" si="3"/>
        <v>14.591999999999999</v>
      </c>
      <c r="H54" s="211">
        <f t="shared" si="4"/>
        <v>14.7456</v>
      </c>
      <c r="I54" s="211">
        <f t="shared" si="5"/>
        <v>14.899199999999999</v>
      </c>
      <c r="J54" s="212">
        <v>32</v>
      </c>
      <c r="K54" t="str">
        <f t="shared" si="0"/>
        <v>Polar Buff Mossy Oak</v>
      </c>
      <c r="L54" s="213">
        <v>54</v>
      </c>
      <c r="M54" s="354" t="s">
        <v>730</v>
      </c>
      <c r="N54" s="344" t="str">
        <f t="shared" si="6"/>
        <v>Polar Buff Mossy Oak</v>
      </c>
      <c r="O54" s="345" t="str">
        <f t="shared" si="7"/>
        <v>Polar</v>
      </c>
    </row>
    <row r="55" spans="1:21" ht="15.75" x14ac:dyDescent="0.25">
      <c r="A55" s="210" t="s">
        <v>726</v>
      </c>
      <c r="B55" s="211">
        <v>16</v>
      </c>
      <c r="C55" s="211">
        <v>15.68</v>
      </c>
      <c r="D55" s="211">
        <v>15.36</v>
      </c>
      <c r="E55" s="211">
        <f t="shared" si="1"/>
        <v>14.284800000000001</v>
      </c>
      <c r="F55" s="211">
        <f t="shared" si="2"/>
        <v>14.438399999999998</v>
      </c>
      <c r="G55" s="211">
        <f t="shared" si="3"/>
        <v>14.591999999999999</v>
      </c>
      <c r="H55" s="211">
        <f t="shared" si="4"/>
        <v>14.7456</v>
      </c>
      <c r="I55" s="211">
        <f t="shared" si="5"/>
        <v>14.899199999999999</v>
      </c>
      <c r="J55" s="212">
        <v>32</v>
      </c>
      <c r="K55" t="str">
        <f t="shared" si="0"/>
        <v>Polar Buff Realtree</v>
      </c>
      <c r="L55" s="213">
        <v>55</v>
      </c>
      <c r="M55" s="354" t="s">
        <v>730</v>
      </c>
      <c r="N55" s="344" t="str">
        <f t="shared" si="6"/>
        <v>Polar Buff Realtree</v>
      </c>
      <c r="O55" s="345" t="str">
        <f t="shared" si="7"/>
        <v>Polar</v>
      </c>
    </row>
    <row r="56" spans="1:21" ht="15.75" x14ac:dyDescent="0.25">
      <c r="A56" s="210" t="s">
        <v>673</v>
      </c>
      <c r="B56" s="211">
        <v>16</v>
      </c>
      <c r="C56" s="211">
        <v>15.68</v>
      </c>
      <c r="D56" s="211">
        <v>15.36</v>
      </c>
      <c r="E56" s="211">
        <f t="shared" si="1"/>
        <v>14.284800000000001</v>
      </c>
      <c r="F56" s="211">
        <f t="shared" si="2"/>
        <v>14.438399999999998</v>
      </c>
      <c r="G56" s="211">
        <f t="shared" si="3"/>
        <v>14.591999999999999</v>
      </c>
      <c r="H56" s="211">
        <f t="shared" si="4"/>
        <v>14.7456</v>
      </c>
      <c r="I56" s="211">
        <f t="shared" si="5"/>
        <v>14.899199999999999</v>
      </c>
      <c r="J56" s="212">
        <v>32</v>
      </c>
      <c r="K56" t="str">
        <f t="shared" si="0"/>
        <v>Polar Buff Proveil</v>
      </c>
      <c r="L56" s="213">
        <v>56</v>
      </c>
      <c r="M56" s="354" t="s">
        <v>730</v>
      </c>
      <c r="N56" s="344" t="str">
        <f t="shared" si="6"/>
        <v>Polar Buff Proveil</v>
      </c>
      <c r="O56" s="345" t="str">
        <f t="shared" si="7"/>
        <v>Polar</v>
      </c>
    </row>
    <row r="57" spans="1:21" ht="15.75" x14ac:dyDescent="0.25">
      <c r="A57" s="210" t="s">
        <v>677</v>
      </c>
      <c r="B57" s="211">
        <v>9.5</v>
      </c>
      <c r="C57" s="211">
        <v>9.31</v>
      </c>
      <c r="D57" s="211">
        <v>9.1199999999999992</v>
      </c>
      <c r="E57" s="211">
        <f t="shared" si="1"/>
        <v>8.4816000000000003</v>
      </c>
      <c r="F57" s="211">
        <f t="shared" si="2"/>
        <v>8.5727999999999991</v>
      </c>
      <c r="G57" s="211">
        <f t="shared" si="3"/>
        <v>8.6639999999999997</v>
      </c>
      <c r="H57" s="211">
        <f t="shared" si="4"/>
        <v>8.7551999999999985</v>
      </c>
      <c r="I57" s="211">
        <f t="shared" si="5"/>
        <v>8.8463999999999992</v>
      </c>
      <c r="J57" s="212">
        <v>19</v>
      </c>
      <c r="K57" t="str">
        <f t="shared" si="0"/>
        <v>Junior Original Buff</v>
      </c>
      <c r="L57" s="213">
        <v>57</v>
      </c>
      <c r="M57" s="355" t="s">
        <v>166</v>
      </c>
      <c r="N57" s="344" t="str">
        <f t="shared" si="6"/>
        <v>Junior Original Buff</v>
      </c>
      <c r="O57" s="345" t="str">
        <f t="shared" si="7"/>
        <v>Kids &amp; Pets</v>
      </c>
    </row>
    <row r="58" spans="1:21" ht="15.75" x14ac:dyDescent="0.25">
      <c r="A58" s="210" t="s">
        <v>689</v>
      </c>
      <c r="B58" s="211">
        <v>11</v>
      </c>
      <c r="C58" s="211">
        <v>10.78</v>
      </c>
      <c r="D58" s="211">
        <v>10.559999999999999</v>
      </c>
      <c r="E58" s="211">
        <f t="shared" si="1"/>
        <v>9.8208000000000002</v>
      </c>
      <c r="F58" s="211">
        <f t="shared" si="2"/>
        <v>9.9263999999999974</v>
      </c>
      <c r="G58" s="211">
        <f t="shared" si="3"/>
        <v>10.031999999999998</v>
      </c>
      <c r="H58" s="211">
        <f t="shared" si="4"/>
        <v>10.137599999999999</v>
      </c>
      <c r="I58" s="211">
        <f t="shared" si="5"/>
        <v>10.243199999999998</v>
      </c>
      <c r="J58" s="212">
        <v>22</v>
      </c>
      <c r="K58" t="str">
        <f t="shared" si="0"/>
        <v>Junior UV Buff</v>
      </c>
      <c r="L58" s="213">
        <v>58</v>
      </c>
      <c r="M58" s="355" t="s">
        <v>166</v>
      </c>
      <c r="N58" s="344" t="str">
        <f t="shared" si="6"/>
        <v>Junior UV Buff</v>
      </c>
      <c r="O58" s="345" t="str">
        <f t="shared" si="7"/>
        <v>Kids &amp; Pets</v>
      </c>
    </row>
    <row r="59" spans="1:21" ht="15.75" x14ac:dyDescent="0.25">
      <c r="A59" s="210" t="s">
        <v>696</v>
      </c>
      <c r="B59" s="211">
        <v>11</v>
      </c>
      <c r="C59" s="211">
        <v>10.78</v>
      </c>
      <c r="D59" s="211">
        <v>10.559999999999999</v>
      </c>
      <c r="E59" s="211">
        <f t="shared" si="1"/>
        <v>9.8208000000000002</v>
      </c>
      <c r="F59" s="211">
        <f t="shared" si="2"/>
        <v>9.9263999999999974</v>
      </c>
      <c r="G59" s="211">
        <f t="shared" si="3"/>
        <v>10.031999999999998</v>
      </c>
      <c r="H59" s="211">
        <f t="shared" si="4"/>
        <v>10.137599999999999</v>
      </c>
      <c r="I59" s="211">
        <f t="shared" si="5"/>
        <v>10.243199999999998</v>
      </c>
      <c r="J59" s="212">
        <v>22</v>
      </c>
      <c r="K59" t="str">
        <f t="shared" si="0"/>
        <v>Junior UV Buff Drew Brophy</v>
      </c>
      <c r="L59" s="213">
        <v>59</v>
      </c>
      <c r="M59" s="355" t="s">
        <v>166</v>
      </c>
      <c r="N59" s="344" t="str">
        <f t="shared" si="6"/>
        <v>Junior UV Buff Drew Brophy</v>
      </c>
      <c r="O59" s="345" t="str">
        <f t="shared" si="7"/>
        <v>Kids &amp; Pets</v>
      </c>
    </row>
    <row r="60" spans="1:21" ht="15.75" x14ac:dyDescent="0.25">
      <c r="A60" s="210" t="s">
        <v>703</v>
      </c>
      <c r="B60" s="211">
        <v>6</v>
      </c>
      <c r="C60" s="211">
        <v>5.88</v>
      </c>
      <c r="D60" s="211">
        <v>5.76</v>
      </c>
      <c r="E60" s="211">
        <f t="shared" si="1"/>
        <v>5.3567999999999998</v>
      </c>
      <c r="F60" s="211">
        <f t="shared" si="2"/>
        <v>5.4143999999999997</v>
      </c>
      <c r="G60" s="211">
        <f t="shared" si="3"/>
        <v>5.4719999999999995</v>
      </c>
      <c r="H60" s="211">
        <f t="shared" si="4"/>
        <v>5.5295999999999994</v>
      </c>
      <c r="I60" s="211">
        <f t="shared" si="5"/>
        <v>5.5871999999999993</v>
      </c>
      <c r="J60" s="212">
        <v>12</v>
      </c>
      <c r="K60" t="str">
        <f t="shared" si="0"/>
        <v>Dog Buff</v>
      </c>
      <c r="L60" s="213">
        <v>60</v>
      </c>
      <c r="M60" s="355" t="s">
        <v>166</v>
      </c>
      <c r="N60" s="344" t="str">
        <f t="shared" si="6"/>
        <v>Dog Buff</v>
      </c>
      <c r="O60" s="345" t="str">
        <f t="shared" si="7"/>
        <v>Kids &amp; Pets</v>
      </c>
    </row>
    <row r="61" spans="1:21" ht="15.75" x14ac:dyDescent="0.25">
      <c r="A61" s="210" t="s">
        <v>706</v>
      </c>
      <c r="B61" s="211">
        <v>6</v>
      </c>
      <c r="C61" s="211">
        <v>5.88</v>
      </c>
      <c r="D61" s="211">
        <v>5.76</v>
      </c>
      <c r="E61" s="211">
        <f t="shared" si="1"/>
        <v>5.3567999999999998</v>
      </c>
      <c r="F61" s="211">
        <f t="shared" si="2"/>
        <v>5.4143999999999997</v>
      </c>
      <c r="G61" s="211">
        <f t="shared" si="3"/>
        <v>5.4719999999999995</v>
      </c>
      <c r="H61" s="211">
        <f t="shared" si="4"/>
        <v>5.5295999999999994</v>
      </c>
      <c r="I61" s="211">
        <f t="shared" si="5"/>
        <v>5.5871999999999993</v>
      </c>
      <c r="J61" s="212">
        <v>12</v>
      </c>
      <c r="K61" t="str">
        <f t="shared" si="0"/>
        <v>Dog Buff Realtree</v>
      </c>
      <c r="L61" s="213">
        <v>61</v>
      </c>
      <c r="M61" s="355" t="s">
        <v>166</v>
      </c>
      <c r="N61" s="344" t="str">
        <f t="shared" si="6"/>
        <v>Dog Buff Realtree</v>
      </c>
      <c r="O61" s="345" t="str">
        <f t="shared" si="7"/>
        <v>Kids &amp; Pets</v>
      </c>
    </row>
    <row r="62" spans="1:21" ht="15.75" x14ac:dyDescent="0.25">
      <c r="A62" s="210" t="s">
        <v>709</v>
      </c>
      <c r="B62" s="211">
        <v>6</v>
      </c>
      <c r="C62" s="211">
        <v>5.88</v>
      </c>
      <c r="D62" s="211">
        <v>5.76</v>
      </c>
      <c r="E62" s="211">
        <f t="shared" si="1"/>
        <v>5.3567999999999998</v>
      </c>
      <c r="F62" s="211">
        <f t="shared" si="2"/>
        <v>5.4143999999999997</v>
      </c>
      <c r="G62" s="211">
        <f t="shared" si="3"/>
        <v>5.4719999999999995</v>
      </c>
      <c r="H62" s="211">
        <f t="shared" si="4"/>
        <v>5.5295999999999994</v>
      </c>
      <c r="I62" s="211">
        <f t="shared" si="5"/>
        <v>5.5871999999999993</v>
      </c>
      <c r="J62" s="212">
        <v>12</v>
      </c>
      <c r="K62" t="str">
        <f t="shared" si="0"/>
        <v>Dog Reflective Buff</v>
      </c>
      <c r="L62" s="213">
        <v>62</v>
      </c>
      <c r="M62" s="355" t="s">
        <v>166</v>
      </c>
      <c r="N62" s="344" t="str">
        <f t="shared" si="6"/>
        <v>Dog Reflective Buff</v>
      </c>
      <c r="O62" s="345" t="str">
        <f t="shared" si="7"/>
        <v>Kids &amp; Pets</v>
      </c>
    </row>
    <row r="63" spans="1:21" ht="15.75" x14ac:dyDescent="0.25">
      <c r="A63" s="210" t="s">
        <v>723</v>
      </c>
      <c r="B63" s="211">
        <v>7.5</v>
      </c>
      <c r="C63" s="211">
        <v>7.35</v>
      </c>
      <c r="D63" s="211">
        <v>7.1999999999999993</v>
      </c>
      <c r="E63" s="211">
        <f t="shared" si="1"/>
        <v>6.6959999999999997</v>
      </c>
      <c r="F63" s="211">
        <f t="shared" si="2"/>
        <v>6.7679999999999989</v>
      </c>
      <c r="G63" s="211">
        <f t="shared" si="3"/>
        <v>6.839999999999999</v>
      </c>
      <c r="H63" s="211">
        <f t="shared" si="4"/>
        <v>6.911999999999999</v>
      </c>
      <c r="I63" s="211">
        <f t="shared" si="5"/>
        <v>6.9839999999999991</v>
      </c>
      <c r="J63" s="212">
        <v>15</v>
      </c>
      <c r="K63" t="str">
        <f t="shared" si="0"/>
        <v>Dog Buff Insect Shield</v>
      </c>
      <c r="L63" s="213">
        <v>63</v>
      </c>
      <c r="M63" s="355" t="s">
        <v>166</v>
      </c>
      <c r="N63" s="344" t="str">
        <f t="shared" si="6"/>
        <v>Dog Buff Insect Shield</v>
      </c>
      <c r="O63" s="345" t="str">
        <f t="shared" si="7"/>
        <v>Kids &amp; Pets</v>
      </c>
    </row>
    <row r="64" spans="1:21" ht="15.75" x14ac:dyDescent="0.25">
      <c r="A64" s="210" t="s">
        <v>212</v>
      </c>
      <c r="B64" s="211"/>
      <c r="C64" s="211"/>
      <c r="D64" s="211"/>
      <c r="E64" s="211">
        <f t="shared" si="1"/>
        <v>0</v>
      </c>
      <c r="F64" s="211">
        <f t="shared" si="2"/>
        <v>0</v>
      </c>
      <c r="G64" s="211">
        <f t="shared" si="3"/>
        <v>0</v>
      </c>
      <c r="H64" s="211">
        <f t="shared" si="4"/>
        <v>0</v>
      </c>
      <c r="I64" s="211">
        <f t="shared" si="5"/>
        <v>0</v>
      </c>
      <c r="J64" s="212"/>
      <c r="K64" t="str">
        <f t="shared" si="0"/>
        <v/>
      </c>
      <c r="L64" s="213"/>
      <c r="M64" s="124"/>
      <c r="N64" s="344" t="str">
        <f t="shared" si="6"/>
        <v/>
      </c>
      <c r="O64" s="385"/>
    </row>
    <row r="65" spans="1:15" ht="15.75" x14ac:dyDescent="0.25">
      <c r="A65" s="210" t="s">
        <v>212</v>
      </c>
      <c r="B65" s="211"/>
      <c r="C65" s="211"/>
      <c r="D65" s="211"/>
      <c r="E65" s="211">
        <f t="shared" si="1"/>
        <v>0</v>
      </c>
      <c r="F65" s="211">
        <f t="shared" si="2"/>
        <v>0</v>
      </c>
      <c r="G65" s="211">
        <f t="shared" si="3"/>
        <v>0</v>
      </c>
      <c r="H65" s="211">
        <f t="shared" si="4"/>
        <v>0</v>
      </c>
      <c r="I65" s="211">
        <f t="shared" si="5"/>
        <v>0</v>
      </c>
      <c r="J65" s="212"/>
      <c r="K65" t="str">
        <f t="shared" si="0"/>
        <v/>
      </c>
      <c r="L65" s="213"/>
      <c r="M65" s="124"/>
      <c r="N65" s="344" t="str">
        <f t="shared" si="6"/>
        <v/>
      </c>
      <c r="O65" s="385"/>
    </row>
    <row r="66" spans="1:15" ht="15.75" x14ac:dyDescent="0.25">
      <c r="A66" s="210" t="s">
        <v>212</v>
      </c>
      <c r="B66" s="211"/>
      <c r="C66" s="211"/>
      <c r="D66" s="211"/>
      <c r="E66" s="211">
        <f t="shared" si="1"/>
        <v>0</v>
      </c>
      <c r="F66" s="211">
        <f t="shared" si="2"/>
        <v>0</v>
      </c>
      <c r="G66" s="211">
        <f t="shared" si="3"/>
        <v>0</v>
      </c>
      <c r="H66" s="211">
        <f t="shared" si="4"/>
        <v>0</v>
      </c>
      <c r="I66" s="211">
        <f t="shared" si="5"/>
        <v>0</v>
      </c>
      <c r="J66" s="212"/>
      <c r="K66" t="str">
        <f t="shared" ref="K66:K98" si="8">A66</f>
        <v/>
      </c>
      <c r="L66" s="213"/>
      <c r="M66" s="124"/>
      <c r="N66" s="344" t="str">
        <f t="shared" si="6"/>
        <v/>
      </c>
      <c r="O66" s="385"/>
    </row>
    <row r="67" spans="1:15" ht="15.75" x14ac:dyDescent="0.25">
      <c r="A67" s="210" t="s">
        <v>212</v>
      </c>
      <c r="B67" s="211"/>
      <c r="C67" s="211"/>
      <c r="D67" s="211"/>
      <c r="E67" s="211">
        <f t="shared" ref="E67:E98" si="9">D67*0.93</f>
        <v>0</v>
      </c>
      <c r="F67" s="211">
        <f t="shared" ref="F67:F98" si="10">D67*0.94</f>
        <v>0</v>
      </c>
      <c r="G67" s="211">
        <f t="shared" ref="G67:G98" si="11">D67*0.95</f>
        <v>0</v>
      </c>
      <c r="H67" s="211">
        <f t="shared" ref="H67:H98" si="12">D67*0.96</f>
        <v>0</v>
      </c>
      <c r="I67" s="211">
        <f t="shared" ref="I67:I98" si="13">D67*0.97</f>
        <v>0</v>
      </c>
      <c r="J67" s="212"/>
      <c r="K67" t="str">
        <f t="shared" si="8"/>
        <v/>
      </c>
      <c r="L67" s="213"/>
      <c r="M67" s="124"/>
      <c r="N67" s="344" t="str">
        <f t="shared" ref="N67:N98" si="14">TRIM(A67)</f>
        <v/>
      </c>
      <c r="O67" s="385"/>
    </row>
    <row r="68" spans="1:15" ht="15.75" x14ac:dyDescent="0.25">
      <c r="A68" s="210" t="s">
        <v>212</v>
      </c>
      <c r="B68" s="211"/>
      <c r="C68" s="211"/>
      <c r="D68" s="211"/>
      <c r="E68" s="211">
        <f t="shared" si="9"/>
        <v>0</v>
      </c>
      <c r="F68" s="211">
        <f t="shared" si="10"/>
        <v>0</v>
      </c>
      <c r="G68" s="211">
        <f t="shared" si="11"/>
        <v>0</v>
      </c>
      <c r="H68" s="211">
        <f t="shared" si="12"/>
        <v>0</v>
      </c>
      <c r="I68" s="211">
        <f t="shared" si="13"/>
        <v>0</v>
      </c>
      <c r="J68" s="212"/>
      <c r="K68" t="str">
        <f t="shared" si="8"/>
        <v/>
      </c>
      <c r="L68" s="213"/>
      <c r="M68" s="124"/>
      <c r="N68" s="344" t="str">
        <f t="shared" si="14"/>
        <v/>
      </c>
      <c r="O68" s="385"/>
    </row>
    <row r="69" spans="1:15" ht="15.75" x14ac:dyDescent="0.25">
      <c r="A69" s="210" t="s">
        <v>212</v>
      </c>
      <c r="B69" s="211"/>
      <c r="C69" s="211"/>
      <c r="D69" s="211"/>
      <c r="E69" s="211">
        <f t="shared" si="9"/>
        <v>0</v>
      </c>
      <c r="F69" s="211">
        <f t="shared" si="10"/>
        <v>0</v>
      </c>
      <c r="G69" s="211">
        <f t="shared" si="11"/>
        <v>0</v>
      </c>
      <c r="H69" s="211">
        <f t="shared" si="12"/>
        <v>0</v>
      </c>
      <c r="I69" s="211">
        <f t="shared" si="13"/>
        <v>0</v>
      </c>
      <c r="J69" s="212"/>
      <c r="K69" t="str">
        <f t="shared" si="8"/>
        <v/>
      </c>
      <c r="L69" s="213"/>
      <c r="M69" s="124"/>
      <c r="N69" s="344" t="str">
        <f t="shared" si="14"/>
        <v/>
      </c>
      <c r="O69" s="385"/>
    </row>
    <row r="70" spans="1:15" ht="15.75" x14ac:dyDescent="0.25">
      <c r="A70" s="210" t="s">
        <v>212</v>
      </c>
      <c r="B70" s="211"/>
      <c r="C70" s="211"/>
      <c r="D70" s="211"/>
      <c r="E70" s="211">
        <f t="shared" si="9"/>
        <v>0</v>
      </c>
      <c r="F70" s="211">
        <f t="shared" si="10"/>
        <v>0</v>
      </c>
      <c r="G70" s="211">
        <f t="shared" si="11"/>
        <v>0</v>
      </c>
      <c r="H70" s="211">
        <f t="shared" si="12"/>
        <v>0</v>
      </c>
      <c r="I70" s="211">
        <f t="shared" si="13"/>
        <v>0</v>
      </c>
      <c r="J70" s="212"/>
      <c r="K70" t="str">
        <f t="shared" si="8"/>
        <v/>
      </c>
      <c r="L70" s="213"/>
      <c r="M70" s="124"/>
      <c r="N70" s="344" t="str">
        <f t="shared" si="14"/>
        <v/>
      </c>
      <c r="O70" s="385"/>
    </row>
    <row r="71" spans="1:15" ht="15.75" x14ac:dyDescent="0.25">
      <c r="A71" s="210" t="s">
        <v>212</v>
      </c>
      <c r="B71" s="211"/>
      <c r="C71" s="211"/>
      <c r="D71" s="211"/>
      <c r="E71" s="211">
        <f t="shared" si="9"/>
        <v>0</v>
      </c>
      <c r="F71" s="211">
        <f t="shared" si="10"/>
        <v>0</v>
      </c>
      <c r="G71" s="211">
        <f t="shared" si="11"/>
        <v>0</v>
      </c>
      <c r="H71" s="211">
        <f t="shared" si="12"/>
        <v>0</v>
      </c>
      <c r="I71" s="211">
        <f t="shared" si="13"/>
        <v>0</v>
      </c>
      <c r="J71" s="212"/>
      <c r="K71" t="str">
        <f t="shared" si="8"/>
        <v/>
      </c>
      <c r="L71" s="213"/>
      <c r="M71" s="124"/>
      <c r="N71" s="344" t="str">
        <f t="shared" si="14"/>
        <v/>
      </c>
      <c r="O71" s="385"/>
    </row>
    <row r="72" spans="1:15" ht="15.75" x14ac:dyDescent="0.25">
      <c r="A72" s="210" t="s">
        <v>212</v>
      </c>
      <c r="B72" s="211"/>
      <c r="C72" s="211"/>
      <c r="D72" s="211"/>
      <c r="E72" s="211">
        <f t="shared" si="9"/>
        <v>0</v>
      </c>
      <c r="F72" s="211">
        <f t="shared" si="10"/>
        <v>0</v>
      </c>
      <c r="G72" s="211">
        <f t="shared" si="11"/>
        <v>0</v>
      </c>
      <c r="H72" s="211">
        <f t="shared" si="12"/>
        <v>0</v>
      </c>
      <c r="I72" s="211">
        <f t="shared" si="13"/>
        <v>0</v>
      </c>
      <c r="J72" s="212"/>
      <c r="K72" t="str">
        <f t="shared" si="8"/>
        <v/>
      </c>
      <c r="L72" s="213"/>
      <c r="M72" s="124"/>
      <c r="N72" s="344" t="str">
        <f t="shared" si="14"/>
        <v/>
      </c>
      <c r="O72" s="385"/>
    </row>
    <row r="73" spans="1:15" ht="15.75" x14ac:dyDescent="0.25">
      <c r="A73" s="210" t="s">
        <v>212</v>
      </c>
      <c r="B73" s="211"/>
      <c r="C73" s="211"/>
      <c r="D73" s="211"/>
      <c r="E73" s="211">
        <f t="shared" si="9"/>
        <v>0</v>
      </c>
      <c r="F73" s="211">
        <f t="shared" si="10"/>
        <v>0</v>
      </c>
      <c r="G73" s="211">
        <f t="shared" si="11"/>
        <v>0</v>
      </c>
      <c r="H73" s="211">
        <f t="shared" si="12"/>
        <v>0</v>
      </c>
      <c r="I73" s="211">
        <f t="shared" si="13"/>
        <v>0</v>
      </c>
      <c r="J73" s="212"/>
      <c r="K73" t="str">
        <f t="shared" si="8"/>
        <v/>
      </c>
      <c r="L73" s="213"/>
      <c r="M73" s="124"/>
      <c r="N73" s="344" t="str">
        <f t="shared" si="14"/>
        <v/>
      </c>
      <c r="O73" s="385"/>
    </row>
    <row r="74" spans="1:15" ht="15.75" x14ac:dyDescent="0.25">
      <c r="A74" s="210" t="s">
        <v>212</v>
      </c>
      <c r="B74" s="211"/>
      <c r="C74" s="211"/>
      <c r="D74" s="211"/>
      <c r="E74" s="211">
        <f t="shared" si="9"/>
        <v>0</v>
      </c>
      <c r="F74" s="211">
        <f t="shared" si="10"/>
        <v>0</v>
      </c>
      <c r="G74" s="211">
        <f t="shared" si="11"/>
        <v>0</v>
      </c>
      <c r="H74" s="211">
        <f t="shared" si="12"/>
        <v>0</v>
      </c>
      <c r="I74" s="211">
        <f t="shared" si="13"/>
        <v>0</v>
      </c>
      <c r="J74" s="212"/>
      <c r="K74" t="str">
        <f t="shared" si="8"/>
        <v/>
      </c>
      <c r="L74" s="213"/>
      <c r="M74" s="124"/>
      <c r="N74" s="344" t="str">
        <f t="shared" si="14"/>
        <v/>
      </c>
      <c r="O74" s="385"/>
    </row>
    <row r="75" spans="1:15" ht="15.75" x14ac:dyDescent="0.25">
      <c r="A75" s="210" t="s">
        <v>212</v>
      </c>
      <c r="B75" s="211"/>
      <c r="C75" s="211"/>
      <c r="D75" s="211"/>
      <c r="E75" s="211">
        <f t="shared" si="9"/>
        <v>0</v>
      </c>
      <c r="F75" s="211">
        <f t="shared" si="10"/>
        <v>0</v>
      </c>
      <c r="G75" s="211">
        <f t="shared" si="11"/>
        <v>0</v>
      </c>
      <c r="H75" s="211">
        <f t="shared" si="12"/>
        <v>0</v>
      </c>
      <c r="I75" s="211">
        <f t="shared" si="13"/>
        <v>0</v>
      </c>
      <c r="J75" s="212"/>
      <c r="K75" t="str">
        <f t="shared" si="8"/>
        <v/>
      </c>
      <c r="L75" s="213"/>
      <c r="M75" s="124"/>
      <c r="N75" s="344" t="str">
        <f t="shared" si="14"/>
        <v/>
      </c>
      <c r="O75" s="385"/>
    </row>
    <row r="76" spans="1:15" ht="15.75" x14ac:dyDescent="0.25">
      <c r="A76" s="214" t="s">
        <v>212</v>
      </c>
      <c r="B76" s="211"/>
      <c r="C76" s="211"/>
      <c r="D76" s="211"/>
      <c r="E76" s="211">
        <f t="shared" si="9"/>
        <v>0</v>
      </c>
      <c r="F76" s="211">
        <f t="shared" si="10"/>
        <v>0</v>
      </c>
      <c r="G76" s="211">
        <f t="shared" si="11"/>
        <v>0</v>
      </c>
      <c r="H76" s="211">
        <f t="shared" si="12"/>
        <v>0</v>
      </c>
      <c r="I76" s="211">
        <f t="shared" si="13"/>
        <v>0</v>
      </c>
      <c r="J76" s="215"/>
      <c r="K76" t="str">
        <f t="shared" si="8"/>
        <v/>
      </c>
      <c r="L76" s="213"/>
      <c r="M76" s="124"/>
      <c r="N76" s="344" t="str">
        <f t="shared" si="14"/>
        <v/>
      </c>
      <c r="O76" s="385"/>
    </row>
    <row r="77" spans="1:15" ht="15.75" x14ac:dyDescent="0.25">
      <c r="A77" s="214" t="s">
        <v>212</v>
      </c>
      <c r="B77" s="211"/>
      <c r="C77" s="211"/>
      <c r="D77" s="211"/>
      <c r="E77" s="211">
        <f t="shared" si="9"/>
        <v>0</v>
      </c>
      <c r="F77" s="211">
        <f t="shared" si="10"/>
        <v>0</v>
      </c>
      <c r="G77" s="211">
        <f t="shared" si="11"/>
        <v>0</v>
      </c>
      <c r="H77" s="211">
        <f t="shared" si="12"/>
        <v>0</v>
      </c>
      <c r="I77" s="211">
        <f t="shared" si="13"/>
        <v>0</v>
      </c>
      <c r="J77" s="215"/>
      <c r="K77" t="str">
        <f t="shared" si="8"/>
        <v/>
      </c>
      <c r="L77" s="213"/>
      <c r="M77" s="124"/>
      <c r="N77" s="344" t="str">
        <f t="shared" si="14"/>
        <v/>
      </c>
      <c r="O77" s="385"/>
    </row>
    <row r="78" spans="1:15" ht="15.75" x14ac:dyDescent="0.25">
      <c r="A78" s="214" t="s">
        <v>212</v>
      </c>
      <c r="B78" s="211"/>
      <c r="C78" s="211"/>
      <c r="D78" s="211"/>
      <c r="E78" s="211">
        <f t="shared" si="9"/>
        <v>0</v>
      </c>
      <c r="F78" s="211">
        <f t="shared" si="10"/>
        <v>0</v>
      </c>
      <c r="G78" s="211">
        <f t="shared" si="11"/>
        <v>0</v>
      </c>
      <c r="H78" s="211">
        <f t="shared" si="12"/>
        <v>0</v>
      </c>
      <c r="I78" s="211">
        <f t="shared" si="13"/>
        <v>0</v>
      </c>
      <c r="J78" s="215"/>
      <c r="K78" t="str">
        <f t="shared" si="8"/>
        <v/>
      </c>
      <c r="L78" s="213"/>
      <c r="M78" s="124"/>
      <c r="N78" s="344" t="str">
        <f t="shared" si="14"/>
        <v/>
      </c>
      <c r="O78" s="385"/>
    </row>
    <row r="79" spans="1:15" ht="15.75" x14ac:dyDescent="0.25">
      <c r="A79" s="214" t="s">
        <v>212</v>
      </c>
      <c r="B79" s="211"/>
      <c r="C79" s="211"/>
      <c r="D79" s="211"/>
      <c r="E79" s="211">
        <f t="shared" si="9"/>
        <v>0</v>
      </c>
      <c r="F79" s="211">
        <f t="shared" si="10"/>
        <v>0</v>
      </c>
      <c r="G79" s="211">
        <f t="shared" si="11"/>
        <v>0</v>
      </c>
      <c r="H79" s="211">
        <f t="shared" si="12"/>
        <v>0</v>
      </c>
      <c r="I79" s="211">
        <f t="shared" si="13"/>
        <v>0</v>
      </c>
      <c r="J79" s="215"/>
      <c r="K79" t="str">
        <f t="shared" si="8"/>
        <v/>
      </c>
      <c r="L79" s="213"/>
      <c r="M79" s="124"/>
      <c r="N79" s="344" t="str">
        <f t="shared" si="14"/>
        <v/>
      </c>
      <c r="O79" s="385"/>
    </row>
    <row r="80" spans="1:15" ht="15.75" x14ac:dyDescent="0.25">
      <c r="A80" s="214" t="s">
        <v>212</v>
      </c>
      <c r="B80" s="211"/>
      <c r="C80" s="211"/>
      <c r="D80" s="211"/>
      <c r="E80" s="211">
        <f t="shared" si="9"/>
        <v>0</v>
      </c>
      <c r="F80" s="211">
        <f t="shared" si="10"/>
        <v>0</v>
      </c>
      <c r="G80" s="211">
        <f t="shared" si="11"/>
        <v>0</v>
      </c>
      <c r="H80" s="211">
        <f t="shared" si="12"/>
        <v>0</v>
      </c>
      <c r="I80" s="211">
        <f t="shared" si="13"/>
        <v>0</v>
      </c>
      <c r="J80" s="215"/>
      <c r="K80" t="str">
        <f t="shared" si="8"/>
        <v/>
      </c>
      <c r="L80" s="213"/>
      <c r="M80" s="124"/>
      <c r="N80" s="344" t="str">
        <f t="shared" si="14"/>
        <v/>
      </c>
      <c r="O80" s="385"/>
    </row>
    <row r="81" spans="1:15" ht="15.75" x14ac:dyDescent="0.25">
      <c r="A81" s="214" t="s">
        <v>212</v>
      </c>
      <c r="B81" s="211"/>
      <c r="C81" s="211"/>
      <c r="D81" s="211"/>
      <c r="E81" s="211">
        <f t="shared" si="9"/>
        <v>0</v>
      </c>
      <c r="F81" s="211">
        <f t="shared" si="10"/>
        <v>0</v>
      </c>
      <c r="G81" s="211">
        <f t="shared" si="11"/>
        <v>0</v>
      </c>
      <c r="H81" s="211">
        <f t="shared" si="12"/>
        <v>0</v>
      </c>
      <c r="I81" s="211">
        <f t="shared" si="13"/>
        <v>0</v>
      </c>
      <c r="J81" s="215"/>
      <c r="K81" t="str">
        <f t="shared" si="8"/>
        <v/>
      </c>
      <c r="L81" s="213"/>
      <c r="M81" s="124"/>
      <c r="N81" s="344" t="str">
        <f t="shared" si="14"/>
        <v/>
      </c>
      <c r="O81" s="385"/>
    </row>
    <row r="82" spans="1:15" ht="15.75" x14ac:dyDescent="0.25">
      <c r="A82" s="214" t="s">
        <v>212</v>
      </c>
      <c r="B82" s="211"/>
      <c r="C82" s="211"/>
      <c r="D82" s="211"/>
      <c r="E82" s="211">
        <f t="shared" si="9"/>
        <v>0</v>
      </c>
      <c r="F82" s="211">
        <f t="shared" si="10"/>
        <v>0</v>
      </c>
      <c r="G82" s="211">
        <f t="shared" si="11"/>
        <v>0</v>
      </c>
      <c r="H82" s="211">
        <f t="shared" si="12"/>
        <v>0</v>
      </c>
      <c r="I82" s="211">
        <f t="shared" si="13"/>
        <v>0</v>
      </c>
      <c r="J82" s="215"/>
      <c r="K82" t="str">
        <f t="shared" si="8"/>
        <v/>
      </c>
      <c r="L82" s="213"/>
      <c r="M82" s="124"/>
      <c r="N82" s="344" t="str">
        <f t="shared" si="14"/>
        <v/>
      </c>
      <c r="O82" s="385"/>
    </row>
    <row r="83" spans="1:15" ht="15.75" x14ac:dyDescent="0.25">
      <c r="A83" s="214" t="s">
        <v>212</v>
      </c>
      <c r="B83" s="211"/>
      <c r="C83" s="211"/>
      <c r="D83" s="211"/>
      <c r="E83" s="211">
        <f t="shared" si="9"/>
        <v>0</v>
      </c>
      <c r="F83" s="211">
        <f t="shared" si="10"/>
        <v>0</v>
      </c>
      <c r="G83" s="211">
        <f t="shared" si="11"/>
        <v>0</v>
      </c>
      <c r="H83" s="211">
        <f t="shared" si="12"/>
        <v>0</v>
      </c>
      <c r="I83" s="211">
        <f t="shared" si="13"/>
        <v>0</v>
      </c>
      <c r="J83" s="215"/>
      <c r="K83" t="str">
        <f t="shared" si="8"/>
        <v/>
      </c>
      <c r="L83" s="213"/>
      <c r="M83" s="124"/>
      <c r="N83" s="344" t="str">
        <f t="shared" si="14"/>
        <v/>
      </c>
      <c r="O83" s="385"/>
    </row>
    <row r="84" spans="1:15" ht="15.75" x14ac:dyDescent="0.25">
      <c r="A84" s="214" t="s">
        <v>212</v>
      </c>
      <c r="B84" s="211"/>
      <c r="C84" s="211"/>
      <c r="D84" s="211"/>
      <c r="E84" s="211">
        <f t="shared" si="9"/>
        <v>0</v>
      </c>
      <c r="F84" s="211">
        <f t="shared" si="10"/>
        <v>0</v>
      </c>
      <c r="G84" s="211">
        <f t="shared" si="11"/>
        <v>0</v>
      </c>
      <c r="H84" s="211">
        <f t="shared" si="12"/>
        <v>0</v>
      </c>
      <c r="I84" s="211">
        <f t="shared" si="13"/>
        <v>0</v>
      </c>
      <c r="J84" s="215"/>
      <c r="K84" t="str">
        <f t="shared" si="8"/>
        <v/>
      </c>
      <c r="L84" s="213"/>
      <c r="M84" s="124"/>
      <c r="N84" s="344" t="str">
        <f t="shared" si="14"/>
        <v/>
      </c>
      <c r="O84" s="385"/>
    </row>
    <row r="85" spans="1:15" ht="15.75" x14ac:dyDescent="0.25">
      <c r="A85" s="214" t="s">
        <v>212</v>
      </c>
      <c r="B85" s="211"/>
      <c r="C85" s="211"/>
      <c r="D85" s="211"/>
      <c r="E85" s="211">
        <f t="shared" si="9"/>
        <v>0</v>
      </c>
      <c r="F85" s="211">
        <f t="shared" si="10"/>
        <v>0</v>
      </c>
      <c r="G85" s="211">
        <f t="shared" si="11"/>
        <v>0</v>
      </c>
      <c r="H85" s="211">
        <f t="shared" si="12"/>
        <v>0</v>
      </c>
      <c r="I85" s="211">
        <f t="shared" si="13"/>
        <v>0</v>
      </c>
      <c r="J85" s="215"/>
      <c r="K85" t="str">
        <f t="shared" si="8"/>
        <v/>
      </c>
      <c r="L85" s="213"/>
      <c r="M85" s="124"/>
      <c r="N85" s="344" t="str">
        <f t="shared" si="14"/>
        <v/>
      </c>
      <c r="O85" s="385"/>
    </row>
    <row r="86" spans="1:15" ht="15.75" x14ac:dyDescent="0.25">
      <c r="A86" s="305" t="s">
        <v>212</v>
      </c>
      <c r="B86" s="211"/>
      <c r="C86" s="211"/>
      <c r="D86" s="211"/>
      <c r="E86" s="211">
        <f t="shared" si="9"/>
        <v>0</v>
      </c>
      <c r="F86" s="211">
        <f t="shared" si="10"/>
        <v>0</v>
      </c>
      <c r="G86" s="211">
        <f t="shared" si="11"/>
        <v>0</v>
      </c>
      <c r="H86" s="211">
        <f t="shared" si="12"/>
        <v>0</v>
      </c>
      <c r="I86" s="211">
        <f t="shared" si="13"/>
        <v>0</v>
      </c>
      <c r="J86" s="215"/>
      <c r="K86" t="str">
        <f t="shared" si="8"/>
        <v/>
      </c>
      <c r="L86" s="213"/>
      <c r="M86" s="124"/>
      <c r="N86" s="344" t="str">
        <f t="shared" si="14"/>
        <v/>
      </c>
      <c r="O86" s="385"/>
    </row>
    <row r="87" spans="1:15" ht="15.75" x14ac:dyDescent="0.25">
      <c r="A87" s="305" t="s">
        <v>212</v>
      </c>
      <c r="B87" s="211"/>
      <c r="C87" s="211"/>
      <c r="D87" s="211"/>
      <c r="E87" s="211">
        <f t="shared" si="9"/>
        <v>0</v>
      </c>
      <c r="F87" s="211">
        <f t="shared" si="10"/>
        <v>0</v>
      </c>
      <c r="G87" s="211">
        <f t="shared" si="11"/>
        <v>0</v>
      </c>
      <c r="H87" s="211">
        <f t="shared" si="12"/>
        <v>0</v>
      </c>
      <c r="I87" s="211">
        <f t="shared" si="13"/>
        <v>0</v>
      </c>
      <c r="J87" s="215"/>
      <c r="K87" t="str">
        <f t="shared" si="8"/>
        <v/>
      </c>
      <c r="L87" s="213"/>
      <c r="M87" s="124"/>
      <c r="N87" s="344" t="str">
        <f t="shared" si="14"/>
        <v/>
      </c>
      <c r="O87" s="385"/>
    </row>
    <row r="88" spans="1:15" ht="15.75" x14ac:dyDescent="0.25">
      <c r="A88" s="214" t="s">
        <v>212</v>
      </c>
      <c r="B88" s="211"/>
      <c r="C88" s="211"/>
      <c r="D88" s="211"/>
      <c r="E88" s="211">
        <f t="shared" si="9"/>
        <v>0</v>
      </c>
      <c r="F88" s="211">
        <f t="shared" si="10"/>
        <v>0</v>
      </c>
      <c r="G88" s="211">
        <f t="shared" si="11"/>
        <v>0</v>
      </c>
      <c r="H88" s="211">
        <f t="shared" si="12"/>
        <v>0</v>
      </c>
      <c r="I88" s="211">
        <f t="shared" si="13"/>
        <v>0</v>
      </c>
      <c r="J88" s="215"/>
      <c r="K88" t="str">
        <f t="shared" si="8"/>
        <v/>
      </c>
      <c r="L88" s="213"/>
      <c r="M88" s="124"/>
      <c r="N88" s="344" t="str">
        <f t="shared" si="14"/>
        <v/>
      </c>
      <c r="O88" s="385"/>
    </row>
    <row r="89" spans="1:15" ht="15.75" x14ac:dyDescent="0.25">
      <c r="A89" s="214" t="s">
        <v>212</v>
      </c>
      <c r="B89" s="211"/>
      <c r="C89" s="211"/>
      <c r="D89" s="211"/>
      <c r="E89" s="211">
        <f t="shared" si="9"/>
        <v>0</v>
      </c>
      <c r="F89" s="211">
        <f t="shared" si="10"/>
        <v>0</v>
      </c>
      <c r="G89" s="211">
        <f t="shared" si="11"/>
        <v>0</v>
      </c>
      <c r="H89" s="211">
        <f t="shared" si="12"/>
        <v>0</v>
      </c>
      <c r="I89" s="211">
        <f t="shared" si="13"/>
        <v>0</v>
      </c>
      <c r="J89" s="215"/>
      <c r="K89" t="str">
        <f t="shared" si="8"/>
        <v/>
      </c>
      <c r="L89" s="213"/>
      <c r="M89" s="124"/>
      <c r="N89" s="344" t="str">
        <f t="shared" si="14"/>
        <v/>
      </c>
      <c r="O89" s="385"/>
    </row>
    <row r="90" spans="1:15" ht="15.75" x14ac:dyDescent="0.25">
      <c r="A90" s="214" t="s">
        <v>212</v>
      </c>
      <c r="B90" s="211"/>
      <c r="C90" s="211"/>
      <c r="D90" s="211"/>
      <c r="E90" s="211">
        <f t="shared" si="9"/>
        <v>0</v>
      </c>
      <c r="F90" s="211">
        <f t="shared" si="10"/>
        <v>0</v>
      </c>
      <c r="G90" s="211">
        <f t="shared" si="11"/>
        <v>0</v>
      </c>
      <c r="H90" s="211">
        <f t="shared" si="12"/>
        <v>0</v>
      </c>
      <c r="I90" s="211">
        <f t="shared" si="13"/>
        <v>0</v>
      </c>
      <c r="J90" s="215"/>
      <c r="K90" t="str">
        <f t="shared" si="8"/>
        <v/>
      </c>
      <c r="L90" s="213"/>
      <c r="M90" s="124"/>
      <c r="N90" s="344" t="str">
        <f t="shared" si="14"/>
        <v/>
      </c>
      <c r="O90" s="385"/>
    </row>
    <row r="91" spans="1:15" ht="15.75" x14ac:dyDescent="0.25">
      <c r="A91" s="216" t="s">
        <v>212</v>
      </c>
      <c r="B91" s="211"/>
      <c r="C91" s="211"/>
      <c r="D91" s="211"/>
      <c r="E91" s="211">
        <f t="shared" si="9"/>
        <v>0</v>
      </c>
      <c r="F91" s="211">
        <f t="shared" si="10"/>
        <v>0</v>
      </c>
      <c r="G91" s="211">
        <f t="shared" si="11"/>
        <v>0</v>
      </c>
      <c r="H91" s="211">
        <f t="shared" si="12"/>
        <v>0</v>
      </c>
      <c r="I91" s="211">
        <f t="shared" si="13"/>
        <v>0</v>
      </c>
      <c r="J91" s="215"/>
      <c r="K91" t="str">
        <f t="shared" si="8"/>
        <v/>
      </c>
      <c r="L91" s="213"/>
      <c r="M91" s="124"/>
      <c r="N91" s="344" t="str">
        <f t="shared" si="14"/>
        <v/>
      </c>
      <c r="O91" s="385"/>
    </row>
    <row r="92" spans="1:15" ht="15.75" x14ac:dyDescent="0.25">
      <c r="A92" s="216" t="s">
        <v>212</v>
      </c>
      <c r="B92" s="211"/>
      <c r="C92" s="211"/>
      <c r="D92" s="211"/>
      <c r="E92" s="211">
        <f t="shared" si="9"/>
        <v>0</v>
      </c>
      <c r="F92" s="211">
        <f t="shared" si="10"/>
        <v>0</v>
      </c>
      <c r="G92" s="211">
        <f t="shared" si="11"/>
        <v>0</v>
      </c>
      <c r="H92" s="211">
        <f t="shared" si="12"/>
        <v>0</v>
      </c>
      <c r="I92" s="211">
        <f t="shared" si="13"/>
        <v>0</v>
      </c>
      <c r="J92" s="215"/>
      <c r="K92" t="str">
        <f t="shared" si="8"/>
        <v/>
      </c>
      <c r="L92" s="213"/>
      <c r="M92" s="124"/>
      <c r="N92" s="344" t="str">
        <f t="shared" si="14"/>
        <v/>
      </c>
      <c r="O92" s="385"/>
    </row>
    <row r="93" spans="1:15" ht="15.75" x14ac:dyDescent="0.25">
      <c r="A93" s="214" t="s">
        <v>212</v>
      </c>
      <c r="B93" s="211"/>
      <c r="C93" s="211"/>
      <c r="D93" s="211"/>
      <c r="E93" s="211">
        <f t="shared" si="9"/>
        <v>0</v>
      </c>
      <c r="F93" s="211">
        <f t="shared" si="10"/>
        <v>0</v>
      </c>
      <c r="G93" s="211">
        <f t="shared" si="11"/>
        <v>0</v>
      </c>
      <c r="H93" s="211">
        <f t="shared" si="12"/>
        <v>0</v>
      </c>
      <c r="I93" s="211">
        <f t="shared" si="13"/>
        <v>0</v>
      </c>
      <c r="J93" s="215"/>
      <c r="K93" t="str">
        <f t="shared" si="8"/>
        <v/>
      </c>
      <c r="L93" s="213"/>
      <c r="M93" s="124"/>
      <c r="N93" s="344" t="str">
        <f t="shared" si="14"/>
        <v/>
      </c>
      <c r="O93" s="385"/>
    </row>
    <row r="94" spans="1:15" ht="15.75" x14ac:dyDescent="0.25">
      <c r="A94" s="214" t="s">
        <v>212</v>
      </c>
      <c r="B94" s="211"/>
      <c r="C94" s="211"/>
      <c r="D94" s="211"/>
      <c r="E94" s="211">
        <f t="shared" si="9"/>
        <v>0</v>
      </c>
      <c r="F94" s="211">
        <f t="shared" si="10"/>
        <v>0</v>
      </c>
      <c r="G94" s="211">
        <f t="shared" si="11"/>
        <v>0</v>
      </c>
      <c r="H94" s="211">
        <f t="shared" si="12"/>
        <v>0</v>
      </c>
      <c r="I94" s="211">
        <f t="shared" si="13"/>
        <v>0</v>
      </c>
      <c r="J94" s="215"/>
      <c r="K94" t="str">
        <f t="shared" si="8"/>
        <v/>
      </c>
      <c r="L94" s="213"/>
      <c r="M94" s="124"/>
      <c r="N94" s="344" t="str">
        <f t="shared" si="14"/>
        <v/>
      </c>
      <c r="O94" s="385"/>
    </row>
    <row r="95" spans="1:15" ht="15.75" x14ac:dyDescent="0.25">
      <c r="A95" s="214" t="s">
        <v>212</v>
      </c>
      <c r="B95" s="211"/>
      <c r="C95" s="211"/>
      <c r="D95" s="211"/>
      <c r="E95" s="211">
        <f t="shared" si="9"/>
        <v>0</v>
      </c>
      <c r="F95" s="211">
        <f t="shared" si="10"/>
        <v>0</v>
      </c>
      <c r="G95" s="211">
        <f t="shared" si="11"/>
        <v>0</v>
      </c>
      <c r="H95" s="211">
        <f t="shared" si="12"/>
        <v>0</v>
      </c>
      <c r="I95" s="211">
        <f t="shared" si="13"/>
        <v>0</v>
      </c>
      <c r="J95" s="215"/>
      <c r="K95" t="str">
        <f t="shared" si="8"/>
        <v/>
      </c>
      <c r="L95" s="213"/>
      <c r="M95" s="124"/>
      <c r="N95" s="344" t="str">
        <f t="shared" si="14"/>
        <v/>
      </c>
      <c r="O95" s="385"/>
    </row>
    <row r="96" spans="1:15" ht="15.75" x14ac:dyDescent="0.25">
      <c r="A96" s="217" t="s">
        <v>212</v>
      </c>
      <c r="B96" s="211"/>
      <c r="C96" s="211"/>
      <c r="D96" s="211"/>
      <c r="E96" s="211">
        <f t="shared" si="9"/>
        <v>0</v>
      </c>
      <c r="F96" s="211">
        <f t="shared" si="10"/>
        <v>0</v>
      </c>
      <c r="G96" s="211">
        <f t="shared" si="11"/>
        <v>0</v>
      </c>
      <c r="H96" s="211">
        <f t="shared" si="12"/>
        <v>0</v>
      </c>
      <c r="I96" s="211">
        <f t="shared" si="13"/>
        <v>0</v>
      </c>
      <c r="J96" s="215"/>
      <c r="K96" t="str">
        <f t="shared" si="8"/>
        <v/>
      </c>
      <c r="L96" s="213"/>
      <c r="M96" s="124"/>
      <c r="N96" s="344" t="str">
        <f t="shared" si="14"/>
        <v/>
      </c>
      <c r="O96" s="385"/>
    </row>
    <row r="97" spans="1:15" ht="15.75" x14ac:dyDescent="0.25">
      <c r="A97" s="216" t="s">
        <v>212</v>
      </c>
      <c r="B97" s="211"/>
      <c r="C97" s="211"/>
      <c r="D97" s="211"/>
      <c r="E97" s="211">
        <f t="shared" si="9"/>
        <v>0</v>
      </c>
      <c r="F97" s="211">
        <f t="shared" si="10"/>
        <v>0</v>
      </c>
      <c r="G97" s="211">
        <f t="shared" si="11"/>
        <v>0</v>
      </c>
      <c r="H97" s="211">
        <f t="shared" si="12"/>
        <v>0</v>
      </c>
      <c r="I97" s="211">
        <f t="shared" si="13"/>
        <v>0</v>
      </c>
      <c r="J97" s="215"/>
      <c r="K97" t="str">
        <f t="shared" si="8"/>
        <v/>
      </c>
      <c r="L97" s="213"/>
      <c r="M97" s="124"/>
      <c r="N97" s="344" t="str">
        <f t="shared" si="14"/>
        <v/>
      </c>
      <c r="O97" s="385"/>
    </row>
    <row r="98" spans="1:15" ht="15.75" x14ac:dyDescent="0.25">
      <c r="A98" s="214" t="s">
        <v>212</v>
      </c>
      <c r="B98" s="211"/>
      <c r="C98" s="211"/>
      <c r="D98" s="211"/>
      <c r="E98" s="211">
        <f t="shared" si="9"/>
        <v>0</v>
      </c>
      <c r="F98" s="211">
        <f t="shared" si="10"/>
        <v>0</v>
      </c>
      <c r="G98" s="211">
        <f t="shared" si="11"/>
        <v>0</v>
      </c>
      <c r="H98" s="211">
        <f t="shared" si="12"/>
        <v>0</v>
      </c>
      <c r="I98" s="211">
        <f t="shared" si="13"/>
        <v>0</v>
      </c>
      <c r="J98" s="215"/>
      <c r="K98" t="str">
        <f t="shared" si="8"/>
        <v/>
      </c>
      <c r="L98" s="213"/>
      <c r="M98" s="124"/>
      <c r="N98" s="344" t="str">
        <f t="shared" si="14"/>
        <v/>
      </c>
      <c r="O98" s="385"/>
    </row>
  </sheetData>
  <sheetProtection password="C90E" sheet="1" objects="1" scenarios="1"/>
  <sortState ref="A2:L68">
    <sortCondition ref="L2:L6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96"/>
  <sheetViews>
    <sheetView workbookViewId="0">
      <selection activeCell="E13" sqref="E13:E15"/>
    </sheetView>
  </sheetViews>
  <sheetFormatPr defaultColWidth="11.42578125" defaultRowHeight="15" x14ac:dyDescent="0.25"/>
  <cols>
    <col min="14" max="14" width="17.85546875" customWidth="1"/>
  </cols>
  <sheetData>
    <row r="1" spans="1:15" ht="15.75" thickBot="1" x14ac:dyDescent="0.3">
      <c r="A1" s="93" t="s">
        <v>30</v>
      </c>
      <c r="F1" t="s">
        <v>158</v>
      </c>
      <c r="J1" s="219" t="s">
        <v>727</v>
      </c>
      <c r="N1" t="s">
        <v>188</v>
      </c>
      <c r="O1" s="219" t="s">
        <v>727</v>
      </c>
    </row>
    <row r="2" spans="1:15" x14ac:dyDescent="0.25">
      <c r="A2" s="94" t="s">
        <v>40</v>
      </c>
      <c r="F2" s="208" t="s">
        <v>159</v>
      </c>
      <c r="J2" s="219" t="s">
        <v>728</v>
      </c>
      <c r="N2" t="s">
        <v>190</v>
      </c>
      <c r="O2" s="219" t="s">
        <v>727</v>
      </c>
    </row>
    <row r="3" spans="1:15" x14ac:dyDescent="0.25">
      <c r="A3" s="95" t="s">
        <v>29</v>
      </c>
      <c r="F3" s="208" t="s">
        <v>160</v>
      </c>
      <c r="J3" s="219" t="s">
        <v>163</v>
      </c>
      <c r="N3" t="s">
        <v>194</v>
      </c>
      <c r="O3" s="219" t="s">
        <v>727</v>
      </c>
    </row>
    <row r="4" spans="1:15" x14ac:dyDescent="0.25">
      <c r="A4" s="95" t="s">
        <v>49</v>
      </c>
      <c r="J4" s="219" t="s">
        <v>165</v>
      </c>
      <c r="N4" t="s">
        <v>203</v>
      </c>
      <c r="O4" s="219" t="s">
        <v>727</v>
      </c>
    </row>
    <row r="5" spans="1:15" x14ac:dyDescent="0.25">
      <c r="A5" s="95" t="s">
        <v>50</v>
      </c>
      <c r="J5" s="219" t="s">
        <v>162</v>
      </c>
      <c r="N5" t="s">
        <v>201</v>
      </c>
      <c r="O5" s="219" t="s">
        <v>727</v>
      </c>
    </row>
    <row r="6" spans="1:15" x14ac:dyDescent="0.25">
      <c r="A6" s="95" t="s">
        <v>32</v>
      </c>
      <c r="F6" s="389">
        <v>2</v>
      </c>
      <c r="J6" s="219" t="s">
        <v>164</v>
      </c>
      <c r="N6" t="s">
        <v>207</v>
      </c>
      <c r="O6" s="219" t="s">
        <v>727</v>
      </c>
    </row>
    <row r="7" spans="1:15" x14ac:dyDescent="0.25">
      <c r="A7" s="96" t="s">
        <v>31</v>
      </c>
      <c r="J7" s="219" t="s">
        <v>161</v>
      </c>
      <c r="N7" t="s">
        <v>147</v>
      </c>
      <c r="O7" s="219" t="s">
        <v>728</v>
      </c>
    </row>
    <row r="8" spans="1:15" x14ac:dyDescent="0.25">
      <c r="A8" s="96" t="s">
        <v>40</v>
      </c>
      <c r="J8" s="219" t="s">
        <v>729</v>
      </c>
      <c r="N8" t="s">
        <v>148</v>
      </c>
      <c r="O8" s="219" t="s">
        <v>728</v>
      </c>
    </row>
    <row r="9" spans="1:15" x14ac:dyDescent="0.25">
      <c r="A9" s="95" t="s">
        <v>28</v>
      </c>
      <c r="J9" s="219" t="s">
        <v>730</v>
      </c>
      <c r="N9" t="s">
        <v>219</v>
      </c>
      <c r="O9" s="219" t="s">
        <v>163</v>
      </c>
    </row>
    <row r="10" spans="1:15" x14ac:dyDescent="0.25">
      <c r="A10" s="36" t="s">
        <v>38</v>
      </c>
      <c r="J10" s="219" t="s">
        <v>166</v>
      </c>
      <c r="N10" t="s">
        <v>221</v>
      </c>
      <c r="O10" s="219" t="s">
        <v>163</v>
      </c>
    </row>
    <row r="11" spans="1:15" x14ac:dyDescent="0.25">
      <c r="A11" s="36" t="s">
        <v>42</v>
      </c>
      <c r="N11" t="s">
        <v>149</v>
      </c>
      <c r="O11" s="219" t="s">
        <v>163</v>
      </c>
    </row>
    <row r="12" spans="1:15" x14ac:dyDescent="0.25">
      <c r="A12" s="36" t="s">
        <v>39</v>
      </c>
      <c r="E12" t="s">
        <v>172</v>
      </c>
      <c r="N12" t="s">
        <v>117</v>
      </c>
      <c r="O12" s="219" t="s">
        <v>165</v>
      </c>
    </row>
    <row r="13" spans="1:15" x14ac:dyDescent="0.25">
      <c r="A13" s="36" t="s">
        <v>51</v>
      </c>
      <c r="E13" s="389">
        <f>COUNTIF('Pricing + Order Summary'!O5:O16,"&gt;=24")</f>
        <v>0</v>
      </c>
      <c r="F13" t="s">
        <v>174</v>
      </c>
      <c r="N13" t="s">
        <v>121</v>
      </c>
      <c r="O13" s="219" t="s">
        <v>165</v>
      </c>
    </row>
    <row r="14" spans="1:15" x14ac:dyDescent="0.25">
      <c r="A14" s="37" t="s">
        <v>52</v>
      </c>
      <c r="E14" s="389">
        <f>IF(E13&gt;1,1,E13)</f>
        <v>0</v>
      </c>
      <c r="F14" t="s">
        <v>175</v>
      </c>
      <c r="N14" t="s">
        <v>120</v>
      </c>
      <c r="O14" s="219" t="s">
        <v>165</v>
      </c>
    </row>
    <row r="15" spans="1:15" ht="15.75" thickBot="1" x14ac:dyDescent="0.3">
      <c r="A15" s="146" t="s">
        <v>32</v>
      </c>
      <c r="E15" s="389">
        <f>IF(E13&gt;=6,1,IF(E13&lt;2,0,7-E13))</f>
        <v>0</v>
      </c>
      <c r="F15" t="s">
        <v>177</v>
      </c>
      <c r="N15" t="s">
        <v>252</v>
      </c>
      <c r="O15" s="219" t="s">
        <v>165</v>
      </c>
    </row>
    <row r="16" spans="1:15" x14ac:dyDescent="0.25">
      <c r="E16" t="str">
        <f>IF(E15&gt;=1,ROMAN(E15),"Not Qualified")</f>
        <v>Not Qualified</v>
      </c>
      <c r="F16" t="s">
        <v>176</v>
      </c>
      <c r="N16" t="s">
        <v>151</v>
      </c>
      <c r="O16" s="219" t="s">
        <v>165</v>
      </c>
    </row>
    <row r="17" spans="14:15" x14ac:dyDescent="0.25">
      <c r="N17" t="s">
        <v>118</v>
      </c>
      <c r="O17" s="219" t="s">
        <v>165</v>
      </c>
    </row>
    <row r="18" spans="14:15" x14ac:dyDescent="0.25">
      <c r="N18" t="s">
        <v>119</v>
      </c>
      <c r="O18" s="219" t="s">
        <v>165</v>
      </c>
    </row>
    <row r="19" spans="14:15" x14ac:dyDescent="0.25">
      <c r="N19" t="s">
        <v>122</v>
      </c>
      <c r="O19" s="219" t="s">
        <v>165</v>
      </c>
    </row>
    <row r="20" spans="14:15" x14ac:dyDescent="0.25">
      <c r="N20" t="s">
        <v>282</v>
      </c>
      <c r="O20" s="219" t="s">
        <v>165</v>
      </c>
    </row>
    <row r="21" spans="14:15" x14ac:dyDescent="0.25">
      <c r="N21" t="s">
        <v>291</v>
      </c>
      <c r="O21" s="219" t="s">
        <v>162</v>
      </c>
    </row>
    <row r="22" spans="14:15" x14ac:dyDescent="0.25">
      <c r="N22" t="s">
        <v>399</v>
      </c>
      <c r="O22" s="219" t="s">
        <v>162</v>
      </c>
    </row>
    <row r="23" spans="14:15" x14ac:dyDescent="0.25">
      <c r="N23" t="s">
        <v>298</v>
      </c>
      <c r="O23" s="219" t="s">
        <v>162</v>
      </c>
    </row>
    <row r="24" spans="14:15" x14ac:dyDescent="0.25">
      <c r="N24" t="s">
        <v>310</v>
      </c>
      <c r="O24" s="219" t="s">
        <v>162</v>
      </c>
    </row>
    <row r="25" spans="14:15" x14ac:dyDescent="0.25">
      <c r="N25" t="s">
        <v>315</v>
      </c>
      <c r="O25" s="219" t="s">
        <v>162</v>
      </c>
    </row>
    <row r="26" spans="14:15" x14ac:dyDescent="0.25">
      <c r="N26" t="s">
        <v>319</v>
      </c>
      <c r="O26" s="219" t="s">
        <v>162</v>
      </c>
    </row>
    <row r="27" spans="14:15" x14ac:dyDescent="0.25">
      <c r="N27" t="s">
        <v>356</v>
      </c>
      <c r="O27" s="219" t="s">
        <v>162</v>
      </c>
    </row>
    <row r="28" spans="14:15" x14ac:dyDescent="0.25">
      <c r="N28" t="s">
        <v>363</v>
      </c>
      <c r="O28" s="219" t="s">
        <v>162</v>
      </c>
    </row>
    <row r="29" spans="14:15" x14ac:dyDescent="0.25">
      <c r="N29" t="s">
        <v>368</v>
      </c>
      <c r="O29" s="219" t="s">
        <v>162</v>
      </c>
    </row>
    <row r="30" spans="14:15" x14ac:dyDescent="0.25">
      <c r="N30" t="s">
        <v>370</v>
      </c>
      <c r="O30" s="219" t="s">
        <v>162</v>
      </c>
    </row>
    <row r="31" spans="14:15" x14ac:dyDescent="0.25">
      <c r="N31" t="s">
        <v>432</v>
      </c>
      <c r="O31" s="219" t="s">
        <v>162</v>
      </c>
    </row>
    <row r="32" spans="14:15" x14ac:dyDescent="0.25">
      <c r="N32" t="s">
        <v>437</v>
      </c>
      <c r="O32" s="219" t="s">
        <v>162</v>
      </c>
    </row>
    <row r="33" spans="14:15" x14ac:dyDescent="0.25">
      <c r="N33" t="s">
        <v>439</v>
      </c>
      <c r="O33" s="219" t="s">
        <v>162</v>
      </c>
    </row>
    <row r="34" spans="14:15" x14ac:dyDescent="0.25">
      <c r="N34" t="s">
        <v>448</v>
      </c>
      <c r="O34" s="219" t="s">
        <v>162</v>
      </c>
    </row>
    <row r="35" spans="14:15" x14ac:dyDescent="0.25">
      <c r="N35" t="s">
        <v>446</v>
      </c>
      <c r="O35" s="219" t="s">
        <v>162</v>
      </c>
    </row>
    <row r="36" spans="14:15" x14ac:dyDescent="0.25">
      <c r="N36" t="s">
        <v>456</v>
      </c>
      <c r="O36" s="219" t="s">
        <v>162</v>
      </c>
    </row>
    <row r="37" spans="14:15" x14ac:dyDescent="0.25">
      <c r="N37" t="s">
        <v>459</v>
      </c>
      <c r="O37" s="219" t="s">
        <v>162</v>
      </c>
    </row>
    <row r="38" spans="14:15" x14ac:dyDescent="0.25">
      <c r="N38" t="s">
        <v>461</v>
      </c>
      <c r="O38" s="219" t="s">
        <v>162</v>
      </c>
    </row>
    <row r="39" spans="14:15" x14ac:dyDescent="0.25">
      <c r="N39" t="s">
        <v>465</v>
      </c>
      <c r="O39" s="219" t="s">
        <v>164</v>
      </c>
    </row>
    <row r="40" spans="14:15" x14ac:dyDescent="0.25">
      <c r="N40" t="s">
        <v>474</v>
      </c>
      <c r="O40" s="219" t="s">
        <v>164</v>
      </c>
    </row>
    <row r="41" spans="14:15" x14ac:dyDescent="0.25">
      <c r="N41" t="s">
        <v>469</v>
      </c>
      <c r="O41" s="219" t="s">
        <v>164</v>
      </c>
    </row>
    <row r="42" spans="14:15" x14ac:dyDescent="0.25">
      <c r="N42" t="s">
        <v>150</v>
      </c>
      <c r="O42" s="219" t="s">
        <v>164</v>
      </c>
    </row>
    <row r="43" spans="14:15" x14ac:dyDescent="0.25">
      <c r="N43" t="s">
        <v>516</v>
      </c>
      <c r="O43" s="219" t="s">
        <v>164</v>
      </c>
    </row>
    <row r="44" spans="14:15" x14ac:dyDescent="0.25">
      <c r="N44" t="s">
        <v>533</v>
      </c>
      <c r="O44" s="219" t="s">
        <v>161</v>
      </c>
    </row>
    <row r="45" spans="14:15" x14ac:dyDescent="0.25">
      <c r="N45" t="s">
        <v>626</v>
      </c>
      <c r="O45" s="219" t="s">
        <v>161</v>
      </c>
    </row>
    <row r="46" spans="14:15" x14ac:dyDescent="0.25">
      <c r="N46" t="s">
        <v>622</v>
      </c>
      <c r="O46" s="219" t="s">
        <v>161</v>
      </c>
    </row>
    <row r="47" spans="14:15" x14ac:dyDescent="0.25">
      <c r="N47" t="s">
        <v>633</v>
      </c>
      <c r="O47" s="219" t="s">
        <v>161</v>
      </c>
    </row>
    <row r="48" spans="14:15" x14ac:dyDescent="0.25">
      <c r="N48" t="s">
        <v>640</v>
      </c>
      <c r="O48" s="219" t="s">
        <v>161</v>
      </c>
    </row>
    <row r="49" spans="14:15" x14ac:dyDescent="0.25">
      <c r="N49" t="s">
        <v>647</v>
      </c>
      <c r="O49" s="219" t="s">
        <v>729</v>
      </c>
    </row>
    <row r="50" spans="14:15" x14ac:dyDescent="0.25">
      <c r="N50" t="s">
        <v>654</v>
      </c>
      <c r="O50" s="219" t="s">
        <v>729</v>
      </c>
    </row>
    <row r="51" spans="14:15" x14ac:dyDescent="0.25">
      <c r="N51" t="s">
        <v>652</v>
      </c>
      <c r="O51" s="219" t="s">
        <v>729</v>
      </c>
    </row>
    <row r="52" spans="14:15" x14ac:dyDescent="0.25">
      <c r="N52" t="s">
        <v>662</v>
      </c>
      <c r="O52" s="219" t="s">
        <v>730</v>
      </c>
    </row>
    <row r="53" spans="14:15" x14ac:dyDescent="0.25">
      <c r="N53" t="s">
        <v>666</v>
      </c>
      <c r="O53" s="219" t="s">
        <v>730</v>
      </c>
    </row>
    <row r="54" spans="14:15" x14ac:dyDescent="0.25">
      <c r="N54" t="s">
        <v>726</v>
      </c>
      <c r="O54" s="219" t="s">
        <v>730</v>
      </c>
    </row>
    <row r="55" spans="14:15" x14ac:dyDescent="0.25">
      <c r="N55" t="s">
        <v>673</v>
      </c>
      <c r="O55" s="219" t="s">
        <v>730</v>
      </c>
    </row>
    <row r="56" spans="14:15" x14ac:dyDescent="0.25">
      <c r="N56" t="s">
        <v>677</v>
      </c>
      <c r="O56" s="219" t="s">
        <v>166</v>
      </c>
    </row>
    <row r="57" spans="14:15" x14ac:dyDescent="0.25">
      <c r="N57" t="s">
        <v>689</v>
      </c>
      <c r="O57" s="219" t="s">
        <v>166</v>
      </c>
    </row>
    <row r="58" spans="14:15" x14ac:dyDescent="0.25">
      <c r="N58" t="s">
        <v>696</v>
      </c>
      <c r="O58" s="219" t="s">
        <v>166</v>
      </c>
    </row>
    <row r="59" spans="14:15" x14ac:dyDescent="0.25">
      <c r="N59" t="s">
        <v>703</v>
      </c>
      <c r="O59" s="219" t="s">
        <v>166</v>
      </c>
    </row>
    <row r="60" spans="14:15" x14ac:dyDescent="0.25">
      <c r="N60" t="s">
        <v>706</v>
      </c>
      <c r="O60" s="219" t="s">
        <v>166</v>
      </c>
    </row>
    <row r="61" spans="14:15" x14ac:dyDescent="0.25">
      <c r="N61" t="s">
        <v>709</v>
      </c>
      <c r="O61" s="219" t="s">
        <v>166</v>
      </c>
    </row>
    <row r="62" spans="14:15" x14ac:dyDescent="0.25">
      <c r="N62" t="s">
        <v>723</v>
      </c>
      <c r="O62" s="219" t="s">
        <v>166</v>
      </c>
    </row>
    <row r="63" spans="14:15" x14ac:dyDescent="0.25">
      <c r="O63" s="219"/>
    </row>
    <row r="64" spans="14:15" x14ac:dyDescent="0.25">
      <c r="O64" s="219"/>
    </row>
    <row r="65" spans="15:15" x14ac:dyDescent="0.25">
      <c r="O65" s="219"/>
    </row>
    <row r="66" spans="15:15" x14ac:dyDescent="0.25">
      <c r="O66" s="219"/>
    </row>
    <row r="67" spans="15:15" x14ac:dyDescent="0.25">
      <c r="O67" s="219"/>
    </row>
    <row r="68" spans="15:15" x14ac:dyDescent="0.25">
      <c r="O68" s="219"/>
    </row>
    <row r="69" spans="15:15" x14ac:dyDescent="0.25">
      <c r="O69" s="219"/>
    </row>
    <row r="70" spans="15:15" x14ac:dyDescent="0.25">
      <c r="O70" s="219"/>
    </row>
    <row r="71" spans="15:15" x14ac:dyDescent="0.25">
      <c r="O71" s="219"/>
    </row>
    <row r="72" spans="15:15" x14ac:dyDescent="0.25">
      <c r="O72" s="219"/>
    </row>
    <row r="73" spans="15:15" x14ac:dyDescent="0.25">
      <c r="O73" s="219"/>
    </row>
    <row r="74" spans="15:15" x14ac:dyDescent="0.25">
      <c r="O74" s="219"/>
    </row>
    <row r="75" spans="15:15" x14ac:dyDescent="0.25">
      <c r="O75" s="219"/>
    </row>
    <row r="76" spans="15:15" x14ac:dyDescent="0.25">
      <c r="O76" s="219"/>
    </row>
    <row r="77" spans="15:15" x14ac:dyDescent="0.25">
      <c r="O77" s="219"/>
    </row>
    <row r="78" spans="15:15" x14ac:dyDescent="0.25">
      <c r="O78" s="219"/>
    </row>
    <row r="79" spans="15:15" x14ac:dyDescent="0.25">
      <c r="O79" s="219"/>
    </row>
    <row r="80" spans="15:15" x14ac:dyDescent="0.25">
      <c r="O80" s="219"/>
    </row>
    <row r="81" spans="15:15" x14ac:dyDescent="0.25">
      <c r="O81" s="219"/>
    </row>
    <row r="82" spans="15:15" x14ac:dyDescent="0.25">
      <c r="O82" s="219"/>
    </row>
    <row r="83" spans="15:15" x14ac:dyDescent="0.25">
      <c r="O83" s="219"/>
    </row>
    <row r="84" spans="15:15" x14ac:dyDescent="0.25">
      <c r="O84" s="219"/>
    </row>
    <row r="85" spans="15:15" x14ac:dyDescent="0.25">
      <c r="O85" s="219"/>
    </row>
    <row r="86" spans="15:15" x14ac:dyDescent="0.25">
      <c r="O86" s="219"/>
    </row>
    <row r="87" spans="15:15" x14ac:dyDescent="0.25">
      <c r="O87" s="219"/>
    </row>
    <row r="88" spans="15:15" x14ac:dyDescent="0.25">
      <c r="O88" s="219"/>
    </row>
    <row r="89" spans="15:15" x14ac:dyDescent="0.25">
      <c r="O89" s="219"/>
    </row>
    <row r="90" spans="15:15" x14ac:dyDescent="0.25">
      <c r="O90" s="219"/>
    </row>
    <row r="91" spans="15:15" x14ac:dyDescent="0.25">
      <c r="O91" s="219"/>
    </row>
    <row r="92" spans="15:15" x14ac:dyDescent="0.25">
      <c r="O92" s="219"/>
    </row>
    <row r="93" spans="15:15" x14ac:dyDescent="0.25">
      <c r="O93" s="219"/>
    </row>
    <row r="94" spans="15:15" x14ac:dyDescent="0.25">
      <c r="O94" s="219"/>
    </row>
    <row r="95" spans="15:15" x14ac:dyDescent="0.25">
      <c r="O95" s="219"/>
    </row>
    <row r="96" spans="15:15" x14ac:dyDescent="0.25">
      <c r="O96" s="219"/>
    </row>
  </sheetData>
  <sheetProtection password="C90E"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4" sqref="A1:XFD1048576"/>
    </sheetView>
  </sheetViews>
  <sheetFormatPr defaultColWidth="11.42578125" defaultRowHeight="15" x14ac:dyDescent="0.25"/>
  <sheetData>
    <row r="1" spans="1:2" x14ac:dyDescent="0.25">
      <c r="A1" t="s">
        <v>141</v>
      </c>
      <c r="B1" t="s">
        <v>140</v>
      </c>
    </row>
    <row r="2" spans="1:2" x14ac:dyDescent="0.25">
      <c r="A2" t="s">
        <v>142</v>
      </c>
      <c r="B2" t="s">
        <v>744</v>
      </c>
    </row>
    <row r="3" spans="1:2" x14ac:dyDescent="0.25">
      <c r="A3" t="s">
        <v>143</v>
      </c>
      <c r="B3">
        <v>1</v>
      </c>
    </row>
  </sheetData>
  <sheetProtection password="C90E"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36"/>
  <sheetViews>
    <sheetView workbookViewId="0">
      <selection activeCell="I25" sqref="A1:M2436"/>
    </sheetView>
  </sheetViews>
  <sheetFormatPr defaultColWidth="11.42578125" defaultRowHeight="15" x14ac:dyDescent="0.25"/>
  <cols>
    <col min="1" max="1" width="11.42578125" style="359"/>
    <col min="2" max="3" width="11.42578125" style="356"/>
    <col min="4" max="4" width="11.42578125" style="122"/>
    <col min="5" max="6" width="11.42578125" style="361"/>
    <col min="7" max="7" width="11.42578125" style="123"/>
    <col min="8" max="8" width="11.42578125" style="362"/>
    <col min="9" max="10" width="11.42578125" style="352"/>
    <col min="11" max="11" width="11.42578125" style="122"/>
    <col min="12" max="12" width="25.7109375" style="122" customWidth="1"/>
    <col min="13" max="13" width="23.140625" style="122" bestFit="1" customWidth="1"/>
    <col min="14" max="15" width="20.28515625" customWidth="1"/>
  </cols>
  <sheetData>
    <row r="1" spans="1:21" x14ac:dyDescent="0.25">
      <c r="A1" s="359" t="s">
        <v>105</v>
      </c>
      <c r="B1" s="356" t="s">
        <v>106</v>
      </c>
      <c r="C1" s="356" t="s">
        <v>94</v>
      </c>
      <c r="D1" s="122" t="s">
        <v>95</v>
      </c>
      <c r="E1" s="361" t="s">
        <v>18</v>
      </c>
      <c r="F1" s="361" t="s">
        <v>97</v>
      </c>
      <c r="G1" s="123" t="s">
        <v>104</v>
      </c>
      <c r="H1" s="362" t="s">
        <v>96</v>
      </c>
      <c r="I1" s="352" t="s">
        <v>98</v>
      </c>
      <c r="J1" s="352" t="s">
        <v>99</v>
      </c>
      <c r="K1" s="122" t="s">
        <v>100</v>
      </c>
      <c r="L1" s="122" t="s">
        <v>101</v>
      </c>
      <c r="M1" s="122" t="s">
        <v>102</v>
      </c>
      <c r="P1" t="s">
        <v>100</v>
      </c>
      <c r="Q1" s="51" t="str">
        <f>"Order Export for customer "&amp;'Order Form'!N2&amp;".csv"</f>
        <v>Order Export for customer .csv</v>
      </c>
    </row>
    <row r="2" spans="1:21" x14ac:dyDescent="0.25">
      <c r="A2" s="360">
        <f>'Order Form'!A17</f>
        <v>111633.75199999999</v>
      </c>
      <c r="B2" s="357">
        <f t="shared" ref="B2:B65" si="0">A2</f>
        <v>111633.75199999999</v>
      </c>
      <c r="C2" s="358">
        <f t="shared" ref="C2:C65" si="1">IF(B2=0,A2,B2)</f>
        <v>111633.75199999999</v>
      </c>
      <c r="D2" s="122">
        <f>'Order Form'!$N$2</f>
        <v>0</v>
      </c>
      <c r="E2" s="361">
        <f>'Order Form'!$K$11</f>
        <v>0</v>
      </c>
      <c r="F2" s="361" t="str">
        <f>IF(ISBLANK('Order Form'!$K$12),"",'Order Form'!$K$12)</f>
        <v/>
      </c>
      <c r="G2" s="123">
        <f t="shared" ref="G2:G65" ca="1" si="2">TODAY()</f>
        <v>42157</v>
      </c>
      <c r="H2" s="362">
        <f>'Order Form'!$K$13</f>
        <v>0</v>
      </c>
      <c r="I2" s="363">
        <f>'Order Form'!E17</f>
        <v>14.5</v>
      </c>
      <c r="J2" s="352">
        <f>'Order Form'!K17</f>
        <v>0</v>
      </c>
      <c r="K2" s="122" t="str">
        <f t="shared" ref="K2:K65" si="3">IF(J2=0,"F","T")</f>
        <v>F</v>
      </c>
      <c r="L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 s="122" t="str">
        <f>"SS2016"&amp;"-"&amp;D2&amp;"-"&amp;'Order Form'!$P$3&amp;"-1"</f>
        <v>SS2016-0-1-1</v>
      </c>
      <c r="P2" t="s">
        <v>103</v>
      </c>
    </row>
    <row r="3" spans="1:21" x14ac:dyDescent="0.25">
      <c r="A3" s="360">
        <f>'Order Form'!A18</f>
        <v>111498.999</v>
      </c>
      <c r="B3" s="357">
        <f t="shared" si="0"/>
        <v>111498.999</v>
      </c>
      <c r="C3" s="358">
        <f t="shared" si="1"/>
        <v>111498.999</v>
      </c>
      <c r="D3" s="122">
        <f>'Order Form'!$N$2</f>
        <v>0</v>
      </c>
      <c r="E3" s="361">
        <f>'Order Form'!$K$11</f>
        <v>0</v>
      </c>
      <c r="F3" s="361" t="str">
        <f>IF(ISBLANK('Order Form'!$K$12),"",'Order Form'!$K$12)</f>
        <v/>
      </c>
      <c r="G3" s="123">
        <f t="shared" ca="1" si="2"/>
        <v>42157</v>
      </c>
      <c r="H3" s="362">
        <f>'Order Form'!$K$13</f>
        <v>0</v>
      </c>
      <c r="I3" s="363">
        <f>'Order Form'!E18</f>
        <v>11</v>
      </c>
      <c r="J3" s="352">
        <f>'Order Form'!K18</f>
        <v>0</v>
      </c>
      <c r="K3" s="122" t="str">
        <f t="shared" si="3"/>
        <v>F</v>
      </c>
      <c r="L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 s="122" t="str">
        <f>"SS2016"&amp;"-"&amp;D3&amp;"-"&amp;'Order Form'!$P$3&amp;"-1"</f>
        <v>SS2016-0-1-1</v>
      </c>
    </row>
    <row r="4" spans="1:21" x14ac:dyDescent="0.25">
      <c r="A4" s="360">
        <f>'Order Form'!A19</f>
        <v>111499.708</v>
      </c>
      <c r="B4" s="357">
        <f t="shared" si="0"/>
        <v>111499.708</v>
      </c>
      <c r="C4" s="358">
        <f t="shared" si="1"/>
        <v>111499.708</v>
      </c>
      <c r="D4" s="122">
        <f>'Order Form'!$N$2</f>
        <v>0</v>
      </c>
      <c r="E4" s="361">
        <f>'Order Form'!$K$11</f>
        <v>0</v>
      </c>
      <c r="F4" s="361" t="str">
        <f>IF(ISBLANK('Order Form'!$K$12),"",'Order Form'!$K$12)</f>
        <v/>
      </c>
      <c r="G4" s="123">
        <f t="shared" ca="1" si="2"/>
        <v>42157</v>
      </c>
      <c r="H4" s="362">
        <f>'Order Form'!$K$13</f>
        <v>0</v>
      </c>
      <c r="I4" s="363">
        <f>'Order Form'!E19</f>
        <v>11</v>
      </c>
      <c r="J4" s="352">
        <f>'Order Form'!K19</f>
        <v>0</v>
      </c>
      <c r="K4" s="122" t="str">
        <f t="shared" si="3"/>
        <v>F</v>
      </c>
      <c r="L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 s="122" t="str">
        <f>"SS2016"&amp;"-"&amp;D4&amp;"-"&amp;'Order Form'!$P$3&amp;"-1"</f>
        <v>SS2016-0-1-1</v>
      </c>
    </row>
    <row r="5" spans="1:21" x14ac:dyDescent="0.25">
      <c r="A5" s="360">
        <f>'Order Form'!A20</f>
        <v>111500.211</v>
      </c>
      <c r="B5" s="357">
        <f t="shared" si="0"/>
        <v>111500.211</v>
      </c>
      <c r="C5" s="358">
        <f t="shared" si="1"/>
        <v>111500.211</v>
      </c>
      <c r="D5" s="122">
        <f>'Order Form'!$N$2</f>
        <v>0</v>
      </c>
      <c r="E5" s="361">
        <f>'Order Form'!$K$11</f>
        <v>0</v>
      </c>
      <c r="F5" s="361" t="str">
        <f>IF(ISBLANK('Order Form'!$K$12),"",'Order Form'!$K$12)</f>
        <v/>
      </c>
      <c r="G5" s="123">
        <f t="shared" ca="1" si="2"/>
        <v>42157</v>
      </c>
      <c r="H5" s="362">
        <f>'Order Form'!$K$13</f>
        <v>0</v>
      </c>
      <c r="I5" s="363">
        <f>'Order Form'!E20</f>
        <v>11</v>
      </c>
      <c r="J5" s="352">
        <f>'Order Form'!K20</f>
        <v>0</v>
      </c>
      <c r="K5" s="122" t="str">
        <f t="shared" si="3"/>
        <v>F</v>
      </c>
      <c r="L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 s="122" t="str">
        <f>"SS2016"&amp;"-"&amp;D5&amp;"-"&amp;'Order Form'!$P$3&amp;"-1"</f>
        <v>SS2016-0-1-1</v>
      </c>
      <c r="U5" t="s">
        <v>107</v>
      </c>
    </row>
    <row r="6" spans="1:21" x14ac:dyDescent="0.25">
      <c r="A6" s="360">
        <f>'Order Form'!A21</f>
        <v>108934.522</v>
      </c>
      <c r="B6" s="357">
        <f t="shared" si="0"/>
        <v>108934.522</v>
      </c>
      <c r="C6" s="358">
        <f t="shared" si="1"/>
        <v>108934.522</v>
      </c>
      <c r="D6" s="122">
        <f>'Order Form'!$N$2</f>
        <v>0</v>
      </c>
      <c r="E6" s="361">
        <f>'Order Form'!$K$11</f>
        <v>0</v>
      </c>
      <c r="F6" s="361" t="str">
        <f>IF(ISBLANK('Order Form'!$K$12),"",'Order Form'!$K$12)</f>
        <v/>
      </c>
      <c r="G6" s="123">
        <f t="shared" ca="1" si="2"/>
        <v>42157</v>
      </c>
      <c r="H6" s="362">
        <f>'Order Form'!$K$13</f>
        <v>0</v>
      </c>
      <c r="I6" s="363">
        <f>'Order Form'!E21</f>
        <v>13.5</v>
      </c>
      <c r="J6" s="352">
        <f>'Order Form'!K21</f>
        <v>0</v>
      </c>
      <c r="K6" s="122" t="str">
        <f t="shared" si="3"/>
        <v>F</v>
      </c>
      <c r="L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 s="122" t="str">
        <f>"SS2016"&amp;"-"&amp;D6&amp;"-"&amp;'Order Form'!$P$3&amp;"-1"</f>
        <v>SS2016-0-1-1</v>
      </c>
    </row>
    <row r="7" spans="1:21" x14ac:dyDescent="0.25">
      <c r="A7" s="360">
        <f>'Order Form'!A22</f>
        <v>111507.117</v>
      </c>
      <c r="B7" s="357">
        <f t="shared" si="0"/>
        <v>111507.117</v>
      </c>
      <c r="C7" s="358">
        <f t="shared" si="1"/>
        <v>111507.117</v>
      </c>
      <c r="D7" s="122">
        <f>'Order Form'!$N$2</f>
        <v>0</v>
      </c>
      <c r="E7" s="361">
        <f>'Order Form'!$K$11</f>
        <v>0</v>
      </c>
      <c r="F7" s="361" t="str">
        <f>IF(ISBLANK('Order Form'!$K$12),"",'Order Form'!$K$12)</f>
        <v/>
      </c>
      <c r="G7" s="123">
        <f t="shared" ca="1" si="2"/>
        <v>42157</v>
      </c>
      <c r="H7" s="362">
        <f>'Order Form'!$K$13</f>
        <v>0</v>
      </c>
      <c r="I7" s="363">
        <f>'Order Form'!E22</f>
        <v>13.5</v>
      </c>
      <c r="J7" s="352">
        <f>'Order Form'!K22</f>
        <v>0</v>
      </c>
      <c r="K7" s="122" t="str">
        <f t="shared" si="3"/>
        <v>F</v>
      </c>
      <c r="L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 s="122" t="str">
        <f>"SS2016"&amp;"-"&amp;D7&amp;"-"&amp;'Order Form'!$P$3&amp;"-1"</f>
        <v>SS2016-0-1-1</v>
      </c>
    </row>
    <row r="8" spans="1:21" x14ac:dyDescent="0.25">
      <c r="A8" s="360">
        <f>'Order Form'!A23</f>
        <v>111695.55499999999</v>
      </c>
      <c r="B8" s="357">
        <f t="shared" si="0"/>
        <v>111695.55499999999</v>
      </c>
      <c r="C8" s="358">
        <f t="shared" si="1"/>
        <v>111695.55499999999</v>
      </c>
      <c r="D8" s="122">
        <f>'Order Form'!$N$2</f>
        <v>0</v>
      </c>
      <c r="E8" s="361">
        <f>'Order Form'!$K$11</f>
        <v>0</v>
      </c>
      <c r="F8" s="361" t="str">
        <f>IF(ISBLANK('Order Form'!$K$12),"",'Order Form'!$K$12)</f>
        <v/>
      </c>
      <c r="G8" s="123">
        <f t="shared" ca="1" si="2"/>
        <v>42157</v>
      </c>
      <c r="H8" s="362">
        <f>'Order Form'!$K$13</f>
        <v>0</v>
      </c>
      <c r="I8" s="363">
        <f>'Order Form'!E23</f>
        <v>13.5</v>
      </c>
      <c r="J8" s="352">
        <f>'Order Form'!K23</f>
        <v>0</v>
      </c>
      <c r="K8" s="122" t="str">
        <f t="shared" si="3"/>
        <v>F</v>
      </c>
      <c r="L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 s="122" t="str">
        <f>"SS2016"&amp;"-"&amp;D8&amp;"-"&amp;'Order Form'!$P$3&amp;"-1"</f>
        <v>SS2016-0-1-1</v>
      </c>
    </row>
    <row r="9" spans="1:21" x14ac:dyDescent="0.25">
      <c r="A9" s="360">
        <f>'Order Form'!A24</f>
        <v>111509.55499999999</v>
      </c>
      <c r="B9" s="357">
        <f t="shared" si="0"/>
        <v>111509.55499999999</v>
      </c>
      <c r="C9" s="358">
        <f t="shared" si="1"/>
        <v>111509.55499999999</v>
      </c>
      <c r="D9" s="122">
        <f>'Order Form'!$N$2</f>
        <v>0</v>
      </c>
      <c r="E9" s="361">
        <f>'Order Form'!$K$11</f>
        <v>0</v>
      </c>
      <c r="F9" s="361" t="str">
        <f>IF(ISBLANK('Order Form'!$K$12),"",'Order Form'!$K$12)</f>
        <v/>
      </c>
      <c r="G9" s="123">
        <f t="shared" ca="1" si="2"/>
        <v>42157</v>
      </c>
      <c r="H9" s="362">
        <f>'Order Form'!$K$13</f>
        <v>0</v>
      </c>
      <c r="I9" s="363">
        <f>'Order Form'!E24</f>
        <v>13.5</v>
      </c>
      <c r="J9" s="352">
        <f>'Order Form'!K24</f>
        <v>0</v>
      </c>
      <c r="K9" s="122" t="str">
        <f t="shared" si="3"/>
        <v>F</v>
      </c>
      <c r="L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 s="122" t="str">
        <f>"SS2016"&amp;"-"&amp;D9&amp;"-"&amp;'Order Form'!$P$3&amp;"-1"</f>
        <v>SS2016-0-1-1</v>
      </c>
    </row>
    <row r="10" spans="1:21" x14ac:dyDescent="0.25">
      <c r="A10" s="360">
        <f>'Order Form'!A25</f>
        <v>111513.901</v>
      </c>
      <c r="B10" s="357">
        <f t="shared" si="0"/>
        <v>111513.901</v>
      </c>
      <c r="C10" s="358">
        <f t="shared" si="1"/>
        <v>111513.901</v>
      </c>
      <c r="D10" s="122">
        <f>'Order Form'!$N$2</f>
        <v>0</v>
      </c>
      <c r="E10" s="361">
        <f>'Order Form'!$K$11</f>
        <v>0</v>
      </c>
      <c r="F10" s="361" t="str">
        <f>IF(ISBLANK('Order Form'!$K$12),"",'Order Form'!$K$12)</f>
        <v/>
      </c>
      <c r="G10" s="123">
        <f t="shared" ca="1" si="2"/>
        <v>42157</v>
      </c>
      <c r="H10" s="362">
        <f>'Order Form'!$K$13</f>
        <v>0</v>
      </c>
      <c r="I10" s="363">
        <f>'Order Form'!E25</f>
        <v>13.5</v>
      </c>
      <c r="J10" s="352">
        <f>'Order Form'!K25</f>
        <v>0</v>
      </c>
      <c r="K10" s="122" t="str">
        <f t="shared" si="3"/>
        <v>F</v>
      </c>
      <c r="L1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 s="122" t="str">
        <f>"SS2016"&amp;"-"&amp;D10&amp;"-"&amp;'Order Form'!$P$3&amp;"-1"</f>
        <v>SS2016-0-1-1</v>
      </c>
    </row>
    <row r="11" spans="1:21" x14ac:dyDescent="0.25">
      <c r="A11" s="360">
        <f>'Order Form'!A26</f>
        <v>111504.70699999999</v>
      </c>
      <c r="B11" s="357">
        <f t="shared" si="0"/>
        <v>111504.70699999999</v>
      </c>
      <c r="C11" s="358">
        <f t="shared" si="1"/>
        <v>111504.70699999999</v>
      </c>
      <c r="D11" s="122">
        <f>'Order Form'!$N$2</f>
        <v>0</v>
      </c>
      <c r="E11" s="361">
        <f>'Order Form'!$K$11</f>
        <v>0</v>
      </c>
      <c r="F11" s="361" t="str">
        <f>IF(ISBLANK('Order Form'!$K$12),"",'Order Form'!$K$12)</f>
        <v/>
      </c>
      <c r="G11" s="123">
        <f t="shared" ca="1" si="2"/>
        <v>42157</v>
      </c>
      <c r="H11" s="362">
        <f>'Order Form'!$K$13</f>
        <v>0</v>
      </c>
      <c r="I11" s="363">
        <f>'Order Form'!E26</f>
        <v>13.5</v>
      </c>
      <c r="J11" s="352">
        <f>'Order Form'!K26</f>
        <v>0</v>
      </c>
      <c r="K11" s="122" t="str">
        <f t="shared" si="3"/>
        <v>F</v>
      </c>
      <c r="L1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 s="122" t="str">
        <f>"SS2016"&amp;"-"&amp;D11&amp;"-"&amp;'Order Form'!$P$3&amp;"-1"</f>
        <v>SS2016-0-1-1</v>
      </c>
    </row>
    <row r="12" spans="1:21" x14ac:dyDescent="0.25">
      <c r="A12" s="360">
        <f>'Order Form'!A27</f>
        <v>111696.325</v>
      </c>
      <c r="B12" s="357">
        <f t="shared" si="0"/>
        <v>111696.325</v>
      </c>
      <c r="C12" s="358">
        <f t="shared" si="1"/>
        <v>111696.325</v>
      </c>
      <c r="D12" s="122">
        <f>'Order Form'!$N$2</f>
        <v>0</v>
      </c>
      <c r="E12" s="361">
        <f>'Order Form'!$K$11</f>
        <v>0</v>
      </c>
      <c r="F12" s="361" t="str">
        <f>IF(ISBLANK('Order Form'!$K$12),"",'Order Form'!$K$12)</f>
        <v/>
      </c>
      <c r="G12" s="123">
        <f t="shared" ca="1" si="2"/>
        <v>42157</v>
      </c>
      <c r="H12" s="362">
        <f>'Order Form'!$K$13</f>
        <v>0</v>
      </c>
      <c r="I12" s="363">
        <f>'Order Form'!E27</f>
        <v>15</v>
      </c>
      <c r="J12" s="352">
        <f>'Order Form'!K27</f>
        <v>0</v>
      </c>
      <c r="K12" s="122" t="str">
        <f t="shared" si="3"/>
        <v>F</v>
      </c>
      <c r="L1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 s="122" t="str">
        <f>"SS2016"&amp;"-"&amp;D12&amp;"-"&amp;'Order Form'!$P$3&amp;"-1"</f>
        <v>SS2016-0-1-1</v>
      </c>
    </row>
    <row r="13" spans="1:21" x14ac:dyDescent="0.25">
      <c r="A13" s="360">
        <f>'Order Form'!A28</f>
        <v>111519.90700000001</v>
      </c>
      <c r="B13" s="357">
        <f t="shared" si="0"/>
        <v>111519.90700000001</v>
      </c>
      <c r="C13" s="358">
        <f t="shared" si="1"/>
        <v>111519.90700000001</v>
      </c>
      <c r="D13" s="122">
        <f>'Order Form'!$N$2</f>
        <v>0</v>
      </c>
      <c r="E13" s="361">
        <f>'Order Form'!$K$11</f>
        <v>0</v>
      </c>
      <c r="F13" s="361" t="str">
        <f>IF(ISBLANK('Order Form'!$K$12),"",'Order Form'!$K$12)</f>
        <v/>
      </c>
      <c r="G13" s="123">
        <f t="shared" ca="1" si="2"/>
        <v>42157</v>
      </c>
      <c r="H13" s="362">
        <f>'Order Form'!$K$13</f>
        <v>0</v>
      </c>
      <c r="I13" s="363">
        <f>'Order Form'!E28</f>
        <v>15</v>
      </c>
      <c r="J13" s="352">
        <f>'Order Form'!K28</f>
        <v>0</v>
      </c>
      <c r="K13" s="122" t="str">
        <f t="shared" si="3"/>
        <v>F</v>
      </c>
      <c r="L1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 s="122" t="str">
        <f>"SS2016"&amp;"-"&amp;D13&amp;"-"&amp;'Order Form'!$P$3&amp;"-1"</f>
        <v>SS2016-0-1-1</v>
      </c>
    </row>
    <row r="14" spans="1:21" x14ac:dyDescent="0.25">
      <c r="A14" s="360">
        <f>'Order Form'!A29</f>
        <v>111515.901</v>
      </c>
      <c r="B14" s="357">
        <f t="shared" si="0"/>
        <v>111515.901</v>
      </c>
      <c r="C14" s="358">
        <f t="shared" si="1"/>
        <v>111515.901</v>
      </c>
      <c r="D14" s="122">
        <f>'Order Form'!$N$2</f>
        <v>0</v>
      </c>
      <c r="E14" s="361">
        <f>'Order Form'!$K$11</f>
        <v>0</v>
      </c>
      <c r="F14" s="361" t="str">
        <f>IF(ISBLANK('Order Form'!$K$12),"",'Order Form'!$K$12)</f>
        <v/>
      </c>
      <c r="G14" s="123">
        <f t="shared" ca="1" si="2"/>
        <v>42157</v>
      </c>
      <c r="H14" s="362">
        <f>'Order Form'!$K$13</f>
        <v>0</v>
      </c>
      <c r="I14" s="363">
        <f>'Order Form'!E29</f>
        <v>15</v>
      </c>
      <c r="J14" s="352">
        <f>'Order Form'!K29</f>
        <v>0</v>
      </c>
      <c r="K14" s="122" t="str">
        <f t="shared" si="3"/>
        <v>F</v>
      </c>
      <c r="L1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 s="122" t="str">
        <f>"SS2016"&amp;"-"&amp;D14&amp;"-"&amp;'Order Form'!$P$3&amp;"-1"</f>
        <v>SS2016-0-1-1</v>
      </c>
    </row>
    <row r="15" spans="1:21" x14ac:dyDescent="0.25">
      <c r="A15" s="360">
        <f>'Order Form'!A30</f>
        <v>111516.535</v>
      </c>
      <c r="B15" s="357">
        <f t="shared" si="0"/>
        <v>111516.535</v>
      </c>
      <c r="C15" s="358">
        <f t="shared" si="1"/>
        <v>111516.535</v>
      </c>
      <c r="D15" s="122">
        <f>'Order Form'!$N$2</f>
        <v>0</v>
      </c>
      <c r="E15" s="361">
        <f>'Order Form'!$K$11</f>
        <v>0</v>
      </c>
      <c r="F15" s="361" t="str">
        <f>IF(ISBLANK('Order Form'!$K$12),"",'Order Form'!$K$12)</f>
        <v/>
      </c>
      <c r="G15" s="123">
        <f t="shared" ca="1" si="2"/>
        <v>42157</v>
      </c>
      <c r="H15" s="362">
        <f>'Order Form'!$K$13</f>
        <v>0</v>
      </c>
      <c r="I15" s="363">
        <f>'Order Form'!E30</f>
        <v>15</v>
      </c>
      <c r="J15" s="352">
        <f>'Order Form'!K30</f>
        <v>0</v>
      </c>
      <c r="K15" s="122" t="str">
        <f t="shared" si="3"/>
        <v>F</v>
      </c>
      <c r="L1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 s="122" t="str">
        <f>"SS2016"&amp;"-"&amp;D15&amp;"-"&amp;'Order Form'!$P$3&amp;"-1"</f>
        <v>SS2016-0-1-1</v>
      </c>
    </row>
    <row r="16" spans="1:21" x14ac:dyDescent="0.25">
      <c r="A16" s="360">
        <f>'Order Form'!A31</f>
        <v>111629.999</v>
      </c>
      <c r="B16" s="357">
        <f t="shared" si="0"/>
        <v>111629.999</v>
      </c>
      <c r="C16" s="358">
        <f t="shared" si="1"/>
        <v>111629.999</v>
      </c>
      <c r="D16" s="122">
        <f>'Order Form'!$N$2</f>
        <v>0</v>
      </c>
      <c r="E16" s="361">
        <f>'Order Form'!$K$11</f>
        <v>0</v>
      </c>
      <c r="F16" s="361" t="str">
        <f>IF(ISBLANK('Order Form'!$K$12),"",'Order Form'!$K$12)</f>
        <v/>
      </c>
      <c r="G16" s="123">
        <f t="shared" ca="1" si="2"/>
        <v>42157</v>
      </c>
      <c r="H16" s="362">
        <f>'Order Form'!$K$13</f>
        <v>0</v>
      </c>
      <c r="I16" s="363">
        <f>'Order Form'!E31</f>
        <v>13.5</v>
      </c>
      <c r="J16" s="352">
        <f>'Order Form'!K31</f>
        <v>0</v>
      </c>
      <c r="K16" s="122" t="str">
        <f t="shared" si="3"/>
        <v>F</v>
      </c>
      <c r="L1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 s="122" t="str">
        <f>"SS2016"&amp;"-"&amp;D16&amp;"-"&amp;'Order Form'!$P$3&amp;"-1"</f>
        <v>SS2016-0-1-1</v>
      </c>
    </row>
    <row r="17" spans="1:13" x14ac:dyDescent="0.25">
      <c r="A17" s="360">
        <f>'Order Form'!A32</f>
        <v>111629.75199999999</v>
      </c>
      <c r="B17" s="357">
        <f t="shared" si="0"/>
        <v>111629.75199999999</v>
      </c>
      <c r="C17" s="358">
        <f t="shared" si="1"/>
        <v>111629.75199999999</v>
      </c>
      <c r="D17" s="122">
        <f>'Order Form'!$N$2</f>
        <v>0</v>
      </c>
      <c r="E17" s="361">
        <f>'Order Form'!$K$11</f>
        <v>0</v>
      </c>
      <c r="F17" s="361" t="str">
        <f>IF(ISBLANK('Order Form'!$K$12),"",'Order Form'!$K$12)</f>
        <v/>
      </c>
      <c r="G17" s="123">
        <f t="shared" ca="1" si="2"/>
        <v>42157</v>
      </c>
      <c r="H17" s="362">
        <f>'Order Form'!$K$13</f>
        <v>0</v>
      </c>
      <c r="I17" s="363">
        <f>'Order Form'!E32</f>
        <v>13.5</v>
      </c>
      <c r="J17" s="352">
        <f>'Order Form'!K32</f>
        <v>0</v>
      </c>
      <c r="K17" s="122" t="str">
        <f t="shared" si="3"/>
        <v>F</v>
      </c>
      <c r="L1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 s="122" t="str">
        <f>"SS2016"&amp;"-"&amp;D17&amp;"-"&amp;'Order Form'!$P$3&amp;"-1"</f>
        <v>SS2016-0-1-1</v>
      </c>
    </row>
    <row r="18" spans="1:13" x14ac:dyDescent="0.25">
      <c r="A18" s="360">
        <f>'Order Form'!A33</f>
        <v>111629.42</v>
      </c>
      <c r="B18" s="357">
        <f t="shared" si="0"/>
        <v>111629.42</v>
      </c>
      <c r="C18" s="358">
        <f t="shared" si="1"/>
        <v>111629.42</v>
      </c>
      <c r="D18" s="122">
        <f>'Order Form'!$N$2</f>
        <v>0</v>
      </c>
      <c r="E18" s="361">
        <f>'Order Form'!$K$11</f>
        <v>0</v>
      </c>
      <c r="F18" s="361" t="str">
        <f>IF(ISBLANK('Order Form'!$K$12),"",'Order Form'!$K$12)</f>
        <v/>
      </c>
      <c r="G18" s="123">
        <f t="shared" ca="1" si="2"/>
        <v>42157</v>
      </c>
      <c r="H18" s="362">
        <f>'Order Form'!$K$13</f>
        <v>0</v>
      </c>
      <c r="I18" s="363">
        <f>'Order Form'!E33</f>
        <v>13.5</v>
      </c>
      <c r="J18" s="352">
        <f>'Order Form'!K33</f>
        <v>0</v>
      </c>
      <c r="K18" s="122" t="str">
        <f t="shared" si="3"/>
        <v>F</v>
      </c>
      <c r="L1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 s="122" t="str">
        <f>"SS2016"&amp;"-"&amp;D18&amp;"-"&amp;'Order Form'!$P$3&amp;"-1"</f>
        <v>SS2016-0-1-1</v>
      </c>
    </row>
    <row r="19" spans="1:13" x14ac:dyDescent="0.25">
      <c r="A19" s="360">
        <f>'Order Form'!A34</f>
        <v>111629.791</v>
      </c>
      <c r="B19" s="357">
        <f t="shared" si="0"/>
        <v>111629.791</v>
      </c>
      <c r="C19" s="358">
        <f t="shared" si="1"/>
        <v>111629.791</v>
      </c>
      <c r="D19" s="122">
        <f>'Order Form'!$N$2</f>
        <v>0</v>
      </c>
      <c r="E19" s="361">
        <f>'Order Form'!$K$11</f>
        <v>0</v>
      </c>
      <c r="F19" s="361" t="str">
        <f>IF(ISBLANK('Order Form'!$K$12),"",'Order Form'!$K$12)</f>
        <v/>
      </c>
      <c r="G19" s="123">
        <f t="shared" ca="1" si="2"/>
        <v>42157</v>
      </c>
      <c r="H19" s="362">
        <f>'Order Form'!$K$13</f>
        <v>0</v>
      </c>
      <c r="I19" s="363">
        <f>'Order Form'!E34</f>
        <v>13.5</v>
      </c>
      <c r="J19" s="352">
        <f>'Order Form'!K34</f>
        <v>0</v>
      </c>
      <c r="K19" s="122" t="str">
        <f t="shared" si="3"/>
        <v>F</v>
      </c>
      <c r="L1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 s="122" t="str">
        <f>"SS2016"&amp;"-"&amp;D19&amp;"-"&amp;'Order Form'!$P$3&amp;"-1"</f>
        <v>SS2016-0-1-1</v>
      </c>
    </row>
    <row r="20" spans="1:13" x14ac:dyDescent="0.25">
      <c r="A20" s="360">
        <f>'Order Form'!A35</f>
        <v>107672</v>
      </c>
      <c r="B20" s="357">
        <f t="shared" si="0"/>
        <v>107672</v>
      </c>
      <c r="C20" s="358">
        <f t="shared" si="1"/>
        <v>107672</v>
      </c>
      <c r="D20" s="122">
        <f>'Order Form'!$N$2</f>
        <v>0</v>
      </c>
      <c r="E20" s="361">
        <f>'Order Form'!$K$11</f>
        <v>0</v>
      </c>
      <c r="F20" s="361" t="str">
        <f>IF(ISBLANK('Order Form'!$K$12),"",'Order Form'!$K$12)</f>
        <v/>
      </c>
      <c r="G20" s="123">
        <f t="shared" ca="1" si="2"/>
        <v>42157</v>
      </c>
      <c r="H20" s="362">
        <f>'Order Form'!$K$13</f>
        <v>0</v>
      </c>
      <c r="I20" s="363">
        <f>'Order Form'!E35</f>
        <v>17.5</v>
      </c>
      <c r="J20" s="352">
        <f>'Order Form'!K35</f>
        <v>0</v>
      </c>
      <c r="K20" s="122" t="str">
        <f t="shared" si="3"/>
        <v>F</v>
      </c>
      <c r="L2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 s="122" t="str">
        <f>"SS2016"&amp;"-"&amp;D20&amp;"-"&amp;'Order Form'!$P$3&amp;"-1"</f>
        <v>SS2016-0-1-1</v>
      </c>
    </row>
    <row r="21" spans="1:13" x14ac:dyDescent="0.25">
      <c r="A21" s="360">
        <f>'Order Form'!A36</f>
        <v>108659</v>
      </c>
      <c r="B21" s="357">
        <f t="shared" si="0"/>
        <v>108659</v>
      </c>
      <c r="C21" s="358">
        <f t="shared" si="1"/>
        <v>108659</v>
      </c>
      <c r="D21" s="122">
        <f>'Order Form'!$N$2</f>
        <v>0</v>
      </c>
      <c r="E21" s="361">
        <f>'Order Form'!$K$11</f>
        <v>0</v>
      </c>
      <c r="F21" s="361" t="str">
        <f>IF(ISBLANK('Order Form'!$K$12),"",'Order Form'!$K$12)</f>
        <v/>
      </c>
      <c r="G21" s="123">
        <f t="shared" ca="1" si="2"/>
        <v>42157</v>
      </c>
      <c r="H21" s="362">
        <f>'Order Form'!$K$13</f>
        <v>0</v>
      </c>
      <c r="I21" s="363">
        <f>'Order Form'!E36</f>
        <v>17.5</v>
      </c>
      <c r="J21" s="352">
        <f>'Order Form'!K36</f>
        <v>0</v>
      </c>
      <c r="K21" s="122" t="str">
        <f t="shared" si="3"/>
        <v>F</v>
      </c>
      <c r="L2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 s="122" t="str">
        <f>"SS2016"&amp;"-"&amp;D21&amp;"-"&amp;'Order Form'!$P$3&amp;"-1"</f>
        <v>SS2016-0-1-1</v>
      </c>
    </row>
    <row r="22" spans="1:13" x14ac:dyDescent="0.25">
      <c r="A22" s="360">
        <f>'Order Form'!A37</f>
        <v>107674</v>
      </c>
      <c r="B22" s="357">
        <f t="shared" si="0"/>
        <v>107674</v>
      </c>
      <c r="C22" s="358">
        <f t="shared" si="1"/>
        <v>107674</v>
      </c>
      <c r="D22" s="122">
        <f>'Order Form'!$N$2</f>
        <v>0</v>
      </c>
      <c r="E22" s="361">
        <f>'Order Form'!$K$11</f>
        <v>0</v>
      </c>
      <c r="F22" s="361" t="str">
        <f>IF(ISBLANK('Order Form'!$K$12),"",'Order Form'!$K$12)</f>
        <v/>
      </c>
      <c r="G22" s="123">
        <f t="shared" ca="1" si="2"/>
        <v>42157</v>
      </c>
      <c r="H22" s="362">
        <f>'Order Form'!$K$13</f>
        <v>0</v>
      </c>
      <c r="I22" s="363">
        <f>'Order Form'!E37</f>
        <v>17.5</v>
      </c>
      <c r="J22" s="352">
        <f>'Order Form'!K37</f>
        <v>0</v>
      </c>
      <c r="K22" s="122" t="str">
        <f t="shared" si="3"/>
        <v>F</v>
      </c>
      <c r="L2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 s="122" t="str">
        <f>"SS2016"&amp;"-"&amp;D22&amp;"-"&amp;'Order Form'!$P$3&amp;"-1"</f>
        <v>SS2016-0-1-1</v>
      </c>
    </row>
    <row r="23" spans="1:13" x14ac:dyDescent="0.25">
      <c r="A23" s="360">
        <f>'Order Form'!A38</f>
        <v>107673</v>
      </c>
      <c r="B23" s="357">
        <f t="shared" si="0"/>
        <v>107673</v>
      </c>
      <c r="C23" s="358">
        <f t="shared" si="1"/>
        <v>107673</v>
      </c>
      <c r="D23" s="122">
        <f>'Order Form'!$N$2</f>
        <v>0</v>
      </c>
      <c r="E23" s="361">
        <f>'Order Form'!$K$11</f>
        <v>0</v>
      </c>
      <c r="F23" s="361" t="str">
        <f>IF(ISBLANK('Order Form'!$K$12),"",'Order Form'!$K$12)</f>
        <v/>
      </c>
      <c r="G23" s="123">
        <f t="shared" ca="1" si="2"/>
        <v>42157</v>
      </c>
      <c r="H23" s="362">
        <f>'Order Form'!$K$13</f>
        <v>0</v>
      </c>
      <c r="I23" s="363">
        <f>'Order Form'!E38</f>
        <v>17.5</v>
      </c>
      <c r="J23" s="352">
        <f>'Order Form'!K38</f>
        <v>0</v>
      </c>
      <c r="K23" s="122" t="str">
        <f t="shared" si="3"/>
        <v>F</v>
      </c>
      <c r="L2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 s="122" t="str">
        <f>"SS2016"&amp;"-"&amp;D23&amp;"-"&amp;'Order Form'!$P$3&amp;"-1"</f>
        <v>SS2016-0-1-1</v>
      </c>
    </row>
    <row r="24" spans="1:13" x14ac:dyDescent="0.25">
      <c r="A24" s="360">
        <f>'Order Form'!A39</f>
        <v>111670.302</v>
      </c>
      <c r="B24" s="357">
        <f t="shared" si="0"/>
        <v>111670.302</v>
      </c>
      <c r="C24" s="358">
        <f t="shared" si="1"/>
        <v>111670.302</v>
      </c>
      <c r="D24" s="122">
        <f>'Order Form'!$N$2</f>
        <v>0</v>
      </c>
      <c r="E24" s="361">
        <f>'Order Form'!$K$11</f>
        <v>0</v>
      </c>
      <c r="F24" s="361" t="str">
        <f>IF(ISBLANK('Order Form'!$K$12),"",'Order Form'!$K$12)</f>
        <v/>
      </c>
      <c r="G24" s="123">
        <f t="shared" ca="1" si="2"/>
        <v>42157</v>
      </c>
      <c r="H24" s="362">
        <f>'Order Form'!$K$13</f>
        <v>0</v>
      </c>
      <c r="I24" s="363">
        <f>'Order Form'!E39</f>
        <v>17.5</v>
      </c>
      <c r="J24" s="352">
        <f>'Order Form'!K39</f>
        <v>0</v>
      </c>
      <c r="K24" s="122" t="str">
        <f t="shared" si="3"/>
        <v>F</v>
      </c>
      <c r="L2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 s="122" t="str">
        <f>"SS2016"&amp;"-"&amp;D24&amp;"-"&amp;'Order Form'!$P$3&amp;"-1"</f>
        <v>SS2016-0-1-1</v>
      </c>
    </row>
    <row r="25" spans="1:13" x14ac:dyDescent="0.25">
      <c r="A25" s="360">
        <f>'Order Form'!A40</f>
        <v>111669.73699999999</v>
      </c>
      <c r="B25" s="357">
        <f t="shared" si="0"/>
        <v>111669.73699999999</v>
      </c>
      <c r="C25" s="358">
        <f t="shared" si="1"/>
        <v>111669.73699999999</v>
      </c>
      <c r="D25" s="122">
        <f>'Order Form'!$N$2</f>
        <v>0</v>
      </c>
      <c r="E25" s="361">
        <f>'Order Form'!$K$11</f>
        <v>0</v>
      </c>
      <c r="F25" s="361" t="str">
        <f>IF(ISBLANK('Order Form'!$K$12),"",'Order Form'!$K$12)</f>
        <v/>
      </c>
      <c r="G25" s="123">
        <f t="shared" ca="1" si="2"/>
        <v>42157</v>
      </c>
      <c r="H25" s="362">
        <f>'Order Form'!$K$13</f>
        <v>0</v>
      </c>
      <c r="I25" s="363">
        <f>'Order Form'!E40</f>
        <v>17.5</v>
      </c>
      <c r="J25" s="352">
        <f>'Order Form'!K40</f>
        <v>0</v>
      </c>
      <c r="K25" s="122" t="str">
        <f t="shared" si="3"/>
        <v>F</v>
      </c>
      <c r="L2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 s="122" t="str">
        <f>"SS2016"&amp;"-"&amp;D25&amp;"-"&amp;'Order Form'!$P$3&amp;"-1"</f>
        <v>SS2016-0-1-1</v>
      </c>
    </row>
    <row r="26" spans="1:13" x14ac:dyDescent="0.25">
      <c r="A26" s="360">
        <f>'Order Form'!A41</f>
        <v>108657</v>
      </c>
      <c r="B26" s="357">
        <f t="shared" si="0"/>
        <v>108657</v>
      </c>
      <c r="C26" s="358">
        <f t="shared" si="1"/>
        <v>108657</v>
      </c>
      <c r="D26" s="122">
        <f>'Order Form'!$N$2</f>
        <v>0</v>
      </c>
      <c r="E26" s="361">
        <f>'Order Form'!$K$11</f>
        <v>0</v>
      </c>
      <c r="F26" s="361" t="str">
        <f>IF(ISBLANK('Order Form'!$K$12),"",'Order Form'!$K$12)</f>
        <v/>
      </c>
      <c r="G26" s="123">
        <f t="shared" ca="1" si="2"/>
        <v>42157</v>
      </c>
      <c r="H26" s="362">
        <f>'Order Form'!$K$13</f>
        <v>0</v>
      </c>
      <c r="I26" s="363">
        <f>'Order Form'!E41</f>
        <v>22.5</v>
      </c>
      <c r="J26" s="352">
        <f>'Order Form'!K41</f>
        <v>0</v>
      </c>
      <c r="K26" s="122" t="str">
        <f t="shared" si="3"/>
        <v>F</v>
      </c>
      <c r="L2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 s="122" t="str">
        <f>"SS2016"&amp;"-"&amp;D26&amp;"-"&amp;'Order Form'!$P$3&amp;"-1"</f>
        <v>SS2016-0-1-1</v>
      </c>
    </row>
    <row r="27" spans="1:13" x14ac:dyDescent="0.25">
      <c r="A27" s="360">
        <f>'Order Form'!A42</f>
        <v>108656</v>
      </c>
      <c r="B27" s="357">
        <f t="shared" si="0"/>
        <v>108656</v>
      </c>
      <c r="C27" s="358">
        <f t="shared" si="1"/>
        <v>108656</v>
      </c>
      <c r="D27" s="122">
        <f>'Order Form'!$N$2</f>
        <v>0</v>
      </c>
      <c r="E27" s="361">
        <f>'Order Form'!$K$11</f>
        <v>0</v>
      </c>
      <c r="F27" s="361" t="str">
        <f>IF(ISBLANK('Order Form'!$K$12),"",'Order Form'!$K$12)</f>
        <v/>
      </c>
      <c r="G27" s="123">
        <f t="shared" ca="1" si="2"/>
        <v>42157</v>
      </c>
      <c r="H27" s="362">
        <f>'Order Form'!$K$13</f>
        <v>0</v>
      </c>
      <c r="I27" s="363">
        <f>'Order Form'!E42</f>
        <v>22.5</v>
      </c>
      <c r="J27" s="352">
        <f>'Order Form'!K42</f>
        <v>0</v>
      </c>
      <c r="K27" s="122" t="str">
        <f t="shared" si="3"/>
        <v>F</v>
      </c>
      <c r="L2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 s="122" t="str">
        <f>"SS2016"&amp;"-"&amp;D27&amp;"-"&amp;'Order Form'!$P$3&amp;"-1"</f>
        <v>SS2016-0-1-1</v>
      </c>
    </row>
    <row r="28" spans="1:13" x14ac:dyDescent="0.25">
      <c r="A28" s="360">
        <f>'Order Form'!A43</f>
        <v>108658</v>
      </c>
      <c r="B28" s="357">
        <f t="shared" si="0"/>
        <v>108658</v>
      </c>
      <c r="C28" s="358">
        <f t="shared" si="1"/>
        <v>108658</v>
      </c>
      <c r="D28" s="122">
        <f>'Order Form'!$N$2</f>
        <v>0</v>
      </c>
      <c r="E28" s="361">
        <f>'Order Form'!$K$11</f>
        <v>0</v>
      </c>
      <c r="F28" s="361" t="str">
        <f>IF(ISBLANK('Order Form'!$K$12),"",'Order Form'!$K$12)</f>
        <v/>
      </c>
      <c r="G28" s="123">
        <f t="shared" ca="1" si="2"/>
        <v>42157</v>
      </c>
      <c r="H28" s="362">
        <f>'Order Form'!$K$13</f>
        <v>0</v>
      </c>
      <c r="I28" s="363">
        <f>'Order Form'!E43</f>
        <v>19.5</v>
      </c>
      <c r="J28" s="352">
        <f>'Order Form'!K43</f>
        <v>0</v>
      </c>
      <c r="K28" s="122" t="str">
        <f t="shared" si="3"/>
        <v>F</v>
      </c>
      <c r="L2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 s="122" t="str">
        <f>"SS2016"&amp;"-"&amp;D28&amp;"-"&amp;'Order Form'!$P$3&amp;"-1"</f>
        <v>SS2016-0-1-1</v>
      </c>
    </row>
    <row r="29" spans="1:13" x14ac:dyDescent="0.25">
      <c r="A29" s="360">
        <f>'Order Form'!A44</f>
        <v>107670</v>
      </c>
      <c r="B29" s="357">
        <f t="shared" si="0"/>
        <v>107670</v>
      </c>
      <c r="C29" s="358">
        <f t="shared" si="1"/>
        <v>107670</v>
      </c>
      <c r="D29" s="122">
        <f>'Order Form'!$N$2</f>
        <v>0</v>
      </c>
      <c r="E29" s="361">
        <f>'Order Form'!$K$11</f>
        <v>0</v>
      </c>
      <c r="F29" s="361" t="str">
        <f>IF(ISBLANK('Order Form'!$K$12),"",'Order Form'!$K$12)</f>
        <v/>
      </c>
      <c r="G29" s="123">
        <f t="shared" ca="1" si="2"/>
        <v>42157</v>
      </c>
      <c r="H29" s="362">
        <f>'Order Form'!$K$13</f>
        <v>0</v>
      </c>
      <c r="I29" s="363">
        <f>'Order Form'!E44</f>
        <v>19.5</v>
      </c>
      <c r="J29" s="352">
        <f>'Order Form'!K44</f>
        <v>0</v>
      </c>
      <c r="K29" s="122" t="str">
        <f t="shared" si="3"/>
        <v>F</v>
      </c>
      <c r="L2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 s="122" t="str">
        <f>"SS2016"&amp;"-"&amp;D29&amp;"-"&amp;'Order Form'!$P$3&amp;"-1"</f>
        <v>SS2016-0-1-1</v>
      </c>
    </row>
    <row r="30" spans="1:13" x14ac:dyDescent="0.25">
      <c r="A30" s="360">
        <f>'Order Form'!A45</f>
        <v>107669</v>
      </c>
      <c r="B30" s="357">
        <f t="shared" si="0"/>
        <v>107669</v>
      </c>
      <c r="C30" s="358">
        <f t="shared" si="1"/>
        <v>107669</v>
      </c>
      <c r="D30" s="122">
        <f>'Order Form'!$N$2</f>
        <v>0</v>
      </c>
      <c r="E30" s="361">
        <f>'Order Form'!$K$11</f>
        <v>0</v>
      </c>
      <c r="F30" s="361" t="str">
        <f>IF(ISBLANK('Order Form'!$K$12),"",'Order Form'!$K$12)</f>
        <v/>
      </c>
      <c r="G30" s="123">
        <f t="shared" ca="1" si="2"/>
        <v>42157</v>
      </c>
      <c r="H30" s="362">
        <f>'Order Form'!$K$13</f>
        <v>0</v>
      </c>
      <c r="I30" s="363">
        <f>'Order Form'!E45</f>
        <v>19.5</v>
      </c>
      <c r="J30" s="352">
        <f>'Order Form'!K45</f>
        <v>0</v>
      </c>
      <c r="K30" s="122" t="str">
        <f t="shared" si="3"/>
        <v>F</v>
      </c>
      <c r="L3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 s="122" t="str">
        <f>"SS2016"&amp;"-"&amp;D30&amp;"-"&amp;'Order Form'!$P$3&amp;"-1"</f>
        <v>SS2016-0-1-1</v>
      </c>
    </row>
    <row r="31" spans="1:13" x14ac:dyDescent="0.25">
      <c r="A31" s="360">
        <f>'Order Form'!A46</f>
        <v>15302</v>
      </c>
      <c r="B31" s="357">
        <f t="shared" si="0"/>
        <v>15302</v>
      </c>
      <c r="C31" s="358">
        <f t="shared" si="1"/>
        <v>15302</v>
      </c>
      <c r="D31" s="122">
        <f>'Order Form'!$N$2</f>
        <v>0</v>
      </c>
      <c r="E31" s="361">
        <f>'Order Form'!$K$11</f>
        <v>0</v>
      </c>
      <c r="F31" s="361" t="str">
        <f>IF(ISBLANK('Order Form'!$K$12),"",'Order Form'!$K$12)</f>
        <v/>
      </c>
      <c r="G31" s="123">
        <f t="shared" ca="1" si="2"/>
        <v>42157</v>
      </c>
      <c r="H31" s="362">
        <f>'Order Form'!$K$13</f>
        <v>0</v>
      </c>
      <c r="I31" s="363">
        <f>'Order Form'!E46</f>
        <v>4</v>
      </c>
      <c r="J31" s="352">
        <f>'Order Form'!K46</f>
        <v>0</v>
      </c>
      <c r="K31" s="122" t="str">
        <f t="shared" si="3"/>
        <v>F</v>
      </c>
      <c r="L3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 s="122" t="str">
        <f>"SS2016"&amp;"-"&amp;D31&amp;"-"&amp;'Order Form'!$P$3&amp;"-1"</f>
        <v>SS2016-0-1-1</v>
      </c>
    </row>
    <row r="32" spans="1:13" x14ac:dyDescent="0.25">
      <c r="A32" s="360">
        <f>'Order Form'!A47</f>
        <v>15301</v>
      </c>
      <c r="B32" s="357">
        <f t="shared" si="0"/>
        <v>15301</v>
      </c>
      <c r="C32" s="358">
        <f t="shared" si="1"/>
        <v>15301</v>
      </c>
      <c r="D32" s="122">
        <f>'Order Form'!$N$2</f>
        <v>0</v>
      </c>
      <c r="E32" s="361">
        <f>'Order Form'!$K$11</f>
        <v>0</v>
      </c>
      <c r="F32" s="361" t="str">
        <f>IF(ISBLANK('Order Form'!$K$12),"",'Order Form'!$K$12)</f>
        <v/>
      </c>
      <c r="G32" s="123">
        <f t="shared" ca="1" si="2"/>
        <v>42157</v>
      </c>
      <c r="H32" s="362">
        <f>'Order Form'!$K$13</f>
        <v>0</v>
      </c>
      <c r="I32" s="363">
        <f>'Order Form'!E47</f>
        <v>4</v>
      </c>
      <c r="J32" s="352">
        <f>'Order Form'!K47</f>
        <v>0</v>
      </c>
      <c r="K32" s="122" t="str">
        <f t="shared" si="3"/>
        <v>F</v>
      </c>
      <c r="L3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 s="122" t="str">
        <f>"SS2016"&amp;"-"&amp;D32&amp;"-"&amp;'Order Form'!$P$3&amp;"-1"</f>
        <v>SS2016-0-1-1</v>
      </c>
    </row>
    <row r="33" spans="1:13" x14ac:dyDescent="0.25">
      <c r="A33" s="360">
        <f>'Order Form'!A48</f>
        <v>15300</v>
      </c>
      <c r="B33" s="357">
        <f t="shared" si="0"/>
        <v>15300</v>
      </c>
      <c r="C33" s="358">
        <f t="shared" si="1"/>
        <v>15300</v>
      </c>
      <c r="D33" s="122">
        <f>'Order Form'!$N$2</f>
        <v>0</v>
      </c>
      <c r="E33" s="361">
        <f>'Order Form'!$K$11</f>
        <v>0</v>
      </c>
      <c r="F33" s="361" t="str">
        <f>IF(ISBLANK('Order Form'!$K$12),"",'Order Form'!$K$12)</f>
        <v/>
      </c>
      <c r="G33" s="123">
        <f t="shared" ca="1" si="2"/>
        <v>42157</v>
      </c>
      <c r="H33" s="362">
        <f>'Order Form'!$K$13</f>
        <v>0</v>
      </c>
      <c r="I33" s="363">
        <f>'Order Form'!E48</f>
        <v>4</v>
      </c>
      <c r="J33" s="352">
        <f>'Order Form'!K48</f>
        <v>0</v>
      </c>
      <c r="K33" s="122" t="str">
        <f t="shared" si="3"/>
        <v>F</v>
      </c>
      <c r="L3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 s="122" t="str">
        <f>"SS2016"&amp;"-"&amp;D33&amp;"-"&amp;'Order Form'!$P$3&amp;"-1"</f>
        <v>SS2016-0-1-1</v>
      </c>
    </row>
    <row r="34" spans="1:13" x14ac:dyDescent="0.25">
      <c r="A34" s="360">
        <f>'Order Form'!A49</f>
        <v>15298</v>
      </c>
      <c r="B34" s="357">
        <f t="shared" si="0"/>
        <v>15298</v>
      </c>
      <c r="C34" s="358">
        <f t="shared" si="1"/>
        <v>15298</v>
      </c>
      <c r="D34" s="122">
        <f>'Order Form'!$N$2</f>
        <v>0</v>
      </c>
      <c r="E34" s="361">
        <f>'Order Form'!$K$11</f>
        <v>0</v>
      </c>
      <c r="F34" s="361" t="str">
        <f>IF(ISBLANK('Order Form'!$K$12),"",'Order Form'!$K$12)</f>
        <v/>
      </c>
      <c r="G34" s="123">
        <f t="shared" ca="1" si="2"/>
        <v>42157</v>
      </c>
      <c r="H34" s="362">
        <f>'Order Form'!$K$13</f>
        <v>0</v>
      </c>
      <c r="I34" s="363">
        <f>'Order Form'!E49</f>
        <v>4</v>
      </c>
      <c r="J34" s="352">
        <f>'Order Form'!K49</f>
        <v>0</v>
      </c>
      <c r="K34" s="122" t="str">
        <f t="shared" si="3"/>
        <v>F</v>
      </c>
      <c r="L3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 s="122" t="str">
        <f>"SS2016"&amp;"-"&amp;D34&amp;"-"&amp;'Order Form'!$P$3&amp;"-1"</f>
        <v>SS2016-0-1-1</v>
      </c>
    </row>
    <row r="35" spans="1:13" x14ac:dyDescent="0.25">
      <c r="A35" s="360">
        <f>'Order Form'!A50</f>
        <v>15299</v>
      </c>
      <c r="B35" s="357">
        <f t="shared" si="0"/>
        <v>15299</v>
      </c>
      <c r="C35" s="358">
        <f t="shared" si="1"/>
        <v>15299</v>
      </c>
      <c r="D35" s="122">
        <f>'Order Form'!$N$2</f>
        <v>0</v>
      </c>
      <c r="E35" s="361">
        <f>'Order Form'!$K$11</f>
        <v>0</v>
      </c>
      <c r="F35" s="361" t="str">
        <f>IF(ISBLANK('Order Form'!$K$12),"",'Order Form'!$K$12)</f>
        <v/>
      </c>
      <c r="G35" s="123">
        <f t="shared" ca="1" si="2"/>
        <v>42157</v>
      </c>
      <c r="H35" s="362">
        <f>'Order Form'!$K$13</f>
        <v>0</v>
      </c>
      <c r="I35" s="363">
        <f>'Order Form'!E50</f>
        <v>4</v>
      </c>
      <c r="J35" s="352">
        <f>'Order Form'!K50</f>
        <v>0</v>
      </c>
      <c r="K35" s="122" t="str">
        <f t="shared" si="3"/>
        <v>F</v>
      </c>
      <c r="L3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 s="122" t="str">
        <f>"SS2016"&amp;"-"&amp;D35&amp;"-"&amp;'Order Form'!$P$3&amp;"-1"</f>
        <v>SS2016-0-1-1</v>
      </c>
    </row>
    <row r="36" spans="1:13" x14ac:dyDescent="0.25">
      <c r="A36" s="360">
        <f>'Order Form'!A51</f>
        <v>15303</v>
      </c>
      <c r="B36" s="357">
        <f t="shared" si="0"/>
        <v>15303</v>
      </c>
      <c r="C36" s="358">
        <f t="shared" si="1"/>
        <v>15303</v>
      </c>
      <c r="D36" s="122">
        <f>'Order Form'!$N$2</f>
        <v>0</v>
      </c>
      <c r="E36" s="361">
        <f>'Order Form'!$K$11</f>
        <v>0</v>
      </c>
      <c r="F36" s="361" t="str">
        <f>IF(ISBLANK('Order Form'!$K$12),"",'Order Form'!$K$12)</f>
        <v/>
      </c>
      <c r="G36" s="123">
        <f t="shared" ca="1" si="2"/>
        <v>42157</v>
      </c>
      <c r="H36" s="362">
        <f>'Order Form'!$K$13</f>
        <v>0</v>
      </c>
      <c r="I36" s="363">
        <f>'Order Form'!E51</f>
        <v>4</v>
      </c>
      <c r="J36" s="352">
        <f>'Order Form'!K51</f>
        <v>0</v>
      </c>
      <c r="K36" s="122" t="str">
        <f t="shared" si="3"/>
        <v>F</v>
      </c>
      <c r="L3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 s="122" t="str">
        <f>"SS2016"&amp;"-"&amp;D36&amp;"-"&amp;'Order Form'!$P$3&amp;"-1"</f>
        <v>SS2016-0-1-1</v>
      </c>
    </row>
    <row r="37" spans="1:13" x14ac:dyDescent="0.25">
      <c r="A37" s="360">
        <f>'Order Form'!A52</f>
        <v>15361</v>
      </c>
      <c r="B37" s="357">
        <f t="shared" si="0"/>
        <v>15361</v>
      </c>
      <c r="C37" s="358">
        <f t="shared" si="1"/>
        <v>15361</v>
      </c>
      <c r="D37" s="122">
        <f>'Order Form'!$N$2</f>
        <v>0</v>
      </c>
      <c r="E37" s="361">
        <f>'Order Form'!$K$11</f>
        <v>0</v>
      </c>
      <c r="F37" s="361" t="str">
        <f>IF(ISBLANK('Order Form'!$K$12),"",'Order Form'!$K$12)</f>
        <v/>
      </c>
      <c r="G37" s="123">
        <f t="shared" ca="1" si="2"/>
        <v>42157</v>
      </c>
      <c r="H37" s="362">
        <f>'Order Form'!$K$13</f>
        <v>0</v>
      </c>
      <c r="I37" s="363">
        <f>'Order Form'!E52</f>
        <v>14.5</v>
      </c>
      <c r="J37" s="352">
        <f>'Order Form'!K52</f>
        <v>0</v>
      </c>
      <c r="K37" s="122" t="str">
        <f t="shared" si="3"/>
        <v>F</v>
      </c>
      <c r="L3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 s="122" t="str">
        <f>"SS2016"&amp;"-"&amp;D37&amp;"-"&amp;'Order Form'!$P$3&amp;"-1"</f>
        <v>SS2016-0-1-1</v>
      </c>
    </row>
    <row r="38" spans="1:13" x14ac:dyDescent="0.25">
      <c r="A38" s="360">
        <f>'Order Form'!A53</f>
        <v>15362</v>
      </c>
      <c r="B38" s="357">
        <f t="shared" si="0"/>
        <v>15362</v>
      </c>
      <c r="C38" s="358">
        <f t="shared" si="1"/>
        <v>15362</v>
      </c>
      <c r="D38" s="122">
        <f>'Order Form'!$N$2</f>
        <v>0</v>
      </c>
      <c r="E38" s="361">
        <f>'Order Form'!$K$11</f>
        <v>0</v>
      </c>
      <c r="F38" s="361" t="str">
        <f>IF(ISBLANK('Order Form'!$K$12),"",'Order Form'!$K$12)</f>
        <v/>
      </c>
      <c r="G38" s="123">
        <f t="shared" ca="1" si="2"/>
        <v>42157</v>
      </c>
      <c r="H38" s="362">
        <f>'Order Form'!$K$13</f>
        <v>0</v>
      </c>
      <c r="I38" s="363">
        <f>'Order Form'!E53</f>
        <v>14.5</v>
      </c>
      <c r="J38" s="352">
        <f>'Order Form'!K53</f>
        <v>0</v>
      </c>
      <c r="K38" s="122" t="str">
        <f t="shared" si="3"/>
        <v>F</v>
      </c>
      <c r="L3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 s="122" t="str">
        <f>"SS2016"&amp;"-"&amp;D38&amp;"-"&amp;'Order Form'!$P$3&amp;"-1"</f>
        <v>SS2016-0-1-1</v>
      </c>
    </row>
    <row r="39" spans="1:13" x14ac:dyDescent="0.25">
      <c r="A39" s="360">
        <f>'Order Form'!A54</f>
        <v>15363</v>
      </c>
      <c r="B39" s="357">
        <f t="shared" si="0"/>
        <v>15363</v>
      </c>
      <c r="C39" s="358">
        <f t="shared" si="1"/>
        <v>15363</v>
      </c>
      <c r="D39" s="122">
        <f>'Order Form'!$N$2</f>
        <v>0</v>
      </c>
      <c r="E39" s="361">
        <f>'Order Form'!$K$11</f>
        <v>0</v>
      </c>
      <c r="F39" s="361" t="str">
        <f>IF(ISBLANK('Order Form'!$K$12),"",'Order Form'!$K$12)</f>
        <v/>
      </c>
      <c r="G39" s="123">
        <f t="shared" ca="1" si="2"/>
        <v>42157</v>
      </c>
      <c r="H39" s="362">
        <f>'Order Form'!$K$13</f>
        <v>0</v>
      </c>
      <c r="I39" s="363">
        <f>'Order Form'!E54</f>
        <v>14.5</v>
      </c>
      <c r="J39" s="352">
        <f>'Order Form'!K54</f>
        <v>0</v>
      </c>
      <c r="K39" s="122" t="str">
        <f t="shared" si="3"/>
        <v>F</v>
      </c>
      <c r="L3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 s="122" t="str">
        <f>"SS2016"&amp;"-"&amp;D39&amp;"-"&amp;'Order Form'!$P$3&amp;"-1"</f>
        <v>SS2016-0-1-1</v>
      </c>
    </row>
    <row r="40" spans="1:13" x14ac:dyDescent="0.25">
      <c r="A40" s="360">
        <f>'Order Form'!A55</f>
        <v>15364</v>
      </c>
      <c r="B40" s="357">
        <f t="shared" si="0"/>
        <v>15364</v>
      </c>
      <c r="C40" s="358">
        <f t="shared" si="1"/>
        <v>15364</v>
      </c>
      <c r="D40" s="122">
        <f>'Order Form'!$N$2</f>
        <v>0</v>
      </c>
      <c r="E40" s="361">
        <f>'Order Form'!$K$11</f>
        <v>0</v>
      </c>
      <c r="F40" s="361" t="str">
        <f>IF(ISBLANK('Order Form'!$K$12),"",'Order Form'!$K$12)</f>
        <v/>
      </c>
      <c r="G40" s="123">
        <f t="shared" ca="1" si="2"/>
        <v>42157</v>
      </c>
      <c r="H40" s="362">
        <f>'Order Form'!$K$13</f>
        <v>0</v>
      </c>
      <c r="I40" s="363">
        <f>'Order Form'!E55</f>
        <v>14.5</v>
      </c>
      <c r="J40" s="352">
        <f>'Order Form'!K55</f>
        <v>0</v>
      </c>
      <c r="K40" s="122" t="str">
        <f t="shared" si="3"/>
        <v>F</v>
      </c>
      <c r="L4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 s="122" t="str">
        <f>"SS2016"&amp;"-"&amp;D40&amp;"-"&amp;'Order Form'!$P$3&amp;"-1"</f>
        <v>SS2016-0-1-1</v>
      </c>
    </row>
    <row r="41" spans="1:13" x14ac:dyDescent="0.25">
      <c r="A41" s="360">
        <f>'Order Form'!A56</f>
        <v>15365</v>
      </c>
      <c r="B41" s="357">
        <f t="shared" si="0"/>
        <v>15365</v>
      </c>
      <c r="C41" s="358">
        <f t="shared" si="1"/>
        <v>15365</v>
      </c>
      <c r="D41" s="122">
        <f>'Order Form'!$N$2</f>
        <v>0</v>
      </c>
      <c r="E41" s="361">
        <f>'Order Form'!$K$11</f>
        <v>0</v>
      </c>
      <c r="F41" s="361" t="str">
        <f>IF(ISBLANK('Order Form'!$K$12),"",'Order Form'!$K$12)</f>
        <v/>
      </c>
      <c r="G41" s="123">
        <f t="shared" ca="1" si="2"/>
        <v>42157</v>
      </c>
      <c r="H41" s="362">
        <f>'Order Form'!$K$13</f>
        <v>0</v>
      </c>
      <c r="I41" s="363">
        <f>'Order Form'!E56</f>
        <v>14.5</v>
      </c>
      <c r="J41" s="352">
        <f>'Order Form'!K56</f>
        <v>0</v>
      </c>
      <c r="K41" s="122" t="str">
        <f t="shared" si="3"/>
        <v>F</v>
      </c>
      <c r="L4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 s="122" t="str">
        <f>"SS2016"&amp;"-"&amp;D41&amp;"-"&amp;'Order Form'!$P$3&amp;"-1"</f>
        <v>SS2016-0-1-1</v>
      </c>
    </row>
    <row r="42" spans="1:13" x14ac:dyDescent="0.25">
      <c r="A42" s="360">
        <f>'Order Form'!A57</f>
        <v>15366</v>
      </c>
      <c r="B42" s="357">
        <f t="shared" si="0"/>
        <v>15366</v>
      </c>
      <c r="C42" s="358">
        <f t="shared" si="1"/>
        <v>15366</v>
      </c>
      <c r="D42" s="122">
        <f>'Order Form'!$N$2</f>
        <v>0</v>
      </c>
      <c r="E42" s="361">
        <f>'Order Form'!$K$11</f>
        <v>0</v>
      </c>
      <c r="F42" s="361" t="str">
        <f>IF(ISBLANK('Order Form'!$K$12),"",'Order Form'!$K$12)</f>
        <v/>
      </c>
      <c r="G42" s="123">
        <f t="shared" ca="1" si="2"/>
        <v>42157</v>
      </c>
      <c r="H42" s="362">
        <f>'Order Form'!$K$13</f>
        <v>0</v>
      </c>
      <c r="I42" s="363">
        <f>'Order Form'!E57</f>
        <v>14.5</v>
      </c>
      <c r="J42" s="352">
        <f>'Order Form'!K57</f>
        <v>0</v>
      </c>
      <c r="K42" s="122" t="str">
        <f t="shared" si="3"/>
        <v>F</v>
      </c>
      <c r="L4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 s="122" t="str">
        <f>"SS2016"&amp;"-"&amp;D42&amp;"-"&amp;'Order Form'!$P$3&amp;"-1"</f>
        <v>SS2016-0-1-1</v>
      </c>
    </row>
    <row r="43" spans="1:13" x14ac:dyDescent="0.25">
      <c r="A43" s="360">
        <f>'Order Form'!A58</f>
        <v>15367</v>
      </c>
      <c r="B43" s="357">
        <f t="shared" si="0"/>
        <v>15367</v>
      </c>
      <c r="C43" s="358">
        <f t="shared" si="1"/>
        <v>15367</v>
      </c>
      <c r="D43" s="122">
        <f>'Order Form'!$N$2</f>
        <v>0</v>
      </c>
      <c r="E43" s="361">
        <f>'Order Form'!$K$11</f>
        <v>0</v>
      </c>
      <c r="F43" s="361" t="str">
        <f>IF(ISBLANK('Order Form'!$K$12),"",'Order Form'!$K$12)</f>
        <v/>
      </c>
      <c r="G43" s="123">
        <f t="shared" ca="1" si="2"/>
        <v>42157</v>
      </c>
      <c r="H43" s="362">
        <f>'Order Form'!$K$13</f>
        <v>0</v>
      </c>
      <c r="I43" s="363">
        <f>'Order Form'!E58</f>
        <v>14.5</v>
      </c>
      <c r="J43" s="352">
        <f>'Order Form'!K58</f>
        <v>0</v>
      </c>
      <c r="K43" s="122" t="str">
        <f t="shared" si="3"/>
        <v>F</v>
      </c>
      <c r="L4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 s="122" t="str">
        <f>"SS2016"&amp;"-"&amp;D43&amp;"-"&amp;'Order Form'!$P$3&amp;"-1"</f>
        <v>SS2016-0-1-1</v>
      </c>
    </row>
    <row r="44" spans="1:13" x14ac:dyDescent="0.25">
      <c r="A44" s="360">
        <f>'Order Form'!A59</f>
        <v>15368</v>
      </c>
      <c r="B44" s="357">
        <f t="shared" si="0"/>
        <v>15368</v>
      </c>
      <c r="C44" s="358">
        <f t="shared" si="1"/>
        <v>15368</v>
      </c>
      <c r="D44" s="122">
        <f>'Order Form'!$N$2</f>
        <v>0</v>
      </c>
      <c r="E44" s="361">
        <f>'Order Form'!$K$11</f>
        <v>0</v>
      </c>
      <c r="F44" s="361" t="str">
        <f>IF(ISBLANK('Order Form'!$K$12),"",'Order Form'!$K$12)</f>
        <v/>
      </c>
      <c r="G44" s="123">
        <f t="shared" ca="1" si="2"/>
        <v>42157</v>
      </c>
      <c r="H44" s="362">
        <f>'Order Form'!$K$13</f>
        <v>0</v>
      </c>
      <c r="I44" s="363">
        <f>'Order Form'!E59</f>
        <v>14.5</v>
      </c>
      <c r="J44" s="352">
        <f>'Order Form'!K59</f>
        <v>0</v>
      </c>
      <c r="K44" s="122" t="str">
        <f t="shared" si="3"/>
        <v>F</v>
      </c>
      <c r="L4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 s="122" t="str">
        <f>"SS2016"&amp;"-"&amp;D44&amp;"-"&amp;'Order Form'!$P$3&amp;"-1"</f>
        <v>SS2016-0-1-1</v>
      </c>
    </row>
    <row r="45" spans="1:13" x14ac:dyDescent="0.25">
      <c r="A45" s="360">
        <f>'Order Form'!A60</f>
        <v>15353</v>
      </c>
      <c r="B45" s="357">
        <f t="shared" si="0"/>
        <v>15353</v>
      </c>
      <c r="C45" s="358">
        <f t="shared" si="1"/>
        <v>15353</v>
      </c>
      <c r="D45" s="122">
        <f>'Order Form'!$N$2</f>
        <v>0</v>
      </c>
      <c r="E45" s="361">
        <f>'Order Form'!$K$11</f>
        <v>0</v>
      </c>
      <c r="F45" s="361" t="str">
        <f>IF(ISBLANK('Order Form'!$K$12),"",'Order Form'!$K$12)</f>
        <v/>
      </c>
      <c r="G45" s="123">
        <f t="shared" ca="1" si="2"/>
        <v>42157</v>
      </c>
      <c r="H45" s="362">
        <f>'Order Form'!$K$13</f>
        <v>0</v>
      </c>
      <c r="I45" s="363">
        <f>'Order Form'!E60</f>
        <v>14.5</v>
      </c>
      <c r="J45" s="352">
        <f>'Order Form'!K60</f>
        <v>0</v>
      </c>
      <c r="K45" s="122" t="str">
        <f t="shared" si="3"/>
        <v>F</v>
      </c>
      <c r="L4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 s="122" t="str">
        <f>"SS2016"&amp;"-"&amp;D45&amp;"-"&amp;'Order Form'!$P$3&amp;"-1"</f>
        <v>SS2016-0-1-1</v>
      </c>
    </row>
    <row r="46" spans="1:13" x14ac:dyDescent="0.25">
      <c r="A46" s="360">
        <f>'Order Form'!A61</f>
        <v>15354</v>
      </c>
      <c r="B46" s="357">
        <f t="shared" si="0"/>
        <v>15354</v>
      </c>
      <c r="C46" s="358">
        <f t="shared" si="1"/>
        <v>15354</v>
      </c>
      <c r="D46" s="122">
        <f>'Order Form'!$N$2</f>
        <v>0</v>
      </c>
      <c r="E46" s="361">
        <f>'Order Form'!$K$11</f>
        <v>0</v>
      </c>
      <c r="F46" s="361" t="str">
        <f>IF(ISBLANK('Order Form'!$K$12),"",'Order Form'!$K$12)</f>
        <v/>
      </c>
      <c r="G46" s="123">
        <f t="shared" ca="1" si="2"/>
        <v>42157</v>
      </c>
      <c r="H46" s="362">
        <f>'Order Form'!$K$13</f>
        <v>0</v>
      </c>
      <c r="I46" s="363">
        <f>'Order Form'!E61</f>
        <v>14.5</v>
      </c>
      <c r="J46" s="352">
        <f>'Order Form'!K61</f>
        <v>0</v>
      </c>
      <c r="K46" s="122" t="str">
        <f t="shared" si="3"/>
        <v>F</v>
      </c>
      <c r="L4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 s="122" t="str">
        <f>"SS2016"&amp;"-"&amp;D46&amp;"-"&amp;'Order Form'!$P$3&amp;"-1"</f>
        <v>SS2016-0-1-1</v>
      </c>
    </row>
    <row r="47" spans="1:13" x14ac:dyDescent="0.25">
      <c r="A47" s="360">
        <f>'Order Form'!A62</f>
        <v>15355</v>
      </c>
      <c r="B47" s="357">
        <f t="shared" si="0"/>
        <v>15355</v>
      </c>
      <c r="C47" s="358">
        <f t="shared" si="1"/>
        <v>15355</v>
      </c>
      <c r="D47" s="122">
        <f>'Order Form'!$N$2</f>
        <v>0</v>
      </c>
      <c r="E47" s="361">
        <f>'Order Form'!$K$11</f>
        <v>0</v>
      </c>
      <c r="F47" s="361" t="str">
        <f>IF(ISBLANK('Order Form'!$K$12),"",'Order Form'!$K$12)</f>
        <v/>
      </c>
      <c r="G47" s="123">
        <f t="shared" ca="1" si="2"/>
        <v>42157</v>
      </c>
      <c r="H47" s="362">
        <f>'Order Form'!$K$13</f>
        <v>0</v>
      </c>
      <c r="I47" s="363">
        <f>'Order Form'!E62</f>
        <v>14.5</v>
      </c>
      <c r="J47" s="352">
        <f>'Order Form'!K62</f>
        <v>0</v>
      </c>
      <c r="K47" s="122" t="str">
        <f t="shared" si="3"/>
        <v>F</v>
      </c>
      <c r="L4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 s="122" t="str">
        <f>"SS2016"&amp;"-"&amp;D47&amp;"-"&amp;'Order Form'!$P$3&amp;"-1"</f>
        <v>SS2016-0-1-1</v>
      </c>
    </row>
    <row r="48" spans="1:13" x14ac:dyDescent="0.25">
      <c r="A48" s="360">
        <f>'Order Form'!A63</f>
        <v>15356</v>
      </c>
      <c r="B48" s="357">
        <f t="shared" si="0"/>
        <v>15356</v>
      </c>
      <c r="C48" s="358">
        <f t="shared" si="1"/>
        <v>15356</v>
      </c>
      <c r="D48" s="122">
        <f>'Order Form'!$N$2</f>
        <v>0</v>
      </c>
      <c r="E48" s="361">
        <f>'Order Form'!$K$11</f>
        <v>0</v>
      </c>
      <c r="F48" s="361" t="str">
        <f>IF(ISBLANK('Order Form'!$K$12),"",'Order Form'!$K$12)</f>
        <v/>
      </c>
      <c r="G48" s="123">
        <f t="shared" ca="1" si="2"/>
        <v>42157</v>
      </c>
      <c r="H48" s="362">
        <f>'Order Form'!$K$13</f>
        <v>0</v>
      </c>
      <c r="I48" s="363">
        <f>'Order Form'!E63</f>
        <v>14.5</v>
      </c>
      <c r="J48" s="352">
        <f>'Order Form'!K63</f>
        <v>0</v>
      </c>
      <c r="K48" s="122" t="str">
        <f t="shared" si="3"/>
        <v>F</v>
      </c>
      <c r="L4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 s="122" t="str">
        <f>"SS2016"&amp;"-"&amp;D48&amp;"-"&amp;'Order Form'!$P$3&amp;"-1"</f>
        <v>SS2016-0-1-1</v>
      </c>
    </row>
    <row r="49" spans="1:13" x14ac:dyDescent="0.25">
      <c r="A49" s="360">
        <f>'Order Form'!A64</f>
        <v>15357</v>
      </c>
      <c r="B49" s="357">
        <f t="shared" si="0"/>
        <v>15357</v>
      </c>
      <c r="C49" s="358">
        <f t="shared" si="1"/>
        <v>15357</v>
      </c>
      <c r="D49" s="122">
        <f>'Order Form'!$N$2</f>
        <v>0</v>
      </c>
      <c r="E49" s="361">
        <f>'Order Form'!$K$11</f>
        <v>0</v>
      </c>
      <c r="F49" s="361" t="str">
        <f>IF(ISBLANK('Order Form'!$K$12),"",'Order Form'!$K$12)</f>
        <v/>
      </c>
      <c r="G49" s="123">
        <f t="shared" ca="1" si="2"/>
        <v>42157</v>
      </c>
      <c r="H49" s="362">
        <f>'Order Form'!$K$13</f>
        <v>0</v>
      </c>
      <c r="I49" s="363">
        <f>'Order Form'!E64</f>
        <v>14.5</v>
      </c>
      <c r="J49" s="352">
        <f>'Order Form'!K64</f>
        <v>0</v>
      </c>
      <c r="K49" s="122" t="str">
        <f t="shared" si="3"/>
        <v>F</v>
      </c>
      <c r="L4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 s="122" t="str">
        <f>"SS2016"&amp;"-"&amp;D49&amp;"-"&amp;'Order Form'!$P$3&amp;"-1"</f>
        <v>SS2016-0-1-1</v>
      </c>
    </row>
    <row r="50" spans="1:13" x14ac:dyDescent="0.25">
      <c r="A50" s="360">
        <f>'Order Form'!A65</f>
        <v>15358</v>
      </c>
      <c r="B50" s="357">
        <f t="shared" si="0"/>
        <v>15358</v>
      </c>
      <c r="C50" s="358">
        <f t="shared" si="1"/>
        <v>15358</v>
      </c>
      <c r="D50" s="122">
        <f>'Order Form'!$N$2</f>
        <v>0</v>
      </c>
      <c r="E50" s="361">
        <f>'Order Form'!$K$11</f>
        <v>0</v>
      </c>
      <c r="F50" s="361" t="str">
        <f>IF(ISBLANK('Order Form'!$K$12),"",'Order Form'!$K$12)</f>
        <v/>
      </c>
      <c r="G50" s="123">
        <f t="shared" ca="1" si="2"/>
        <v>42157</v>
      </c>
      <c r="H50" s="362">
        <f>'Order Form'!$K$13</f>
        <v>0</v>
      </c>
      <c r="I50" s="363">
        <f>'Order Form'!E65</f>
        <v>14.5</v>
      </c>
      <c r="J50" s="352">
        <f>'Order Form'!K65</f>
        <v>0</v>
      </c>
      <c r="K50" s="122" t="str">
        <f t="shared" si="3"/>
        <v>F</v>
      </c>
      <c r="L5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 s="122" t="str">
        <f>"SS2016"&amp;"-"&amp;D50&amp;"-"&amp;'Order Form'!$P$3&amp;"-1"</f>
        <v>SS2016-0-1-1</v>
      </c>
    </row>
    <row r="51" spans="1:13" x14ac:dyDescent="0.25">
      <c r="A51" s="360">
        <f>'Order Form'!A66</f>
        <v>15359</v>
      </c>
      <c r="B51" s="357">
        <f t="shared" si="0"/>
        <v>15359</v>
      </c>
      <c r="C51" s="358">
        <f t="shared" si="1"/>
        <v>15359</v>
      </c>
      <c r="D51" s="122">
        <f>'Order Form'!$N$2</f>
        <v>0</v>
      </c>
      <c r="E51" s="361">
        <f>'Order Form'!$K$11</f>
        <v>0</v>
      </c>
      <c r="F51" s="361" t="str">
        <f>IF(ISBLANK('Order Form'!$K$12),"",'Order Form'!$K$12)</f>
        <v/>
      </c>
      <c r="G51" s="123">
        <f t="shared" ca="1" si="2"/>
        <v>42157</v>
      </c>
      <c r="H51" s="362">
        <f>'Order Form'!$K$13</f>
        <v>0</v>
      </c>
      <c r="I51" s="363">
        <f>'Order Form'!E66</f>
        <v>14.5</v>
      </c>
      <c r="J51" s="352">
        <f>'Order Form'!K66</f>
        <v>0</v>
      </c>
      <c r="K51" s="122" t="str">
        <f t="shared" si="3"/>
        <v>F</v>
      </c>
      <c r="L5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 s="122" t="str">
        <f>"SS2016"&amp;"-"&amp;D51&amp;"-"&amp;'Order Form'!$P$3&amp;"-1"</f>
        <v>SS2016-0-1-1</v>
      </c>
    </row>
    <row r="52" spans="1:13" x14ac:dyDescent="0.25">
      <c r="A52" s="360">
        <f>'Order Form'!A67</f>
        <v>15360</v>
      </c>
      <c r="B52" s="357">
        <f t="shared" si="0"/>
        <v>15360</v>
      </c>
      <c r="C52" s="358">
        <f t="shared" si="1"/>
        <v>15360</v>
      </c>
      <c r="D52" s="122">
        <f>'Order Form'!$N$2</f>
        <v>0</v>
      </c>
      <c r="E52" s="361">
        <f>'Order Form'!$K$11</f>
        <v>0</v>
      </c>
      <c r="F52" s="361" t="str">
        <f>IF(ISBLANK('Order Form'!$K$12),"",'Order Form'!$K$12)</f>
        <v/>
      </c>
      <c r="G52" s="123">
        <f t="shared" ca="1" si="2"/>
        <v>42157</v>
      </c>
      <c r="H52" s="362">
        <f>'Order Form'!$K$13</f>
        <v>0</v>
      </c>
      <c r="I52" s="363">
        <f>'Order Form'!E67</f>
        <v>14.5</v>
      </c>
      <c r="J52" s="352">
        <f>'Order Form'!K67</f>
        <v>0</v>
      </c>
      <c r="K52" s="122" t="str">
        <f t="shared" si="3"/>
        <v>F</v>
      </c>
      <c r="L5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 s="122" t="str">
        <f>"SS2016"&amp;"-"&amp;D52&amp;"-"&amp;'Order Form'!$P$3&amp;"-1"</f>
        <v>SS2016-0-1-1</v>
      </c>
    </row>
    <row r="53" spans="1:13" x14ac:dyDescent="0.25">
      <c r="A53" s="360">
        <f>'Order Form'!A68</f>
        <v>15318</v>
      </c>
      <c r="B53" s="357">
        <f t="shared" si="0"/>
        <v>15318</v>
      </c>
      <c r="C53" s="358">
        <f t="shared" si="1"/>
        <v>15318</v>
      </c>
      <c r="D53" s="122">
        <f>'Order Form'!$N$2</f>
        <v>0</v>
      </c>
      <c r="E53" s="361">
        <f>'Order Form'!$K$11</f>
        <v>0</v>
      </c>
      <c r="F53" s="361" t="str">
        <f>IF(ISBLANK('Order Form'!$K$12),"",'Order Form'!$K$12)</f>
        <v/>
      </c>
      <c r="G53" s="123">
        <f t="shared" ca="1" si="2"/>
        <v>42157</v>
      </c>
      <c r="H53" s="362">
        <f>'Order Form'!$K$13</f>
        <v>0</v>
      </c>
      <c r="I53" s="363">
        <f>'Order Form'!E68</f>
        <v>14.5</v>
      </c>
      <c r="J53" s="352">
        <f>'Order Form'!K68</f>
        <v>0</v>
      </c>
      <c r="K53" s="122" t="str">
        <f t="shared" si="3"/>
        <v>F</v>
      </c>
      <c r="L5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 s="122" t="str">
        <f>"SS2016"&amp;"-"&amp;D53&amp;"-"&amp;'Order Form'!$P$3&amp;"-1"</f>
        <v>SS2016-0-1-1</v>
      </c>
    </row>
    <row r="54" spans="1:13" x14ac:dyDescent="0.25">
      <c r="A54" s="360">
        <f>'Order Form'!A69</f>
        <v>15319</v>
      </c>
      <c r="B54" s="357">
        <f t="shared" si="0"/>
        <v>15319</v>
      </c>
      <c r="C54" s="358">
        <f t="shared" si="1"/>
        <v>15319</v>
      </c>
      <c r="D54" s="122">
        <f>'Order Form'!$N$2</f>
        <v>0</v>
      </c>
      <c r="E54" s="361">
        <f>'Order Form'!$K$11</f>
        <v>0</v>
      </c>
      <c r="F54" s="361" t="str">
        <f>IF(ISBLANK('Order Form'!$K$12),"",'Order Form'!$K$12)</f>
        <v/>
      </c>
      <c r="G54" s="123">
        <f t="shared" ca="1" si="2"/>
        <v>42157</v>
      </c>
      <c r="H54" s="362">
        <f>'Order Form'!$K$13</f>
        <v>0</v>
      </c>
      <c r="I54" s="363">
        <f>'Order Form'!E69</f>
        <v>14.5</v>
      </c>
      <c r="J54" s="352">
        <f>'Order Form'!K69</f>
        <v>0</v>
      </c>
      <c r="K54" s="122" t="str">
        <f t="shared" si="3"/>
        <v>F</v>
      </c>
      <c r="L5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 s="122" t="str">
        <f>"SS2016"&amp;"-"&amp;D54&amp;"-"&amp;'Order Form'!$P$3&amp;"-1"</f>
        <v>SS2016-0-1-1</v>
      </c>
    </row>
    <row r="55" spans="1:13" x14ac:dyDescent="0.25">
      <c r="A55" s="360">
        <f>'Order Form'!A70</f>
        <v>15320</v>
      </c>
      <c r="B55" s="357">
        <f t="shared" si="0"/>
        <v>15320</v>
      </c>
      <c r="C55" s="358">
        <f t="shared" si="1"/>
        <v>15320</v>
      </c>
      <c r="D55" s="122">
        <f>'Order Form'!$N$2</f>
        <v>0</v>
      </c>
      <c r="E55" s="361">
        <f>'Order Form'!$K$11</f>
        <v>0</v>
      </c>
      <c r="F55" s="361" t="str">
        <f>IF(ISBLANK('Order Form'!$K$12),"",'Order Form'!$K$12)</f>
        <v/>
      </c>
      <c r="G55" s="123">
        <f t="shared" ca="1" si="2"/>
        <v>42157</v>
      </c>
      <c r="H55" s="362">
        <f>'Order Form'!$K$13</f>
        <v>0</v>
      </c>
      <c r="I55" s="363">
        <f>'Order Form'!E70</f>
        <v>14.5</v>
      </c>
      <c r="J55" s="352">
        <f>'Order Form'!K70</f>
        <v>0</v>
      </c>
      <c r="K55" s="122" t="str">
        <f t="shared" si="3"/>
        <v>F</v>
      </c>
      <c r="L5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 s="122" t="str">
        <f>"SS2016"&amp;"-"&amp;D55&amp;"-"&amp;'Order Form'!$P$3&amp;"-1"</f>
        <v>SS2016-0-1-1</v>
      </c>
    </row>
    <row r="56" spans="1:13" x14ac:dyDescent="0.25">
      <c r="A56" s="360">
        <f>'Order Form'!A71</f>
        <v>15321</v>
      </c>
      <c r="B56" s="357">
        <f t="shared" si="0"/>
        <v>15321</v>
      </c>
      <c r="C56" s="358">
        <f t="shared" si="1"/>
        <v>15321</v>
      </c>
      <c r="D56" s="122">
        <f>'Order Form'!$N$2</f>
        <v>0</v>
      </c>
      <c r="E56" s="361">
        <f>'Order Form'!$K$11</f>
        <v>0</v>
      </c>
      <c r="F56" s="361" t="str">
        <f>IF(ISBLANK('Order Form'!$K$12),"",'Order Form'!$K$12)</f>
        <v/>
      </c>
      <c r="G56" s="123">
        <f t="shared" ca="1" si="2"/>
        <v>42157</v>
      </c>
      <c r="H56" s="362">
        <f>'Order Form'!$K$13</f>
        <v>0</v>
      </c>
      <c r="I56" s="363">
        <f>'Order Form'!E71</f>
        <v>14.5</v>
      </c>
      <c r="J56" s="352">
        <f>'Order Form'!K71</f>
        <v>0</v>
      </c>
      <c r="K56" s="122" t="str">
        <f t="shared" si="3"/>
        <v>F</v>
      </c>
      <c r="L5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 s="122" t="str">
        <f>"SS2016"&amp;"-"&amp;D56&amp;"-"&amp;'Order Form'!$P$3&amp;"-1"</f>
        <v>SS2016-0-1-1</v>
      </c>
    </row>
    <row r="57" spans="1:13" x14ac:dyDescent="0.25">
      <c r="A57" s="360">
        <f>'Order Form'!A72</f>
        <v>15322</v>
      </c>
      <c r="B57" s="357">
        <f t="shared" si="0"/>
        <v>15322</v>
      </c>
      <c r="C57" s="358">
        <f t="shared" si="1"/>
        <v>15322</v>
      </c>
      <c r="D57" s="122">
        <f>'Order Form'!$N$2</f>
        <v>0</v>
      </c>
      <c r="E57" s="361">
        <f>'Order Form'!$K$11</f>
        <v>0</v>
      </c>
      <c r="F57" s="361" t="str">
        <f>IF(ISBLANK('Order Form'!$K$12),"",'Order Form'!$K$12)</f>
        <v/>
      </c>
      <c r="G57" s="123">
        <f t="shared" ca="1" si="2"/>
        <v>42157</v>
      </c>
      <c r="H57" s="362">
        <f>'Order Form'!$K$13</f>
        <v>0</v>
      </c>
      <c r="I57" s="363">
        <f>'Order Form'!E72</f>
        <v>22.5</v>
      </c>
      <c r="J57" s="352">
        <f>'Order Form'!K72</f>
        <v>0</v>
      </c>
      <c r="K57" s="122" t="str">
        <f t="shared" si="3"/>
        <v>F</v>
      </c>
      <c r="L5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 s="122" t="str">
        <f>"SS2016"&amp;"-"&amp;D57&amp;"-"&amp;'Order Form'!$P$3&amp;"-1"</f>
        <v>SS2016-0-1-1</v>
      </c>
    </row>
    <row r="58" spans="1:13" x14ac:dyDescent="0.25">
      <c r="A58" s="360">
        <f>'Order Form'!A73</f>
        <v>15323</v>
      </c>
      <c r="B58" s="357">
        <f t="shared" si="0"/>
        <v>15323</v>
      </c>
      <c r="C58" s="358">
        <f t="shared" si="1"/>
        <v>15323</v>
      </c>
      <c r="D58" s="122">
        <f>'Order Form'!$N$2</f>
        <v>0</v>
      </c>
      <c r="E58" s="361">
        <f>'Order Form'!$K$11</f>
        <v>0</v>
      </c>
      <c r="F58" s="361" t="str">
        <f>IF(ISBLANK('Order Form'!$K$12),"",'Order Form'!$K$12)</f>
        <v/>
      </c>
      <c r="G58" s="123">
        <f t="shared" ca="1" si="2"/>
        <v>42157</v>
      </c>
      <c r="H58" s="362">
        <f>'Order Form'!$K$13</f>
        <v>0</v>
      </c>
      <c r="I58" s="363">
        <f>'Order Form'!E73</f>
        <v>22.5</v>
      </c>
      <c r="J58" s="352">
        <f>'Order Form'!K73</f>
        <v>0</v>
      </c>
      <c r="K58" s="122" t="str">
        <f t="shared" si="3"/>
        <v>F</v>
      </c>
      <c r="L5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 s="122" t="str">
        <f>"SS2016"&amp;"-"&amp;D58&amp;"-"&amp;'Order Form'!$P$3&amp;"-1"</f>
        <v>SS2016-0-1-1</v>
      </c>
    </row>
    <row r="59" spans="1:13" x14ac:dyDescent="0.25">
      <c r="A59" s="360">
        <f>'Order Form'!A74</f>
        <v>15324</v>
      </c>
      <c r="B59" s="357">
        <f t="shared" si="0"/>
        <v>15324</v>
      </c>
      <c r="C59" s="358">
        <f t="shared" si="1"/>
        <v>15324</v>
      </c>
      <c r="D59" s="122">
        <f>'Order Form'!$N$2</f>
        <v>0</v>
      </c>
      <c r="E59" s="361">
        <f>'Order Form'!$K$11</f>
        <v>0</v>
      </c>
      <c r="F59" s="361" t="str">
        <f>IF(ISBLANK('Order Form'!$K$12),"",'Order Form'!$K$12)</f>
        <v/>
      </c>
      <c r="G59" s="123">
        <f t="shared" ca="1" si="2"/>
        <v>42157</v>
      </c>
      <c r="H59" s="362">
        <f>'Order Form'!$K$13</f>
        <v>0</v>
      </c>
      <c r="I59" s="363">
        <f>'Order Form'!E74</f>
        <v>22.5</v>
      </c>
      <c r="J59" s="352">
        <f>'Order Form'!K74</f>
        <v>0</v>
      </c>
      <c r="K59" s="122" t="str">
        <f t="shared" si="3"/>
        <v>F</v>
      </c>
      <c r="L5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 s="122" t="str">
        <f>"SS2016"&amp;"-"&amp;D59&amp;"-"&amp;'Order Form'!$P$3&amp;"-1"</f>
        <v>SS2016-0-1-1</v>
      </c>
    </row>
    <row r="60" spans="1:13" x14ac:dyDescent="0.25">
      <c r="A60" s="360">
        <f>'Order Form'!A75</f>
        <v>15325</v>
      </c>
      <c r="B60" s="357">
        <f t="shared" si="0"/>
        <v>15325</v>
      </c>
      <c r="C60" s="358">
        <f t="shared" si="1"/>
        <v>15325</v>
      </c>
      <c r="D60" s="122">
        <f>'Order Form'!$N$2</f>
        <v>0</v>
      </c>
      <c r="E60" s="361">
        <f>'Order Form'!$K$11</f>
        <v>0</v>
      </c>
      <c r="F60" s="361" t="str">
        <f>IF(ISBLANK('Order Form'!$K$12),"",'Order Form'!$K$12)</f>
        <v/>
      </c>
      <c r="G60" s="123">
        <f t="shared" ca="1" si="2"/>
        <v>42157</v>
      </c>
      <c r="H60" s="362">
        <f>'Order Form'!$K$13</f>
        <v>0</v>
      </c>
      <c r="I60" s="363">
        <f>'Order Form'!E75</f>
        <v>22.5</v>
      </c>
      <c r="J60" s="352">
        <f>'Order Form'!K75</f>
        <v>0</v>
      </c>
      <c r="K60" s="122" t="str">
        <f t="shared" si="3"/>
        <v>F</v>
      </c>
      <c r="L6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 s="122" t="str">
        <f>"SS2016"&amp;"-"&amp;D60&amp;"-"&amp;'Order Form'!$P$3&amp;"-1"</f>
        <v>SS2016-0-1-1</v>
      </c>
    </row>
    <row r="61" spans="1:13" x14ac:dyDescent="0.25">
      <c r="A61" s="360">
        <f>'Order Form'!A76</f>
        <v>15304</v>
      </c>
      <c r="B61" s="357">
        <f t="shared" si="0"/>
        <v>15304</v>
      </c>
      <c r="C61" s="358">
        <f t="shared" si="1"/>
        <v>15304</v>
      </c>
      <c r="D61" s="122">
        <f>'Order Form'!$N$2</f>
        <v>0</v>
      </c>
      <c r="E61" s="361">
        <f>'Order Form'!$K$11</f>
        <v>0</v>
      </c>
      <c r="F61" s="361" t="str">
        <f>IF(ISBLANK('Order Form'!$K$12),"",'Order Form'!$K$12)</f>
        <v/>
      </c>
      <c r="G61" s="123">
        <f t="shared" ca="1" si="2"/>
        <v>42157</v>
      </c>
      <c r="H61" s="362">
        <f>'Order Form'!$K$13</f>
        <v>0</v>
      </c>
      <c r="I61" s="363">
        <f>'Order Form'!E76</f>
        <v>22.5</v>
      </c>
      <c r="J61" s="352">
        <f>'Order Form'!K76</f>
        <v>0</v>
      </c>
      <c r="K61" s="122" t="str">
        <f t="shared" si="3"/>
        <v>F</v>
      </c>
      <c r="L6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 s="122" t="str">
        <f>"SS2016"&amp;"-"&amp;D61&amp;"-"&amp;'Order Form'!$P$3&amp;"-1"</f>
        <v>SS2016-0-1-1</v>
      </c>
    </row>
    <row r="62" spans="1:13" x14ac:dyDescent="0.25">
      <c r="A62" s="360">
        <f>'Order Form'!A77</f>
        <v>15305</v>
      </c>
      <c r="B62" s="357">
        <f t="shared" si="0"/>
        <v>15305</v>
      </c>
      <c r="C62" s="358">
        <f t="shared" si="1"/>
        <v>15305</v>
      </c>
      <c r="D62" s="122">
        <f>'Order Form'!$N$2</f>
        <v>0</v>
      </c>
      <c r="E62" s="361">
        <f>'Order Form'!$K$11</f>
        <v>0</v>
      </c>
      <c r="F62" s="361" t="str">
        <f>IF(ISBLANK('Order Form'!$K$12),"",'Order Form'!$K$12)</f>
        <v/>
      </c>
      <c r="G62" s="123">
        <f t="shared" ca="1" si="2"/>
        <v>42157</v>
      </c>
      <c r="H62" s="362">
        <f>'Order Form'!$K$13</f>
        <v>0</v>
      </c>
      <c r="I62" s="363">
        <f>'Order Form'!E77</f>
        <v>22.5</v>
      </c>
      <c r="J62" s="352">
        <f>'Order Form'!K77</f>
        <v>0</v>
      </c>
      <c r="K62" s="122" t="str">
        <f t="shared" si="3"/>
        <v>F</v>
      </c>
      <c r="L6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 s="122" t="str">
        <f>"SS2016"&amp;"-"&amp;D62&amp;"-"&amp;'Order Form'!$P$3&amp;"-1"</f>
        <v>SS2016-0-1-1</v>
      </c>
    </row>
    <row r="63" spans="1:13" x14ac:dyDescent="0.25">
      <c r="A63" s="360">
        <f>'Order Form'!A78</f>
        <v>15306</v>
      </c>
      <c r="B63" s="357">
        <f t="shared" si="0"/>
        <v>15306</v>
      </c>
      <c r="C63" s="358">
        <f t="shared" si="1"/>
        <v>15306</v>
      </c>
      <c r="D63" s="122">
        <f>'Order Form'!$N$2</f>
        <v>0</v>
      </c>
      <c r="E63" s="361">
        <f>'Order Form'!$K$11</f>
        <v>0</v>
      </c>
      <c r="F63" s="361" t="str">
        <f>IF(ISBLANK('Order Form'!$K$12),"",'Order Form'!$K$12)</f>
        <v/>
      </c>
      <c r="G63" s="123">
        <f t="shared" ca="1" si="2"/>
        <v>42157</v>
      </c>
      <c r="H63" s="362">
        <f>'Order Form'!$K$13</f>
        <v>0</v>
      </c>
      <c r="I63" s="363">
        <f>'Order Form'!E78</f>
        <v>22.5</v>
      </c>
      <c r="J63" s="352">
        <f>'Order Form'!K78</f>
        <v>0</v>
      </c>
      <c r="K63" s="122" t="str">
        <f t="shared" si="3"/>
        <v>F</v>
      </c>
      <c r="L6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 s="122" t="str">
        <f>"SS2016"&amp;"-"&amp;D63&amp;"-"&amp;'Order Form'!$P$3&amp;"-1"</f>
        <v>SS2016-0-1-1</v>
      </c>
    </row>
    <row r="64" spans="1:13" x14ac:dyDescent="0.25">
      <c r="A64" s="360">
        <f>'Order Form'!A79</f>
        <v>15307</v>
      </c>
      <c r="B64" s="357">
        <f t="shared" si="0"/>
        <v>15307</v>
      </c>
      <c r="C64" s="358">
        <f t="shared" si="1"/>
        <v>15307</v>
      </c>
      <c r="D64" s="122">
        <f>'Order Form'!$N$2</f>
        <v>0</v>
      </c>
      <c r="E64" s="361">
        <f>'Order Form'!$K$11</f>
        <v>0</v>
      </c>
      <c r="F64" s="361" t="str">
        <f>IF(ISBLANK('Order Form'!$K$12),"",'Order Form'!$K$12)</f>
        <v/>
      </c>
      <c r="G64" s="123">
        <f t="shared" ca="1" si="2"/>
        <v>42157</v>
      </c>
      <c r="H64" s="362">
        <f>'Order Form'!$K$13</f>
        <v>0</v>
      </c>
      <c r="I64" s="363">
        <f>'Order Form'!E79</f>
        <v>22.5</v>
      </c>
      <c r="J64" s="352">
        <f>'Order Form'!K79</f>
        <v>0</v>
      </c>
      <c r="K64" s="122" t="str">
        <f t="shared" si="3"/>
        <v>F</v>
      </c>
      <c r="L6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 s="122" t="str">
        <f>"SS2016"&amp;"-"&amp;D64&amp;"-"&amp;'Order Form'!$P$3&amp;"-1"</f>
        <v>SS2016-0-1-1</v>
      </c>
    </row>
    <row r="65" spans="1:13" x14ac:dyDescent="0.25">
      <c r="A65" s="360">
        <f>'Order Form'!A80</f>
        <v>15326</v>
      </c>
      <c r="B65" s="357">
        <f t="shared" si="0"/>
        <v>15326</v>
      </c>
      <c r="C65" s="358">
        <f t="shared" si="1"/>
        <v>15326</v>
      </c>
      <c r="D65" s="122">
        <f>'Order Form'!$N$2</f>
        <v>0</v>
      </c>
      <c r="E65" s="361">
        <f>'Order Form'!$K$11</f>
        <v>0</v>
      </c>
      <c r="F65" s="361" t="str">
        <f>IF(ISBLANK('Order Form'!$K$12),"",'Order Form'!$K$12)</f>
        <v/>
      </c>
      <c r="G65" s="123">
        <f t="shared" ca="1" si="2"/>
        <v>42157</v>
      </c>
      <c r="H65" s="362">
        <f>'Order Form'!$K$13</f>
        <v>0</v>
      </c>
      <c r="I65" s="363">
        <f>'Order Form'!E80</f>
        <v>22.5</v>
      </c>
      <c r="J65" s="352">
        <f>'Order Form'!K80</f>
        <v>0</v>
      </c>
      <c r="K65" s="122" t="str">
        <f t="shared" si="3"/>
        <v>F</v>
      </c>
      <c r="L6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 s="122" t="str">
        <f>"SS2016"&amp;"-"&amp;D65&amp;"-"&amp;'Order Form'!$P$3&amp;"-1"</f>
        <v>SS2016-0-1-1</v>
      </c>
    </row>
    <row r="66" spans="1:13" x14ac:dyDescent="0.25">
      <c r="A66" s="360">
        <f>'Order Form'!A81</f>
        <v>15327</v>
      </c>
      <c r="B66" s="357">
        <f t="shared" ref="B66:B129" si="4">A66</f>
        <v>15327</v>
      </c>
      <c r="C66" s="358">
        <f t="shared" ref="C66:C129" si="5">IF(B66=0,A66,B66)</f>
        <v>15327</v>
      </c>
      <c r="D66" s="122">
        <f>'Order Form'!$N$2</f>
        <v>0</v>
      </c>
      <c r="E66" s="361">
        <f>'Order Form'!$K$11</f>
        <v>0</v>
      </c>
      <c r="F66" s="361" t="str">
        <f>IF(ISBLANK('Order Form'!$K$12),"",'Order Form'!$K$12)</f>
        <v/>
      </c>
      <c r="G66" s="123">
        <f t="shared" ref="G66:G129" ca="1" si="6">TODAY()</f>
        <v>42157</v>
      </c>
      <c r="H66" s="362">
        <f>'Order Form'!$K$13</f>
        <v>0</v>
      </c>
      <c r="I66" s="363">
        <f>'Order Form'!E81</f>
        <v>22.5</v>
      </c>
      <c r="J66" s="352">
        <f>'Order Form'!K81</f>
        <v>0</v>
      </c>
      <c r="K66" s="122" t="str">
        <f t="shared" ref="K66:K129" si="7">IF(J66=0,"F","T")</f>
        <v>F</v>
      </c>
      <c r="L6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 s="122" t="str">
        <f>"SS2016"&amp;"-"&amp;D66&amp;"-"&amp;'Order Form'!$P$3&amp;"-1"</f>
        <v>SS2016-0-1-1</v>
      </c>
    </row>
    <row r="67" spans="1:13" x14ac:dyDescent="0.25">
      <c r="A67" s="360">
        <f>'Order Form'!A82</f>
        <v>15328</v>
      </c>
      <c r="B67" s="357">
        <f t="shared" si="4"/>
        <v>15328</v>
      </c>
      <c r="C67" s="358">
        <f t="shared" si="5"/>
        <v>15328</v>
      </c>
      <c r="D67" s="122">
        <f>'Order Form'!$N$2</f>
        <v>0</v>
      </c>
      <c r="E67" s="361">
        <f>'Order Form'!$K$11</f>
        <v>0</v>
      </c>
      <c r="F67" s="361" t="str">
        <f>IF(ISBLANK('Order Form'!$K$12),"",'Order Form'!$K$12)</f>
        <v/>
      </c>
      <c r="G67" s="123">
        <f t="shared" ca="1" si="6"/>
        <v>42157</v>
      </c>
      <c r="H67" s="362">
        <f>'Order Form'!$K$13</f>
        <v>0</v>
      </c>
      <c r="I67" s="363">
        <f>'Order Form'!E82</f>
        <v>22.5</v>
      </c>
      <c r="J67" s="352">
        <f>'Order Form'!K82</f>
        <v>0</v>
      </c>
      <c r="K67" s="122" t="str">
        <f t="shared" si="7"/>
        <v>F</v>
      </c>
      <c r="L6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 s="122" t="str">
        <f>"SS2016"&amp;"-"&amp;D67&amp;"-"&amp;'Order Form'!$P$3&amp;"-1"</f>
        <v>SS2016-0-1-1</v>
      </c>
    </row>
    <row r="68" spans="1:13" x14ac:dyDescent="0.25">
      <c r="A68" s="360">
        <f>'Order Form'!A83</f>
        <v>15329</v>
      </c>
      <c r="B68" s="357">
        <f t="shared" si="4"/>
        <v>15329</v>
      </c>
      <c r="C68" s="358">
        <f t="shared" si="5"/>
        <v>15329</v>
      </c>
      <c r="D68" s="122">
        <f>'Order Form'!$N$2</f>
        <v>0</v>
      </c>
      <c r="E68" s="361">
        <f>'Order Form'!$K$11</f>
        <v>0</v>
      </c>
      <c r="F68" s="361" t="str">
        <f>IF(ISBLANK('Order Form'!$K$12),"",'Order Form'!$K$12)</f>
        <v/>
      </c>
      <c r="G68" s="123">
        <f t="shared" ca="1" si="6"/>
        <v>42157</v>
      </c>
      <c r="H68" s="362">
        <f>'Order Form'!$K$13</f>
        <v>0</v>
      </c>
      <c r="I68" s="363">
        <f>'Order Form'!E83</f>
        <v>22.5</v>
      </c>
      <c r="J68" s="352">
        <f>'Order Form'!K83</f>
        <v>0</v>
      </c>
      <c r="K68" s="122" t="str">
        <f t="shared" si="7"/>
        <v>F</v>
      </c>
      <c r="L6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 s="122" t="str">
        <f>"SS2016"&amp;"-"&amp;D68&amp;"-"&amp;'Order Form'!$P$3&amp;"-1"</f>
        <v>SS2016-0-1-1</v>
      </c>
    </row>
    <row r="69" spans="1:13" x14ac:dyDescent="0.25">
      <c r="A69" s="360">
        <f>'Order Form'!A84</f>
        <v>15311</v>
      </c>
      <c r="B69" s="357">
        <f t="shared" si="4"/>
        <v>15311</v>
      </c>
      <c r="C69" s="358">
        <f t="shared" si="5"/>
        <v>15311</v>
      </c>
      <c r="D69" s="122">
        <f>'Order Form'!$N$2</f>
        <v>0</v>
      </c>
      <c r="E69" s="361">
        <f>'Order Form'!$K$11</f>
        <v>0</v>
      </c>
      <c r="F69" s="361" t="str">
        <f>IF(ISBLANK('Order Form'!$K$12),"",'Order Form'!$K$12)</f>
        <v/>
      </c>
      <c r="G69" s="123">
        <f t="shared" ca="1" si="6"/>
        <v>42157</v>
      </c>
      <c r="H69" s="362">
        <f>'Order Form'!$K$13</f>
        <v>0</v>
      </c>
      <c r="I69" s="363">
        <f>'Order Form'!E84</f>
        <v>22.5</v>
      </c>
      <c r="J69" s="352">
        <f>'Order Form'!K84</f>
        <v>0</v>
      </c>
      <c r="K69" s="122" t="str">
        <f t="shared" si="7"/>
        <v>F</v>
      </c>
      <c r="L6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 s="122" t="str">
        <f>"SS2016"&amp;"-"&amp;D69&amp;"-"&amp;'Order Form'!$P$3&amp;"-1"</f>
        <v>SS2016-0-1-1</v>
      </c>
    </row>
    <row r="70" spans="1:13" x14ac:dyDescent="0.25">
      <c r="A70" s="360">
        <f>'Order Form'!A85</f>
        <v>15312</v>
      </c>
      <c r="B70" s="357">
        <f t="shared" si="4"/>
        <v>15312</v>
      </c>
      <c r="C70" s="358">
        <f t="shared" si="5"/>
        <v>15312</v>
      </c>
      <c r="D70" s="122">
        <f>'Order Form'!$N$2</f>
        <v>0</v>
      </c>
      <c r="E70" s="361">
        <f>'Order Form'!$K$11</f>
        <v>0</v>
      </c>
      <c r="F70" s="361" t="str">
        <f>IF(ISBLANK('Order Form'!$K$12),"",'Order Form'!$K$12)</f>
        <v/>
      </c>
      <c r="G70" s="123">
        <f t="shared" ca="1" si="6"/>
        <v>42157</v>
      </c>
      <c r="H70" s="362">
        <f>'Order Form'!$K$13</f>
        <v>0</v>
      </c>
      <c r="I70" s="363">
        <f>'Order Form'!E85</f>
        <v>22.5</v>
      </c>
      <c r="J70" s="352">
        <f>'Order Form'!K85</f>
        <v>0</v>
      </c>
      <c r="K70" s="122" t="str">
        <f t="shared" si="7"/>
        <v>F</v>
      </c>
      <c r="L7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 s="122" t="str">
        <f>"SS2016"&amp;"-"&amp;D70&amp;"-"&amp;'Order Form'!$P$3&amp;"-1"</f>
        <v>SS2016-0-1-1</v>
      </c>
    </row>
    <row r="71" spans="1:13" x14ac:dyDescent="0.25">
      <c r="A71" s="360">
        <f>'Order Form'!A86</f>
        <v>15313</v>
      </c>
      <c r="B71" s="357">
        <f t="shared" si="4"/>
        <v>15313</v>
      </c>
      <c r="C71" s="358">
        <f t="shared" si="5"/>
        <v>15313</v>
      </c>
      <c r="D71" s="122">
        <f>'Order Form'!$N$2</f>
        <v>0</v>
      </c>
      <c r="E71" s="361">
        <f>'Order Form'!$K$11</f>
        <v>0</v>
      </c>
      <c r="F71" s="361" t="str">
        <f>IF(ISBLANK('Order Form'!$K$12),"",'Order Form'!$K$12)</f>
        <v/>
      </c>
      <c r="G71" s="123">
        <f t="shared" ca="1" si="6"/>
        <v>42157</v>
      </c>
      <c r="H71" s="362">
        <f>'Order Form'!$K$13</f>
        <v>0</v>
      </c>
      <c r="I71" s="363">
        <f>'Order Form'!E86</f>
        <v>22.5</v>
      </c>
      <c r="J71" s="352">
        <f>'Order Form'!K86</f>
        <v>0</v>
      </c>
      <c r="K71" s="122" t="str">
        <f t="shared" si="7"/>
        <v>F</v>
      </c>
      <c r="L7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 s="122" t="str">
        <f>"SS2016"&amp;"-"&amp;D71&amp;"-"&amp;'Order Form'!$P$3&amp;"-1"</f>
        <v>SS2016-0-1-1</v>
      </c>
    </row>
    <row r="72" spans="1:13" x14ac:dyDescent="0.25">
      <c r="A72" s="360">
        <f>'Order Form'!A87</f>
        <v>15308</v>
      </c>
      <c r="B72" s="357">
        <f t="shared" si="4"/>
        <v>15308</v>
      </c>
      <c r="C72" s="358">
        <f t="shared" si="5"/>
        <v>15308</v>
      </c>
      <c r="D72" s="122">
        <f>'Order Form'!$N$2</f>
        <v>0</v>
      </c>
      <c r="E72" s="361">
        <f>'Order Form'!$K$11</f>
        <v>0</v>
      </c>
      <c r="F72" s="361" t="str">
        <f>IF(ISBLANK('Order Form'!$K$12),"",'Order Form'!$K$12)</f>
        <v/>
      </c>
      <c r="G72" s="123">
        <f t="shared" ca="1" si="6"/>
        <v>42157</v>
      </c>
      <c r="H72" s="362">
        <f>'Order Form'!$K$13</f>
        <v>0</v>
      </c>
      <c r="I72" s="363">
        <f>'Order Form'!E87</f>
        <v>22.5</v>
      </c>
      <c r="J72" s="352">
        <f>'Order Form'!K87</f>
        <v>0</v>
      </c>
      <c r="K72" s="122" t="str">
        <f t="shared" si="7"/>
        <v>F</v>
      </c>
      <c r="L7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 s="122" t="str">
        <f>"SS2016"&amp;"-"&amp;D72&amp;"-"&amp;'Order Form'!$P$3&amp;"-1"</f>
        <v>SS2016-0-1-1</v>
      </c>
    </row>
    <row r="73" spans="1:13" x14ac:dyDescent="0.25">
      <c r="A73" s="360">
        <f>'Order Form'!A88</f>
        <v>15309</v>
      </c>
      <c r="B73" s="357">
        <f t="shared" si="4"/>
        <v>15309</v>
      </c>
      <c r="C73" s="358">
        <f t="shared" si="5"/>
        <v>15309</v>
      </c>
      <c r="D73" s="122">
        <f>'Order Form'!$N$2</f>
        <v>0</v>
      </c>
      <c r="E73" s="361">
        <f>'Order Form'!$K$11</f>
        <v>0</v>
      </c>
      <c r="F73" s="361" t="str">
        <f>IF(ISBLANK('Order Form'!$K$12),"",'Order Form'!$K$12)</f>
        <v/>
      </c>
      <c r="G73" s="123">
        <f t="shared" ca="1" si="6"/>
        <v>42157</v>
      </c>
      <c r="H73" s="362">
        <f>'Order Form'!$K$13</f>
        <v>0</v>
      </c>
      <c r="I73" s="363">
        <f>'Order Form'!E88</f>
        <v>22.5</v>
      </c>
      <c r="J73" s="352">
        <f>'Order Form'!K88</f>
        <v>0</v>
      </c>
      <c r="K73" s="122" t="str">
        <f t="shared" si="7"/>
        <v>F</v>
      </c>
      <c r="L7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 s="122" t="str">
        <f>"SS2016"&amp;"-"&amp;D73&amp;"-"&amp;'Order Form'!$P$3&amp;"-1"</f>
        <v>SS2016-0-1-1</v>
      </c>
    </row>
    <row r="74" spans="1:13" x14ac:dyDescent="0.25">
      <c r="A74" s="360">
        <f>'Order Form'!A89</f>
        <v>15310</v>
      </c>
      <c r="B74" s="357">
        <f t="shared" si="4"/>
        <v>15310</v>
      </c>
      <c r="C74" s="358">
        <f t="shared" si="5"/>
        <v>15310</v>
      </c>
      <c r="D74" s="122">
        <f>'Order Form'!$N$2</f>
        <v>0</v>
      </c>
      <c r="E74" s="361">
        <f>'Order Form'!$K$11</f>
        <v>0</v>
      </c>
      <c r="F74" s="361" t="str">
        <f>IF(ISBLANK('Order Form'!$K$12),"",'Order Form'!$K$12)</f>
        <v/>
      </c>
      <c r="G74" s="123">
        <f t="shared" ca="1" si="6"/>
        <v>42157</v>
      </c>
      <c r="H74" s="362">
        <f>'Order Form'!$K$13</f>
        <v>0</v>
      </c>
      <c r="I74" s="363">
        <f>'Order Form'!E89</f>
        <v>22.5</v>
      </c>
      <c r="J74" s="352">
        <f>'Order Form'!K89</f>
        <v>0</v>
      </c>
      <c r="K74" s="122" t="str">
        <f t="shared" si="7"/>
        <v>F</v>
      </c>
      <c r="L7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 s="122" t="str">
        <f>"SS2016"&amp;"-"&amp;D74&amp;"-"&amp;'Order Form'!$P$3&amp;"-1"</f>
        <v>SS2016-0-1-1</v>
      </c>
    </row>
    <row r="75" spans="1:13" x14ac:dyDescent="0.25">
      <c r="A75" s="360">
        <f>'Order Form'!A90</f>
        <v>15330</v>
      </c>
      <c r="B75" s="357">
        <f t="shared" si="4"/>
        <v>15330</v>
      </c>
      <c r="C75" s="358">
        <f t="shared" si="5"/>
        <v>15330</v>
      </c>
      <c r="D75" s="122">
        <f>'Order Form'!$N$2</f>
        <v>0</v>
      </c>
      <c r="E75" s="361">
        <f>'Order Form'!$K$11</f>
        <v>0</v>
      </c>
      <c r="F75" s="361" t="str">
        <f>IF(ISBLANK('Order Form'!$K$12),"",'Order Form'!$K$12)</f>
        <v/>
      </c>
      <c r="G75" s="123">
        <f t="shared" ca="1" si="6"/>
        <v>42157</v>
      </c>
      <c r="H75" s="362">
        <f>'Order Form'!$K$13</f>
        <v>0</v>
      </c>
      <c r="I75" s="363">
        <f>'Order Form'!E90</f>
        <v>22.5</v>
      </c>
      <c r="J75" s="352">
        <f>'Order Form'!K90</f>
        <v>0</v>
      </c>
      <c r="K75" s="122" t="str">
        <f t="shared" si="7"/>
        <v>F</v>
      </c>
      <c r="L7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 s="122" t="str">
        <f>"SS2016"&amp;"-"&amp;D75&amp;"-"&amp;'Order Form'!$P$3&amp;"-1"</f>
        <v>SS2016-0-1-1</v>
      </c>
    </row>
    <row r="76" spans="1:13" x14ac:dyDescent="0.25">
      <c r="A76" s="360">
        <f>'Order Form'!A91</f>
        <v>15331</v>
      </c>
      <c r="B76" s="357">
        <f t="shared" si="4"/>
        <v>15331</v>
      </c>
      <c r="C76" s="358">
        <f t="shared" si="5"/>
        <v>15331</v>
      </c>
      <c r="D76" s="122">
        <f>'Order Form'!$N$2</f>
        <v>0</v>
      </c>
      <c r="E76" s="361">
        <f>'Order Form'!$K$11</f>
        <v>0</v>
      </c>
      <c r="F76" s="361" t="str">
        <f>IF(ISBLANK('Order Form'!$K$12),"",'Order Form'!$K$12)</f>
        <v/>
      </c>
      <c r="G76" s="123">
        <f t="shared" ca="1" si="6"/>
        <v>42157</v>
      </c>
      <c r="H76" s="362">
        <f>'Order Form'!$K$13</f>
        <v>0</v>
      </c>
      <c r="I76" s="363">
        <f>'Order Form'!E91</f>
        <v>22.5</v>
      </c>
      <c r="J76" s="352">
        <f>'Order Form'!K91</f>
        <v>0</v>
      </c>
      <c r="K76" s="122" t="str">
        <f t="shared" si="7"/>
        <v>F</v>
      </c>
      <c r="L7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 s="122" t="str">
        <f>"SS2016"&amp;"-"&amp;D76&amp;"-"&amp;'Order Form'!$P$3&amp;"-1"</f>
        <v>SS2016-0-1-1</v>
      </c>
    </row>
    <row r="77" spans="1:13" x14ac:dyDescent="0.25">
      <c r="A77" s="360">
        <f>'Order Form'!A92</f>
        <v>15332</v>
      </c>
      <c r="B77" s="357">
        <f t="shared" si="4"/>
        <v>15332</v>
      </c>
      <c r="C77" s="358">
        <f t="shared" si="5"/>
        <v>15332</v>
      </c>
      <c r="D77" s="122">
        <f>'Order Form'!$N$2</f>
        <v>0</v>
      </c>
      <c r="E77" s="361">
        <f>'Order Form'!$K$11</f>
        <v>0</v>
      </c>
      <c r="F77" s="361" t="str">
        <f>IF(ISBLANK('Order Form'!$K$12),"",'Order Form'!$K$12)</f>
        <v/>
      </c>
      <c r="G77" s="123">
        <f t="shared" ca="1" si="6"/>
        <v>42157</v>
      </c>
      <c r="H77" s="362">
        <f>'Order Form'!$K$13</f>
        <v>0</v>
      </c>
      <c r="I77" s="363">
        <f>'Order Form'!E92</f>
        <v>22.5</v>
      </c>
      <c r="J77" s="352">
        <f>'Order Form'!K92</f>
        <v>0</v>
      </c>
      <c r="K77" s="122" t="str">
        <f t="shared" si="7"/>
        <v>F</v>
      </c>
      <c r="L7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 s="122" t="str">
        <f>"SS2016"&amp;"-"&amp;D77&amp;"-"&amp;'Order Form'!$P$3&amp;"-1"</f>
        <v>SS2016-0-1-1</v>
      </c>
    </row>
    <row r="78" spans="1:13" x14ac:dyDescent="0.25">
      <c r="A78" s="360">
        <f>'Order Form'!A93</f>
        <v>15341</v>
      </c>
      <c r="B78" s="357">
        <f t="shared" si="4"/>
        <v>15341</v>
      </c>
      <c r="C78" s="358">
        <f t="shared" si="5"/>
        <v>15341</v>
      </c>
      <c r="D78" s="122">
        <f>'Order Form'!$N$2</f>
        <v>0</v>
      </c>
      <c r="E78" s="361">
        <f>'Order Form'!$K$11</f>
        <v>0</v>
      </c>
      <c r="F78" s="361" t="str">
        <f>IF(ISBLANK('Order Form'!$K$12),"",'Order Form'!$K$12)</f>
        <v/>
      </c>
      <c r="G78" s="123">
        <f t="shared" ca="1" si="6"/>
        <v>42157</v>
      </c>
      <c r="H78" s="362">
        <f>'Order Form'!$K$13</f>
        <v>0</v>
      </c>
      <c r="I78" s="363">
        <f>'Order Form'!E93</f>
        <v>18.5</v>
      </c>
      <c r="J78" s="352">
        <f>'Order Form'!K93</f>
        <v>0</v>
      </c>
      <c r="K78" s="122" t="str">
        <f t="shared" si="7"/>
        <v>F</v>
      </c>
      <c r="L7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 s="122" t="str">
        <f>"SS2016"&amp;"-"&amp;D78&amp;"-"&amp;'Order Form'!$P$3&amp;"-1"</f>
        <v>SS2016-0-1-1</v>
      </c>
    </row>
    <row r="79" spans="1:13" x14ac:dyDescent="0.25">
      <c r="A79" s="360">
        <f>'Order Form'!A94</f>
        <v>15342</v>
      </c>
      <c r="B79" s="357">
        <f t="shared" si="4"/>
        <v>15342</v>
      </c>
      <c r="C79" s="358">
        <f t="shared" si="5"/>
        <v>15342</v>
      </c>
      <c r="D79" s="122">
        <f>'Order Form'!$N$2</f>
        <v>0</v>
      </c>
      <c r="E79" s="361">
        <f>'Order Form'!$K$11</f>
        <v>0</v>
      </c>
      <c r="F79" s="361" t="str">
        <f>IF(ISBLANK('Order Form'!$K$12),"",'Order Form'!$K$12)</f>
        <v/>
      </c>
      <c r="G79" s="123">
        <f t="shared" ca="1" si="6"/>
        <v>42157</v>
      </c>
      <c r="H79" s="362">
        <f>'Order Form'!$K$13</f>
        <v>0</v>
      </c>
      <c r="I79" s="363">
        <f>'Order Form'!E94</f>
        <v>18.5</v>
      </c>
      <c r="J79" s="352">
        <f>'Order Form'!K94</f>
        <v>0</v>
      </c>
      <c r="K79" s="122" t="str">
        <f t="shared" si="7"/>
        <v>F</v>
      </c>
      <c r="L7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 s="122" t="str">
        <f>"SS2016"&amp;"-"&amp;D79&amp;"-"&amp;'Order Form'!$P$3&amp;"-1"</f>
        <v>SS2016-0-1-1</v>
      </c>
    </row>
    <row r="80" spans="1:13" x14ac:dyDescent="0.25">
      <c r="A80" s="360">
        <f>'Order Form'!A95</f>
        <v>15343</v>
      </c>
      <c r="B80" s="357">
        <f t="shared" si="4"/>
        <v>15343</v>
      </c>
      <c r="C80" s="358">
        <f t="shared" si="5"/>
        <v>15343</v>
      </c>
      <c r="D80" s="122">
        <f>'Order Form'!$N$2</f>
        <v>0</v>
      </c>
      <c r="E80" s="361">
        <f>'Order Form'!$K$11</f>
        <v>0</v>
      </c>
      <c r="F80" s="361" t="str">
        <f>IF(ISBLANK('Order Form'!$K$12),"",'Order Form'!$K$12)</f>
        <v/>
      </c>
      <c r="G80" s="123">
        <f t="shared" ca="1" si="6"/>
        <v>42157</v>
      </c>
      <c r="H80" s="362">
        <f>'Order Form'!$K$13</f>
        <v>0</v>
      </c>
      <c r="I80" s="363">
        <f>'Order Form'!E95</f>
        <v>18.5</v>
      </c>
      <c r="J80" s="352">
        <f>'Order Form'!K95</f>
        <v>0</v>
      </c>
      <c r="K80" s="122" t="str">
        <f t="shared" si="7"/>
        <v>F</v>
      </c>
      <c r="L8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 s="122" t="str">
        <f>"SS2016"&amp;"-"&amp;D80&amp;"-"&amp;'Order Form'!$P$3&amp;"-1"</f>
        <v>SS2016-0-1-1</v>
      </c>
    </row>
    <row r="81" spans="1:13" x14ac:dyDescent="0.25">
      <c r="A81" s="360">
        <f>'Order Form'!A96</f>
        <v>15344</v>
      </c>
      <c r="B81" s="357">
        <f t="shared" si="4"/>
        <v>15344</v>
      </c>
      <c r="C81" s="358">
        <f t="shared" si="5"/>
        <v>15344</v>
      </c>
      <c r="D81" s="122">
        <f>'Order Form'!$N$2</f>
        <v>0</v>
      </c>
      <c r="E81" s="361">
        <f>'Order Form'!$K$11</f>
        <v>0</v>
      </c>
      <c r="F81" s="361" t="str">
        <f>IF(ISBLANK('Order Form'!$K$12),"",'Order Form'!$K$12)</f>
        <v/>
      </c>
      <c r="G81" s="123">
        <f t="shared" ca="1" si="6"/>
        <v>42157</v>
      </c>
      <c r="H81" s="362">
        <f>'Order Form'!$K$13</f>
        <v>0</v>
      </c>
      <c r="I81" s="363">
        <f>'Order Form'!E96</f>
        <v>18.5</v>
      </c>
      <c r="J81" s="352">
        <f>'Order Form'!K96</f>
        <v>0</v>
      </c>
      <c r="K81" s="122" t="str">
        <f t="shared" si="7"/>
        <v>F</v>
      </c>
      <c r="L8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 s="122" t="str">
        <f>"SS2016"&amp;"-"&amp;D81&amp;"-"&amp;'Order Form'!$P$3&amp;"-1"</f>
        <v>SS2016-0-1-1</v>
      </c>
    </row>
    <row r="82" spans="1:13" x14ac:dyDescent="0.25">
      <c r="A82" s="360">
        <f>'Order Form'!A97</f>
        <v>15345</v>
      </c>
      <c r="B82" s="357">
        <f t="shared" si="4"/>
        <v>15345</v>
      </c>
      <c r="C82" s="358">
        <f t="shared" si="5"/>
        <v>15345</v>
      </c>
      <c r="D82" s="122">
        <f>'Order Form'!$N$2</f>
        <v>0</v>
      </c>
      <c r="E82" s="361">
        <f>'Order Form'!$K$11</f>
        <v>0</v>
      </c>
      <c r="F82" s="361" t="str">
        <f>IF(ISBLANK('Order Form'!$K$12),"",'Order Form'!$K$12)</f>
        <v/>
      </c>
      <c r="G82" s="123">
        <f t="shared" ca="1" si="6"/>
        <v>42157</v>
      </c>
      <c r="H82" s="362">
        <f>'Order Form'!$K$13</f>
        <v>0</v>
      </c>
      <c r="I82" s="363">
        <f>'Order Form'!E97</f>
        <v>18.5</v>
      </c>
      <c r="J82" s="352">
        <f>'Order Form'!K97</f>
        <v>0</v>
      </c>
      <c r="K82" s="122" t="str">
        <f t="shared" si="7"/>
        <v>F</v>
      </c>
      <c r="L8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 s="122" t="str">
        <f>"SS2016"&amp;"-"&amp;D82&amp;"-"&amp;'Order Form'!$P$3&amp;"-1"</f>
        <v>SS2016-0-1-1</v>
      </c>
    </row>
    <row r="83" spans="1:13" x14ac:dyDescent="0.25">
      <c r="A83" s="360">
        <f>'Order Form'!A98</f>
        <v>15346</v>
      </c>
      <c r="B83" s="357">
        <f t="shared" si="4"/>
        <v>15346</v>
      </c>
      <c r="C83" s="358">
        <f t="shared" si="5"/>
        <v>15346</v>
      </c>
      <c r="D83" s="122">
        <f>'Order Form'!$N$2</f>
        <v>0</v>
      </c>
      <c r="E83" s="361">
        <f>'Order Form'!$K$11</f>
        <v>0</v>
      </c>
      <c r="F83" s="361" t="str">
        <f>IF(ISBLANK('Order Form'!$K$12),"",'Order Form'!$K$12)</f>
        <v/>
      </c>
      <c r="G83" s="123">
        <f t="shared" ca="1" si="6"/>
        <v>42157</v>
      </c>
      <c r="H83" s="362">
        <f>'Order Form'!$K$13</f>
        <v>0</v>
      </c>
      <c r="I83" s="363">
        <f>'Order Form'!E98</f>
        <v>18.5</v>
      </c>
      <c r="J83" s="352">
        <f>'Order Form'!K98</f>
        <v>0</v>
      </c>
      <c r="K83" s="122" t="str">
        <f t="shared" si="7"/>
        <v>F</v>
      </c>
      <c r="L8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 s="122" t="str">
        <f>"SS2016"&amp;"-"&amp;D83&amp;"-"&amp;'Order Form'!$P$3&amp;"-1"</f>
        <v>SS2016-0-1-1</v>
      </c>
    </row>
    <row r="84" spans="1:13" x14ac:dyDescent="0.25">
      <c r="A84" s="360">
        <f>'Order Form'!A99</f>
        <v>15347</v>
      </c>
      <c r="B84" s="357">
        <f t="shared" si="4"/>
        <v>15347</v>
      </c>
      <c r="C84" s="358">
        <f t="shared" si="5"/>
        <v>15347</v>
      </c>
      <c r="D84" s="122">
        <f>'Order Form'!$N$2</f>
        <v>0</v>
      </c>
      <c r="E84" s="361">
        <f>'Order Form'!$K$11</f>
        <v>0</v>
      </c>
      <c r="F84" s="361" t="str">
        <f>IF(ISBLANK('Order Form'!$K$12),"",'Order Form'!$K$12)</f>
        <v/>
      </c>
      <c r="G84" s="123">
        <f t="shared" ca="1" si="6"/>
        <v>42157</v>
      </c>
      <c r="H84" s="362">
        <f>'Order Form'!$K$13</f>
        <v>0</v>
      </c>
      <c r="I84" s="363">
        <f>'Order Form'!E99</f>
        <v>18.5</v>
      </c>
      <c r="J84" s="352">
        <f>'Order Form'!K99</f>
        <v>0</v>
      </c>
      <c r="K84" s="122" t="str">
        <f t="shared" si="7"/>
        <v>F</v>
      </c>
      <c r="L8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 s="122" t="str">
        <f>"SS2016"&amp;"-"&amp;D84&amp;"-"&amp;'Order Form'!$P$3&amp;"-1"</f>
        <v>SS2016-0-1-1</v>
      </c>
    </row>
    <row r="85" spans="1:13" x14ac:dyDescent="0.25">
      <c r="A85" s="360">
        <f>'Order Form'!A100</f>
        <v>15348</v>
      </c>
      <c r="B85" s="357">
        <f t="shared" si="4"/>
        <v>15348</v>
      </c>
      <c r="C85" s="358">
        <f t="shared" si="5"/>
        <v>15348</v>
      </c>
      <c r="D85" s="122">
        <f>'Order Form'!$N$2</f>
        <v>0</v>
      </c>
      <c r="E85" s="361">
        <f>'Order Form'!$K$11</f>
        <v>0</v>
      </c>
      <c r="F85" s="361" t="str">
        <f>IF(ISBLANK('Order Form'!$K$12),"",'Order Form'!$K$12)</f>
        <v/>
      </c>
      <c r="G85" s="123">
        <f t="shared" ca="1" si="6"/>
        <v>42157</v>
      </c>
      <c r="H85" s="362">
        <f>'Order Form'!$K$13</f>
        <v>0</v>
      </c>
      <c r="I85" s="363">
        <f>'Order Form'!E100</f>
        <v>18.5</v>
      </c>
      <c r="J85" s="352">
        <f>'Order Form'!K100</f>
        <v>0</v>
      </c>
      <c r="K85" s="122" t="str">
        <f t="shared" si="7"/>
        <v>F</v>
      </c>
      <c r="L8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 s="122" t="str">
        <f>"SS2016"&amp;"-"&amp;D85&amp;"-"&amp;'Order Form'!$P$3&amp;"-1"</f>
        <v>SS2016-0-1-1</v>
      </c>
    </row>
    <row r="86" spans="1:13" x14ac:dyDescent="0.25">
      <c r="A86" s="360">
        <f>'Order Form'!A101</f>
        <v>15337</v>
      </c>
      <c r="B86" s="357">
        <f t="shared" si="4"/>
        <v>15337</v>
      </c>
      <c r="C86" s="358">
        <f t="shared" si="5"/>
        <v>15337</v>
      </c>
      <c r="D86" s="122">
        <f>'Order Form'!$N$2</f>
        <v>0</v>
      </c>
      <c r="E86" s="361">
        <f>'Order Form'!$K$11</f>
        <v>0</v>
      </c>
      <c r="F86" s="361" t="str">
        <f>IF(ISBLANK('Order Form'!$K$12),"",'Order Form'!$K$12)</f>
        <v/>
      </c>
      <c r="G86" s="123">
        <f t="shared" ca="1" si="6"/>
        <v>42157</v>
      </c>
      <c r="H86" s="362">
        <f>'Order Form'!$K$13</f>
        <v>0</v>
      </c>
      <c r="I86" s="363">
        <f>'Order Form'!E101</f>
        <v>18.5</v>
      </c>
      <c r="J86" s="352">
        <f>'Order Form'!K101</f>
        <v>0</v>
      </c>
      <c r="K86" s="122" t="str">
        <f t="shared" si="7"/>
        <v>F</v>
      </c>
      <c r="L8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 s="122" t="str">
        <f>"SS2016"&amp;"-"&amp;D86&amp;"-"&amp;'Order Form'!$P$3&amp;"-1"</f>
        <v>SS2016-0-1-1</v>
      </c>
    </row>
    <row r="87" spans="1:13" x14ac:dyDescent="0.25">
      <c r="A87" s="360">
        <f>'Order Form'!A102</f>
        <v>15338</v>
      </c>
      <c r="B87" s="357">
        <f t="shared" si="4"/>
        <v>15338</v>
      </c>
      <c r="C87" s="358">
        <f t="shared" si="5"/>
        <v>15338</v>
      </c>
      <c r="D87" s="122">
        <f>'Order Form'!$N$2</f>
        <v>0</v>
      </c>
      <c r="E87" s="361">
        <f>'Order Form'!$K$11</f>
        <v>0</v>
      </c>
      <c r="F87" s="361" t="str">
        <f>IF(ISBLANK('Order Form'!$K$12),"",'Order Form'!$K$12)</f>
        <v/>
      </c>
      <c r="G87" s="123">
        <f t="shared" ca="1" si="6"/>
        <v>42157</v>
      </c>
      <c r="H87" s="362">
        <f>'Order Form'!$K$13</f>
        <v>0</v>
      </c>
      <c r="I87" s="363">
        <f>'Order Form'!E102</f>
        <v>18.5</v>
      </c>
      <c r="J87" s="352">
        <f>'Order Form'!K102</f>
        <v>0</v>
      </c>
      <c r="K87" s="122" t="str">
        <f t="shared" si="7"/>
        <v>F</v>
      </c>
      <c r="L8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 s="122" t="str">
        <f>"SS2016"&amp;"-"&amp;D87&amp;"-"&amp;'Order Form'!$P$3&amp;"-1"</f>
        <v>SS2016-0-1-1</v>
      </c>
    </row>
    <row r="88" spans="1:13" x14ac:dyDescent="0.25">
      <c r="A88" s="360">
        <f>'Order Form'!A103</f>
        <v>15339</v>
      </c>
      <c r="B88" s="357">
        <f t="shared" si="4"/>
        <v>15339</v>
      </c>
      <c r="C88" s="358">
        <f t="shared" si="5"/>
        <v>15339</v>
      </c>
      <c r="D88" s="122">
        <f>'Order Form'!$N$2</f>
        <v>0</v>
      </c>
      <c r="E88" s="361">
        <f>'Order Form'!$K$11</f>
        <v>0</v>
      </c>
      <c r="F88" s="361" t="str">
        <f>IF(ISBLANK('Order Form'!$K$12),"",'Order Form'!$K$12)</f>
        <v/>
      </c>
      <c r="G88" s="123">
        <f t="shared" ca="1" si="6"/>
        <v>42157</v>
      </c>
      <c r="H88" s="362">
        <f>'Order Form'!$K$13</f>
        <v>0</v>
      </c>
      <c r="I88" s="363">
        <f>'Order Form'!E103</f>
        <v>18.5</v>
      </c>
      <c r="J88" s="352">
        <f>'Order Form'!K103</f>
        <v>0</v>
      </c>
      <c r="K88" s="122" t="str">
        <f t="shared" si="7"/>
        <v>F</v>
      </c>
      <c r="L8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 s="122" t="str">
        <f>"SS2016"&amp;"-"&amp;D88&amp;"-"&amp;'Order Form'!$P$3&amp;"-1"</f>
        <v>SS2016-0-1-1</v>
      </c>
    </row>
    <row r="89" spans="1:13" x14ac:dyDescent="0.25">
      <c r="A89" s="360">
        <f>'Order Form'!A104</f>
        <v>15340</v>
      </c>
      <c r="B89" s="357">
        <f t="shared" si="4"/>
        <v>15340</v>
      </c>
      <c r="C89" s="358">
        <f t="shared" si="5"/>
        <v>15340</v>
      </c>
      <c r="D89" s="122">
        <f>'Order Form'!$N$2</f>
        <v>0</v>
      </c>
      <c r="E89" s="361">
        <f>'Order Form'!$K$11</f>
        <v>0</v>
      </c>
      <c r="F89" s="361" t="str">
        <f>IF(ISBLANK('Order Form'!$K$12),"",'Order Form'!$K$12)</f>
        <v/>
      </c>
      <c r="G89" s="123">
        <f t="shared" ca="1" si="6"/>
        <v>42157</v>
      </c>
      <c r="H89" s="362">
        <f>'Order Form'!$K$13</f>
        <v>0</v>
      </c>
      <c r="I89" s="363">
        <f>'Order Form'!E104</f>
        <v>18.5</v>
      </c>
      <c r="J89" s="352">
        <f>'Order Form'!K104</f>
        <v>0</v>
      </c>
      <c r="K89" s="122" t="str">
        <f t="shared" si="7"/>
        <v>F</v>
      </c>
      <c r="L8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 s="122" t="str">
        <f>"SS2016"&amp;"-"&amp;D89&amp;"-"&amp;'Order Form'!$P$3&amp;"-1"</f>
        <v>SS2016-0-1-1</v>
      </c>
    </row>
    <row r="90" spans="1:13" x14ac:dyDescent="0.25">
      <c r="A90" s="360">
        <f>'Order Form'!A105</f>
        <v>15333</v>
      </c>
      <c r="B90" s="357">
        <f t="shared" si="4"/>
        <v>15333</v>
      </c>
      <c r="C90" s="358">
        <f t="shared" si="5"/>
        <v>15333</v>
      </c>
      <c r="D90" s="122">
        <f>'Order Form'!$N$2</f>
        <v>0</v>
      </c>
      <c r="E90" s="361">
        <f>'Order Form'!$K$11</f>
        <v>0</v>
      </c>
      <c r="F90" s="361" t="str">
        <f>IF(ISBLANK('Order Form'!$K$12),"",'Order Form'!$K$12)</f>
        <v/>
      </c>
      <c r="G90" s="123">
        <f t="shared" ca="1" si="6"/>
        <v>42157</v>
      </c>
      <c r="H90" s="362">
        <f>'Order Form'!$K$13</f>
        <v>0</v>
      </c>
      <c r="I90" s="363">
        <f>'Order Form'!E105</f>
        <v>18.5</v>
      </c>
      <c r="J90" s="352">
        <f>'Order Form'!K105</f>
        <v>0</v>
      </c>
      <c r="K90" s="122" t="str">
        <f t="shared" si="7"/>
        <v>F</v>
      </c>
      <c r="L9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 s="122" t="str">
        <f>"SS2016"&amp;"-"&amp;D90&amp;"-"&amp;'Order Form'!$P$3&amp;"-1"</f>
        <v>SS2016-0-1-1</v>
      </c>
    </row>
    <row r="91" spans="1:13" x14ac:dyDescent="0.25">
      <c r="A91" s="360">
        <f>'Order Form'!A106</f>
        <v>15334</v>
      </c>
      <c r="B91" s="357">
        <f t="shared" si="4"/>
        <v>15334</v>
      </c>
      <c r="C91" s="358">
        <f t="shared" si="5"/>
        <v>15334</v>
      </c>
      <c r="D91" s="122">
        <f>'Order Form'!$N$2</f>
        <v>0</v>
      </c>
      <c r="E91" s="361">
        <f>'Order Form'!$K$11</f>
        <v>0</v>
      </c>
      <c r="F91" s="361" t="str">
        <f>IF(ISBLANK('Order Form'!$K$12),"",'Order Form'!$K$12)</f>
        <v/>
      </c>
      <c r="G91" s="123">
        <f t="shared" ca="1" si="6"/>
        <v>42157</v>
      </c>
      <c r="H91" s="362">
        <f>'Order Form'!$K$13</f>
        <v>0</v>
      </c>
      <c r="I91" s="363">
        <f>'Order Form'!E106</f>
        <v>18.5</v>
      </c>
      <c r="J91" s="352">
        <f>'Order Form'!K106</f>
        <v>0</v>
      </c>
      <c r="K91" s="122" t="str">
        <f t="shared" si="7"/>
        <v>F</v>
      </c>
      <c r="L9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 s="122" t="str">
        <f>"SS2016"&amp;"-"&amp;D91&amp;"-"&amp;'Order Form'!$P$3&amp;"-1"</f>
        <v>SS2016-0-1-1</v>
      </c>
    </row>
    <row r="92" spans="1:13" x14ac:dyDescent="0.25">
      <c r="A92" s="360">
        <f>'Order Form'!A107</f>
        <v>15335</v>
      </c>
      <c r="B92" s="357">
        <f t="shared" si="4"/>
        <v>15335</v>
      </c>
      <c r="C92" s="358">
        <f t="shared" si="5"/>
        <v>15335</v>
      </c>
      <c r="D92" s="122">
        <f>'Order Form'!$N$2</f>
        <v>0</v>
      </c>
      <c r="E92" s="361">
        <f>'Order Form'!$K$11</f>
        <v>0</v>
      </c>
      <c r="F92" s="361" t="str">
        <f>IF(ISBLANK('Order Form'!$K$12),"",'Order Form'!$K$12)</f>
        <v/>
      </c>
      <c r="G92" s="123">
        <f t="shared" ca="1" si="6"/>
        <v>42157</v>
      </c>
      <c r="H92" s="362">
        <f>'Order Form'!$K$13</f>
        <v>0</v>
      </c>
      <c r="I92" s="363">
        <f>'Order Form'!E107</f>
        <v>18.5</v>
      </c>
      <c r="J92" s="352">
        <f>'Order Form'!K107</f>
        <v>0</v>
      </c>
      <c r="K92" s="122" t="str">
        <f t="shared" si="7"/>
        <v>F</v>
      </c>
      <c r="L9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 s="122" t="str">
        <f>"SS2016"&amp;"-"&amp;D92&amp;"-"&amp;'Order Form'!$P$3&amp;"-1"</f>
        <v>SS2016-0-1-1</v>
      </c>
    </row>
    <row r="93" spans="1:13" x14ac:dyDescent="0.25">
      <c r="A93" s="360">
        <f>'Order Form'!A108</f>
        <v>15336</v>
      </c>
      <c r="B93" s="357">
        <f t="shared" si="4"/>
        <v>15336</v>
      </c>
      <c r="C93" s="358">
        <f t="shared" si="5"/>
        <v>15336</v>
      </c>
      <c r="D93" s="122">
        <f>'Order Form'!$N$2</f>
        <v>0</v>
      </c>
      <c r="E93" s="361">
        <f>'Order Form'!$K$11</f>
        <v>0</v>
      </c>
      <c r="F93" s="361" t="str">
        <f>IF(ISBLANK('Order Form'!$K$12),"",'Order Form'!$K$12)</f>
        <v/>
      </c>
      <c r="G93" s="123">
        <f t="shared" ca="1" si="6"/>
        <v>42157</v>
      </c>
      <c r="H93" s="362">
        <f>'Order Form'!$K$13</f>
        <v>0</v>
      </c>
      <c r="I93" s="363">
        <f>'Order Form'!E108</f>
        <v>18.5</v>
      </c>
      <c r="J93" s="352">
        <f>'Order Form'!K108</f>
        <v>0</v>
      </c>
      <c r="K93" s="122" t="str">
        <f t="shared" si="7"/>
        <v>F</v>
      </c>
      <c r="L9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 s="122" t="str">
        <f>"SS2016"&amp;"-"&amp;D93&amp;"-"&amp;'Order Form'!$P$3&amp;"-1"</f>
        <v>SS2016-0-1-1</v>
      </c>
    </row>
    <row r="94" spans="1:13" x14ac:dyDescent="0.25">
      <c r="A94" s="360">
        <f>'Order Form'!A109</f>
        <v>108555</v>
      </c>
      <c r="B94" s="357">
        <f t="shared" si="4"/>
        <v>108555</v>
      </c>
      <c r="C94" s="358">
        <f t="shared" si="5"/>
        <v>108555</v>
      </c>
      <c r="D94" s="122">
        <f>'Order Form'!$N$2</f>
        <v>0</v>
      </c>
      <c r="E94" s="361">
        <f>'Order Form'!$K$11</f>
        <v>0</v>
      </c>
      <c r="F94" s="361" t="str">
        <f>IF(ISBLANK('Order Form'!$K$12),"",'Order Form'!$K$12)</f>
        <v/>
      </c>
      <c r="G94" s="123">
        <f t="shared" ca="1" si="6"/>
        <v>42157</v>
      </c>
      <c r="H94" s="362">
        <f>'Order Form'!$K$13</f>
        <v>0</v>
      </c>
      <c r="I94" s="363">
        <f>'Order Form'!E109</f>
        <v>12.5</v>
      </c>
      <c r="J94" s="352">
        <f>'Order Form'!K109</f>
        <v>0</v>
      </c>
      <c r="K94" s="122" t="str">
        <f t="shared" si="7"/>
        <v>F</v>
      </c>
      <c r="L9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 s="122" t="str">
        <f>"SS2016"&amp;"-"&amp;D94&amp;"-"&amp;'Order Form'!$P$3&amp;"-1"</f>
        <v>SS2016-0-1-1</v>
      </c>
    </row>
    <row r="95" spans="1:13" x14ac:dyDescent="0.25">
      <c r="A95" s="360">
        <f>'Order Form'!A110</f>
        <v>108678</v>
      </c>
      <c r="B95" s="357">
        <f t="shared" si="4"/>
        <v>108678</v>
      </c>
      <c r="C95" s="358">
        <f t="shared" si="5"/>
        <v>108678</v>
      </c>
      <c r="D95" s="122">
        <f>'Order Form'!$N$2</f>
        <v>0</v>
      </c>
      <c r="E95" s="361">
        <f>'Order Form'!$K$11</f>
        <v>0</v>
      </c>
      <c r="F95" s="361" t="str">
        <f>IF(ISBLANK('Order Form'!$K$12),"",'Order Form'!$K$12)</f>
        <v/>
      </c>
      <c r="G95" s="123">
        <f t="shared" ca="1" si="6"/>
        <v>42157</v>
      </c>
      <c r="H95" s="362">
        <f>'Order Form'!$K$13</f>
        <v>0</v>
      </c>
      <c r="I95" s="363">
        <f>'Order Form'!E110</f>
        <v>12.5</v>
      </c>
      <c r="J95" s="352">
        <f>'Order Form'!K110</f>
        <v>0</v>
      </c>
      <c r="K95" s="122" t="str">
        <f t="shared" si="7"/>
        <v>F</v>
      </c>
      <c r="L9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 s="122" t="str">
        <f>"SS2016"&amp;"-"&amp;D95&amp;"-"&amp;'Order Form'!$P$3&amp;"-1"</f>
        <v>SS2016-0-1-1</v>
      </c>
    </row>
    <row r="96" spans="1:13" x14ac:dyDescent="0.25">
      <c r="A96" s="360">
        <f>'Order Form'!A111</f>
        <v>100137</v>
      </c>
      <c r="B96" s="357">
        <f t="shared" si="4"/>
        <v>100137</v>
      </c>
      <c r="C96" s="358">
        <f t="shared" si="5"/>
        <v>100137</v>
      </c>
      <c r="D96" s="122">
        <f>'Order Form'!$N$2</f>
        <v>0</v>
      </c>
      <c r="E96" s="361">
        <f>'Order Form'!$K$11</f>
        <v>0</v>
      </c>
      <c r="F96" s="361" t="str">
        <f>IF(ISBLANK('Order Form'!$K$12),"",'Order Form'!$K$12)</f>
        <v/>
      </c>
      <c r="G96" s="123">
        <f t="shared" ca="1" si="6"/>
        <v>42157</v>
      </c>
      <c r="H96" s="362">
        <f>'Order Form'!$K$13</f>
        <v>0</v>
      </c>
      <c r="I96" s="363">
        <f>'Order Form'!E111</f>
        <v>12.5</v>
      </c>
      <c r="J96" s="352">
        <f>'Order Form'!K111</f>
        <v>0</v>
      </c>
      <c r="K96" s="122" t="str">
        <f t="shared" si="7"/>
        <v>F</v>
      </c>
      <c r="L9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 s="122" t="str">
        <f>"SS2016"&amp;"-"&amp;D96&amp;"-"&amp;'Order Form'!$P$3&amp;"-1"</f>
        <v>SS2016-0-1-1</v>
      </c>
    </row>
    <row r="97" spans="1:13" x14ac:dyDescent="0.25">
      <c r="A97" s="360">
        <f>'Order Form'!A112</f>
        <v>100505</v>
      </c>
      <c r="B97" s="357">
        <f t="shared" si="4"/>
        <v>100505</v>
      </c>
      <c r="C97" s="358">
        <f t="shared" si="5"/>
        <v>100505</v>
      </c>
      <c r="D97" s="122">
        <f>'Order Form'!$N$2</f>
        <v>0</v>
      </c>
      <c r="E97" s="361">
        <f>'Order Form'!$K$11</f>
        <v>0</v>
      </c>
      <c r="F97" s="361" t="str">
        <f>IF(ISBLANK('Order Form'!$K$12),"",'Order Form'!$K$12)</f>
        <v/>
      </c>
      <c r="G97" s="123">
        <f t="shared" ca="1" si="6"/>
        <v>42157</v>
      </c>
      <c r="H97" s="362">
        <f>'Order Form'!$K$13</f>
        <v>0</v>
      </c>
      <c r="I97" s="363">
        <f>'Order Form'!E112</f>
        <v>12.5</v>
      </c>
      <c r="J97" s="352">
        <f>'Order Form'!K112</f>
        <v>0</v>
      </c>
      <c r="K97" s="122" t="str">
        <f t="shared" si="7"/>
        <v>F</v>
      </c>
      <c r="L9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 s="122" t="str">
        <f>"SS2016"&amp;"-"&amp;D97&amp;"-"&amp;'Order Form'!$P$3&amp;"-1"</f>
        <v>SS2016-0-1-1</v>
      </c>
    </row>
    <row r="98" spans="1:13" x14ac:dyDescent="0.25">
      <c r="A98" s="360">
        <f>'Order Form'!A113</f>
        <v>100139</v>
      </c>
      <c r="B98" s="357">
        <f t="shared" si="4"/>
        <v>100139</v>
      </c>
      <c r="C98" s="358">
        <f t="shared" si="5"/>
        <v>100139</v>
      </c>
      <c r="D98" s="122">
        <f>'Order Form'!$N$2</f>
        <v>0</v>
      </c>
      <c r="E98" s="361">
        <f>'Order Form'!$K$11</f>
        <v>0</v>
      </c>
      <c r="F98" s="361" t="str">
        <f>IF(ISBLANK('Order Form'!$K$12),"",'Order Form'!$K$12)</f>
        <v/>
      </c>
      <c r="G98" s="123">
        <f t="shared" ca="1" si="6"/>
        <v>42157</v>
      </c>
      <c r="H98" s="362">
        <f>'Order Form'!$K$13</f>
        <v>0</v>
      </c>
      <c r="I98" s="363">
        <f>'Order Form'!E113</f>
        <v>12.5</v>
      </c>
      <c r="J98" s="352">
        <f>'Order Form'!K113</f>
        <v>0</v>
      </c>
      <c r="K98" s="122" t="str">
        <f t="shared" si="7"/>
        <v>F</v>
      </c>
      <c r="L9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 s="122" t="str">
        <f>"SS2016"&amp;"-"&amp;D98&amp;"-"&amp;'Order Form'!$P$3&amp;"-1"</f>
        <v>SS2016-0-1-1</v>
      </c>
    </row>
    <row r="99" spans="1:13" x14ac:dyDescent="0.25">
      <c r="A99" s="360">
        <f>'Order Form'!A114</f>
        <v>100549</v>
      </c>
      <c r="B99" s="357">
        <f t="shared" si="4"/>
        <v>100549</v>
      </c>
      <c r="C99" s="358">
        <f t="shared" si="5"/>
        <v>100549</v>
      </c>
      <c r="D99" s="122">
        <f>'Order Form'!$N$2</f>
        <v>0</v>
      </c>
      <c r="E99" s="361">
        <f>'Order Form'!$K$11</f>
        <v>0</v>
      </c>
      <c r="F99" s="361" t="str">
        <f>IF(ISBLANK('Order Form'!$K$12),"",'Order Form'!$K$12)</f>
        <v/>
      </c>
      <c r="G99" s="123">
        <f t="shared" ca="1" si="6"/>
        <v>42157</v>
      </c>
      <c r="H99" s="362">
        <f>'Order Form'!$K$13</f>
        <v>0</v>
      </c>
      <c r="I99" s="363">
        <f>'Order Form'!E114</f>
        <v>12.5</v>
      </c>
      <c r="J99" s="352">
        <f>'Order Form'!K114</f>
        <v>0</v>
      </c>
      <c r="K99" s="122" t="str">
        <f t="shared" si="7"/>
        <v>F</v>
      </c>
      <c r="L9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 s="122" t="str">
        <f>"SS2016"&amp;"-"&amp;D99&amp;"-"&amp;'Order Form'!$P$3&amp;"-1"</f>
        <v>SS2016-0-1-1</v>
      </c>
    </row>
    <row r="100" spans="1:13" x14ac:dyDescent="0.25">
      <c r="A100" s="360">
        <f>'Order Form'!A115</f>
        <v>111624.55499999999</v>
      </c>
      <c r="B100" s="357">
        <f t="shared" si="4"/>
        <v>111624.55499999999</v>
      </c>
      <c r="C100" s="358">
        <f t="shared" si="5"/>
        <v>111624.55499999999</v>
      </c>
      <c r="D100" s="122">
        <f>'Order Form'!$N$2</f>
        <v>0</v>
      </c>
      <c r="E100" s="361">
        <f>'Order Form'!$K$11</f>
        <v>0</v>
      </c>
      <c r="F100" s="361" t="str">
        <f>IF(ISBLANK('Order Form'!$K$12),"",'Order Form'!$K$12)</f>
        <v/>
      </c>
      <c r="G100" s="123">
        <f t="shared" ca="1" si="6"/>
        <v>42157</v>
      </c>
      <c r="H100" s="362">
        <f>'Order Form'!$K$13</f>
        <v>0</v>
      </c>
      <c r="I100" s="363">
        <f>'Order Form'!E115</f>
        <v>12.5</v>
      </c>
      <c r="J100" s="352">
        <f>'Order Form'!K115</f>
        <v>0</v>
      </c>
      <c r="K100" s="122" t="str">
        <f t="shared" si="7"/>
        <v>F</v>
      </c>
      <c r="L10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 s="122" t="str">
        <f>"SS2016"&amp;"-"&amp;D100&amp;"-"&amp;'Order Form'!$P$3&amp;"-1"</f>
        <v>SS2016-0-1-1</v>
      </c>
    </row>
    <row r="101" spans="1:13" x14ac:dyDescent="0.25">
      <c r="A101" s="360">
        <f>'Order Form'!A116</f>
        <v>111664.70699999999</v>
      </c>
      <c r="B101" s="357">
        <f t="shared" si="4"/>
        <v>111664.70699999999</v>
      </c>
      <c r="C101" s="358">
        <f t="shared" si="5"/>
        <v>111664.70699999999</v>
      </c>
      <c r="D101" s="122">
        <f>'Order Form'!$N$2</f>
        <v>0</v>
      </c>
      <c r="E101" s="361">
        <f>'Order Form'!$K$11</f>
        <v>0</v>
      </c>
      <c r="F101" s="361" t="str">
        <f>IF(ISBLANK('Order Form'!$K$12),"",'Order Form'!$K$12)</f>
        <v/>
      </c>
      <c r="G101" s="123">
        <f t="shared" ca="1" si="6"/>
        <v>42157</v>
      </c>
      <c r="H101" s="362">
        <f>'Order Form'!$K$13</f>
        <v>0</v>
      </c>
      <c r="I101" s="363">
        <f>'Order Form'!E116</f>
        <v>12.5</v>
      </c>
      <c r="J101" s="352">
        <f>'Order Form'!K116</f>
        <v>0</v>
      </c>
      <c r="K101" s="122" t="str">
        <f t="shared" si="7"/>
        <v>F</v>
      </c>
      <c r="L10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 s="122" t="str">
        <f>"SS2016"&amp;"-"&amp;D101&amp;"-"&amp;'Order Form'!$P$3&amp;"-1"</f>
        <v>SS2016-0-1-1</v>
      </c>
    </row>
    <row r="102" spans="1:13" x14ac:dyDescent="0.25">
      <c r="A102" s="360">
        <f>'Order Form'!A117</f>
        <v>108673</v>
      </c>
      <c r="B102" s="357">
        <f t="shared" si="4"/>
        <v>108673</v>
      </c>
      <c r="C102" s="358">
        <f t="shared" si="5"/>
        <v>108673</v>
      </c>
      <c r="D102" s="122">
        <f>'Order Form'!$N$2</f>
        <v>0</v>
      </c>
      <c r="E102" s="361">
        <f>'Order Form'!$K$11</f>
        <v>0</v>
      </c>
      <c r="F102" s="361" t="str">
        <f>IF(ISBLANK('Order Form'!$K$12),"",'Order Form'!$K$12)</f>
        <v/>
      </c>
      <c r="G102" s="123">
        <f t="shared" ca="1" si="6"/>
        <v>42157</v>
      </c>
      <c r="H102" s="362">
        <f>'Order Form'!$K$13</f>
        <v>0</v>
      </c>
      <c r="I102" s="363">
        <f>'Order Form'!E117</f>
        <v>12.5</v>
      </c>
      <c r="J102" s="352">
        <f>'Order Form'!K117</f>
        <v>0</v>
      </c>
      <c r="K102" s="122" t="str">
        <f t="shared" si="7"/>
        <v>F</v>
      </c>
      <c r="L10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 s="122" t="str">
        <f>"SS2016"&amp;"-"&amp;D102&amp;"-"&amp;'Order Form'!$P$3&amp;"-1"</f>
        <v>SS2016-0-1-1</v>
      </c>
    </row>
    <row r="103" spans="1:13" x14ac:dyDescent="0.25">
      <c r="A103" s="360">
        <f>'Order Form'!A118</f>
        <v>107694</v>
      </c>
      <c r="B103" s="357">
        <f t="shared" si="4"/>
        <v>107694</v>
      </c>
      <c r="C103" s="358">
        <f t="shared" si="5"/>
        <v>107694</v>
      </c>
      <c r="D103" s="122">
        <f>'Order Form'!$N$2</f>
        <v>0</v>
      </c>
      <c r="E103" s="361">
        <f>'Order Form'!$K$11</f>
        <v>0</v>
      </c>
      <c r="F103" s="361" t="str">
        <f>IF(ISBLANK('Order Form'!$K$12),"",'Order Form'!$K$12)</f>
        <v/>
      </c>
      <c r="G103" s="123">
        <f t="shared" ca="1" si="6"/>
        <v>42157</v>
      </c>
      <c r="H103" s="362">
        <f>'Order Form'!$K$13</f>
        <v>0</v>
      </c>
      <c r="I103" s="363">
        <f>'Order Form'!E118</f>
        <v>12.5</v>
      </c>
      <c r="J103" s="352">
        <f>'Order Form'!K118</f>
        <v>0</v>
      </c>
      <c r="K103" s="122" t="str">
        <f t="shared" si="7"/>
        <v>F</v>
      </c>
      <c r="L10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 s="122" t="str">
        <f>"SS2016"&amp;"-"&amp;D103&amp;"-"&amp;'Order Form'!$P$3&amp;"-1"</f>
        <v>SS2016-0-1-1</v>
      </c>
    </row>
    <row r="104" spans="1:13" x14ac:dyDescent="0.25">
      <c r="A104" s="360">
        <f>'Order Form'!A119</f>
        <v>107693</v>
      </c>
      <c r="B104" s="357">
        <f t="shared" si="4"/>
        <v>107693</v>
      </c>
      <c r="C104" s="358">
        <f t="shared" si="5"/>
        <v>107693</v>
      </c>
      <c r="D104" s="122">
        <f>'Order Form'!$N$2</f>
        <v>0</v>
      </c>
      <c r="E104" s="361">
        <f>'Order Form'!$K$11</f>
        <v>0</v>
      </c>
      <c r="F104" s="361" t="str">
        <f>IF(ISBLANK('Order Form'!$K$12),"",'Order Form'!$K$12)</f>
        <v/>
      </c>
      <c r="G104" s="123">
        <f t="shared" ca="1" si="6"/>
        <v>42157</v>
      </c>
      <c r="H104" s="362">
        <f>'Order Form'!$K$13</f>
        <v>0</v>
      </c>
      <c r="I104" s="363">
        <f>'Order Form'!E119</f>
        <v>12.5</v>
      </c>
      <c r="J104" s="352">
        <f>'Order Form'!K119</f>
        <v>0</v>
      </c>
      <c r="K104" s="122" t="str">
        <f t="shared" si="7"/>
        <v>F</v>
      </c>
      <c r="L10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 s="122" t="str">
        <f>"SS2016"&amp;"-"&amp;D104&amp;"-"&amp;'Order Form'!$P$3&amp;"-1"</f>
        <v>SS2016-0-1-1</v>
      </c>
    </row>
    <row r="105" spans="1:13" x14ac:dyDescent="0.25">
      <c r="A105" s="360">
        <f>'Order Form'!A120</f>
        <v>107696</v>
      </c>
      <c r="B105" s="357">
        <f t="shared" si="4"/>
        <v>107696</v>
      </c>
      <c r="C105" s="358">
        <f t="shared" si="5"/>
        <v>107696</v>
      </c>
      <c r="D105" s="122">
        <f>'Order Form'!$N$2</f>
        <v>0</v>
      </c>
      <c r="E105" s="361">
        <f>'Order Form'!$K$11</f>
        <v>0</v>
      </c>
      <c r="F105" s="361" t="str">
        <f>IF(ISBLANK('Order Form'!$K$12),"",'Order Form'!$K$12)</f>
        <v/>
      </c>
      <c r="G105" s="123">
        <f t="shared" ca="1" si="6"/>
        <v>42157</v>
      </c>
      <c r="H105" s="362">
        <f>'Order Form'!$K$13</f>
        <v>0</v>
      </c>
      <c r="I105" s="363">
        <f>'Order Form'!E120</f>
        <v>12.5</v>
      </c>
      <c r="J105" s="352">
        <f>'Order Form'!K120</f>
        <v>0</v>
      </c>
      <c r="K105" s="122" t="str">
        <f t="shared" si="7"/>
        <v>F</v>
      </c>
      <c r="L10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 s="122" t="str">
        <f>"SS2016"&amp;"-"&amp;D105&amp;"-"&amp;'Order Form'!$P$3&amp;"-1"</f>
        <v>SS2016-0-1-1</v>
      </c>
    </row>
    <row r="106" spans="1:13" x14ac:dyDescent="0.25">
      <c r="A106" s="360">
        <f>'Order Form'!A121</f>
        <v>107698</v>
      </c>
      <c r="B106" s="357">
        <f t="shared" si="4"/>
        <v>107698</v>
      </c>
      <c r="C106" s="358">
        <f t="shared" si="5"/>
        <v>107698</v>
      </c>
      <c r="D106" s="122">
        <f>'Order Form'!$N$2</f>
        <v>0</v>
      </c>
      <c r="E106" s="361">
        <f>'Order Form'!$K$11</f>
        <v>0</v>
      </c>
      <c r="F106" s="361" t="str">
        <f>IF(ISBLANK('Order Form'!$K$12),"",'Order Form'!$K$12)</f>
        <v/>
      </c>
      <c r="G106" s="123">
        <f t="shared" ca="1" si="6"/>
        <v>42157</v>
      </c>
      <c r="H106" s="362">
        <f>'Order Form'!$K$13</f>
        <v>0</v>
      </c>
      <c r="I106" s="363">
        <f>'Order Form'!E121</f>
        <v>12.5</v>
      </c>
      <c r="J106" s="352">
        <f>'Order Form'!K121</f>
        <v>0</v>
      </c>
      <c r="K106" s="122" t="str">
        <f t="shared" si="7"/>
        <v>F</v>
      </c>
      <c r="L10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 s="122" t="str">
        <f>"SS2016"&amp;"-"&amp;D106&amp;"-"&amp;'Order Form'!$P$3&amp;"-1"</f>
        <v>SS2016-0-1-1</v>
      </c>
    </row>
    <row r="107" spans="1:13" x14ac:dyDescent="0.25">
      <c r="A107" s="360">
        <f>'Order Form'!A122</f>
        <v>107695</v>
      </c>
      <c r="B107" s="357">
        <f t="shared" si="4"/>
        <v>107695</v>
      </c>
      <c r="C107" s="358">
        <f t="shared" si="5"/>
        <v>107695</v>
      </c>
      <c r="D107" s="122">
        <f>'Order Form'!$N$2</f>
        <v>0</v>
      </c>
      <c r="E107" s="361">
        <f>'Order Form'!$K$11</f>
        <v>0</v>
      </c>
      <c r="F107" s="361" t="str">
        <f>IF(ISBLANK('Order Form'!$K$12),"",'Order Form'!$K$12)</f>
        <v/>
      </c>
      <c r="G107" s="123">
        <f t="shared" ca="1" si="6"/>
        <v>42157</v>
      </c>
      <c r="H107" s="362">
        <f>'Order Form'!$K$13</f>
        <v>0</v>
      </c>
      <c r="I107" s="363">
        <f>'Order Form'!E122</f>
        <v>12.5</v>
      </c>
      <c r="J107" s="352">
        <f>'Order Form'!K122</f>
        <v>0</v>
      </c>
      <c r="K107" s="122" t="str">
        <f t="shared" si="7"/>
        <v>F</v>
      </c>
      <c r="L10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 s="122" t="str">
        <f>"SS2016"&amp;"-"&amp;D107&amp;"-"&amp;'Order Form'!$P$3&amp;"-1"</f>
        <v>SS2016-0-1-1</v>
      </c>
    </row>
    <row r="108" spans="1:13" x14ac:dyDescent="0.25">
      <c r="A108" s="360">
        <f>'Order Form'!A123</f>
        <v>111613.787</v>
      </c>
      <c r="B108" s="357">
        <f t="shared" si="4"/>
        <v>111613.787</v>
      </c>
      <c r="C108" s="358">
        <f t="shared" si="5"/>
        <v>111613.787</v>
      </c>
      <c r="D108" s="122">
        <f>'Order Form'!$N$2</f>
        <v>0</v>
      </c>
      <c r="E108" s="361">
        <f>'Order Form'!$K$11</f>
        <v>0</v>
      </c>
      <c r="F108" s="361" t="str">
        <f>IF(ISBLANK('Order Form'!$K$12),"",'Order Form'!$K$12)</f>
        <v/>
      </c>
      <c r="G108" s="123">
        <f t="shared" ca="1" si="6"/>
        <v>42157</v>
      </c>
      <c r="H108" s="362">
        <f>'Order Form'!$K$13</f>
        <v>0</v>
      </c>
      <c r="I108" s="363">
        <f>'Order Form'!E123</f>
        <v>12.5</v>
      </c>
      <c r="J108" s="352">
        <f>'Order Form'!K123</f>
        <v>0</v>
      </c>
      <c r="K108" s="122" t="str">
        <f t="shared" si="7"/>
        <v>F</v>
      </c>
      <c r="L10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 s="122" t="str">
        <f>"SS2016"&amp;"-"&amp;D108&amp;"-"&amp;'Order Form'!$P$3&amp;"-1"</f>
        <v>SS2016-0-1-1</v>
      </c>
    </row>
    <row r="109" spans="1:13" x14ac:dyDescent="0.25">
      <c r="A109" s="360">
        <f>'Order Form'!A124</f>
        <v>111643.55499999999</v>
      </c>
      <c r="B109" s="357">
        <f t="shared" si="4"/>
        <v>111643.55499999999</v>
      </c>
      <c r="C109" s="358">
        <f t="shared" si="5"/>
        <v>111643.55499999999</v>
      </c>
      <c r="D109" s="122">
        <f>'Order Form'!$N$2</f>
        <v>0</v>
      </c>
      <c r="E109" s="361">
        <f>'Order Form'!$K$11</f>
        <v>0</v>
      </c>
      <c r="F109" s="361" t="str">
        <f>IF(ISBLANK('Order Form'!$K$12),"",'Order Form'!$K$12)</f>
        <v/>
      </c>
      <c r="G109" s="123">
        <f t="shared" ca="1" si="6"/>
        <v>42157</v>
      </c>
      <c r="H109" s="362">
        <f>'Order Form'!$K$13</f>
        <v>0</v>
      </c>
      <c r="I109" s="363">
        <f>'Order Form'!E124</f>
        <v>12.5</v>
      </c>
      <c r="J109" s="352">
        <f>'Order Form'!K124</f>
        <v>0</v>
      </c>
      <c r="K109" s="122" t="str">
        <f t="shared" si="7"/>
        <v>F</v>
      </c>
      <c r="L10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 s="122" t="str">
        <f>"SS2016"&amp;"-"&amp;D109&amp;"-"&amp;'Order Form'!$P$3&amp;"-1"</f>
        <v>SS2016-0-1-1</v>
      </c>
    </row>
    <row r="110" spans="1:13" x14ac:dyDescent="0.25">
      <c r="A110" s="360">
        <f>'Order Form'!A125</f>
        <v>111642.70699999999</v>
      </c>
      <c r="B110" s="357">
        <f t="shared" si="4"/>
        <v>111642.70699999999</v>
      </c>
      <c r="C110" s="358">
        <f t="shared" si="5"/>
        <v>111642.70699999999</v>
      </c>
      <c r="D110" s="122">
        <f>'Order Form'!$N$2</f>
        <v>0</v>
      </c>
      <c r="E110" s="361">
        <f>'Order Form'!$K$11</f>
        <v>0</v>
      </c>
      <c r="F110" s="361" t="str">
        <f>IF(ISBLANK('Order Form'!$K$12),"",'Order Form'!$K$12)</f>
        <v/>
      </c>
      <c r="G110" s="123">
        <f t="shared" ca="1" si="6"/>
        <v>42157</v>
      </c>
      <c r="H110" s="362">
        <f>'Order Form'!$K$13</f>
        <v>0</v>
      </c>
      <c r="I110" s="363">
        <f>'Order Form'!E125</f>
        <v>12.5</v>
      </c>
      <c r="J110" s="352">
        <f>'Order Form'!K125</f>
        <v>0</v>
      </c>
      <c r="K110" s="122" t="str">
        <f t="shared" si="7"/>
        <v>F</v>
      </c>
      <c r="L11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 s="122" t="str">
        <f>"SS2016"&amp;"-"&amp;D110&amp;"-"&amp;'Order Form'!$P$3&amp;"-1"</f>
        <v>SS2016-0-1-1</v>
      </c>
    </row>
    <row r="111" spans="1:13" x14ac:dyDescent="0.25">
      <c r="A111" s="360">
        <f>'Order Form'!A126</f>
        <v>108700</v>
      </c>
      <c r="B111" s="357">
        <f t="shared" si="4"/>
        <v>108700</v>
      </c>
      <c r="C111" s="358">
        <f t="shared" si="5"/>
        <v>108700</v>
      </c>
      <c r="D111" s="122">
        <f>'Order Form'!$N$2</f>
        <v>0</v>
      </c>
      <c r="E111" s="361">
        <f>'Order Form'!$K$11</f>
        <v>0</v>
      </c>
      <c r="F111" s="361" t="str">
        <f>IF(ISBLANK('Order Form'!$K$12),"",'Order Form'!$K$12)</f>
        <v/>
      </c>
      <c r="G111" s="123">
        <f t="shared" ca="1" si="6"/>
        <v>42157</v>
      </c>
      <c r="H111" s="362">
        <f>'Order Form'!$K$13</f>
        <v>0</v>
      </c>
      <c r="I111" s="363">
        <f>'Order Form'!E126</f>
        <v>12.5</v>
      </c>
      <c r="J111" s="352">
        <f>'Order Form'!K126</f>
        <v>0</v>
      </c>
      <c r="K111" s="122" t="str">
        <f t="shared" si="7"/>
        <v>F</v>
      </c>
      <c r="L11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 s="122" t="str">
        <f>"SS2016"&amp;"-"&amp;D111&amp;"-"&amp;'Order Form'!$P$3&amp;"-1"</f>
        <v>SS2016-0-1-1</v>
      </c>
    </row>
    <row r="112" spans="1:13" x14ac:dyDescent="0.25">
      <c r="A112" s="360">
        <f>'Order Form'!A127</f>
        <v>111656.55499999999</v>
      </c>
      <c r="B112" s="357">
        <f t="shared" si="4"/>
        <v>111656.55499999999</v>
      </c>
      <c r="C112" s="358">
        <f t="shared" si="5"/>
        <v>111656.55499999999</v>
      </c>
      <c r="D112" s="122">
        <f>'Order Form'!$N$2</f>
        <v>0</v>
      </c>
      <c r="E112" s="361">
        <f>'Order Form'!$K$11</f>
        <v>0</v>
      </c>
      <c r="F112" s="361" t="str">
        <f>IF(ISBLANK('Order Form'!$K$12),"",'Order Form'!$K$12)</f>
        <v/>
      </c>
      <c r="G112" s="123">
        <f t="shared" ca="1" si="6"/>
        <v>42157</v>
      </c>
      <c r="H112" s="362">
        <f>'Order Form'!$K$13</f>
        <v>0</v>
      </c>
      <c r="I112" s="363">
        <f>'Order Form'!E127</f>
        <v>12.5</v>
      </c>
      <c r="J112" s="352">
        <f>'Order Form'!K127</f>
        <v>0</v>
      </c>
      <c r="K112" s="122" t="str">
        <f t="shared" si="7"/>
        <v>F</v>
      </c>
      <c r="L11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 s="122" t="str">
        <f>"SS2016"&amp;"-"&amp;D112&amp;"-"&amp;'Order Form'!$P$3&amp;"-1"</f>
        <v>SS2016-0-1-1</v>
      </c>
    </row>
    <row r="113" spans="1:13" x14ac:dyDescent="0.25">
      <c r="A113" s="360">
        <f>'Order Form'!A128</f>
        <v>111655.55499999999</v>
      </c>
      <c r="B113" s="357">
        <f t="shared" si="4"/>
        <v>111655.55499999999</v>
      </c>
      <c r="C113" s="358">
        <f t="shared" si="5"/>
        <v>111655.55499999999</v>
      </c>
      <c r="D113" s="122">
        <f>'Order Form'!$N$2</f>
        <v>0</v>
      </c>
      <c r="E113" s="361">
        <f>'Order Form'!$K$11</f>
        <v>0</v>
      </c>
      <c r="F113" s="361" t="str">
        <f>IF(ISBLANK('Order Form'!$K$12),"",'Order Form'!$K$12)</f>
        <v/>
      </c>
      <c r="G113" s="123">
        <f t="shared" ca="1" si="6"/>
        <v>42157</v>
      </c>
      <c r="H113" s="362">
        <f>'Order Form'!$K$13</f>
        <v>0</v>
      </c>
      <c r="I113" s="363">
        <f>'Order Form'!E128</f>
        <v>12.5</v>
      </c>
      <c r="J113" s="352">
        <f>'Order Form'!K128</f>
        <v>0</v>
      </c>
      <c r="K113" s="122" t="str">
        <f t="shared" si="7"/>
        <v>F</v>
      </c>
      <c r="L11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 s="122" t="str">
        <f>"SS2016"&amp;"-"&amp;D113&amp;"-"&amp;'Order Form'!$P$3&amp;"-1"</f>
        <v>SS2016-0-1-1</v>
      </c>
    </row>
    <row r="114" spans="1:13" x14ac:dyDescent="0.25">
      <c r="A114" s="360">
        <f>'Order Form'!A129</f>
        <v>111654.93700000001</v>
      </c>
      <c r="B114" s="357">
        <f t="shared" si="4"/>
        <v>111654.93700000001</v>
      </c>
      <c r="C114" s="358">
        <f t="shared" si="5"/>
        <v>111654.93700000001</v>
      </c>
      <c r="D114" s="122">
        <f>'Order Form'!$N$2</f>
        <v>0</v>
      </c>
      <c r="E114" s="361">
        <f>'Order Form'!$K$11</f>
        <v>0</v>
      </c>
      <c r="F114" s="361" t="str">
        <f>IF(ISBLANK('Order Form'!$K$12),"",'Order Form'!$K$12)</f>
        <v/>
      </c>
      <c r="G114" s="123">
        <f t="shared" ca="1" si="6"/>
        <v>42157</v>
      </c>
      <c r="H114" s="362">
        <f>'Order Form'!$K$13</f>
        <v>0</v>
      </c>
      <c r="I114" s="363">
        <f>'Order Form'!E129</f>
        <v>12.5</v>
      </c>
      <c r="J114" s="352">
        <f>'Order Form'!K129</f>
        <v>0</v>
      </c>
      <c r="K114" s="122" t="str">
        <f t="shared" si="7"/>
        <v>F</v>
      </c>
      <c r="L11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 s="122" t="str">
        <f>"SS2016"&amp;"-"&amp;D114&amp;"-"&amp;'Order Form'!$P$3&amp;"-1"</f>
        <v>SS2016-0-1-1</v>
      </c>
    </row>
    <row r="115" spans="1:13" x14ac:dyDescent="0.25">
      <c r="A115" s="360">
        <f>'Order Form'!A130</f>
        <v>100482</v>
      </c>
      <c r="B115" s="357">
        <f t="shared" si="4"/>
        <v>100482</v>
      </c>
      <c r="C115" s="358">
        <f t="shared" si="5"/>
        <v>100482</v>
      </c>
      <c r="D115" s="122">
        <f>'Order Form'!$N$2</f>
        <v>0</v>
      </c>
      <c r="E115" s="361">
        <f>'Order Form'!$K$11</f>
        <v>0</v>
      </c>
      <c r="F115" s="361" t="str">
        <f>IF(ISBLANK('Order Form'!$K$12),"",'Order Form'!$K$12)</f>
        <v/>
      </c>
      <c r="G115" s="123">
        <f t="shared" ca="1" si="6"/>
        <v>42157</v>
      </c>
      <c r="H115" s="362">
        <f>'Order Form'!$K$13</f>
        <v>0</v>
      </c>
      <c r="I115" s="363">
        <f>'Order Form'!E130</f>
        <v>12.5</v>
      </c>
      <c r="J115" s="352">
        <f>'Order Form'!K130</f>
        <v>0</v>
      </c>
      <c r="K115" s="122" t="str">
        <f t="shared" si="7"/>
        <v>F</v>
      </c>
      <c r="L11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 s="122" t="str">
        <f>"SS2016"&amp;"-"&amp;D115&amp;"-"&amp;'Order Form'!$P$3&amp;"-1"</f>
        <v>SS2016-0-1-1</v>
      </c>
    </row>
    <row r="116" spans="1:13" x14ac:dyDescent="0.25">
      <c r="A116" s="360">
        <f>'Order Form'!A131</f>
        <v>100483</v>
      </c>
      <c r="B116" s="357">
        <f t="shared" si="4"/>
        <v>100483</v>
      </c>
      <c r="C116" s="358">
        <f t="shared" si="5"/>
        <v>100483</v>
      </c>
      <c r="D116" s="122">
        <f>'Order Form'!$N$2</f>
        <v>0</v>
      </c>
      <c r="E116" s="361">
        <f>'Order Form'!$K$11</f>
        <v>0</v>
      </c>
      <c r="F116" s="361" t="str">
        <f>IF(ISBLANK('Order Form'!$K$12),"",'Order Form'!$K$12)</f>
        <v/>
      </c>
      <c r="G116" s="123">
        <f t="shared" ca="1" si="6"/>
        <v>42157</v>
      </c>
      <c r="H116" s="362">
        <f>'Order Form'!$K$13</f>
        <v>0</v>
      </c>
      <c r="I116" s="363">
        <f>'Order Form'!E131</f>
        <v>12.5</v>
      </c>
      <c r="J116" s="352">
        <f>'Order Form'!K131</f>
        <v>0</v>
      </c>
      <c r="K116" s="122" t="str">
        <f t="shared" si="7"/>
        <v>F</v>
      </c>
      <c r="L11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 s="122" t="str">
        <f>"SS2016"&amp;"-"&amp;D116&amp;"-"&amp;'Order Form'!$P$3&amp;"-1"</f>
        <v>SS2016-0-1-1</v>
      </c>
    </row>
    <row r="117" spans="1:13" x14ac:dyDescent="0.25">
      <c r="A117" s="360">
        <f>'Order Form'!A132</f>
        <v>100481</v>
      </c>
      <c r="B117" s="357">
        <f t="shared" si="4"/>
        <v>100481</v>
      </c>
      <c r="C117" s="358">
        <f t="shared" si="5"/>
        <v>100481</v>
      </c>
      <c r="D117" s="122">
        <f>'Order Form'!$N$2</f>
        <v>0</v>
      </c>
      <c r="E117" s="361">
        <f>'Order Form'!$K$11</f>
        <v>0</v>
      </c>
      <c r="F117" s="361" t="str">
        <f>IF(ISBLANK('Order Form'!$K$12),"",'Order Form'!$K$12)</f>
        <v/>
      </c>
      <c r="G117" s="123">
        <f t="shared" ca="1" si="6"/>
        <v>42157</v>
      </c>
      <c r="H117" s="362">
        <f>'Order Form'!$K$13</f>
        <v>0</v>
      </c>
      <c r="I117" s="363">
        <f>'Order Form'!E132</f>
        <v>12.5</v>
      </c>
      <c r="J117" s="352">
        <f>'Order Form'!K132</f>
        <v>0</v>
      </c>
      <c r="K117" s="122" t="str">
        <f t="shared" si="7"/>
        <v>F</v>
      </c>
      <c r="L11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 s="122" t="str">
        <f>"SS2016"&amp;"-"&amp;D117&amp;"-"&amp;'Order Form'!$P$3&amp;"-1"</f>
        <v>SS2016-0-1-1</v>
      </c>
    </row>
    <row r="118" spans="1:13" x14ac:dyDescent="0.25">
      <c r="A118" s="360">
        <f>'Order Form'!A133</f>
        <v>107700</v>
      </c>
      <c r="B118" s="357">
        <f t="shared" si="4"/>
        <v>107700</v>
      </c>
      <c r="C118" s="358">
        <f t="shared" si="5"/>
        <v>107700</v>
      </c>
      <c r="D118" s="122">
        <f>'Order Form'!$N$2</f>
        <v>0</v>
      </c>
      <c r="E118" s="361">
        <f>'Order Form'!$K$11</f>
        <v>0</v>
      </c>
      <c r="F118" s="361" t="str">
        <f>IF(ISBLANK('Order Form'!$K$12),"",'Order Form'!$K$12)</f>
        <v/>
      </c>
      <c r="G118" s="123">
        <f t="shared" ca="1" si="6"/>
        <v>42157</v>
      </c>
      <c r="H118" s="362">
        <f>'Order Form'!$K$13</f>
        <v>0</v>
      </c>
      <c r="I118" s="363">
        <f>'Order Form'!E133</f>
        <v>12.5</v>
      </c>
      <c r="J118" s="352">
        <f>'Order Form'!K133</f>
        <v>0</v>
      </c>
      <c r="K118" s="122" t="str">
        <f t="shared" si="7"/>
        <v>F</v>
      </c>
      <c r="L11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 s="122" t="str">
        <f>"SS2016"&amp;"-"&amp;D118&amp;"-"&amp;'Order Form'!$P$3&amp;"-1"</f>
        <v>SS2016-0-1-1</v>
      </c>
    </row>
    <row r="119" spans="1:13" x14ac:dyDescent="0.25">
      <c r="A119" s="360">
        <f>'Order Form'!A134</f>
        <v>107701</v>
      </c>
      <c r="B119" s="357">
        <f t="shared" si="4"/>
        <v>107701</v>
      </c>
      <c r="C119" s="358">
        <f t="shared" si="5"/>
        <v>107701</v>
      </c>
      <c r="D119" s="122">
        <f>'Order Form'!$N$2</f>
        <v>0</v>
      </c>
      <c r="E119" s="361">
        <f>'Order Form'!$K$11</f>
        <v>0</v>
      </c>
      <c r="F119" s="361" t="str">
        <f>IF(ISBLANK('Order Form'!$K$12),"",'Order Form'!$K$12)</f>
        <v/>
      </c>
      <c r="G119" s="123">
        <f t="shared" ca="1" si="6"/>
        <v>42157</v>
      </c>
      <c r="H119" s="362">
        <f>'Order Form'!$K$13</f>
        <v>0</v>
      </c>
      <c r="I119" s="363">
        <f>'Order Form'!E134</f>
        <v>12.5</v>
      </c>
      <c r="J119" s="352">
        <f>'Order Form'!K134</f>
        <v>0</v>
      </c>
      <c r="K119" s="122" t="str">
        <f t="shared" si="7"/>
        <v>F</v>
      </c>
      <c r="L11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 s="122" t="str">
        <f>"SS2016"&amp;"-"&amp;D119&amp;"-"&amp;'Order Form'!$P$3&amp;"-1"</f>
        <v>SS2016-0-1-1</v>
      </c>
    </row>
    <row r="120" spans="1:13" x14ac:dyDescent="0.25">
      <c r="A120" s="360">
        <f>'Order Form'!A135</f>
        <v>107702</v>
      </c>
      <c r="B120" s="357">
        <f t="shared" si="4"/>
        <v>107702</v>
      </c>
      <c r="C120" s="358">
        <f t="shared" si="5"/>
        <v>107702</v>
      </c>
      <c r="D120" s="122">
        <f>'Order Form'!$N$2</f>
        <v>0</v>
      </c>
      <c r="E120" s="361">
        <f>'Order Form'!$K$11</f>
        <v>0</v>
      </c>
      <c r="F120" s="361" t="str">
        <f>IF(ISBLANK('Order Form'!$K$12),"",'Order Form'!$K$12)</f>
        <v/>
      </c>
      <c r="G120" s="123">
        <f t="shared" ca="1" si="6"/>
        <v>42157</v>
      </c>
      <c r="H120" s="362">
        <f>'Order Form'!$K$13</f>
        <v>0</v>
      </c>
      <c r="I120" s="363">
        <f>'Order Form'!E135</f>
        <v>12.5</v>
      </c>
      <c r="J120" s="352">
        <f>'Order Form'!K135</f>
        <v>0</v>
      </c>
      <c r="K120" s="122" t="str">
        <f t="shared" si="7"/>
        <v>F</v>
      </c>
      <c r="L12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 s="122" t="str">
        <f>"SS2016"&amp;"-"&amp;D120&amp;"-"&amp;'Order Form'!$P$3&amp;"-1"</f>
        <v>SS2016-0-1-1</v>
      </c>
    </row>
    <row r="121" spans="1:13" x14ac:dyDescent="0.25">
      <c r="A121" s="360">
        <f>'Order Form'!A136</f>
        <v>107703</v>
      </c>
      <c r="B121" s="357">
        <f t="shared" si="4"/>
        <v>107703</v>
      </c>
      <c r="C121" s="358">
        <f t="shared" si="5"/>
        <v>107703</v>
      </c>
      <c r="D121" s="122">
        <f>'Order Form'!$N$2</f>
        <v>0</v>
      </c>
      <c r="E121" s="361">
        <f>'Order Form'!$K$11</f>
        <v>0</v>
      </c>
      <c r="F121" s="361" t="str">
        <f>IF(ISBLANK('Order Form'!$K$12),"",'Order Form'!$K$12)</f>
        <v/>
      </c>
      <c r="G121" s="123">
        <f t="shared" ca="1" si="6"/>
        <v>42157</v>
      </c>
      <c r="H121" s="362">
        <f>'Order Form'!$K$13</f>
        <v>0</v>
      </c>
      <c r="I121" s="363">
        <f>'Order Form'!E136</f>
        <v>12.5</v>
      </c>
      <c r="J121" s="352">
        <f>'Order Form'!K136</f>
        <v>0</v>
      </c>
      <c r="K121" s="122" t="str">
        <f t="shared" si="7"/>
        <v>F</v>
      </c>
      <c r="L12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 s="122" t="str">
        <f>"SS2016"&amp;"-"&amp;D121&amp;"-"&amp;'Order Form'!$P$3&amp;"-1"</f>
        <v>SS2016-0-1-1</v>
      </c>
    </row>
    <row r="122" spans="1:13" x14ac:dyDescent="0.25">
      <c r="A122" s="360">
        <f>'Order Form'!A137</f>
        <v>108674</v>
      </c>
      <c r="B122" s="357">
        <f t="shared" si="4"/>
        <v>108674</v>
      </c>
      <c r="C122" s="358">
        <f t="shared" si="5"/>
        <v>108674</v>
      </c>
      <c r="D122" s="122">
        <f>'Order Form'!$N$2</f>
        <v>0</v>
      </c>
      <c r="E122" s="361">
        <f>'Order Form'!$K$11</f>
        <v>0</v>
      </c>
      <c r="F122" s="361" t="str">
        <f>IF(ISBLANK('Order Form'!$K$12),"",'Order Form'!$K$12)</f>
        <v/>
      </c>
      <c r="G122" s="123">
        <f t="shared" ca="1" si="6"/>
        <v>42157</v>
      </c>
      <c r="H122" s="362">
        <f>'Order Form'!$K$13</f>
        <v>0</v>
      </c>
      <c r="I122" s="363">
        <f>'Order Form'!E137</f>
        <v>12.5</v>
      </c>
      <c r="J122" s="352">
        <f>'Order Form'!K137</f>
        <v>0</v>
      </c>
      <c r="K122" s="122" t="str">
        <f t="shared" si="7"/>
        <v>F</v>
      </c>
      <c r="L12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 s="122" t="str">
        <f>"SS2016"&amp;"-"&amp;D122&amp;"-"&amp;'Order Form'!$P$3&amp;"-1"</f>
        <v>SS2016-0-1-1</v>
      </c>
    </row>
    <row r="123" spans="1:13" x14ac:dyDescent="0.25">
      <c r="A123" s="360">
        <f>'Order Form'!A138</f>
        <v>108675</v>
      </c>
      <c r="B123" s="357">
        <f t="shared" si="4"/>
        <v>108675</v>
      </c>
      <c r="C123" s="358">
        <f t="shared" si="5"/>
        <v>108675</v>
      </c>
      <c r="D123" s="122">
        <f>'Order Form'!$N$2</f>
        <v>0</v>
      </c>
      <c r="E123" s="361">
        <f>'Order Form'!$K$11</f>
        <v>0</v>
      </c>
      <c r="F123" s="361" t="str">
        <f>IF(ISBLANK('Order Form'!$K$12),"",'Order Form'!$K$12)</f>
        <v/>
      </c>
      <c r="G123" s="123">
        <f t="shared" ca="1" si="6"/>
        <v>42157</v>
      </c>
      <c r="H123" s="362">
        <f>'Order Form'!$K$13</f>
        <v>0</v>
      </c>
      <c r="I123" s="363">
        <f>'Order Form'!E138</f>
        <v>12.5</v>
      </c>
      <c r="J123" s="352">
        <f>'Order Form'!K138</f>
        <v>0</v>
      </c>
      <c r="K123" s="122" t="str">
        <f t="shared" si="7"/>
        <v>F</v>
      </c>
      <c r="L12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 s="122" t="str">
        <f>"SS2016"&amp;"-"&amp;D123&amp;"-"&amp;'Order Form'!$P$3&amp;"-1"</f>
        <v>SS2016-0-1-1</v>
      </c>
    </row>
    <row r="124" spans="1:13" x14ac:dyDescent="0.25">
      <c r="A124" s="360">
        <f>'Order Form'!A139</f>
        <v>100208</v>
      </c>
      <c r="B124" s="357">
        <f t="shared" si="4"/>
        <v>100208</v>
      </c>
      <c r="C124" s="358">
        <f t="shared" si="5"/>
        <v>100208</v>
      </c>
      <c r="D124" s="122">
        <f>'Order Form'!$N$2</f>
        <v>0</v>
      </c>
      <c r="E124" s="361">
        <f>'Order Form'!$K$11</f>
        <v>0</v>
      </c>
      <c r="F124" s="361" t="str">
        <f>IF(ISBLANK('Order Form'!$K$12),"",'Order Form'!$K$12)</f>
        <v/>
      </c>
      <c r="G124" s="123">
        <f t="shared" ca="1" si="6"/>
        <v>42157</v>
      </c>
      <c r="H124" s="362">
        <f>'Order Form'!$K$13</f>
        <v>0</v>
      </c>
      <c r="I124" s="363">
        <f>'Order Form'!E139</f>
        <v>12.5</v>
      </c>
      <c r="J124" s="352">
        <f>'Order Form'!K139</f>
        <v>0</v>
      </c>
      <c r="K124" s="122" t="str">
        <f t="shared" si="7"/>
        <v>F</v>
      </c>
      <c r="L12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 s="122" t="str">
        <f>"SS2016"&amp;"-"&amp;D124&amp;"-"&amp;'Order Form'!$P$3&amp;"-1"</f>
        <v>SS2016-0-1-1</v>
      </c>
    </row>
    <row r="125" spans="1:13" x14ac:dyDescent="0.25">
      <c r="A125" s="360">
        <f>'Order Form'!A140</f>
        <v>111641.999</v>
      </c>
      <c r="B125" s="357">
        <f t="shared" si="4"/>
        <v>111641.999</v>
      </c>
      <c r="C125" s="358">
        <f t="shared" si="5"/>
        <v>111641.999</v>
      </c>
      <c r="D125" s="122">
        <f>'Order Form'!$N$2</f>
        <v>0</v>
      </c>
      <c r="E125" s="361">
        <f>'Order Form'!$K$11</f>
        <v>0</v>
      </c>
      <c r="F125" s="361" t="str">
        <f>IF(ISBLANK('Order Form'!$K$12),"",'Order Form'!$K$12)</f>
        <v/>
      </c>
      <c r="G125" s="123">
        <f t="shared" ca="1" si="6"/>
        <v>42157</v>
      </c>
      <c r="H125" s="362">
        <f>'Order Form'!$K$13</f>
        <v>0</v>
      </c>
      <c r="I125" s="363">
        <f>'Order Form'!E140</f>
        <v>12.5</v>
      </c>
      <c r="J125" s="352">
        <f>'Order Form'!K140</f>
        <v>0</v>
      </c>
      <c r="K125" s="122" t="str">
        <f t="shared" si="7"/>
        <v>F</v>
      </c>
      <c r="L12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 s="122" t="str">
        <f>"SS2016"&amp;"-"&amp;D125&amp;"-"&amp;'Order Form'!$P$3&amp;"-1"</f>
        <v>SS2016-0-1-1</v>
      </c>
    </row>
    <row r="126" spans="1:13" x14ac:dyDescent="0.25">
      <c r="A126" s="360">
        <f>'Order Form'!A141</f>
        <v>100486</v>
      </c>
      <c r="B126" s="357">
        <f t="shared" si="4"/>
        <v>100486</v>
      </c>
      <c r="C126" s="358">
        <f t="shared" si="5"/>
        <v>100486</v>
      </c>
      <c r="D126" s="122">
        <f>'Order Form'!$N$2</f>
        <v>0</v>
      </c>
      <c r="E126" s="361">
        <f>'Order Form'!$K$11</f>
        <v>0</v>
      </c>
      <c r="F126" s="361" t="str">
        <f>IF(ISBLANK('Order Form'!$K$12),"",'Order Form'!$K$12)</f>
        <v/>
      </c>
      <c r="G126" s="123">
        <f t="shared" ca="1" si="6"/>
        <v>42157</v>
      </c>
      <c r="H126" s="362">
        <f>'Order Form'!$K$13</f>
        <v>0</v>
      </c>
      <c r="I126" s="363">
        <f>'Order Form'!E141</f>
        <v>12.5</v>
      </c>
      <c r="J126" s="352">
        <f>'Order Form'!K141</f>
        <v>0</v>
      </c>
      <c r="K126" s="122" t="str">
        <f t="shared" si="7"/>
        <v>F</v>
      </c>
      <c r="L12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 s="122" t="str">
        <f>"SS2016"&amp;"-"&amp;D126&amp;"-"&amp;'Order Form'!$P$3&amp;"-1"</f>
        <v>SS2016-0-1-1</v>
      </c>
    </row>
    <row r="127" spans="1:13" x14ac:dyDescent="0.25">
      <c r="A127" s="360">
        <f>'Order Form'!A142</f>
        <v>100485</v>
      </c>
      <c r="B127" s="357">
        <f t="shared" si="4"/>
        <v>100485</v>
      </c>
      <c r="C127" s="358">
        <f t="shared" si="5"/>
        <v>100485</v>
      </c>
      <c r="D127" s="122">
        <f>'Order Form'!$N$2</f>
        <v>0</v>
      </c>
      <c r="E127" s="361">
        <f>'Order Form'!$K$11</f>
        <v>0</v>
      </c>
      <c r="F127" s="361" t="str">
        <f>IF(ISBLANK('Order Form'!$K$12),"",'Order Form'!$K$12)</f>
        <v/>
      </c>
      <c r="G127" s="123">
        <f t="shared" ca="1" si="6"/>
        <v>42157</v>
      </c>
      <c r="H127" s="362">
        <f>'Order Form'!$K$13</f>
        <v>0</v>
      </c>
      <c r="I127" s="363">
        <f>'Order Form'!E142</f>
        <v>12.5</v>
      </c>
      <c r="J127" s="352">
        <f>'Order Form'!K142</f>
        <v>0</v>
      </c>
      <c r="K127" s="122" t="str">
        <f t="shared" si="7"/>
        <v>F</v>
      </c>
      <c r="L12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 s="122" t="str">
        <f>"SS2016"&amp;"-"&amp;D127&amp;"-"&amp;'Order Form'!$P$3&amp;"-1"</f>
        <v>SS2016-0-1-1</v>
      </c>
    </row>
    <row r="128" spans="1:13" x14ac:dyDescent="0.25">
      <c r="A128" s="360">
        <f>'Order Form'!A143</f>
        <v>100487</v>
      </c>
      <c r="B128" s="357">
        <f t="shared" si="4"/>
        <v>100487</v>
      </c>
      <c r="C128" s="358">
        <f t="shared" si="5"/>
        <v>100487</v>
      </c>
      <c r="D128" s="122">
        <f>'Order Form'!$N$2</f>
        <v>0</v>
      </c>
      <c r="E128" s="361">
        <f>'Order Form'!$K$11</f>
        <v>0</v>
      </c>
      <c r="F128" s="361" t="str">
        <f>IF(ISBLANK('Order Form'!$K$12),"",'Order Form'!$K$12)</f>
        <v/>
      </c>
      <c r="G128" s="123">
        <f t="shared" ca="1" si="6"/>
        <v>42157</v>
      </c>
      <c r="H128" s="362">
        <f>'Order Form'!$K$13</f>
        <v>0</v>
      </c>
      <c r="I128" s="363">
        <f>'Order Form'!E143</f>
        <v>12.5</v>
      </c>
      <c r="J128" s="352">
        <f>'Order Form'!K143</f>
        <v>0</v>
      </c>
      <c r="K128" s="122" t="str">
        <f t="shared" si="7"/>
        <v>F</v>
      </c>
      <c r="L12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 s="122" t="str">
        <f>"SS2016"&amp;"-"&amp;D128&amp;"-"&amp;'Order Form'!$P$3&amp;"-1"</f>
        <v>SS2016-0-1-1</v>
      </c>
    </row>
    <row r="129" spans="1:13" x14ac:dyDescent="0.25">
      <c r="A129" s="360">
        <f>'Order Form'!A144</f>
        <v>100488</v>
      </c>
      <c r="B129" s="357">
        <f t="shared" si="4"/>
        <v>100488</v>
      </c>
      <c r="C129" s="358">
        <f t="shared" si="5"/>
        <v>100488</v>
      </c>
      <c r="D129" s="122">
        <f>'Order Form'!$N$2</f>
        <v>0</v>
      </c>
      <c r="E129" s="361">
        <f>'Order Form'!$K$11</f>
        <v>0</v>
      </c>
      <c r="F129" s="361" t="str">
        <f>IF(ISBLANK('Order Form'!$K$12),"",'Order Form'!$K$12)</f>
        <v/>
      </c>
      <c r="G129" s="123">
        <f t="shared" ca="1" si="6"/>
        <v>42157</v>
      </c>
      <c r="H129" s="362">
        <f>'Order Form'!$K$13</f>
        <v>0</v>
      </c>
      <c r="I129" s="363">
        <f>'Order Form'!E144</f>
        <v>12.5</v>
      </c>
      <c r="J129" s="352">
        <f>'Order Form'!K144</f>
        <v>0</v>
      </c>
      <c r="K129" s="122" t="str">
        <f t="shared" si="7"/>
        <v>F</v>
      </c>
      <c r="L12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 s="122" t="str">
        <f>"SS2016"&amp;"-"&amp;D129&amp;"-"&amp;'Order Form'!$P$3&amp;"-1"</f>
        <v>SS2016-0-1-1</v>
      </c>
    </row>
    <row r="130" spans="1:13" x14ac:dyDescent="0.25">
      <c r="A130" s="360">
        <f>'Order Form'!A145</f>
        <v>100489</v>
      </c>
      <c r="B130" s="357">
        <f t="shared" ref="B130:B193" si="8">A130</f>
        <v>100489</v>
      </c>
      <c r="C130" s="358">
        <f t="shared" ref="C130:C193" si="9">IF(B130=0,A130,B130)</f>
        <v>100489</v>
      </c>
      <c r="D130" s="122">
        <f>'Order Form'!$N$2</f>
        <v>0</v>
      </c>
      <c r="E130" s="361">
        <f>'Order Form'!$K$11</f>
        <v>0</v>
      </c>
      <c r="F130" s="361" t="str">
        <f>IF(ISBLANK('Order Form'!$K$12),"",'Order Form'!$K$12)</f>
        <v/>
      </c>
      <c r="G130" s="123">
        <f t="shared" ref="G130:G193" ca="1" si="10">TODAY()</f>
        <v>42157</v>
      </c>
      <c r="H130" s="362">
        <f>'Order Form'!$K$13</f>
        <v>0</v>
      </c>
      <c r="I130" s="363">
        <f>'Order Form'!E145</f>
        <v>12.5</v>
      </c>
      <c r="J130" s="352">
        <f>'Order Form'!K145</f>
        <v>0</v>
      </c>
      <c r="K130" s="122" t="str">
        <f t="shared" ref="K130:K193" si="11">IF(J130=0,"F","T")</f>
        <v>F</v>
      </c>
      <c r="L13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 s="122" t="str">
        <f>"SS2016"&amp;"-"&amp;D130&amp;"-"&amp;'Order Form'!$P$3&amp;"-1"</f>
        <v>SS2016-0-1-1</v>
      </c>
    </row>
    <row r="131" spans="1:13" x14ac:dyDescent="0.25">
      <c r="A131" s="360">
        <f>'Order Form'!A146</f>
        <v>107699</v>
      </c>
      <c r="B131" s="357">
        <f t="shared" si="8"/>
        <v>107699</v>
      </c>
      <c r="C131" s="358">
        <f t="shared" si="9"/>
        <v>107699</v>
      </c>
      <c r="D131" s="122">
        <f>'Order Form'!$N$2</f>
        <v>0</v>
      </c>
      <c r="E131" s="361">
        <f>'Order Form'!$K$11</f>
        <v>0</v>
      </c>
      <c r="F131" s="361" t="str">
        <f>IF(ISBLANK('Order Form'!$K$12),"",'Order Form'!$K$12)</f>
        <v/>
      </c>
      <c r="G131" s="123">
        <f t="shared" ca="1" si="10"/>
        <v>42157</v>
      </c>
      <c r="H131" s="362">
        <f>'Order Form'!$K$13</f>
        <v>0</v>
      </c>
      <c r="I131" s="363">
        <f>'Order Form'!E146</f>
        <v>12.5</v>
      </c>
      <c r="J131" s="352">
        <f>'Order Form'!K146</f>
        <v>0</v>
      </c>
      <c r="K131" s="122" t="str">
        <f t="shared" si="11"/>
        <v>F</v>
      </c>
      <c r="L13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 s="122" t="str">
        <f>"SS2016"&amp;"-"&amp;D131&amp;"-"&amp;'Order Form'!$P$3&amp;"-1"</f>
        <v>SS2016-0-1-1</v>
      </c>
    </row>
    <row r="132" spans="1:13" x14ac:dyDescent="0.25">
      <c r="A132" s="360">
        <f>'Order Form'!A147</f>
        <v>111626.70699999999</v>
      </c>
      <c r="B132" s="357">
        <f t="shared" si="8"/>
        <v>111626.70699999999</v>
      </c>
      <c r="C132" s="358">
        <f t="shared" si="9"/>
        <v>111626.70699999999</v>
      </c>
      <c r="D132" s="122">
        <f>'Order Form'!$N$2</f>
        <v>0</v>
      </c>
      <c r="E132" s="361">
        <f>'Order Form'!$K$11</f>
        <v>0</v>
      </c>
      <c r="F132" s="361" t="str">
        <f>IF(ISBLANK('Order Form'!$K$12),"",'Order Form'!$K$12)</f>
        <v/>
      </c>
      <c r="G132" s="123">
        <f t="shared" ca="1" si="10"/>
        <v>42157</v>
      </c>
      <c r="H132" s="362">
        <f>'Order Form'!$K$13</f>
        <v>0</v>
      </c>
      <c r="I132" s="363">
        <f>'Order Form'!E147</f>
        <v>12.5</v>
      </c>
      <c r="J132" s="352">
        <f>'Order Form'!K147</f>
        <v>0</v>
      </c>
      <c r="K132" s="122" t="str">
        <f t="shared" si="11"/>
        <v>F</v>
      </c>
      <c r="L13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 s="122" t="str">
        <f>"SS2016"&amp;"-"&amp;D132&amp;"-"&amp;'Order Form'!$P$3&amp;"-1"</f>
        <v>SS2016-0-1-1</v>
      </c>
    </row>
    <row r="133" spans="1:13" x14ac:dyDescent="0.25">
      <c r="A133" s="360">
        <f>'Order Form'!A148</f>
        <v>111665.93700000001</v>
      </c>
      <c r="B133" s="357">
        <f t="shared" si="8"/>
        <v>111665.93700000001</v>
      </c>
      <c r="C133" s="358">
        <f t="shared" si="9"/>
        <v>111665.93700000001</v>
      </c>
      <c r="D133" s="122">
        <f>'Order Form'!$N$2</f>
        <v>0</v>
      </c>
      <c r="E133" s="361">
        <f>'Order Form'!$K$11</f>
        <v>0</v>
      </c>
      <c r="F133" s="361" t="str">
        <f>IF(ISBLANK('Order Form'!$K$12),"",'Order Form'!$K$12)</f>
        <v/>
      </c>
      <c r="G133" s="123">
        <f t="shared" ca="1" si="10"/>
        <v>42157</v>
      </c>
      <c r="H133" s="362">
        <f>'Order Form'!$K$13</f>
        <v>0</v>
      </c>
      <c r="I133" s="363">
        <f>'Order Form'!E148</f>
        <v>12.5</v>
      </c>
      <c r="J133" s="352">
        <f>'Order Form'!K148</f>
        <v>0</v>
      </c>
      <c r="K133" s="122" t="str">
        <f t="shared" si="11"/>
        <v>F</v>
      </c>
      <c r="L13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 s="122" t="str">
        <f>"SS2016"&amp;"-"&amp;D133&amp;"-"&amp;'Order Form'!$P$3&amp;"-1"</f>
        <v>SS2016-0-1-1</v>
      </c>
    </row>
    <row r="134" spans="1:13" x14ac:dyDescent="0.25">
      <c r="A134" s="360">
        <f>'Order Form'!A149</f>
        <v>111647.73699999999</v>
      </c>
      <c r="B134" s="357">
        <f t="shared" si="8"/>
        <v>111647.73699999999</v>
      </c>
      <c r="C134" s="358">
        <f t="shared" si="9"/>
        <v>111647.73699999999</v>
      </c>
      <c r="D134" s="122">
        <f>'Order Form'!$N$2</f>
        <v>0</v>
      </c>
      <c r="E134" s="361">
        <f>'Order Form'!$K$11</f>
        <v>0</v>
      </c>
      <c r="F134" s="361" t="str">
        <f>IF(ISBLANK('Order Form'!$K$12),"",'Order Form'!$K$12)</f>
        <v/>
      </c>
      <c r="G134" s="123">
        <f t="shared" ca="1" si="10"/>
        <v>42157</v>
      </c>
      <c r="H134" s="362">
        <f>'Order Form'!$K$13</f>
        <v>0</v>
      </c>
      <c r="I134" s="363">
        <f>'Order Form'!E149</f>
        <v>12.5</v>
      </c>
      <c r="J134" s="352">
        <f>'Order Form'!K149</f>
        <v>0</v>
      </c>
      <c r="K134" s="122" t="str">
        <f t="shared" si="11"/>
        <v>F</v>
      </c>
      <c r="L13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 s="122" t="str">
        <f>"SS2016"&amp;"-"&amp;D134&amp;"-"&amp;'Order Form'!$P$3&amp;"-1"</f>
        <v>SS2016-0-1-1</v>
      </c>
    </row>
    <row r="135" spans="1:13" x14ac:dyDescent="0.25">
      <c r="A135" s="360">
        <f>'Order Form'!A150</f>
        <v>111644.901</v>
      </c>
      <c r="B135" s="357">
        <f t="shared" si="8"/>
        <v>111644.901</v>
      </c>
      <c r="C135" s="358">
        <f t="shared" si="9"/>
        <v>111644.901</v>
      </c>
      <c r="D135" s="122">
        <f>'Order Form'!$N$2</f>
        <v>0</v>
      </c>
      <c r="E135" s="361">
        <f>'Order Form'!$K$11</f>
        <v>0</v>
      </c>
      <c r="F135" s="361" t="str">
        <f>IF(ISBLANK('Order Form'!$K$12),"",'Order Form'!$K$12)</f>
        <v/>
      </c>
      <c r="G135" s="123">
        <f t="shared" ca="1" si="10"/>
        <v>42157</v>
      </c>
      <c r="H135" s="362">
        <f>'Order Form'!$K$13</f>
        <v>0</v>
      </c>
      <c r="I135" s="363">
        <f>'Order Form'!E150</f>
        <v>12.5</v>
      </c>
      <c r="J135" s="352">
        <f>'Order Form'!K150</f>
        <v>0</v>
      </c>
      <c r="K135" s="122" t="str">
        <f t="shared" si="11"/>
        <v>F</v>
      </c>
      <c r="L13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 s="122" t="str">
        <f>"SS2016"&amp;"-"&amp;D135&amp;"-"&amp;'Order Form'!$P$3&amp;"-1"</f>
        <v>SS2016-0-1-1</v>
      </c>
    </row>
    <row r="136" spans="1:13" x14ac:dyDescent="0.25">
      <c r="A136" s="360">
        <f>'Order Form'!A151</f>
        <v>100539</v>
      </c>
      <c r="B136" s="357">
        <f t="shared" si="8"/>
        <v>100539</v>
      </c>
      <c r="C136" s="358">
        <f t="shared" si="9"/>
        <v>100539</v>
      </c>
      <c r="D136" s="122">
        <f>'Order Form'!$N$2</f>
        <v>0</v>
      </c>
      <c r="E136" s="361">
        <f>'Order Form'!$K$11</f>
        <v>0</v>
      </c>
      <c r="F136" s="361" t="str">
        <f>IF(ISBLANK('Order Form'!$K$12),"",'Order Form'!$K$12)</f>
        <v/>
      </c>
      <c r="G136" s="123">
        <f t="shared" ca="1" si="10"/>
        <v>42157</v>
      </c>
      <c r="H136" s="362">
        <f>'Order Form'!$K$13</f>
        <v>0</v>
      </c>
      <c r="I136" s="363">
        <f>'Order Form'!E151</f>
        <v>12.5</v>
      </c>
      <c r="J136" s="352">
        <f>'Order Form'!K151</f>
        <v>0</v>
      </c>
      <c r="K136" s="122" t="str">
        <f t="shared" si="11"/>
        <v>F</v>
      </c>
      <c r="L13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 s="122" t="str">
        <f>"SS2016"&amp;"-"&amp;D136&amp;"-"&amp;'Order Form'!$P$3&amp;"-1"</f>
        <v>SS2016-0-1-1</v>
      </c>
    </row>
    <row r="137" spans="1:13" x14ac:dyDescent="0.25">
      <c r="A137" s="360">
        <f>'Order Form'!A152</f>
        <v>100241</v>
      </c>
      <c r="B137" s="357">
        <f t="shared" si="8"/>
        <v>100241</v>
      </c>
      <c r="C137" s="358">
        <f t="shared" si="9"/>
        <v>100241</v>
      </c>
      <c r="D137" s="122">
        <f>'Order Form'!$N$2</f>
        <v>0</v>
      </c>
      <c r="E137" s="361">
        <f>'Order Form'!$K$11</f>
        <v>0</v>
      </c>
      <c r="F137" s="361" t="str">
        <f>IF(ISBLANK('Order Form'!$K$12),"",'Order Form'!$K$12)</f>
        <v/>
      </c>
      <c r="G137" s="123">
        <f t="shared" ca="1" si="10"/>
        <v>42157</v>
      </c>
      <c r="H137" s="362">
        <f>'Order Form'!$K$13</f>
        <v>0</v>
      </c>
      <c r="I137" s="363">
        <f>'Order Form'!E152</f>
        <v>12.5</v>
      </c>
      <c r="J137" s="352">
        <f>'Order Form'!K152</f>
        <v>0</v>
      </c>
      <c r="K137" s="122" t="str">
        <f t="shared" si="11"/>
        <v>F</v>
      </c>
      <c r="L13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 s="122" t="str">
        <f>"SS2016"&amp;"-"&amp;D137&amp;"-"&amp;'Order Form'!$P$3&amp;"-1"</f>
        <v>SS2016-0-1-1</v>
      </c>
    </row>
    <row r="138" spans="1:13" x14ac:dyDescent="0.25">
      <c r="A138" s="360">
        <f>'Order Form'!A153</f>
        <v>100167</v>
      </c>
      <c r="B138" s="357">
        <f t="shared" si="8"/>
        <v>100167</v>
      </c>
      <c r="C138" s="358">
        <f t="shared" si="9"/>
        <v>100167</v>
      </c>
      <c r="D138" s="122">
        <f>'Order Form'!$N$2</f>
        <v>0</v>
      </c>
      <c r="E138" s="361">
        <f>'Order Form'!$K$11</f>
        <v>0</v>
      </c>
      <c r="F138" s="361" t="str">
        <f>IF(ISBLANK('Order Form'!$K$12),"",'Order Form'!$K$12)</f>
        <v/>
      </c>
      <c r="G138" s="123">
        <f t="shared" ca="1" si="10"/>
        <v>42157</v>
      </c>
      <c r="H138" s="362">
        <f>'Order Form'!$K$13</f>
        <v>0</v>
      </c>
      <c r="I138" s="363">
        <f>'Order Form'!E153</f>
        <v>12.5</v>
      </c>
      <c r="J138" s="352">
        <f>'Order Form'!K153</f>
        <v>0</v>
      </c>
      <c r="K138" s="122" t="str">
        <f t="shared" si="11"/>
        <v>F</v>
      </c>
      <c r="L13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 s="122" t="str">
        <f>"SS2016"&amp;"-"&amp;D138&amp;"-"&amp;'Order Form'!$P$3&amp;"-1"</f>
        <v>SS2016-0-1-1</v>
      </c>
    </row>
    <row r="139" spans="1:13" x14ac:dyDescent="0.25">
      <c r="A139" s="360">
        <f>'Order Form'!A154</f>
        <v>100530</v>
      </c>
      <c r="B139" s="357">
        <f t="shared" si="8"/>
        <v>100530</v>
      </c>
      <c r="C139" s="358">
        <f t="shared" si="9"/>
        <v>100530</v>
      </c>
      <c r="D139" s="122">
        <f>'Order Form'!$N$2</f>
        <v>0</v>
      </c>
      <c r="E139" s="361">
        <f>'Order Form'!$K$11</f>
        <v>0</v>
      </c>
      <c r="F139" s="361" t="str">
        <f>IF(ISBLANK('Order Form'!$K$12),"",'Order Form'!$K$12)</f>
        <v/>
      </c>
      <c r="G139" s="123">
        <f t="shared" ca="1" si="10"/>
        <v>42157</v>
      </c>
      <c r="H139" s="362">
        <f>'Order Form'!$K$13</f>
        <v>0</v>
      </c>
      <c r="I139" s="363">
        <f>'Order Form'!E154</f>
        <v>12.5</v>
      </c>
      <c r="J139" s="352">
        <f>'Order Form'!K154</f>
        <v>0</v>
      </c>
      <c r="K139" s="122" t="str">
        <f t="shared" si="11"/>
        <v>F</v>
      </c>
      <c r="L13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 s="122" t="str">
        <f>"SS2016"&amp;"-"&amp;D139&amp;"-"&amp;'Order Form'!$P$3&amp;"-1"</f>
        <v>SS2016-0-1-1</v>
      </c>
    </row>
    <row r="140" spans="1:13" x14ac:dyDescent="0.25">
      <c r="A140" s="360">
        <f>'Order Form'!A155</f>
        <v>100207</v>
      </c>
      <c r="B140" s="357">
        <f t="shared" si="8"/>
        <v>100207</v>
      </c>
      <c r="C140" s="358">
        <f t="shared" si="9"/>
        <v>100207</v>
      </c>
      <c r="D140" s="122">
        <f>'Order Form'!$N$2</f>
        <v>0</v>
      </c>
      <c r="E140" s="361">
        <f>'Order Form'!$K$11</f>
        <v>0</v>
      </c>
      <c r="F140" s="361" t="str">
        <f>IF(ISBLANK('Order Form'!$K$12),"",'Order Form'!$K$12)</f>
        <v/>
      </c>
      <c r="G140" s="123">
        <f t="shared" ca="1" si="10"/>
        <v>42157</v>
      </c>
      <c r="H140" s="362">
        <f>'Order Form'!$K$13</f>
        <v>0</v>
      </c>
      <c r="I140" s="363">
        <f>'Order Form'!E155</f>
        <v>12.5</v>
      </c>
      <c r="J140" s="352">
        <f>'Order Form'!K155</f>
        <v>0</v>
      </c>
      <c r="K140" s="122" t="str">
        <f t="shared" si="11"/>
        <v>F</v>
      </c>
      <c r="L14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 s="122" t="str">
        <f>"SS2016"&amp;"-"&amp;D140&amp;"-"&amp;'Order Form'!$P$3&amp;"-1"</f>
        <v>SS2016-0-1-1</v>
      </c>
    </row>
    <row r="141" spans="1:13" x14ac:dyDescent="0.25">
      <c r="A141" s="360">
        <f>'Order Form'!A156</f>
        <v>100536</v>
      </c>
      <c r="B141" s="357">
        <f t="shared" si="8"/>
        <v>100536</v>
      </c>
      <c r="C141" s="358">
        <f t="shared" si="9"/>
        <v>100536</v>
      </c>
      <c r="D141" s="122">
        <f>'Order Form'!$N$2</f>
        <v>0</v>
      </c>
      <c r="E141" s="361">
        <f>'Order Form'!$K$11</f>
        <v>0</v>
      </c>
      <c r="F141" s="361" t="str">
        <f>IF(ISBLANK('Order Form'!$K$12),"",'Order Form'!$K$12)</f>
        <v/>
      </c>
      <c r="G141" s="123">
        <f t="shared" ca="1" si="10"/>
        <v>42157</v>
      </c>
      <c r="H141" s="362">
        <f>'Order Form'!$K$13</f>
        <v>0</v>
      </c>
      <c r="I141" s="363">
        <f>'Order Form'!E156</f>
        <v>12.5</v>
      </c>
      <c r="J141" s="352">
        <f>'Order Form'!K156</f>
        <v>0</v>
      </c>
      <c r="K141" s="122" t="str">
        <f t="shared" si="11"/>
        <v>F</v>
      </c>
      <c r="L14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 s="122" t="str">
        <f>"SS2016"&amp;"-"&amp;D141&amp;"-"&amp;'Order Form'!$P$3&amp;"-1"</f>
        <v>SS2016-0-1-1</v>
      </c>
    </row>
    <row r="142" spans="1:13" x14ac:dyDescent="0.25">
      <c r="A142" s="360">
        <f>'Order Form'!A157</f>
        <v>100166</v>
      </c>
      <c r="B142" s="357">
        <f t="shared" si="8"/>
        <v>100166</v>
      </c>
      <c r="C142" s="358">
        <f t="shared" si="9"/>
        <v>100166</v>
      </c>
      <c r="D142" s="122">
        <f>'Order Form'!$N$2</f>
        <v>0</v>
      </c>
      <c r="E142" s="361">
        <f>'Order Form'!$K$11</f>
        <v>0</v>
      </c>
      <c r="F142" s="361" t="str">
        <f>IF(ISBLANK('Order Form'!$K$12),"",'Order Form'!$K$12)</f>
        <v/>
      </c>
      <c r="G142" s="123">
        <f t="shared" ca="1" si="10"/>
        <v>42157</v>
      </c>
      <c r="H142" s="362">
        <f>'Order Form'!$K$13</f>
        <v>0</v>
      </c>
      <c r="I142" s="363">
        <f>'Order Form'!E157</f>
        <v>12.5</v>
      </c>
      <c r="J142" s="352">
        <f>'Order Form'!K157</f>
        <v>0</v>
      </c>
      <c r="K142" s="122" t="str">
        <f t="shared" si="11"/>
        <v>F</v>
      </c>
      <c r="L14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 s="122" t="str">
        <f>"SS2016"&amp;"-"&amp;D142&amp;"-"&amp;'Order Form'!$P$3&amp;"-1"</f>
        <v>SS2016-0-1-1</v>
      </c>
    </row>
    <row r="143" spans="1:13" x14ac:dyDescent="0.25">
      <c r="A143" s="360">
        <f>'Order Form'!A158</f>
        <v>100541</v>
      </c>
      <c r="B143" s="357">
        <f t="shared" si="8"/>
        <v>100541</v>
      </c>
      <c r="C143" s="358">
        <f t="shared" si="9"/>
        <v>100541</v>
      </c>
      <c r="D143" s="122">
        <f>'Order Form'!$N$2</f>
        <v>0</v>
      </c>
      <c r="E143" s="361">
        <f>'Order Form'!$K$11</f>
        <v>0</v>
      </c>
      <c r="F143" s="361" t="str">
        <f>IF(ISBLANK('Order Form'!$K$12),"",'Order Form'!$K$12)</f>
        <v/>
      </c>
      <c r="G143" s="123">
        <f t="shared" ca="1" si="10"/>
        <v>42157</v>
      </c>
      <c r="H143" s="362">
        <f>'Order Form'!$K$13</f>
        <v>0</v>
      </c>
      <c r="I143" s="363">
        <f>'Order Form'!E158</f>
        <v>12.5</v>
      </c>
      <c r="J143" s="352">
        <f>'Order Form'!K158</f>
        <v>0</v>
      </c>
      <c r="K143" s="122" t="str">
        <f t="shared" si="11"/>
        <v>F</v>
      </c>
      <c r="L14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 s="122" t="str">
        <f>"SS2016"&amp;"-"&amp;D143&amp;"-"&amp;'Order Form'!$P$3&amp;"-1"</f>
        <v>SS2016-0-1-1</v>
      </c>
    </row>
    <row r="144" spans="1:13" x14ac:dyDescent="0.25">
      <c r="A144" s="360">
        <f>'Order Form'!A159</f>
        <v>108686</v>
      </c>
      <c r="B144" s="357">
        <f t="shared" si="8"/>
        <v>108686</v>
      </c>
      <c r="C144" s="358">
        <f t="shared" si="9"/>
        <v>108686</v>
      </c>
      <c r="D144" s="122">
        <f>'Order Form'!$N$2</f>
        <v>0</v>
      </c>
      <c r="E144" s="361">
        <f>'Order Form'!$K$11</f>
        <v>0</v>
      </c>
      <c r="F144" s="361" t="str">
        <f>IF(ISBLANK('Order Form'!$K$12),"",'Order Form'!$K$12)</f>
        <v/>
      </c>
      <c r="G144" s="123">
        <f t="shared" ca="1" si="10"/>
        <v>42157</v>
      </c>
      <c r="H144" s="362">
        <f>'Order Form'!$K$13</f>
        <v>0</v>
      </c>
      <c r="I144" s="363">
        <f>'Order Form'!E159</f>
        <v>12.5</v>
      </c>
      <c r="J144" s="352">
        <f>'Order Form'!K159</f>
        <v>0</v>
      </c>
      <c r="K144" s="122" t="str">
        <f t="shared" si="11"/>
        <v>F</v>
      </c>
      <c r="L14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 s="122" t="str">
        <f>"SS2016"&amp;"-"&amp;D144&amp;"-"&amp;'Order Form'!$P$3&amp;"-1"</f>
        <v>SS2016-0-1-1</v>
      </c>
    </row>
    <row r="145" spans="1:13" x14ac:dyDescent="0.25">
      <c r="A145" s="360">
        <f>'Order Form'!A160</f>
        <v>100533</v>
      </c>
      <c r="B145" s="357">
        <f t="shared" si="8"/>
        <v>100533</v>
      </c>
      <c r="C145" s="358">
        <f t="shared" si="9"/>
        <v>100533</v>
      </c>
      <c r="D145" s="122">
        <f>'Order Form'!$N$2</f>
        <v>0</v>
      </c>
      <c r="E145" s="361">
        <f>'Order Form'!$K$11</f>
        <v>0</v>
      </c>
      <c r="F145" s="361" t="str">
        <f>IF(ISBLANK('Order Form'!$K$12),"",'Order Form'!$K$12)</f>
        <v/>
      </c>
      <c r="G145" s="123">
        <f t="shared" ca="1" si="10"/>
        <v>42157</v>
      </c>
      <c r="H145" s="362">
        <f>'Order Form'!$K$13</f>
        <v>0</v>
      </c>
      <c r="I145" s="363">
        <f>'Order Form'!E160</f>
        <v>12.5</v>
      </c>
      <c r="J145" s="352">
        <f>'Order Form'!K160</f>
        <v>0</v>
      </c>
      <c r="K145" s="122" t="str">
        <f t="shared" si="11"/>
        <v>F</v>
      </c>
      <c r="L14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 s="122" t="str">
        <f>"SS2016"&amp;"-"&amp;D145&amp;"-"&amp;'Order Form'!$P$3&amp;"-1"</f>
        <v>SS2016-0-1-1</v>
      </c>
    </row>
    <row r="146" spans="1:13" x14ac:dyDescent="0.25">
      <c r="A146" s="360">
        <f>'Order Form'!A161</f>
        <v>100531</v>
      </c>
      <c r="B146" s="357">
        <f t="shared" si="8"/>
        <v>100531</v>
      </c>
      <c r="C146" s="358">
        <f t="shared" si="9"/>
        <v>100531</v>
      </c>
      <c r="D146" s="122">
        <f>'Order Form'!$N$2</f>
        <v>0</v>
      </c>
      <c r="E146" s="361">
        <f>'Order Form'!$K$11</f>
        <v>0</v>
      </c>
      <c r="F146" s="361" t="str">
        <f>IF(ISBLANK('Order Form'!$K$12),"",'Order Form'!$K$12)</f>
        <v/>
      </c>
      <c r="G146" s="123">
        <f t="shared" ca="1" si="10"/>
        <v>42157</v>
      </c>
      <c r="H146" s="362">
        <f>'Order Form'!$K$13</f>
        <v>0</v>
      </c>
      <c r="I146" s="363">
        <f>'Order Form'!E161</f>
        <v>12.5</v>
      </c>
      <c r="J146" s="352">
        <f>'Order Form'!K161</f>
        <v>0</v>
      </c>
      <c r="K146" s="122" t="str">
        <f t="shared" si="11"/>
        <v>F</v>
      </c>
      <c r="L14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 s="122" t="str">
        <f>"SS2016"&amp;"-"&amp;D146&amp;"-"&amp;'Order Form'!$P$3&amp;"-1"</f>
        <v>SS2016-0-1-1</v>
      </c>
    </row>
    <row r="147" spans="1:13" x14ac:dyDescent="0.25">
      <c r="A147" s="360">
        <f>'Order Form'!A162</f>
        <v>107719</v>
      </c>
      <c r="B147" s="357">
        <f t="shared" si="8"/>
        <v>107719</v>
      </c>
      <c r="C147" s="358">
        <f t="shared" si="9"/>
        <v>107719</v>
      </c>
      <c r="D147" s="122">
        <f>'Order Form'!$N$2</f>
        <v>0</v>
      </c>
      <c r="E147" s="361">
        <f>'Order Form'!$K$11</f>
        <v>0</v>
      </c>
      <c r="F147" s="361" t="str">
        <f>IF(ISBLANK('Order Form'!$K$12),"",'Order Form'!$K$12)</f>
        <v/>
      </c>
      <c r="G147" s="123">
        <f t="shared" ca="1" si="10"/>
        <v>42157</v>
      </c>
      <c r="H147" s="362">
        <f>'Order Form'!$K$13</f>
        <v>0</v>
      </c>
      <c r="I147" s="363">
        <f>'Order Form'!E162</f>
        <v>12.5</v>
      </c>
      <c r="J147" s="352">
        <f>'Order Form'!K162</f>
        <v>0</v>
      </c>
      <c r="K147" s="122" t="str">
        <f t="shared" si="11"/>
        <v>F</v>
      </c>
      <c r="L14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 s="122" t="str">
        <f>"SS2016"&amp;"-"&amp;D147&amp;"-"&amp;'Order Form'!$P$3&amp;"-1"</f>
        <v>SS2016-0-1-1</v>
      </c>
    </row>
    <row r="148" spans="1:13" x14ac:dyDescent="0.25">
      <c r="A148" s="360">
        <f>'Order Form'!A163</f>
        <v>100529</v>
      </c>
      <c r="B148" s="357">
        <f t="shared" si="8"/>
        <v>100529</v>
      </c>
      <c r="C148" s="358">
        <f t="shared" si="9"/>
        <v>100529</v>
      </c>
      <c r="D148" s="122">
        <f>'Order Form'!$N$2</f>
        <v>0</v>
      </c>
      <c r="E148" s="361">
        <f>'Order Form'!$K$11</f>
        <v>0</v>
      </c>
      <c r="F148" s="361" t="str">
        <f>IF(ISBLANK('Order Form'!$K$12),"",'Order Form'!$K$12)</f>
        <v/>
      </c>
      <c r="G148" s="123">
        <f t="shared" ca="1" si="10"/>
        <v>42157</v>
      </c>
      <c r="H148" s="362">
        <f>'Order Form'!$K$13</f>
        <v>0</v>
      </c>
      <c r="I148" s="363">
        <f>'Order Form'!E163</f>
        <v>12.5</v>
      </c>
      <c r="J148" s="352">
        <f>'Order Form'!K163</f>
        <v>0</v>
      </c>
      <c r="K148" s="122" t="str">
        <f t="shared" si="11"/>
        <v>F</v>
      </c>
      <c r="L14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 s="122" t="str">
        <f>"SS2016"&amp;"-"&amp;D148&amp;"-"&amp;'Order Form'!$P$3&amp;"-1"</f>
        <v>SS2016-0-1-1</v>
      </c>
    </row>
    <row r="149" spans="1:13" x14ac:dyDescent="0.25">
      <c r="A149" s="360">
        <f>'Order Form'!A164</f>
        <v>100534</v>
      </c>
      <c r="B149" s="357">
        <f t="shared" si="8"/>
        <v>100534</v>
      </c>
      <c r="C149" s="358">
        <f t="shared" si="9"/>
        <v>100534</v>
      </c>
      <c r="D149" s="122">
        <f>'Order Form'!$N$2</f>
        <v>0</v>
      </c>
      <c r="E149" s="361">
        <f>'Order Form'!$K$11</f>
        <v>0</v>
      </c>
      <c r="F149" s="361" t="str">
        <f>IF(ISBLANK('Order Form'!$K$12),"",'Order Form'!$K$12)</f>
        <v/>
      </c>
      <c r="G149" s="123">
        <f t="shared" ca="1" si="10"/>
        <v>42157</v>
      </c>
      <c r="H149" s="362">
        <f>'Order Form'!$K$13</f>
        <v>0</v>
      </c>
      <c r="I149" s="363">
        <f>'Order Form'!E164</f>
        <v>12.5</v>
      </c>
      <c r="J149" s="352">
        <f>'Order Form'!K164</f>
        <v>0</v>
      </c>
      <c r="K149" s="122" t="str">
        <f t="shared" si="11"/>
        <v>F</v>
      </c>
      <c r="L14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 s="122" t="str">
        <f>"SS2016"&amp;"-"&amp;D149&amp;"-"&amp;'Order Form'!$P$3&amp;"-1"</f>
        <v>SS2016-0-1-1</v>
      </c>
    </row>
    <row r="150" spans="1:13" x14ac:dyDescent="0.25">
      <c r="A150" s="360">
        <f>'Order Form'!A165</f>
        <v>100528</v>
      </c>
      <c r="B150" s="357">
        <f t="shared" si="8"/>
        <v>100528</v>
      </c>
      <c r="C150" s="358">
        <f t="shared" si="9"/>
        <v>100528</v>
      </c>
      <c r="D150" s="122">
        <f>'Order Form'!$N$2</f>
        <v>0</v>
      </c>
      <c r="E150" s="361">
        <f>'Order Form'!$K$11</f>
        <v>0</v>
      </c>
      <c r="F150" s="361" t="str">
        <f>IF(ISBLANK('Order Form'!$K$12),"",'Order Form'!$K$12)</f>
        <v/>
      </c>
      <c r="G150" s="123">
        <f t="shared" ca="1" si="10"/>
        <v>42157</v>
      </c>
      <c r="H150" s="362">
        <f>'Order Form'!$K$13</f>
        <v>0</v>
      </c>
      <c r="I150" s="363">
        <f>'Order Form'!E165</f>
        <v>12.5</v>
      </c>
      <c r="J150" s="352">
        <f>'Order Form'!K165</f>
        <v>0</v>
      </c>
      <c r="K150" s="122" t="str">
        <f t="shared" si="11"/>
        <v>F</v>
      </c>
      <c r="L15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 s="122" t="str">
        <f>"SS2016"&amp;"-"&amp;D150&amp;"-"&amp;'Order Form'!$P$3&amp;"-1"</f>
        <v>SS2016-0-1-1</v>
      </c>
    </row>
    <row r="151" spans="1:13" x14ac:dyDescent="0.25">
      <c r="A151" s="360">
        <f>'Order Form'!A166</f>
        <v>100382</v>
      </c>
      <c r="B151" s="357">
        <f t="shared" si="8"/>
        <v>100382</v>
      </c>
      <c r="C151" s="358">
        <f t="shared" si="9"/>
        <v>100382</v>
      </c>
      <c r="D151" s="122">
        <f>'Order Form'!$N$2</f>
        <v>0</v>
      </c>
      <c r="E151" s="361">
        <f>'Order Form'!$K$11</f>
        <v>0</v>
      </c>
      <c r="F151" s="361" t="str">
        <f>IF(ISBLANK('Order Form'!$K$12),"",'Order Form'!$K$12)</f>
        <v/>
      </c>
      <c r="G151" s="123">
        <f t="shared" ca="1" si="10"/>
        <v>42157</v>
      </c>
      <c r="H151" s="362">
        <f>'Order Form'!$K$13</f>
        <v>0</v>
      </c>
      <c r="I151" s="363">
        <f>'Order Form'!E166</f>
        <v>12.5</v>
      </c>
      <c r="J151" s="352">
        <f>'Order Form'!K166</f>
        <v>0</v>
      </c>
      <c r="K151" s="122" t="str">
        <f t="shared" si="11"/>
        <v>F</v>
      </c>
      <c r="L15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 s="122" t="str">
        <f>"SS2016"&amp;"-"&amp;D151&amp;"-"&amp;'Order Form'!$P$3&amp;"-1"</f>
        <v>SS2016-0-1-1</v>
      </c>
    </row>
    <row r="152" spans="1:13" x14ac:dyDescent="0.25">
      <c r="A152" s="360">
        <f>'Order Form'!A167</f>
        <v>108681</v>
      </c>
      <c r="B152" s="357">
        <f t="shared" si="8"/>
        <v>108681</v>
      </c>
      <c r="C152" s="358">
        <f t="shared" si="9"/>
        <v>108681</v>
      </c>
      <c r="D152" s="122">
        <f>'Order Form'!$N$2</f>
        <v>0</v>
      </c>
      <c r="E152" s="361">
        <f>'Order Form'!$K$11</f>
        <v>0</v>
      </c>
      <c r="F152" s="361" t="str">
        <f>IF(ISBLANK('Order Form'!$K$12),"",'Order Form'!$K$12)</f>
        <v/>
      </c>
      <c r="G152" s="123">
        <f t="shared" ca="1" si="10"/>
        <v>42157</v>
      </c>
      <c r="H152" s="362">
        <f>'Order Form'!$K$13</f>
        <v>0</v>
      </c>
      <c r="I152" s="363">
        <f>'Order Form'!E167</f>
        <v>12.5</v>
      </c>
      <c r="J152" s="352">
        <f>'Order Form'!K167</f>
        <v>0</v>
      </c>
      <c r="K152" s="122" t="str">
        <f t="shared" si="11"/>
        <v>F</v>
      </c>
      <c r="L15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 s="122" t="str">
        <f>"SS2016"&amp;"-"&amp;D152&amp;"-"&amp;'Order Form'!$P$3&amp;"-1"</f>
        <v>SS2016-0-1-1</v>
      </c>
    </row>
    <row r="153" spans="1:13" x14ac:dyDescent="0.25">
      <c r="A153" s="360">
        <f>'Order Form'!A168</f>
        <v>108680</v>
      </c>
      <c r="B153" s="357">
        <f t="shared" si="8"/>
        <v>108680</v>
      </c>
      <c r="C153" s="358">
        <f t="shared" si="9"/>
        <v>108680</v>
      </c>
      <c r="D153" s="122">
        <f>'Order Form'!$N$2</f>
        <v>0</v>
      </c>
      <c r="E153" s="361">
        <f>'Order Form'!$K$11</f>
        <v>0</v>
      </c>
      <c r="F153" s="361" t="str">
        <f>IF(ISBLANK('Order Form'!$K$12),"",'Order Form'!$K$12)</f>
        <v/>
      </c>
      <c r="G153" s="123">
        <f t="shared" ca="1" si="10"/>
        <v>42157</v>
      </c>
      <c r="H153" s="362">
        <f>'Order Form'!$K$13</f>
        <v>0</v>
      </c>
      <c r="I153" s="363">
        <f>'Order Form'!E168</f>
        <v>12.5</v>
      </c>
      <c r="J153" s="352">
        <f>'Order Form'!K168</f>
        <v>0</v>
      </c>
      <c r="K153" s="122" t="str">
        <f t="shared" si="11"/>
        <v>F</v>
      </c>
      <c r="L15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 s="122" t="str">
        <f>"SS2016"&amp;"-"&amp;D153&amp;"-"&amp;'Order Form'!$P$3&amp;"-1"</f>
        <v>SS2016-0-1-1</v>
      </c>
    </row>
    <row r="154" spans="1:13" x14ac:dyDescent="0.25">
      <c r="A154" s="360">
        <f>'Order Form'!A169</f>
        <v>111376</v>
      </c>
      <c r="B154" s="357">
        <f t="shared" si="8"/>
        <v>111376</v>
      </c>
      <c r="C154" s="358">
        <f t="shared" si="9"/>
        <v>111376</v>
      </c>
      <c r="D154" s="122">
        <f>'Order Form'!$N$2</f>
        <v>0</v>
      </c>
      <c r="E154" s="361">
        <f>'Order Form'!$K$11</f>
        <v>0</v>
      </c>
      <c r="F154" s="361" t="str">
        <f>IF(ISBLANK('Order Form'!$K$12),"",'Order Form'!$K$12)</f>
        <v/>
      </c>
      <c r="G154" s="123">
        <f t="shared" ca="1" si="10"/>
        <v>42157</v>
      </c>
      <c r="H154" s="362">
        <f>'Order Form'!$K$13</f>
        <v>0</v>
      </c>
      <c r="I154" s="363">
        <f>'Order Form'!E169</f>
        <v>12.5</v>
      </c>
      <c r="J154" s="352">
        <f>'Order Form'!K169</f>
        <v>0</v>
      </c>
      <c r="K154" s="122" t="str">
        <f t="shared" si="11"/>
        <v>F</v>
      </c>
      <c r="L15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 s="122" t="str">
        <f>"SS2016"&amp;"-"&amp;D154&amp;"-"&amp;'Order Form'!$P$3&amp;"-1"</f>
        <v>SS2016-0-1-1</v>
      </c>
    </row>
    <row r="155" spans="1:13" x14ac:dyDescent="0.25">
      <c r="A155" s="360">
        <f>'Order Form'!A170</f>
        <v>100546</v>
      </c>
      <c r="B155" s="357">
        <f t="shared" si="8"/>
        <v>100546</v>
      </c>
      <c r="C155" s="358">
        <f t="shared" si="9"/>
        <v>100546</v>
      </c>
      <c r="D155" s="122">
        <f>'Order Form'!$N$2</f>
        <v>0</v>
      </c>
      <c r="E155" s="361">
        <f>'Order Form'!$K$11</f>
        <v>0</v>
      </c>
      <c r="F155" s="361" t="str">
        <f>IF(ISBLANK('Order Form'!$K$12),"",'Order Form'!$K$12)</f>
        <v/>
      </c>
      <c r="G155" s="123">
        <f t="shared" ca="1" si="10"/>
        <v>42157</v>
      </c>
      <c r="H155" s="362">
        <f>'Order Form'!$K$13</f>
        <v>0</v>
      </c>
      <c r="I155" s="363">
        <f>'Order Form'!E170</f>
        <v>12.5</v>
      </c>
      <c r="J155" s="352">
        <f>'Order Form'!K170</f>
        <v>0</v>
      </c>
      <c r="K155" s="122" t="str">
        <f t="shared" si="11"/>
        <v>F</v>
      </c>
      <c r="L15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 s="122" t="str">
        <f>"SS2016"&amp;"-"&amp;D155&amp;"-"&amp;'Order Form'!$P$3&amp;"-1"</f>
        <v>SS2016-0-1-1</v>
      </c>
    </row>
    <row r="156" spans="1:13" x14ac:dyDescent="0.25">
      <c r="A156" s="360">
        <f>'Order Form'!A171</f>
        <v>101838</v>
      </c>
      <c r="B156" s="357">
        <f t="shared" si="8"/>
        <v>101838</v>
      </c>
      <c r="C156" s="358">
        <f t="shared" si="9"/>
        <v>101838</v>
      </c>
      <c r="D156" s="122">
        <f>'Order Form'!$N$2</f>
        <v>0</v>
      </c>
      <c r="E156" s="361">
        <f>'Order Form'!$K$11</f>
        <v>0</v>
      </c>
      <c r="F156" s="361" t="str">
        <f>IF(ISBLANK('Order Form'!$K$12),"",'Order Form'!$K$12)</f>
        <v/>
      </c>
      <c r="G156" s="123">
        <f t="shared" ca="1" si="10"/>
        <v>42157</v>
      </c>
      <c r="H156" s="362">
        <f>'Order Form'!$K$13</f>
        <v>0</v>
      </c>
      <c r="I156" s="363">
        <f>'Order Form'!E171</f>
        <v>12.5</v>
      </c>
      <c r="J156" s="352">
        <f>'Order Form'!K171</f>
        <v>0</v>
      </c>
      <c r="K156" s="122" t="str">
        <f t="shared" si="11"/>
        <v>F</v>
      </c>
      <c r="L15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 s="122" t="str">
        <f>"SS2016"&amp;"-"&amp;D156&amp;"-"&amp;'Order Form'!$P$3&amp;"-1"</f>
        <v>SS2016-0-1-1</v>
      </c>
    </row>
    <row r="157" spans="1:13" x14ac:dyDescent="0.25">
      <c r="A157" s="360">
        <f>'Order Form'!A172</f>
        <v>100545</v>
      </c>
      <c r="B157" s="357">
        <f t="shared" si="8"/>
        <v>100545</v>
      </c>
      <c r="C157" s="358">
        <f t="shared" si="9"/>
        <v>100545</v>
      </c>
      <c r="D157" s="122">
        <f>'Order Form'!$N$2</f>
        <v>0</v>
      </c>
      <c r="E157" s="361">
        <f>'Order Form'!$K$11</f>
        <v>0</v>
      </c>
      <c r="F157" s="361" t="str">
        <f>IF(ISBLANK('Order Form'!$K$12),"",'Order Form'!$K$12)</f>
        <v/>
      </c>
      <c r="G157" s="123">
        <f t="shared" ca="1" si="10"/>
        <v>42157</v>
      </c>
      <c r="H157" s="362">
        <f>'Order Form'!$K$13</f>
        <v>0</v>
      </c>
      <c r="I157" s="363">
        <f>'Order Form'!E172</f>
        <v>12.5</v>
      </c>
      <c r="J157" s="352">
        <f>'Order Form'!K172</f>
        <v>0</v>
      </c>
      <c r="K157" s="122" t="str">
        <f t="shared" si="11"/>
        <v>F</v>
      </c>
      <c r="L15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 s="122" t="str">
        <f>"SS2016"&amp;"-"&amp;D157&amp;"-"&amp;'Order Form'!$P$3&amp;"-1"</f>
        <v>SS2016-0-1-1</v>
      </c>
    </row>
    <row r="158" spans="1:13" x14ac:dyDescent="0.25">
      <c r="A158" s="360">
        <f>'Order Form'!A173</f>
        <v>107734</v>
      </c>
      <c r="B158" s="357">
        <f t="shared" si="8"/>
        <v>107734</v>
      </c>
      <c r="C158" s="358">
        <f t="shared" si="9"/>
        <v>107734</v>
      </c>
      <c r="D158" s="122">
        <f>'Order Form'!$N$2</f>
        <v>0</v>
      </c>
      <c r="E158" s="361">
        <f>'Order Form'!$K$11</f>
        <v>0</v>
      </c>
      <c r="F158" s="361" t="str">
        <f>IF(ISBLANK('Order Form'!$K$12),"",'Order Form'!$K$12)</f>
        <v/>
      </c>
      <c r="G158" s="123">
        <f t="shared" ca="1" si="10"/>
        <v>42157</v>
      </c>
      <c r="H158" s="362">
        <f>'Order Form'!$K$13</f>
        <v>0</v>
      </c>
      <c r="I158" s="363">
        <f>'Order Form'!E173</f>
        <v>12.5</v>
      </c>
      <c r="J158" s="352">
        <f>'Order Form'!K173</f>
        <v>0</v>
      </c>
      <c r="K158" s="122" t="str">
        <f t="shared" si="11"/>
        <v>F</v>
      </c>
      <c r="L15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 s="122" t="str">
        <f>"SS2016"&amp;"-"&amp;D158&amp;"-"&amp;'Order Form'!$P$3&amp;"-1"</f>
        <v>SS2016-0-1-1</v>
      </c>
    </row>
    <row r="159" spans="1:13" x14ac:dyDescent="0.25">
      <c r="A159" s="360">
        <f>'Order Form'!A174</f>
        <v>100544</v>
      </c>
      <c r="B159" s="357">
        <f t="shared" si="8"/>
        <v>100544</v>
      </c>
      <c r="C159" s="358">
        <f t="shared" si="9"/>
        <v>100544</v>
      </c>
      <c r="D159" s="122">
        <f>'Order Form'!$N$2</f>
        <v>0</v>
      </c>
      <c r="E159" s="361">
        <f>'Order Form'!$K$11</f>
        <v>0</v>
      </c>
      <c r="F159" s="361" t="str">
        <f>IF(ISBLANK('Order Form'!$K$12),"",'Order Form'!$K$12)</f>
        <v/>
      </c>
      <c r="G159" s="123">
        <f t="shared" ca="1" si="10"/>
        <v>42157</v>
      </c>
      <c r="H159" s="362">
        <f>'Order Form'!$K$13</f>
        <v>0</v>
      </c>
      <c r="I159" s="363">
        <f>'Order Form'!E174</f>
        <v>12.5</v>
      </c>
      <c r="J159" s="352">
        <f>'Order Form'!K174</f>
        <v>0</v>
      </c>
      <c r="K159" s="122" t="str">
        <f t="shared" si="11"/>
        <v>F</v>
      </c>
      <c r="L15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 s="122" t="str">
        <f>"SS2016"&amp;"-"&amp;D159&amp;"-"&amp;'Order Form'!$P$3&amp;"-1"</f>
        <v>SS2016-0-1-1</v>
      </c>
    </row>
    <row r="160" spans="1:13" x14ac:dyDescent="0.25">
      <c r="A160" s="360">
        <f>'Order Form'!A175</f>
        <v>111375</v>
      </c>
      <c r="B160" s="357">
        <f t="shared" si="8"/>
        <v>111375</v>
      </c>
      <c r="C160" s="358">
        <f t="shared" si="9"/>
        <v>111375</v>
      </c>
      <c r="D160" s="122">
        <f>'Order Form'!$N$2</f>
        <v>0</v>
      </c>
      <c r="E160" s="361">
        <f>'Order Form'!$K$11</f>
        <v>0</v>
      </c>
      <c r="F160" s="361" t="str">
        <f>IF(ISBLANK('Order Form'!$K$12),"",'Order Form'!$K$12)</f>
        <v/>
      </c>
      <c r="G160" s="123">
        <f t="shared" ca="1" si="10"/>
        <v>42157</v>
      </c>
      <c r="H160" s="362">
        <f>'Order Form'!$K$13</f>
        <v>0</v>
      </c>
      <c r="I160" s="363">
        <f>'Order Form'!E175</f>
        <v>12.5</v>
      </c>
      <c r="J160" s="352">
        <f>'Order Form'!K175</f>
        <v>0</v>
      </c>
      <c r="K160" s="122" t="str">
        <f t="shared" si="11"/>
        <v>F</v>
      </c>
      <c r="L16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 s="122" t="str">
        <f>"SS2016"&amp;"-"&amp;D160&amp;"-"&amp;'Order Form'!$P$3&amp;"-1"</f>
        <v>SS2016-0-1-1</v>
      </c>
    </row>
    <row r="161" spans="1:13" x14ac:dyDescent="0.25">
      <c r="A161" s="360">
        <f>'Order Form'!A176</f>
        <v>107717</v>
      </c>
      <c r="B161" s="357">
        <f t="shared" si="8"/>
        <v>107717</v>
      </c>
      <c r="C161" s="358">
        <f t="shared" si="9"/>
        <v>107717</v>
      </c>
      <c r="D161" s="122">
        <f>'Order Form'!$N$2</f>
        <v>0</v>
      </c>
      <c r="E161" s="361">
        <f>'Order Form'!$K$11</f>
        <v>0</v>
      </c>
      <c r="F161" s="361" t="str">
        <f>IF(ISBLANK('Order Form'!$K$12),"",'Order Form'!$K$12)</f>
        <v/>
      </c>
      <c r="G161" s="123">
        <f t="shared" ca="1" si="10"/>
        <v>42157</v>
      </c>
      <c r="H161" s="362">
        <f>'Order Form'!$K$13</f>
        <v>0</v>
      </c>
      <c r="I161" s="363">
        <f>'Order Form'!E176</f>
        <v>12.5</v>
      </c>
      <c r="J161" s="352">
        <f>'Order Form'!K176</f>
        <v>0</v>
      </c>
      <c r="K161" s="122" t="str">
        <f t="shared" si="11"/>
        <v>F</v>
      </c>
      <c r="L16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 s="122" t="str">
        <f>"SS2016"&amp;"-"&amp;D161&amp;"-"&amp;'Order Form'!$P$3&amp;"-1"</f>
        <v>SS2016-0-1-1</v>
      </c>
    </row>
    <row r="162" spans="1:13" x14ac:dyDescent="0.25">
      <c r="A162" s="360">
        <f>'Order Form'!A177</f>
        <v>107718</v>
      </c>
      <c r="B162" s="357">
        <f t="shared" si="8"/>
        <v>107718</v>
      </c>
      <c r="C162" s="358">
        <f t="shared" si="9"/>
        <v>107718</v>
      </c>
      <c r="D162" s="122">
        <f>'Order Form'!$N$2</f>
        <v>0</v>
      </c>
      <c r="E162" s="361">
        <f>'Order Form'!$K$11</f>
        <v>0</v>
      </c>
      <c r="F162" s="361" t="str">
        <f>IF(ISBLANK('Order Form'!$K$12),"",'Order Form'!$K$12)</f>
        <v/>
      </c>
      <c r="G162" s="123">
        <f t="shared" ca="1" si="10"/>
        <v>42157</v>
      </c>
      <c r="H162" s="362">
        <f>'Order Form'!$K$13</f>
        <v>0</v>
      </c>
      <c r="I162" s="363">
        <f>'Order Form'!E177</f>
        <v>12.5</v>
      </c>
      <c r="J162" s="352">
        <f>'Order Form'!K177</f>
        <v>0</v>
      </c>
      <c r="K162" s="122" t="str">
        <f t="shared" si="11"/>
        <v>F</v>
      </c>
      <c r="L16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 s="122" t="str">
        <f>"SS2016"&amp;"-"&amp;D162&amp;"-"&amp;'Order Form'!$P$3&amp;"-1"</f>
        <v>SS2016-0-1-1</v>
      </c>
    </row>
    <row r="163" spans="1:13" x14ac:dyDescent="0.25">
      <c r="A163" s="360">
        <f>'Order Form'!A178</f>
        <v>108676</v>
      </c>
      <c r="B163" s="357">
        <f t="shared" si="8"/>
        <v>108676</v>
      </c>
      <c r="C163" s="358">
        <f t="shared" si="9"/>
        <v>108676</v>
      </c>
      <c r="D163" s="122">
        <f>'Order Form'!$N$2</f>
        <v>0</v>
      </c>
      <c r="E163" s="361">
        <f>'Order Form'!$K$11</f>
        <v>0</v>
      </c>
      <c r="F163" s="361" t="str">
        <f>IF(ISBLANK('Order Form'!$K$12),"",'Order Form'!$K$12)</f>
        <v/>
      </c>
      <c r="G163" s="123">
        <f t="shared" ca="1" si="10"/>
        <v>42157</v>
      </c>
      <c r="H163" s="362">
        <f>'Order Form'!$K$13</f>
        <v>0</v>
      </c>
      <c r="I163" s="363">
        <f>'Order Form'!E178</f>
        <v>12.5</v>
      </c>
      <c r="J163" s="352">
        <f>'Order Form'!K178</f>
        <v>0</v>
      </c>
      <c r="K163" s="122" t="str">
        <f t="shared" si="11"/>
        <v>F</v>
      </c>
      <c r="L16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 s="122" t="str">
        <f>"SS2016"&amp;"-"&amp;D163&amp;"-"&amp;'Order Form'!$P$3&amp;"-1"</f>
        <v>SS2016-0-1-1</v>
      </c>
    </row>
    <row r="164" spans="1:13" x14ac:dyDescent="0.25">
      <c r="A164" s="360">
        <f>'Order Form'!A179</f>
        <v>108677</v>
      </c>
      <c r="B164" s="357">
        <f t="shared" si="8"/>
        <v>108677</v>
      </c>
      <c r="C164" s="358">
        <f t="shared" si="9"/>
        <v>108677</v>
      </c>
      <c r="D164" s="122">
        <f>'Order Form'!$N$2</f>
        <v>0</v>
      </c>
      <c r="E164" s="361">
        <f>'Order Form'!$K$11</f>
        <v>0</v>
      </c>
      <c r="F164" s="361" t="str">
        <f>IF(ISBLANK('Order Form'!$K$12),"",'Order Form'!$K$12)</f>
        <v/>
      </c>
      <c r="G164" s="123">
        <f t="shared" ca="1" si="10"/>
        <v>42157</v>
      </c>
      <c r="H164" s="362">
        <f>'Order Form'!$K$13</f>
        <v>0</v>
      </c>
      <c r="I164" s="363">
        <f>'Order Form'!E179</f>
        <v>12.5</v>
      </c>
      <c r="J164" s="352">
        <f>'Order Form'!K179</f>
        <v>0</v>
      </c>
      <c r="K164" s="122" t="str">
        <f t="shared" si="11"/>
        <v>F</v>
      </c>
      <c r="L16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 s="122" t="str">
        <f>"SS2016"&amp;"-"&amp;D164&amp;"-"&amp;'Order Form'!$P$3&amp;"-1"</f>
        <v>SS2016-0-1-1</v>
      </c>
    </row>
    <row r="165" spans="1:13" x14ac:dyDescent="0.25">
      <c r="A165" s="360">
        <f>'Order Form'!A180</f>
        <v>107743</v>
      </c>
      <c r="B165" s="357">
        <f t="shared" si="8"/>
        <v>107743</v>
      </c>
      <c r="C165" s="358">
        <f t="shared" si="9"/>
        <v>107743</v>
      </c>
      <c r="D165" s="122">
        <f>'Order Form'!$N$2</f>
        <v>0</v>
      </c>
      <c r="E165" s="361">
        <f>'Order Form'!$K$11</f>
        <v>0</v>
      </c>
      <c r="F165" s="361" t="str">
        <f>IF(ISBLANK('Order Form'!$K$12),"",'Order Form'!$K$12)</f>
        <v/>
      </c>
      <c r="G165" s="123">
        <f t="shared" ca="1" si="10"/>
        <v>42157</v>
      </c>
      <c r="H165" s="362">
        <f>'Order Form'!$K$13</f>
        <v>0</v>
      </c>
      <c r="I165" s="363">
        <f>'Order Form'!E180</f>
        <v>12.5</v>
      </c>
      <c r="J165" s="352">
        <f>'Order Form'!K180</f>
        <v>0</v>
      </c>
      <c r="K165" s="122" t="str">
        <f t="shared" si="11"/>
        <v>F</v>
      </c>
      <c r="L16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 s="122" t="str">
        <f>"SS2016"&amp;"-"&amp;D165&amp;"-"&amp;'Order Form'!$P$3&amp;"-1"</f>
        <v>SS2016-0-1-1</v>
      </c>
    </row>
    <row r="166" spans="1:13" x14ac:dyDescent="0.25">
      <c r="A166" s="360">
        <f>'Order Form'!A181</f>
        <v>107740</v>
      </c>
      <c r="B166" s="357">
        <f t="shared" si="8"/>
        <v>107740</v>
      </c>
      <c r="C166" s="358">
        <f t="shared" si="9"/>
        <v>107740</v>
      </c>
      <c r="D166" s="122">
        <f>'Order Form'!$N$2</f>
        <v>0</v>
      </c>
      <c r="E166" s="361">
        <f>'Order Form'!$K$11</f>
        <v>0</v>
      </c>
      <c r="F166" s="361" t="str">
        <f>IF(ISBLANK('Order Form'!$K$12),"",'Order Form'!$K$12)</f>
        <v/>
      </c>
      <c r="G166" s="123">
        <f t="shared" ca="1" si="10"/>
        <v>42157</v>
      </c>
      <c r="H166" s="362">
        <f>'Order Form'!$K$13</f>
        <v>0</v>
      </c>
      <c r="I166" s="363">
        <f>'Order Form'!E181</f>
        <v>12.5</v>
      </c>
      <c r="J166" s="352">
        <f>'Order Form'!K181</f>
        <v>0</v>
      </c>
      <c r="K166" s="122" t="str">
        <f t="shared" si="11"/>
        <v>F</v>
      </c>
      <c r="L16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 s="122" t="str">
        <f>"SS2016"&amp;"-"&amp;D166&amp;"-"&amp;'Order Form'!$P$3&amp;"-1"</f>
        <v>SS2016-0-1-1</v>
      </c>
    </row>
    <row r="167" spans="1:13" x14ac:dyDescent="0.25">
      <c r="A167" s="360">
        <f>'Order Form'!A182</f>
        <v>100526</v>
      </c>
      <c r="B167" s="357">
        <f t="shared" si="8"/>
        <v>100526</v>
      </c>
      <c r="C167" s="358">
        <f t="shared" si="9"/>
        <v>100526</v>
      </c>
      <c r="D167" s="122">
        <f>'Order Form'!$N$2</f>
        <v>0</v>
      </c>
      <c r="E167" s="361">
        <f>'Order Form'!$K$11</f>
        <v>0</v>
      </c>
      <c r="F167" s="361" t="str">
        <f>IF(ISBLANK('Order Form'!$K$12),"",'Order Form'!$K$12)</f>
        <v/>
      </c>
      <c r="G167" s="123">
        <f t="shared" ca="1" si="10"/>
        <v>42157</v>
      </c>
      <c r="H167" s="362">
        <f>'Order Form'!$K$13</f>
        <v>0</v>
      </c>
      <c r="I167" s="363">
        <f>'Order Form'!E182</f>
        <v>12.5</v>
      </c>
      <c r="J167" s="352">
        <f>'Order Form'!K182</f>
        <v>0</v>
      </c>
      <c r="K167" s="122" t="str">
        <f t="shared" si="11"/>
        <v>F</v>
      </c>
      <c r="L16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 s="122" t="str">
        <f>"SS2016"&amp;"-"&amp;D167&amp;"-"&amp;'Order Form'!$P$3&amp;"-1"</f>
        <v>SS2016-0-1-1</v>
      </c>
    </row>
    <row r="168" spans="1:13" x14ac:dyDescent="0.25">
      <c r="A168" s="360">
        <f>'Order Form'!A183</f>
        <v>100511</v>
      </c>
      <c r="B168" s="357">
        <f t="shared" si="8"/>
        <v>100511</v>
      </c>
      <c r="C168" s="358">
        <f t="shared" si="9"/>
        <v>100511</v>
      </c>
      <c r="D168" s="122">
        <f>'Order Form'!$N$2</f>
        <v>0</v>
      </c>
      <c r="E168" s="361">
        <f>'Order Form'!$K$11</f>
        <v>0</v>
      </c>
      <c r="F168" s="361" t="str">
        <f>IF(ISBLANK('Order Form'!$K$12),"",'Order Form'!$K$12)</f>
        <v/>
      </c>
      <c r="G168" s="123">
        <f t="shared" ca="1" si="10"/>
        <v>42157</v>
      </c>
      <c r="H168" s="362">
        <f>'Order Form'!$K$13</f>
        <v>0</v>
      </c>
      <c r="I168" s="363">
        <f>'Order Form'!E183</f>
        <v>12.5</v>
      </c>
      <c r="J168" s="352">
        <f>'Order Form'!K183</f>
        <v>0</v>
      </c>
      <c r="K168" s="122" t="str">
        <f t="shared" si="11"/>
        <v>F</v>
      </c>
      <c r="L16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 s="122" t="str">
        <f>"SS2016"&amp;"-"&amp;D168&amp;"-"&amp;'Order Form'!$P$3&amp;"-1"</f>
        <v>SS2016-0-1-1</v>
      </c>
    </row>
    <row r="169" spans="1:13" x14ac:dyDescent="0.25">
      <c r="A169" s="360">
        <f>'Order Form'!A184</f>
        <v>100141</v>
      </c>
      <c r="B169" s="357">
        <f t="shared" si="8"/>
        <v>100141</v>
      </c>
      <c r="C169" s="358">
        <f t="shared" si="9"/>
        <v>100141</v>
      </c>
      <c r="D169" s="122">
        <f>'Order Form'!$N$2</f>
        <v>0</v>
      </c>
      <c r="E169" s="361">
        <f>'Order Form'!$K$11</f>
        <v>0</v>
      </c>
      <c r="F169" s="361" t="str">
        <f>IF(ISBLANK('Order Form'!$K$12),"",'Order Form'!$K$12)</f>
        <v/>
      </c>
      <c r="G169" s="123">
        <f t="shared" ca="1" si="10"/>
        <v>42157</v>
      </c>
      <c r="H169" s="362">
        <f>'Order Form'!$K$13</f>
        <v>0</v>
      </c>
      <c r="I169" s="363">
        <f>'Order Form'!E184</f>
        <v>12.5</v>
      </c>
      <c r="J169" s="352">
        <f>'Order Form'!K184</f>
        <v>0</v>
      </c>
      <c r="K169" s="122" t="str">
        <f t="shared" si="11"/>
        <v>F</v>
      </c>
      <c r="L16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 s="122" t="str">
        <f>"SS2016"&amp;"-"&amp;D169&amp;"-"&amp;'Order Form'!$P$3&amp;"-1"</f>
        <v>SS2016-0-1-1</v>
      </c>
    </row>
    <row r="170" spans="1:13" x14ac:dyDescent="0.25">
      <c r="A170" s="360">
        <f>'Order Form'!A185</f>
        <v>100509</v>
      </c>
      <c r="B170" s="357">
        <f t="shared" si="8"/>
        <v>100509</v>
      </c>
      <c r="C170" s="358">
        <f t="shared" si="9"/>
        <v>100509</v>
      </c>
      <c r="D170" s="122">
        <f>'Order Form'!$N$2</f>
        <v>0</v>
      </c>
      <c r="E170" s="361">
        <f>'Order Form'!$K$11</f>
        <v>0</v>
      </c>
      <c r="F170" s="361" t="str">
        <f>IF(ISBLANK('Order Form'!$K$12),"",'Order Form'!$K$12)</f>
        <v/>
      </c>
      <c r="G170" s="123">
        <f t="shared" ca="1" si="10"/>
        <v>42157</v>
      </c>
      <c r="H170" s="362">
        <f>'Order Form'!$K$13</f>
        <v>0</v>
      </c>
      <c r="I170" s="363">
        <f>'Order Form'!E185</f>
        <v>12.5</v>
      </c>
      <c r="J170" s="352">
        <f>'Order Form'!K185</f>
        <v>0</v>
      </c>
      <c r="K170" s="122" t="str">
        <f t="shared" si="11"/>
        <v>F</v>
      </c>
      <c r="L17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 s="122" t="str">
        <f>"SS2016"&amp;"-"&amp;D170&amp;"-"&amp;'Order Form'!$P$3&amp;"-1"</f>
        <v>SS2016-0-1-1</v>
      </c>
    </row>
    <row r="171" spans="1:13" x14ac:dyDescent="0.25">
      <c r="A171" s="360">
        <f>'Order Form'!A186</f>
        <v>100860</v>
      </c>
      <c r="B171" s="357">
        <f t="shared" si="8"/>
        <v>100860</v>
      </c>
      <c r="C171" s="358">
        <f t="shared" si="9"/>
        <v>100860</v>
      </c>
      <c r="D171" s="122">
        <f>'Order Form'!$N$2</f>
        <v>0</v>
      </c>
      <c r="E171" s="361">
        <f>'Order Form'!$K$11</f>
        <v>0</v>
      </c>
      <c r="F171" s="361" t="str">
        <f>IF(ISBLANK('Order Form'!$K$12),"",'Order Form'!$K$12)</f>
        <v/>
      </c>
      <c r="G171" s="123">
        <f t="shared" ca="1" si="10"/>
        <v>42157</v>
      </c>
      <c r="H171" s="362">
        <f>'Order Form'!$K$13</f>
        <v>0</v>
      </c>
      <c r="I171" s="363">
        <f>'Order Form'!E186</f>
        <v>12.5</v>
      </c>
      <c r="J171" s="352">
        <f>'Order Form'!K186</f>
        <v>0</v>
      </c>
      <c r="K171" s="122" t="str">
        <f t="shared" si="11"/>
        <v>F</v>
      </c>
      <c r="L17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 s="122" t="str">
        <f>"SS2016"&amp;"-"&amp;D171&amp;"-"&amp;'Order Form'!$P$3&amp;"-1"</f>
        <v>SS2016-0-1-1</v>
      </c>
    </row>
    <row r="172" spans="1:13" x14ac:dyDescent="0.25">
      <c r="A172" s="360">
        <f>'Order Form'!A187</f>
        <v>100504</v>
      </c>
      <c r="B172" s="357">
        <f t="shared" si="8"/>
        <v>100504</v>
      </c>
      <c r="C172" s="358">
        <f t="shared" si="9"/>
        <v>100504</v>
      </c>
      <c r="D172" s="122">
        <f>'Order Form'!$N$2</f>
        <v>0</v>
      </c>
      <c r="E172" s="361">
        <f>'Order Form'!$K$11</f>
        <v>0</v>
      </c>
      <c r="F172" s="361" t="str">
        <f>IF(ISBLANK('Order Form'!$K$12),"",'Order Form'!$K$12)</f>
        <v/>
      </c>
      <c r="G172" s="123">
        <f t="shared" ca="1" si="10"/>
        <v>42157</v>
      </c>
      <c r="H172" s="362">
        <f>'Order Form'!$K$13</f>
        <v>0</v>
      </c>
      <c r="I172" s="363">
        <f>'Order Form'!E187</f>
        <v>12.5</v>
      </c>
      <c r="J172" s="352">
        <f>'Order Form'!K187</f>
        <v>0</v>
      </c>
      <c r="K172" s="122" t="str">
        <f t="shared" si="11"/>
        <v>F</v>
      </c>
      <c r="L17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 s="122" t="str">
        <f>"SS2016"&amp;"-"&amp;D172&amp;"-"&amp;'Order Form'!$P$3&amp;"-1"</f>
        <v>SS2016-0-1-1</v>
      </c>
    </row>
    <row r="173" spans="1:13" x14ac:dyDescent="0.25">
      <c r="A173" s="360">
        <f>'Order Form'!A188</f>
        <v>108691</v>
      </c>
      <c r="B173" s="357">
        <f t="shared" si="8"/>
        <v>108691</v>
      </c>
      <c r="C173" s="358">
        <f t="shared" si="9"/>
        <v>108691</v>
      </c>
      <c r="D173" s="122">
        <f>'Order Form'!$N$2</f>
        <v>0</v>
      </c>
      <c r="E173" s="361">
        <f>'Order Form'!$K$11</f>
        <v>0</v>
      </c>
      <c r="F173" s="361" t="str">
        <f>IF(ISBLANK('Order Form'!$K$12),"",'Order Form'!$K$12)</f>
        <v/>
      </c>
      <c r="G173" s="123">
        <f t="shared" ca="1" si="10"/>
        <v>42157</v>
      </c>
      <c r="H173" s="362">
        <f>'Order Form'!$K$13</f>
        <v>0</v>
      </c>
      <c r="I173" s="363">
        <f>'Order Form'!E188</f>
        <v>12.5</v>
      </c>
      <c r="J173" s="352">
        <f>'Order Form'!K188</f>
        <v>0</v>
      </c>
      <c r="K173" s="122" t="str">
        <f t="shared" si="11"/>
        <v>F</v>
      </c>
      <c r="L17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 s="122" t="str">
        <f>"SS2016"&amp;"-"&amp;D173&amp;"-"&amp;'Order Form'!$P$3&amp;"-1"</f>
        <v>SS2016-0-1-1</v>
      </c>
    </row>
    <row r="174" spans="1:13" x14ac:dyDescent="0.25">
      <c r="A174" s="360">
        <f>'Order Form'!A189</f>
        <v>108589</v>
      </c>
      <c r="B174" s="357">
        <f t="shared" si="8"/>
        <v>108589</v>
      </c>
      <c r="C174" s="358">
        <f t="shared" si="9"/>
        <v>108589</v>
      </c>
      <c r="D174" s="122">
        <f>'Order Form'!$N$2</f>
        <v>0</v>
      </c>
      <c r="E174" s="361">
        <f>'Order Form'!$K$11</f>
        <v>0</v>
      </c>
      <c r="F174" s="361" t="str">
        <f>IF(ISBLANK('Order Form'!$K$12),"",'Order Form'!$K$12)</f>
        <v/>
      </c>
      <c r="G174" s="123">
        <f t="shared" ca="1" si="10"/>
        <v>42157</v>
      </c>
      <c r="H174" s="362">
        <f>'Order Form'!$K$13</f>
        <v>0</v>
      </c>
      <c r="I174" s="363">
        <f>'Order Form'!E189</f>
        <v>12.5</v>
      </c>
      <c r="J174" s="352">
        <f>'Order Form'!K189</f>
        <v>0</v>
      </c>
      <c r="K174" s="122" t="str">
        <f t="shared" si="11"/>
        <v>F</v>
      </c>
      <c r="L17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 s="122" t="str">
        <f>"SS2016"&amp;"-"&amp;D174&amp;"-"&amp;'Order Form'!$P$3&amp;"-1"</f>
        <v>SS2016-0-1-1</v>
      </c>
    </row>
    <row r="175" spans="1:13" x14ac:dyDescent="0.25">
      <c r="A175" s="360">
        <f>'Order Form'!A190</f>
        <v>100515</v>
      </c>
      <c r="B175" s="357">
        <f t="shared" si="8"/>
        <v>100515</v>
      </c>
      <c r="C175" s="358">
        <f t="shared" si="9"/>
        <v>100515</v>
      </c>
      <c r="D175" s="122">
        <f>'Order Form'!$N$2</f>
        <v>0</v>
      </c>
      <c r="E175" s="361">
        <f>'Order Form'!$K$11</f>
        <v>0</v>
      </c>
      <c r="F175" s="361" t="str">
        <f>IF(ISBLANK('Order Form'!$K$12),"",'Order Form'!$K$12)</f>
        <v/>
      </c>
      <c r="G175" s="123">
        <f t="shared" ca="1" si="10"/>
        <v>42157</v>
      </c>
      <c r="H175" s="362">
        <f>'Order Form'!$K$13</f>
        <v>0</v>
      </c>
      <c r="I175" s="363">
        <f>'Order Form'!E190</f>
        <v>12.5</v>
      </c>
      <c r="J175" s="352">
        <f>'Order Form'!K190</f>
        <v>0</v>
      </c>
      <c r="K175" s="122" t="str">
        <f t="shared" si="11"/>
        <v>F</v>
      </c>
      <c r="L17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 s="122" t="str">
        <f>"SS2016"&amp;"-"&amp;D175&amp;"-"&amp;'Order Form'!$P$3&amp;"-1"</f>
        <v>SS2016-0-1-1</v>
      </c>
    </row>
    <row r="176" spans="1:13" x14ac:dyDescent="0.25">
      <c r="A176" s="360">
        <f>'Order Form'!A191</f>
        <v>108682</v>
      </c>
      <c r="B176" s="357">
        <f t="shared" si="8"/>
        <v>108682</v>
      </c>
      <c r="C176" s="358">
        <f t="shared" si="9"/>
        <v>108682</v>
      </c>
      <c r="D176" s="122">
        <f>'Order Form'!$N$2</f>
        <v>0</v>
      </c>
      <c r="E176" s="361">
        <f>'Order Form'!$K$11</f>
        <v>0</v>
      </c>
      <c r="F176" s="361" t="str">
        <f>IF(ISBLANK('Order Form'!$K$12),"",'Order Form'!$K$12)</f>
        <v/>
      </c>
      <c r="G176" s="123">
        <f t="shared" ca="1" si="10"/>
        <v>42157</v>
      </c>
      <c r="H176" s="362">
        <f>'Order Form'!$K$13</f>
        <v>0</v>
      </c>
      <c r="I176" s="363">
        <f>'Order Form'!E191</f>
        <v>12.5</v>
      </c>
      <c r="J176" s="352">
        <f>'Order Form'!K191</f>
        <v>0</v>
      </c>
      <c r="K176" s="122" t="str">
        <f t="shared" si="11"/>
        <v>F</v>
      </c>
      <c r="L17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 s="122" t="str">
        <f>"SS2016"&amp;"-"&amp;D176&amp;"-"&amp;'Order Form'!$P$3&amp;"-1"</f>
        <v>SS2016-0-1-1</v>
      </c>
    </row>
    <row r="177" spans="1:13" x14ac:dyDescent="0.25">
      <c r="A177" s="360">
        <f>'Order Form'!A192</f>
        <v>107705</v>
      </c>
      <c r="B177" s="357">
        <f t="shared" si="8"/>
        <v>107705</v>
      </c>
      <c r="C177" s="358">
        <f t="shared" si="9"/>
        <v>107705</v>
      </c>
      <c r="D177" s="122">
        <f>'Order Form'!$N$2</f>
        <v>0</v>
      </c>
      <c r="E177" s="361">
        <f>'Order Form'!$K$11</f>
        <v>0</v>
      </c>
      <c r="F177" s="361" t="str">
        <f>IF(ISBLANK('Order Form'!$K$12),"",'Order Form'!$K$12)</f>
        <v/>
      </c>
      <c r="G177" s="123">
        <f t="shared" ca="1" si="10"/>
        <v>42157</v>
      </c>
      <c r="H177" s="362">
        <f>'Order Form'!$K$13</f>
        <v>0</v>
      </c>
      <c r="I177" s="363">
        <f>'Order Form'!E192</f>
        <v>12.5</v>
      </c>
      <c r="J177" s="352">
        <f>'Order Form'!K192</f>
        <v>0</v>
      </c>
      <c r="K177" s="122" t="str">
        <f t="shared" si="11"/>
        <v>F</v>
      </c>
      <c r="L17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 s="122" t="str">
        <f>"SS2016"&amp;"-"&amp;D177&amp;"-"&amp;'Order Form'!$P$3&amp;"-1"</f>
        <v>SS2016-0-1-1</v>
      </c>
    </row>
    <row r="178" spans="1:13" x14ac:dyDescent="0.25">
      <c r="A178" s="360">
        <f>'Order Form'!A193</f>
        <v>107706</v>
      </c>
      <c r="B178" s="357">
        <f t="shared" si="8"/>
        <v>107706</v>
      </c>
      <c r="C178" s="358">
        <f t="shared" si="9"/>
        <v>107706</v>
      </c>
      <c r="D178" s="122">
        <f>'Order Form'!$N$2</f>
        <v>0</v>
      </c>
      <c r="E178" s="361">
        <f>'Order Form'!$K$11</f>
        <v>0</v>
      </c>
      <c r="F178" s="361" t="str">
        <f>IF(ISBLANK('Order Form'!$K$12),"",'Order Form'!$K$12)</f>
        <v/>
      </c>
      <c r="G178" s="123">
        <f t="shared" ca="1" si="10"/>
        <v>42157</v>
      </c>
      <c r="H178" s="362">
        <f>'Order Form'!$K$13</f>
        <v>0</v>
      </c>
      <c r="I178" s="363">
        <f>'Order Form'!E193</f>
        <v>12.5</v>
      </c>
      <c r="J178" s="352">
        <f>'Order Form'!K193</f>
        <v>0</v>
      </c>
      <c r="K178" s="122" t="str">
        <f t="shared" si="11"/>
        <v>F</v>
      </c>
      <c r="L17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 s="122" t="str">
        <f>"SS2016"&amp;"-"&amp;D178&amp;"-"&amp;'Order Form'!$P$3&amp;"-1"</f>
        <v>SS2016-0-1-1</v>
      </c>
    </row>
    <row r="179" spans="1:13" x14ac:dyDescent="0.25">
      <c r="A179" s="360">
        <f>'Order Form'!A194</f>
        <v>111662.55499999999</v>
      </c>
      <c r="B179" s="357">
        <f t="shared" si="8"/>
        <v>111662.55499999999</v>
      </c>
      <c r="C179" s="358">
        <f t="shared" si="9"/>
        <v>111662.55499999999</v>
      </c>
      <c r="D179" s="122">
        <f>'Order Form'!$N$2</f>
        <v>0</v>
      </c>
      <c r="E179" s="361">
        <f>'Order Form'!$K$11</f>
        <v>0</v>
      </c>
      <c r="F179" s="361" t="str">
        <f>IF(ISBLANK('Order Form'!$K$12),"",'Order Form'!$K$12)</f>
        <v/>
      </c>
      <c r="G179" s="123">
        <f t="shared" ca="1" si="10"/>
        <v>42157</v>
      </c>
      <c r="H179" s="362">
        <f>'Order Form'!$K$13</f>
        <v>0</v>
      </c>
      <c r="I179" s="363">
        <f>'Order Form'!E194</f>
        <v>12.5</v>
      </c>
      <c r="J179" s="352">
        <f>'Order Form'!K194</f>
        <v>0</v>
      </c>
      <c r="K179" s="122" t="str">
        <f t="shared" si="11"/>
        <v>F</v>
      </c>
      <c r="L17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 s="122" t="str">
        <f>"SS2016"&amp;"-"&amp;D179&amp;"-"&amp;'Order Form'!$P$3&amp;"-1"</f>
        <v>SS2016-0-1-1</v>
      </c>
    </row>
    <row r="180" spans="1:13" x14ac:dyDescent="0.25">
      <c r="A180" s="360">
        <f>'Order Form'!A195</f>
        <v>108590</v>
      </c>
      <c r="B180" s="357">
        <f t="shared" si="8"/>
        <v>108590</v>
      </c>
      <c r="C180" s="358">
        <f t="shared" si="9"/>
        <v>108590</v>
      </c>
      <c r="D180" s="122">
        <f>'Order Form'!$N$2</f>
        <v>0</v>
      </c>
      <c r="E180" s="361">
        <f>'Order Form'!$K$11</f>
        <v>0</v>
      </c>
      <c r="F180" s="361" t="str">
        <f>IF(ISBLANK('Order Form'!$K$12),"",'Order Form'!$K$12)</f>
        <v/>
      </c>
      <c r="G180" s="123">
        <f t="shared" ca="1" si="10"/>
        <v>42157</v>
      </c>
      <c r="H180" s="362">
        <f>'Order Form'!$K$13</f>
        <v>0</v>
      </c>
      <c r="I180" s="363">
        <f>'Order Form'!E195</f>
        <v>12.5</v>
      </c>
      <c r="J180" s="352">
        <f>'Order Form'!K195</f>
        <v>0</v>
      </c>
      <c r="K180" s="122" t="str">
        <f t="shared" si="11"/>
        <v>F</v>
      </c>
      <c r="L18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 s="122" t="str">
        <f>"SS2016"&amp;"-"&amp;D180&amp;"-"&amp;'Order Form'!$P$3&amp;"-1"</f>
        <v>SS2016-0-1-1</v>
      </c>
    </row>
    <row r="181" spans="1:13" x14ac:dyDescent="0.25">
      <c r="A181" s="360">
        <f>'Order Form'!A196</f>
        <v>111432.55499999999</v>
      </c>
      <c r="B181" s="357">
        <f t="shared" si="8"/>
        <v>111432.55499999999</v>
      </c>
      <c r="C181" s="358">
        <f t="shared" si="9"/>
        <v>111432.55499999999</v>
      </c>
      <c r="D181" s="122">
        <f>'Order Form'!$N$2</f>
        <v>0</v>
      </c>
      <c r="E181" s="361">
        <f>'Order Form'!$K$11</f>
        <v>0</v>
      </c>
      <c r="F181" s="361" t="str">
        <f>IF(ISBLANK('Order Form'!$K$12),"",'Order Form'!$K$12)</f>
        <v/>
      </c>
      <c r="G181" s="123">
        <f t="shared" ca="1" si="10"/>
        <v>42157</v>
      </c>
      <c r="H181" s="362">
        <f>'Order Form'!$K$13</f>
        <v>0</v>
      </c>
      <c r="I181" s="363">
        <f>'Order Form'!E196</f>
        <v>12.5</v>
      </c>
      <c r="J181" s="352">
        <f>'Order Form'!K196</f>
        <v>0</v>
      </c>
      <c r="K181" s="122" t="str">
        <f t="shared" si="11"/>
        <v>F</v>
      </c>
      <c r="L18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 s="122" t="str">
        <f>"SS2016"&amp;"-"&amp;D181&amp;"-"&amp;'Order Form'!$P$3&amp;"-1"</f>
        <v>SS2016-0-1-1</v>
      </c>
    </row>
    <row r="182" spans="1:13" x14ac:dyDescent="0.25">
      <c r="A182" s="360">
        <f>'Order Form'!A197</f>
        <v>100510</v>
      </c>
      <c r="B182" s="357">
        <f t="shared" si="8"/>
        <v>100510</v>
      </c>
      <c r="C182" s="358">
        <f t="shared" si="9"/>
        <v>100510</v>
      </c>
      <c r="D182" s="122">
        <f>'Order Form'!$N$2</f>
        <v>0</v>
      </c>
      <c r="E182" s="361">
        <f>'Order Form'!$K$11</f>
        <v>0</v>
      </c>
      <c r="F182" s="361" t="str">
        <f>IF(ISBLANK('Order Form'!$K$12),"",'Order Form'!$K$12)</f>
        <v/>
      </c>
      <c r="G182" s="123">
        <f t="shared" ca="1" si="10"/>
        <v>42157</v>
      </c>
      <c r="H182" s="362">
        <f>'Order Form'!$K$13</f>
        <v>0</v>
      </c>
      <c r="I182" s="363">
        <f>'Order Form'!E197</f>
        <v>12.5</v>
      </c>
      <c r="J182" s="352">
        <f>'Order Form'!K197</f>
        <v>0</v>
      </c>
      <c r="K182" s="122" t="str">
        <f t="shared" si="11"/>
        <v>F</v>
      </c>
      <c r="L18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 s="122" t="str">
        <f>"SS2016"&amp;"-"&amp;D182&amp;"-"&amp;'Order Form'!$P$3&amp;"-1"</f>
        <v>SS2016-0-1-1</v>
      </c>
    </row>
    <row r="183" spans="1:13" x14ac:dyDescent="0.25">
      <c r="A183" s="360">
        <f>'Order Form'!A198</f>
        <v>100235</v>
      </c>
      <c r="B183" s="357">
        <f t="shared" si="8"/>
        <v>100235</v>
      </c>
      <c r="C183" s="358">
        <f t="shared" si="9"/>
        <v>100235</v>
      </c>
      <c r="D183" s="122">
        <f>'Order Form'!$N$2</f>
        <v>0</v>
      </c>
      <c r="E183" s="361">
        <f>'Order Form'!$K$11</f>
        <v>0</v>
      </c>
      <c r="F183" s="361" t="str">
        <f>IF(ISBLANK('Order Form'!$K$12),"",'Order Form'!$K$12)</f>
        <v/>
      </c>
      <c r="G183" s="123">
        <f t="shared" ca="1" si="10"/>
        <v>42157</v>
      </c>
      <c r="H183" s="362">
        <f>'Order Form'!$K$13</f>
        <v>0</v>
      </c>
      <c r="I183" s="363">
        <f>'Order Form'!E198</f>
        <v>12.5</v>
      </c>
      <c r="J183" s="352">
        <f>'Order Form'!K198</f>
        <v>0</v>
      </c>
      <c r="K183" s="122" t="str">
        <f t="shared" si="11"/>
        <v>F</v>
      </c>
      <c r="L18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 s="122" t="str">
        <f>"SS2016"&amp;"-"&amp;D183&amp;"-"&amp;'Order Form'!$P$3&amp;"-1"</f>
        <v>SS2016-0-1-1</v>
      </c>
    </row>
    <row r="184" spans="1:13" x14ac:dyDescent="0.25">
      <c r="A184" s="360">
        <f>'Order Form'!A199</f>
        <v>111663.21400000001</v>
      </c>
      <c r="B184" s="357">
        <f t="shared" si="8"/>
        <v>111663.21400000001</v>
      </c>
      <c r="C184" s="358">
        <f t="shared" si="9"/>
        <v>111663.21400000001</v>
      </c>
      <c r="D184" s="122">
        <f>'Order Form'!$N$2</f>
        <v>0</v>
      </c>
      <c r="E184" s="361">
        <f>'Order Form'!$K$11</f>
        <v>0</v>
      </c>
      <c r="F184" s="361" t="str">
        <f>IF(ISBLANK('Order Form'!$K$12),"",'Order Form'!$K$12)</f>
        <v/>
      </c>
      <c r="G184" s="123">
        <f t="shared" ca="1" si="10"/>
        <v>42157</v>
      </c>
      <c r="H184" s="362">
        <f>'Order Form'!$K$13</f>
        <v>0</v>
      </c>
      <c r="I184" s="363">
        <f>'Order Form'!E199</f>
        <v>12.5</v>
      </c>
      <c r="J184" s="352">
        <f>'Order Form'!K199</f>
        <v>0</v>
      </c>
      <c r="K184" s="122" t="str">
        <f t="shared" si="11"/>
        <v>F</v>
      </c>
      <c r="L18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 s="122" t="str">
        <f>"SS2016"&amp;"-"&amp;D184&amp;"-"&amp;'Order Form'!$P$3&amp;"-1"</f>
        <v>SS2016-0-1-1</v>
      </c>
    </row>
    <row r="185" spans="1:13" x14ac:dyDescent="0.25">
      <c r="A185" s="360">
        <f>'Order Form'!A200</f>
        <v>108690</v>
      </c>
      <c r="B185" s="357">
        <f t="shared" si="8"/>
        <v>108690</v>
      </c>
      <c r="C185" s="358">
        <f t="shared" si="9"/>
        <v>108690</v>
      </c>
      <c r="D185" s="122">
        <f>'Order Form'!$N$2</f>
        <v>0</v>
      </c>
      <c r="E185" s="361">
        <f>'Order Form'!$K$11</f>
        <v>0</v>
      </c>
      <c r="F185" s="361" t="str">
        <f>IF(ISBLANK('Order Form'!$K$12),"",'Order Form'!$K$12)</f>
        <v/>
      </c>
      <c r="G185" s="123">
        <f t="shared" ca="1" si="10"/>
        <v>42157</v>
      </c>
      <c r="H185" s="362">
        <f>'Order Form'!$K$13</f>
        <v>0</v>
      </c>
      <c r="I185" s="363">
        <f>'Order Form'!E200</f>
        <v>12.5</v>
      </c>
      <c r="J185" s="352">
        <f>'Order Form'!K200</f>
        <v>0</v>
      </c>
      <c r="K185" s="122" t="str">
        <f t="shared" si="11"/>
        <v>F</v>
      </c>
      <c r="L18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 s="122" t="str">
        <f>"SS2016"&amp;"-"&amp;D185&amp;"-"&amp;'Order Form'!$P$3&amp;"-1"</f>
        <v>SS2016-0-1-1</v>
      </c>
    </row>
    <row r="186" spans="1:13" x14ac:dyDescent="0.25">
      <c r="A186" s="360">
        <f>'Order Form'!A201</f>
        <v>111659.93700000001</v>
      </c>
      <c r="B186" s="357">
        <f t="shared" si="8"/>
        <v>111659.93700000001</v>
      </c>
      <c r="C186" s="358">
        <f t="shared" si="9"/>
        <v>111659.93700000001</v>
      </c>
      <c r="D186" s="122">
        <f>'Order Form'!$N$2</f>
        <v>0</v>
      </c>
      <c r="E186" s="361">
        <f>'Order Form'!$K$11</f>
        <v>0</v>
      </c>
      <c r="F186" s="361" t="str">
        <f>IF(ISBLANK('Order Form'!$K$12),"",'Order Form'!$K$12)</f>
        <v/>
      </c>
      <c r="G186" s="123">
        <f t="shared" ca="1" si="10"/>
        <v>42157</v>
      </c>
      <c r="H186" s="362">
        <f>'Order Form'!$K$13</f>
        <v>0</v>
      </c>
      <c r="I186" s="363">
        <f>'Order Form'!E201</f>
        <v>12.5</v>
      </c>
      <c r="J186" s="352">
        <f>'Order Form'!K201</f>
        <v>0</v>
      </c>
      <c r="K186" s="122" t="str">
        <f t="shared" si="11"/>
        <v>F</v>
      </c>
      <c r="L18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 s="122" t="str">
        <f>"SS2016"&amp;"-"&amp;D186&amp;"-"&amp;'Order Form'!$P$3&amp;"-1"</f>
        <v>SS2016-0-1-1</v>
      </c>
    </row>
    <row r="187" spans="1:13" x14ac:dyDescent="0.25">
      <c r="A187" s="360">
        <f>'Order Form'!A202</f>
        <v>107731</v>
      </c>
      <c r="B187" s="357">
        <f t="shared" si="8"/>
        <v>107731</v>
      </c>
      <c r="C187" s="358">
        <f t="shared" si="9"/>
        <v>107731</v>
      </c>
      <c r="D187" s="122">
        <f>'Order Form'!$N$2</f>
        <v>0</v>
      </c>
      <c r="E187" s="361">
        <f>'Order Form'!$K$11</f>
        <v>0</v>
      </c>
      <c r="F187" s="361" t="str">
        <f>IF(ISBLANK('Order Form'!$K$12),"",'Order Form'!$K$12)</f>
        <v/>
      </c>
      <c r="G187" s="123">
        <f t="shared" ca="1" si="10"/>
        <v>42157</v>
      </c>
      <c r="H187" s="362">
        <f>'Order Form'!$K$13</f>
        <v>0</v>
      </c>
      <c r="I187" s="363">
        <f>'Order Form'!E202</f>
        <v>12.5</v>
      </c>
      <c r="J187" s="352">
        <f>'Order Form'!K202</f>
        <v>0</v>
      </c>
      <c r="K187" s="122" t="str">
        <f t="shared" si="11"/>
        <v>F</v>
      </c>
      <c r="L18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 s="122" t="str">
        <f>"SS2016"&amp;"-"&amp;D187&amp;"-"&amp;'Order Form'!$P$3&amp;"-1"</f>
        <v>SS2016-0-1-1</v>
      </c>
    </row>
    <row r="188" spans="1:13" x14ac:dyDescent="0.25">
      <c r="A188" s="360">
        <f>'Order Form'!A203</f>
        <v>108704</v>
      </c>
      <c r="B188" s="357">
        <f t="shared" si="8"/>
        <v>108704</v>
      </c>
      <c r="C188" s="358">
        <f t="shared" si="9"/>
        <v>108704</v>
      </c>
      <c r="D188" s="122">
        <f>'Order Form'!$N$2</f>
        <v>0</v>
      </c>
      <c r="E188" s="361">
        <f>'Order Form'!$K$11</f>
        <v>0</v>
      </c>
      <c r="F188" s="361" t="str">
        <f>IF(ISBLANK('Order Form'!$K$12),"",'Order Form'!$K$12)</f>
        <v/>
      </c>
      <c r="G188" s="123">
        <f t="shared" ca="1" si="10"/>
        <v>42157</v>
      </c>
      <c r="H188" s="362">
        <f>'Order Form'!$K$13</f>
        <v>0</v>
      </c>
      <c r="I188" s="363">
        <f>'Order Form'!E203</f>
        <v>12.5</v>
      </c>
      <c r="J188" s="352">
        <f>'Order Form'!K203</f>
        <v>0</v>
      </c>
      <c r="K188" s="122" t="str">
        <f t="shared" si="11"/>
        <v>F</v>
      </c>
      <c r="L18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 s="122" t="str">
        <f>"SS2016"&amp;"-"&amp;D188&amp;"-"&amp;'Order Form'!$P$3&amp;"-1"</f>
        <v>SS2016-0-1-1</v>
      </c>
    </row>
    <row r="189" spans="1:13" x14ac:dyDescent="0.25">
      <c r="A189" s="360">
        <f>'Order Form'!A204</f>
        <v>111660.789</v>
      </c>
      <c r="B189" s="357">
        <f t="shared" si="8"/>
        <v>111660.789</v>
      </c>
      <c r="C189" s="358">
        <f t="shared" si="9"/>
        <v>111660.789</v>
      </c>
      <c r="D189" s="122">
        <f>'Order Form'!$N$2</f>
        <v>0</v>
      </c>
      <c r="E189" s="361">
        <f>'Order Form'!$K$11</f>
        <v>0</v>
      </c>
      <c r="F189" s="361" t="str">
        <f>IF(ISBLANK('Order Form'!$K$12),"",'Order Form'!$K$12)</f>
        <v/>
      </c>
      <c r="G189" s="123">
        <f t="shared" ca="1" si="10"/>
        <v>42157</v>
      </c>
      <c r="H189" s="362">
        <f>'Order Form'!$K$13</f>
        <v>0</v>
      </c>
      <c r="I189" s="363">
        <f>'Order Form'!E204</f>
        <v>12.5</v>
      </c>
      <c r="J189" s="352">
        <f>'Order Form'!K204</f>
        <v>0</v>
      </c>
      <c r="K189" s="122" t="str">
        <f t="shared" si="11"/>
        <v>F</v>
      </c>
      <c r="L18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 s="122" t="str">
        <f>"SS2016"&amp;"-"&amp;D189&amp;"-"&amp;'Order Form'!$P$3&amp;"-1"</f>
        <v>SS2016-0-1-1</v>
      </c>
    </row>
    <row r="190" spans="1:13" x14ac:dyDescent="0.25">
      <c r="A190" s="360">
        <f>'Order Form'!A205</f>
        <v>107745</v>
      </c>
      <c r="B190" s="357">
        <f t="shared" si="8"/>
        <v>107745</v>
      </c>
      <c r="C190" s="358">
        <f t="shared" si="9"/>
        <v>107745</v>
      </c>
      <c r="D190" s="122">
        <f>'Order Form'!$N$2</f>
        <v>0</v>
      </c>
      <c r="E190" s="361">
        <f>'Order Form'!$K$11</f>
        <v>0</v>
      </c>
      <c r="F190" s="361" t="str">
        <f>IF(ISBLANK('Order Form'!$K$12),"",'Order Form'!$K$12)</f>
        <v/>
      </c>
      <c r="G190" s="123">
        <f t="shared" ca="1" si="10"/>
        <v>42157</v>
      </c>
      <c r="H190" s="362">
        <f>'Order Form'!$K$13</f>
        <v>0</v>
      </c>
      <c r="I190" s="363">
        <f>'Order Form'!E205</f>
        <v>12.5</v>
      </c>
      <c r="J190" s="352">
        <f>'Order Form'!K205</f>
        <v>0</v>
      </c>
      <c r="K190" s="122" t="str">
        <f t="shared" si="11"/>
        <v>F</v>
      </c>
      <c r="L19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 s="122" t="str">
        <f>"SS2016"&amp;"-"&amp;D190&amp;"-"&amp;'Order Form'!$P$3&amp;"-1"</f>
        <v>SS2016-0-1-1</v>
      </c>
    </row>
    <row r="191" spans="1:13" x14ac:dyDescent="0.25">
      <c r="A191" s="360">
        <f>'Order Form'!A206</f>
        <v>111661.55499999999</v>
      </c>
      <c r="B191" s="357">
        <f t="shared" si="8"/>
        <v>111661.55499999999</v>
      </c>
      <c r="C191" s="358">
        <f t="shared" si="9"/>
        <v>111661.55499999999</v>
      </c>
      <c r="D191" s="122">
        <f>'Order Form'!$N$2</f>
        <v>0</v>
      </c>
      <c r="E191" s="361">
        <f>'Order Form'!$K$11</f>
        <v>0</v>
      </c>
      <c r="F191" s="361" t="str">
        <f>IF(ISBLANK('Order Form'!$K$12),"",'Order Form'!$K$12)</f>
        <v/>
      </c>
      <c r="G191" s="123">
        <f t="shared" ca="1" si="10"/>
        <v>42157</v>
      </c>
      <c r="H191" s="362">
        <f>'Order Form'!$K$13</f>
        <v>0</v>
      </c>
      <c r="I191" s="363">
        <f>'Order Form'!E206</f>
        <v>12.5</v>
      </c>
      <c r="J191" s="352">
        <f>'Order Form'!K206</f>
        <v>0</v>
      </c>
      <c r="K191" s="122" t="str">
        <f t="shared" si="11"/>
        <v>F</v>
      </c>
      <c r="L19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 s="122" t="str">
        <f>"SS2016"&amp;"-"&amp;D191&amp;"-"&amp;'Order Form'!$P$3&amp;"-1"</f>
        <v>SS2016-0-1-1</v>
      </c>
    </row>
    <row r="192" spans="1:13" x14ac:dyDescent="0.25">
      <c r="A192" s="360">
        <f>'Order Form'!A207</f>
        <v>100060</v>
      </c>
      <c r="B192" s="357">
        <f t="shared" si="8"/>
        <v>100060</v>
      </c>
      <c r="C192" s="358">
        <f t="shared" si="9"/>
        <v>100060</v>
      </c>
      <c r="D192" s="122">
        <f>'Order Form'!$N$2</f>
        <v>0</v>
      </c>
      <c r="E192" s="361">
        <f>'Order Form'!$K$11</f>
        <v>0</v>
      </c>
      <c r="F192" s="361" t="str">
        <f>IF(ISBLANK('Order Form'!$K$12),"",'Order Form'!$K$12)</f>
        <v/>
      </c>
      <c r="G192" s="123">
        <f t="shared" ca="1" si="10"/>
        <v>42157</v>
      </c>
      <c r="H192" s="362">
        <f>'Order Form'!$K$13</f>
        <v>0</v>
      </c>
      <c r="I192" s="363">
        <f>'Order Form'!E207</f>
        <v>12.5</v>
      </c>
      <c r="J192" s="352">
        <f>'Order Form'!K207</f>
        <v>0</v>
      </c>
      <c r="K192" s="122" t="str">
        <f t="shared" si="11"/>
        <v>F</v>
      </c>
      <c r="L19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 s="122" t="str">
        <f>"SS2016"&amp;"-"&amp;D192&amp;"-"&amp;'Order Form'!$P$3&amp;"-1"</f>
        <v>SS2016-0-1-1</v>
      </c>
    </row>
    <row r="193" spans="1:13" x14ac:dyDescent="0.25">
      <c r="A193" s="360">
        <f>'Order Form'!A208</f>
        <v>111640.5</v>
      </c>
      <c r="B193" s="357">
        <f t="shared" si="8"/>
        <v>111640.5</v>
      </c>
      <c r="C193" s="358">
        <f t="shared" si="9"/>
        <v>111640.5</v>
      </c>
      <c r="D193" s="122">
        <f>'Order Form'!$N$2</f>
        <v>0</v>
      </c>
      <c r="E193" s="361">
        <f>'Order Form'!$K$11</f>
        <v>0</v>
      </c>
      <c r="F193" s="361" t="str">
        <f>IF(ISBLANK('Order Form'!$K$12),"",'Order Form'!$K$12)</f>
        <v/>
      </c>
      <c r="G193" s="123">
        <f t="shared" ca="1" si="10"/>
        <v>42157</v>
      </c>
      <c r="H193" s="362">
        <f>'Order Form'!$K$13</f>
        <v>0</v>
      </c>
      <c r="I193" s="363">
        <f>'Order Form'!E208</f>
        <v>12.5</v>
      </c>
      <c r="J193" s="352">
        <f>'Order Form'!K208</f>
        <v>0</v>
      </c>
      <c r="K193" s="122" t="str">
        <f t="shared" si="11"/>
        <v>F</v>
      </c>
      <c r="L19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 s="122" t="str">
        <f>"SS2016"&amp;"-"&amp;D193&amp;"-"&amp;'Order Form'!$P$3&amp;"-1"</f>
        <v>SS2016-0-1-1</v>
      </c>
    </row>
    <row r="194" spans="1:13" x14ac:dyDescent="0.25">
      <c r="A194" s="360">
        <f>'Order Form'!A209</f>
        <v>111630.75199999999</v>
      </c>
      <c r="B194" s="357">
        <f t="shared" ref="B194:B257" si="12">A194</f>
        <v>111630.75199999999</v>
      </c>
      <c r="C194" s="358">
        <f t="shared" ref="C194:C257" si="13">IF(B194=0,A194,B194)</f>
        <v>111630.75199999999</v>
      </c>
      <c r="D194" s="122">
        <f>'Order Form'!$N$2</f>
        <v>0</v>
      </c>
      <c r="E194" s="361">
        <f>'Order Form'!$K$11</f>
        <v>0</v>
      </c>
      <c r="F194" s="361" t="str">
        <f>IF(ISBLANK('Order Form'!$K$12),"",'Order Form'!$K$12)</f>
        <v/>
      </c>
      <c r="G194" s="123">
        <f t="shared" ref="G194:G257" ca="1" si="14">TODAY()</f>
        <v>42157</v>
      </c>
      <c r="H194" s="362">
        <f>'Order Form'!$K$13</f>
        <v>0</v>
      </c>
      <c r="I194" s="363">
        <f>'Order Form'!E209</f>
        <v>12.5</v>
      </c>
      <c r="J194" s="352">
        <f>'Order Form'!K209</f>
        <v>0</v>
      </c>
      <c r="K194" s="122" t="str">
        <f t="shared" ref="K194:K257" si="15">IF(J194=0,"F","T")</f>
        <v>F</v>
      </c>
      <c r="L19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 s="122" t="str">
        <f>"SS2016"&amp;"-"&amp;D194&amp;"-"&amp;'Order Form'!$P$3&amp;"-1"</f>
        <v>SS2016-0-1-1</v>
      </c>
    </row>
    <row r="195" spans="1:13" x14ac:dyDescent="0.25">
      <c r="A195" s="360">
        <f>'Order Form'!A210</f>
        <v>108693</v>
      </c>
      <c r="B195" s="357">
        <f t="shared" si="12"/>
        <v>108693</v>
      </c>
      <c r="C195" s="358">
        <f t="shared" si="13"/>
        <v>108693</v>
      </c>
      <c r="D195" s="122">
        <f>'Order Form'!$N$2</f>
        <v>0</v>
      </c>
      <c r="E195" s="361">
        <f>'Order Form'!$K$11</f>
        <v>0</v>
      </c>
      <c r="F195" s="361" t="str">
        <f>IF(ISBLANK('Order Form'!$K$12),"",'Order Form'!$K$12)</f>
        <v/>
      </c>
      <c r="G195" s="123">
        <f t="shared" ca="1" si="14"/>
        <v>42157</v>
      </c>
      <c r="H195" s="362">
        <f>'Order Form'!$K$13</f>
        <v>0</v>
      </c>
      <c r="I195" s="363">
        <f>'Order Form'!E210</f>
        <v>12.5</v>
      </c>
      <c r="J195" s="352">
        <f>'Order Form'!K210</f>
        <v>0</v>
      </c>
      <c r="K195" s="122" t="str">
        <f t="shared" si="15"/>
        <v>F</v>
      </c>
      <c r="L19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 s="122" t="str">
        <f>"SS2016"&amp;"-"&amp;D195&amp;"-"&amp;'Order Form'!$P$3&amp;"-1"</f>
        <v>SS2016-0-1-1</v>
      </c>
    </row>
    <row r="196" spans="1:13" x14ac:dyDescent="0.25">
      <c r="A196" s="360">
        <f>'Order Form'!A211</f>
        <v>108694</v>
      </c>
      <c r="B196" s="357">
        <f t="shared" si="12"/>
        <v>108694</v>
      </c>
      <c r="C196" s="358">
        <f t="shared" si="13"/>
        <v>108694</v>
      </c>
      <c r="D196" s="122">
        <f>'Order Form'!$N$2</f>
        <v>0</v>
      </c>
      <c r="E196" s="361">
        <f>'Order Form'!$K$11</f>
        <v>0</v>
      </c>
      <c r="F196" s="361" t="str">
        <f>IF(ISBLANK('Order Form'!$K$12),"",'Order Form'!$K$12)</f>
        <v/>
      </c>
      <c r="G196" s="123">
        <f t="shared" ca="1" si="14"/>
        <v>42157</v>
      </c>
      <c r="H196" s="362">
        <f>'Order Form'!$K$13</f>
        <v>0</v>
      </c>
      <c r="I196" s="363">
        <f>'Order Form'!E211</f>
        <v>12.5</v>
      </c>
      <c r="J196" s="352">
        <f>'Order Form'!K211</f>
        <v>0</v>
      </c>
      <c r="K196" s="122" t="str">
        <f t="shared" si="15"/>
        <v>F</v>
      </c>
      <c r="L19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 s="122" t="str">
        <f>"SS2016"&amp;"-"&amp;D196&amp;"-"&amp;'Order Form'!$P$3&amp;"-1"</f>
        <v>SS2016-0-1-1</v>
      </c>
    </row>
    <row r="197" spans="1:13" x14ac:dyDescent="0.25">
      <c r="A197" s="360">
        <f>'Order Form'!A212</f>
        <v>111658.409</v>
      </c>
      <c r="B197" s="357">
        <f t="shared" si="12"/>
        <v>111658.409</v>
      </c>
      <c r="C197" s="358">
        <f t="shared" si="13"/>
        <v>111658.409</v>
      </c>
      <c r="D197" s="122">
        <f>'Order Form'!$N$2</f>
        <v>0</v>
      </c>
      <c r="E197" s="361">
        <f>'Order Form'!$K$11</f>
        <v>0</v>
      </c>
      <c r="F197" s="361" t="str">
        <f>IF(ISBLANK('Order Form'!$K$12),"",'Order Form'!$K$12)</f>
        <v/>
      </c>
      <c r="G197" s="123">
        <f t="shared" ca="1" si="14"/>
        <v>42157</v>
      </c>
      <c r="H197" s="362">
        <f>'Order Form'!$K$13</f>
        <v>0</v>
      </c>
      <c r="I197" s="363">
        <f>'Order Form'!E212</f>
        <v>12.5</v>
      </c>
      <c r="J197" s="352">
        <f>'Order Form'!K212</f>
        <v>0</v>
      </c>
      <c r="K197" s="122" t="str">
        <f t="shared" si="15"/>
        <v>F</v>
      </c>
      <c r="L19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 s="122" t="str">
        <f>"SS2016"&amp;"-"&amp;D197&amp;"-"&amp;'Order Form'!$P$3&amp;"-1"</f>
        <v>SS2016-0-1-1</v>
      </c>
    </row>
    <row r="198" spans="1:13" x14ac:dyDescent="0.25">
      <c r="A198" s="360">
        <f>'Order Form'!A213</f>
        <v>100069</v>
      </c>
      <c r="B198" s="357">
        <f t="shared" si="12"/>
        <v>100069</v>
      </c>
      <c r="C198" s="358">
        <f t="shared" si="13"/>
        <v>100069</v>
      </c>
      <c r="D198" s="122">
        <f>'Order Form'!$N$2</f>
        <v>0</v>
      </c>
      <c r="E198" s="361">
        <f>'Order Form'!$K$11</f>
        <v>0</v>
      </c>
      <c r="F198" s="361" t="str">
        <f>IF(ISBLANK('Order Form'!$K$12),"",'Order Form'!$K$12)</f>
        <v/>
      </c>
      <c r="G198" s="123">
        <f t="shared" ca="1" si="14"/>
        <v>42157</v>
      </c>
      <c r="H198" s="362">
        <f>'Order Form'!$K$13</f>
        <v>0</v>
      </c>
      <c r="I198" s="363">
        <f>'Order Form'!E213</f>
        <v>12.5</v>
      </c>
      <c r="J198" s="352">
        <f>'Order Form'!K213</f>
        <v>0</v>
      </c>
      <c r="K198" s="122" t="str">
        <f t="shared" si="15"/>
        <v>F</v>
      </c>
      <c r="L19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 s="122" t="str">
        <f>"SS2016"&amp;"-"&amp;D198&amp;"-"&amp;'Order Form'!$P$3&amp;"-1"</f>
        <v>SS2016-0-1-1</v>
      </c>
    </row>
    <row r="199" spans="1:13" x14ac:dyDescent="0.25">
      <c r="A199" s="360">
        <f>'Order Form'!A214</f>
        <v>111659.845</v>
      </c>
      <c r="B199" s="357">
        <f t="shared" si="12"/>
        <v>111659.845</v>
      </c>
      <c r="C199" s="358">
        <f t="shared" si="13"/>
        <v>111659.845</v>
      </c>
      <c r="D199" s="122">
        <f>'Order Form'!$N$2</f>
        <v>0</v>
      </c>
      <c r="E199" s="361">
        <f>'Order Form'!$K$11</f>
        <v>0</v>
      </c>
      <c r="F199" s="361" t="str">
        <f>IF(ISBLANK('Order Form'!$K$12),"",'Order Form'!$K$12)</f>
        <v/>
      </c>
      <c r="G199" s="123">
        <f t="shared" ca="1" si="14"/>
        <v>42157</v>
      </c>
      <c r="H199" s="362">
        <f>'Order Form'!$K$13</f>
        <v>0</v>
      </c>
      <c r="I199" s="363">
        <f>'Order Form'!E214</f>
        <v>12.5</v>
      </c>
      <c r="J199" s="352">
        <f>'Order Form'!K214</f>
        <v>0</v>
      </c>
      <c r="K199" s="122" t="str">
        <f t="shared" si="15"/>
        <v>F</v>
      </c>
      <c r="L19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 s="122" t="str">
        <f>"SS2016"&amp;"-"&amp;D199&amp;"-"&amp;'Order Form'!$P$3&amp;"-1"</f>
        <v>SS2016-0-1-1</v>
      </c>
    </row>
    <row r="200" spans="1:13" x14ac:dyDescent="0.25">
      <c r="A200" s="360">
        <f>'Order Form'!A215</f>
        <v>108695</v>
      </c>
      <c r="B200" s="357">
        <f t="shared" si="12"/>
        <v>108695</v>
      </c>
      <c r="C200" s="358">
        <f t="shared" si="13"/>
        <v>108695</v>
      </c>
      <c r="D200" s="122">
        <f>'Order Form'!$N$2</f>
        <v>0</v>
      </c>
      <c r="E200" s="361">
        <f>'Order Form'!$K$11</f>
        <v>0</v>
      </c>
      <c r="F200" s="361" t="str">
        <f>IF(ISBLANK('Order Form'!$K$12),"",'Order Form'!$K$12)</f>
        <v/>
      </c>
      <c r="G200" s="123">
        <f t="shared" ca="1" si="14"/>
        <v>42157</v>
      </c>
      <c r="H200" s="362">
        <f>'Order Form'!$K$13</f>
        <v>0</v>
      </c>
      <c r="I200" s="363">
        <f>'Order Form'!E215</f>
        <v>12.5</v>
      </c>
      <c r="J200" s="352">
        <f>'Order Form'!K215</f>
        <v>0</v>
      </c>
      <c r="K200" s="122" t="str">
        <f t="shared" si="15"/>
        <v>F</v>
      </c>
      <c r="L20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 s="122" t="str">
        <f>"SS2016"&amp;"-"&amp;D200&amp;"-"&amp;'Order Form'!$P$3&amp;"-1"</f>
        <v>SS2016-0-1-1</v>
      </c>
    </row>
    <row r="201" spans="1:13" x14ac:dyDescent="0.25">
      <c r="A201" s="360">
        <f>'Order Form'!A216</f>
        <v>111657.55499999999</v>
      </c>
      <c r="B201" s="357">
        <f t="shared" si="12"/>
        <v>111657.55499999999</v>
      </c>
      <c r="C201" s="358">
        <f t="shared" si="13"/>
        <v>111657.55499999999</v>
      </c>
      <c r="D201" s="122">
        <f>'Order Form'!$N$2</f>
        <v>0</v>
      </c>
      <c r="E201" s="361">
        <f>'Order Form'!$K$11</f>
        <v>0</v>
      </c>
      <c r="F201" s="361" t="str">
        <f>IF(ISBLANK('Order Form'!$K$12),"",'Order Form'!$K$12)</f>
        <v/>
      </c>
      <c r="G201" s="123">
        <f t="shared" ca="1" si="14"/>
        <v>42157</v>
      </c>
      <c r="H201" s="362">
        <f>'Order Form'!$K$13</f>
        <v>0</v>
      </c>
      <c r="I201" s="363">
        <f>'Order Form'!E216</f>
        <v>12.5</v>
      </c>
      <c r="J201" s="352">
        <f>'Order Form'!K216</f>
        <v>0</v>
      </c>
      <c r="K201" s="122" t="str">
        <f t="shared" si="15"/>
        <v>F</v>
      </c>
      <c r="L20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 s="122" t="str">
        <f>"SS2016"&amp;"-"&amp;D201&amp;"-"&amp;'Order Form'!$P$3&amp;"-1"</f>
        <v>SS2016-0-1-1</v>
      </c>
    </row>
    <row r="202" spans="1:13" x14ac:dyDescent="0.25">
      <c r="A202" s="360">
        <f>'Order Form'!A217</f>
        <v>108701</v>
      </c>
      <c r="B202" s="357">
        <f t="shared" si="12"/>
        <v>108701</v>
      </c>
      <c r="C202" s="358">
        <f t="shared" si="13"/>
        <v>108701</v>
      </c>
      <c r="D202" s="122">
        <f>'Order Form'!$N$2</f>
        <v>0</v>
      </c>
      <c r="E202" s="361">
        <f>'Order Form'!$K$11</f>
        <v>0</v>
      </c>
      <c r="F202" s="361" t="str">
        <f>IF(ISBLANK('Order Form'!$K$12),"",'Order Form'!$K$12)</f>
        <v/>
      </c>
      <c r="G202" s="123">
        <f t="shared" ca="1" si="14"/>
        <v>42157</v>
      </c>
      <c r="H202" s="362">
        <f>'Order Form'!$K$13</f>
        <v>0</v>
      </c>
      <c r="I202" s="363">
        <f>'Order Form'!E217</f>
        <v>12.5</v>
      </c>
      <c r="J202" s="352">
        <f>'Order Form'!K217</f>
        <v>0</v>
      </c>
      <c r="K202" s="122" t="str">
        <f t="shared" si="15"/>
        <v>F</v>
      </c>
      <c r="L20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 s="122" t="str">
        <f>"SS2016"&amp;"-"&amp;D202&amp;"-"&amp;'Order Form'!$P$3&amp;"-1"</f>
        <v>SS2016-0-1-1</v>
      </c>
    </row>
    <row r="203" spans="1:13" x14ac:dyDescent="0.25">
      <c r="A203" s="360">
        <f>'Order Form'!A218</f>
        <v>108702</v>
      </c>
      <c r="B203" s="357">
        <f t="shared" si="12"/>
        <v>108702</v>
      </c>
      <c r="C203" s="358">
        <f t="shared" si="13"/>
        <v>108702</v>
      </c>
      <c r="D203" s="122">
        <f>'Order Form'!$N$2</f>
        <v>0</v>
      </c>
      <c r="E203" s="361">
        <f>'Order Form'!$K$11</f>
        <v>0</v>
      </c>
      <c r="F203" s="361" t="str">
        <f>IF(ISBLANK('Order Form'!$K$12),"",'Order Form'!$K$12)</f>
        <v/>
      </c>
      <c r="G203" s="123">
        <f t="shared" ca="1" si="14"/>
        <v>42157</v>
      </c>
      <c r="H203" s="362">
        <f>'Order Form'!$K$13</f>
        <v>0</v>
      </c>
      <c r="I203" s="363">
        <f>'Order Form'!E218</f>
        <v>12.5</v>
      </c>
      <c r="J203" s="352">
        <f>'Order Form'!K218</f>
        <v>0</v>
      </c>
      <c r="K203" s="122" t="str">
        <f t="shared" si="15"/>
        <v>F</v>
      </c>
      <c r="L20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 s="122" t="str">
        <f>"SS2016"&amp;"-"&amp;D203&amp;"-"&amp;'Order Form'!$P$3&amp;"-1"</f>
        <v>SS2016-0-1-1</v>
      </c>
    </row>
    <row r="204" spans="1:13" x14ac:dyDescent="0.25">
      <c r="A204" s="360">
        <f>'Order Form'!A219</f>
        <v>111649.901</v>
      </c>
      <c r="B204" s="357">
        <f t="shared" si="12"/>
        <v>111649.901</v>
      </c>
      <c r="C204" s="358">
        <f t="shared" si="13"/>
        <v>111649.901</v>
      </c>
      <c r="D204" s="122">
        <f>'Order Form'!$N$2</f>
        <v>0</v>
      </c>
      <c r="E204" s="361">
        <f>'Order Form'!$K$11</f>
        <v>0</v>
      </c>
      <c r="F204" s="361" t="str">
        <f>IF(ISBLANK('Order Form'!$K$12),"",'Order Form'!$K$12)</f>
        <v/>
      </c>
      <c r="G204" s="123">
        <f t="shared" ca="1" si="14"/>
        <v>42157</v>
      </c>
      <c r="H204" s="362">
        <f>'Order Form'!$K$13</f>
        <v>0</v>
      </c>
      <c r="I204" s="363">
        <f>'Order Form'!E219</f>
        <v>12.5</v>
      </c>
      <c r="J204" s="352">
        <f>'Order Form'!K219</f>
        <v>0</v>
      </c>
      <c r="K204" s="122" t="str">
        <f t="shared" si="15"/>
        <v>F</v>
      </c>
      <c r="L20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 s="122" t="str">
        <f>"SS2016"&amp;"-"&amp;D204&amp;"-"&amp;'Order Form'!$P$3&amp;"-1"</f>
        <v>SS2016-0-1-1</v>
      </c>
    </row>
    <row r="205" spans="1:13" x14ac:dyDescent="0.25">
      <c r="A205" s="360">
        <f>'Order Form'!A220</f>
        <v>111648.55499999999</v>
      </c>
      <c r="B205" s="357">
        <f t="shared" si="12"/>
        <v>111648.55499999999</v>
      </c>
      <c r="C205" s="358">
        <f t="shared" si="13"/>
        <v>111648.55499999999</v>
      </c>
      <c r="D205" s="122">
        <f>'Order Form'!$N$2</f>
        <v>0</v>
      </c>
      <c r="E205" s="361">
        <f>'Order Form'!$K$11</f>
        <v>0</v>
      </c>
      <c r="F205" s="361" t="str">
        <f>IF(ISBLANK('Order Form'!$K$12),"",'Order Form'!$K$12)</f>
        <v/>
      </c>
      <c r="G205" s="123">
        <f t="shared" ca="1" si="14"/>
        <v>42157</v>
      </c>
      <c r="H205" s="362">
        <f>'Order Form'!$K$13</f>
        <v>0</v>
      </c>
      <c r="I205" s="363">
        <f>'Order Form'!E220</f>
        <v>12.5</v>
      </c>
      <c r="J205" s="352">
        <f>'Order Form'!K220</f>
        <v>0</v>
      </c>
      <c r="K205" s="122" t="str">
        <f t="shared" si="15"/>
        <v>F</v>
      </c>
      <c r="L20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 s="122" t="str">
        <f>"SS2016"&amp;"-"&amp;D205&amp;"-"&amp;'Order Form'!$P$3&amp;"-1"</f>
        <v>SS2016-0-1-1</v>
      </c>
    </row>
    <row r="206" spans="1:13" x14ac:dyDescent="0.25">
      <c r="A206" s="360">
        <f>'Order Form'!A221</f>
        <v>111419</v>
      </c>
      <c r="B206" s="357">
        <f t="shared" si="12"/>
        <v>111419</v>
      </c>
      <c r="C206" s="358">
        <f t="shared" si="13"/>
        <v>111419</v>
      </c>
      <c r="D206" s="122">
        <f>'Order Form'!$N$2</f>
        <v>0</v>
      </c>
      <c r="E206" s="361">
        <f>'Order Form'!$K$11</f>
        <v>0</v>
      </c>
      <c r="F206" s="361" t="str">
        <f>IF(ISBLANK('Order Form'!$K$12),"",'Order Form'!$K$12)</f>
        <v/>
      </c>
      <c r="G206" s="123">
        <f t="shared" ca="1" si="14"/>
        <v>42157</v>
      </c>
      <c r="H206" s="362">
        <f>'Order Form'!$K$13</f>
        <v>0</v>
      </c>
      <c r="I206" s="363">
        <f>'Order Form'!E221</f>
        <v>12.5</v>
      </c>
      <c r="J206" s="352">
        <f>'Order Form'!K221</f>
        <v>0</v>
      </c>
      <c r="K206" s="122" t="str">
        <f t="shared" si="15"/>
        <v>F</v>
      </c>
      <c r="L20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 s="122" t="str">
        <f>"SS2016"&amp;"-"&amp;D206&amp;"-"&amp;'Order Form'!$P$3&amp;"-1"</f>
        <v>SS2016-0-1-1</v>
      </c>
    </row>
    <row r="207" spans="1:13" x14ac:dyDescent="0.25">
      <c r="A207" s="360">
        <f>'Order Form'!A222</f>
        <v>111420</v>
      </c>
      <c r="B207" s="357">
        <f t="shared" si="12"/>
        <v>111420</v>
      </c>
      <c r="C207" s="358">
        <f t="shared" si="13"/>
        <v>111420</v>
      </c>
      <c r="D207" s="122">
        <f>'Order Form'!$N$2</f>
        <v>0</v>
      </c>
      <c r="E207" s="361">
        <f>'Order Form'!$K$11</f>
        <v>0</v>
      </c>
      <c r="F207" s="361" t="str">
        <f>IF(ISBLANK('Order Form'!$K$12),"",'Order Form'!$K$12)</f>
        <v/>
      </c>
      <c r="G207" s="123">
        <f t="shared" ca="1" si="14"/>
        <v>42157</v>
      </c>
      <c r="H207" s="362">
        <f>'Order Form'!$K$13</f>
        <v>0</v>
      </c>
      <c r="I207" s="363">
        <f>'Order Form'!E222</f>
        <v>12.5</v>
      </c>
      <c r="J207" s="352">
        <f>'Order Form'!K222</f>
        <v>0</v>
      </c>
      <c r="K207" s="122" t="str">
        <f t="shared" si="15"/>
        <v>F</v>
      </c>
      <c r="L20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 s="122" t="str">
        <f>"SS2016"&amp;"-"&amp;D207&amp;"-"&amp;'Order Form'!$P$3&amp;"-1"</f>
        <v>SS2016-0-1-1</v>
      </c>
    </row>
    <row r="208" spans="1:13" x14ac:dyDescent="0.25">
      <c r="A208" s="360">
        <f>'Order Form'!A223</f>
        <v>111097</v>
      </c>
      <c r="B208" s="357">
        <f t="shared" si="12"/>
        <v>111097</v>
      </c>
      <c r="C208" s="358">
        <f t="shared" si="13"/>
        <v>111097</v>
      </c>
      <c r="D208" s="122">
        <f>'Order Form'!$N$2</f>
        <v>0</v>
      </c>
      <c r="E208" s="361">
        <f>'Order Form'!$K$11</f>
        <v>0</v>
      </c>
      <c r="F208" s="361" t="str">
        <f>IF(ISBLANK('Order Form'!$K$12),"",'Order Form'!$K$12)</f>
        <v/>
      </c>
      <c r="G208" s="123">
        <f t="shared" ca="1" si="14"/>
        <v>42157</v>
      </c>
      <c r="H208" s="362">
        <f>'Order Form'!$K$13</f>
        <v>0</v>
      </c>
      <c r="I208" s="363">
        <f>'Order Form'!E223</f>
        <v>12.5</v>
      </c>
      <c r="J208" s="352">
        <f>'Order Form'!K223</f>
        <v>0</v>
      </c>
      <c r="K208" s="122" t="str">
        <f t="shared" si="15"/>
        <v>F</v>
      </c>
      <c r="L20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 s="122" t="str">
        <f>"SS2016"&amp;"-"&amp;D208&amp;"-"&amp;'Order Form'!$P$3&amp;"-1"</f>
        <v>SS2016-0-1-1</v>
      </c>
    </row>
    <row r="209" spans="1:13" x14ac:dyDescent="0.25">
      <c r="A209" s="360">
        <f>'Order Form'!A224</f>
        <v>111651.522</v>
      </c>
      <c r="B209" s="357">
        <f t="shared" si="12"/>
        <v>111651.522</v>
      </c>
      <c r="C209" s="358">
        <f t="shared" si="13"/>
        <v>111651.522</v>
      </c>
      <c r="D209" s="122">
        <f>'Order Form'!$N$2</f>
        <v>0</v>
      </c>
      <c r="E209" s="361">
        <f>'Order Form'!$K$11</f>
        <v>0</v>
      </c>
      <c r="F209" s="361" t="str">
        <f>IF(ISBLANK('Order Form'!$K$12),"",'Order Form'!$K$12)</f>
        <v/>
      </c>
      <c r="G209" s="123">
        <f t="shared" ca="1" si="14"/>
        <v>42157</v>
      </c>
      <c r="H209" s="362">
        <f>'Order Form'!$K$13</f>
        <v>0</v>
      </c>
      <c r="I209" s="363">
        <f>'Order Form'!E224</f>
        <v>12.5</v>
      </c>
      <c r="J209" s="352">
        <f>'Order Form'!K224</f>
        <v>0</v>
      </c>
      <c r="K209" s="122" t="str">
        <f t="shared" si="15"/>
        <v>F</v>
      </c>
      <c r="L20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 s="122" t="str">
        <f>"SS2016"&amp;"-"&amp;D209&amp;"-"&amp;'Order Form'!$P$3&amp;"-1"</f>
        <v>SS2016-0-1-1</v>
      </c>
    </row>
    <row r="210" spans="1:13" x14ac:dyDescent="0.25">
      <c r="A210" s="360">
        <f>'Order Form'!A225</f>
        <v>108699</v>
      </c>
      <c r="B210" s="357">
        <f t="shared" si="12"/>
        <v>108699</v>
      </c>
      <c r="C210" s="358">
        <f t="shared" si="13"/>
        <v>108699</v>
      </c>
      <c r="D210" s="122">
        <f>'Order Form'!$N$2</f>
        <v>0</v>
      </c>
      <c r="E210" s="361">
        <f>'Order Form'!$K$11</f>
        <v>0</v>
      </c>
      <c r="F210" s="361" t="str">
        <f>IF(ISBLANK('Order Form'!$K$12),"",'Order Form'!$K$12)</f>
        <v/>
      </c>
      <c r="G210" s="123">
        <f t="shared" ca="1" si="14"/>
        <v>42157</v>
      </c>
      <c r="H210" s="362">
        <f>'Order Form'!$K$13</f>
        <v>0</v>
      </c>
      <c r="I210" s="363">
        <f>'Order Form'!E225</f>
        <v>12.5</v>
      </c>
      <c r="J210" s="352">
        <f>'Order Form'!K225</f>
        <v>0</v>
      </c>
      <c r="K210" s="122" t="str">
        <f t="shared" si="15"/>
        <v>F</v>
      </c>
      <c r="L21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 s="122" t="str">
        <f>"SS2016"&amp;"-"&amp;D210&amp;"-"&amp;'Order Form'!$P$3&amp;"-1"</f>
        <v>SS2016-0-1-1</v>
      </c>
    </row>
    <row r="211" spans="1:13" x14ac:dyDescent="0.25">
      <c r="A211" s="360">
        <f>'Order Form'!A226</f>
        <v>111442.901</v>
      </c>
      <c r="B211" s="357">
        <f t="shared" si="12"/>
        <v>111442.901</v>
      </c>
      <c r="C211" s="358">
        <f t="shared" si="13"/>
        <v>111442.901</v>
      </c>
      <c r="D211" s="122">
        <f>'Order Form'!$N$2</f>
        <v>0</v>
      </c>
      <c r="E211" s="361">
        <f>'Order Form'!$K$11</f>
        <v>0</v>
      </c>
      <c r="F211" s="361" t="str">
        <f>IF(ISBLANK('Order Form'!$K$12),"",'Order Form'!$K$12)</f>
        <v/>
      </c>
      <c r="G211" s="123">
        <f t="shared" ca="1" si="14"/>
        <v>42157</v>
      </c>
      <c r="H211" s="362">
        <f>'Order Form'!$K$13</f>
        <v>0</v>
      </c>
      <c r="I211" s="363">
        <f>'Order Form'!E226</f>
        <v>12.5</v>
      </c>
      <c r="J211" s="352">
        <f>'Order Form'!K226</f>
        <v>0</v>
      </c>
      <c r="K211" s="122" t="str">
        <f t="shared" si="15"/>
        <v>F</v>
      </c>
      <c r="L21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 s="122" t="str">
        <f>"SS2016"&amp;"-"&amp;D211&amp;"-"&amp;'Order Form'!$P$3&amp;"-1"</f>
        <v>SS2016-0-1-1</v>
      </c>
    </row>
    <row r="212" spans="1:13" x14ac:dyDescent="0.25">
      <c r="A212" s="360">
        <f>'Order Form'!A227</f>
        <v>105815</v>
      </c>
      <c r="B212" s="357">
        <f t="shared" si="12"/>
        <v>105815</v>
      </c>
      <c r="C212" s="358">
        <f t="shared" si="13"/>
        <v>105815</v>
      </c>
      <c r="D212" s="122">
        <f>'Order Form'!$N$2</f>
        <v>0</v>
      </c>
      <c r="E212" s="361">
        <f>'Order Form'!$K$11</f>
        <v>0</v>
      </c>
      <c r="F212" s="361" t="str">
        <f>IF(ISBLANK('Order Form'!$K$12),"",'Order Form'!$K$12)</f>
        <v/>
      </c>
      <c r="G212" s="123">
        <f t="shared" ca="1" si="14"/>
        <v>42157</v>
      </c>
      <c r="H212" s="362">
        <f>'Order Form'!$K$13</f>
        <v>0</v>
      </c>
      <c r="I212" s="363">
        <f>'Order Form'!E227</f>
        <v>12.5</v>
      </c>
      <c r="J212" s="352">
        <f>'Order Form'!K227</f>
        <v>0</v>
      </c>
      <c r="K212" s="122" t="str">
        <f t="shared" si="15"/>
        <v>F</v>
      </c>
      <c r="L21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 s="122" t="str">
        <f>"SS2016"&amp;"-"&amp;D212&amp;"-"&amp;'Order Form'!$P$3&amp;"-1"</f>
        <v>SS2016-0-1-1</v>
      </c>
    </row>
    <row r="213" spans="1:13" x14ac:dyDescent="0.25">
      <c r="A213" s="360">
        <f>'Order Form'!A228</f>
        <v>107713</v>
      </c>
      <c r="B213" s="357">
        <f t="shared" si="12"/>
        <v>107713</v>
      </c>
      <c r="C213" s="358">
        <f t="shared" si="13"/>
        <v>107713</v>
      </c>
      <c r="D213" s="122">
        <f>'Order Form'!$N$2</f>
        <v>0</v>
      </c>
      <c r="E213" s="361">
        <f>'Order Form'!$K$11</f>
        <v>0</v>
      </c>
      <c r="F213" s="361" t="str">
        <f>IF(ISBLANK('Order Form'!$K$12),"",'Order Form'!$K$12)</f>
        <v/>
      </c>
      <c r="G213" s="123">
        <f t="shared" ca="1" si="14"/>
        <v>42157</v>
      </c>
      <c r="H213" s="362">
        <f>'Order Form'!$K$13</f>
        <v>0</v>
      </c>
      <c r="I213" s="363">
        <f>'Order Form'!E228</f>
        <v>12.5</v>
      </c>
      <c r="J213" s="352">
        <f>'Order Form'!K228</f>
        <v>0</v>
      </c>
      <c r="K213" s="122" t="str">
        <f t="shared" si="15"/>
        <v>F</v>
      </c>
      <c r="L21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 s="122" t="str">
        <f>"SS2016"&amp;"-"&amp;D213&amp;"-"&amp;'Order Form'!$P$3&amp;"-1"</f>
        <v>SS2016-0-1-1</v>
      </c>
    </row>
    <row r="214" spans="1:13" x14ac:dyDescent="0.25">
      <c r="A214" s="360">
        <f>'Order Form'!A229</f>
        <v>108689</v>
      </c>
      <c r="B214" s="357">
        <f t="shared" si="12"/>
        <v>108689</v>
      </c>
      <c r="C214" s="358">
        <f t="shared" si="13"/>
        <v>108689</v>
      </c>
      <c r="D214" s="122">
        <f>'Order Form'!$N$2</f>
        <v>0</v>
      </c>
      <c r="E214" s="361">
        <f>'Order Form'!$K$11</f>
        <v>0</v>
      </c>
      <c r="F214" s="361" t="str">
        <f>IF(ISBLANK('Order Form'!$K$12),"",'Order Form'!$K$12)</f>
        <v/>
      </c>
      <c r="G214" s="123">
        <f t="shared" ca="1" si="14"/>
        <v>42157</v>
      </c>
      <c r="H214" s="362">
        <f>'Order Form'!$K$13</f>
        <v>0</v>
      </c>
      <c r="I214" s="363">
        <f>'Order Form'!E229</f>
        <v>12.5</v>
      </c>
      <c r="J214" s="352">
        <f>'Order Form'!K229</f>
        <v>0</v>
      </c>
      <c r="K214" s="122" t="str">
        <f t="shared" si="15"/>
        <v>F</v>
      </c>
      <c r="L21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 s="122" t="str">
        <f>"SS2016"&amp;"-"&amp;D214&amp;"-"&amp;'Order Form'!$P$3&amp;"-1"</f>
        <v>SS2016-0-1-1</v>
      </c>
    </row>
    <row r="215" spans="1:13" x14ac:dyDescent="0.25">
      <c r="A215" s="360">
        <f>'Order Form'!A230</f>
        <v>111653.901</v>
      </c>
      <c r="B215" s="357">
        <f t="shared" si="12"/>
        <v>111653.901</v>
      </c>
      <c r="C215" s="358">
        <f t="shared" si="13"/>
        <v>111653.901</v>
      </c>
      <c r="D215" s="122">
        <f>'Order Form'!$N$2</f>
        <v>0</v>
      </c>
      <c r="E215" s="361">
        <f>'Order Form'!$K$11</f>
        <v>0</v>
      </c>
      <c r="F215" s="361" t="str">
        <f>IF(ISBLANK('Order Form'!$K$12),"",'Order Form'!$K$12)</f>
        <v/>
      </c>
      <c r="G215" s="123">
        <f t="shared" ca="1" si="14"/>
        <v>42157</v>
      </c>
      <c r="H215" s="362">
        <f>'Order Form'!$K$13</f>
        <v>0</v>
      </c>
      <c r="I215" s="363">
        <f>'Order Form'!E230</f>
        <v>12.5</v>
      </c>
      <c r="J215" s="352">
        <f>'Order Form'!K230</f>
        <v>0</v>
      </c>
      <c r="K215" s="122" t="str">
        <f t="shared" si="15"/>
        <v>F</v>
      </c>
      <c r="L21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 s="122" t="str">
        <f>"SS2016"&amp;"-"&amp;D215&amp;"-"&amp;'Order Form'!$P$3&amp;"-1"</f>
        <v>SS2016-0-1-1</v>
      </c>
    </row>
    <row r="216" spans="1:13" x14ac:dyDescent="0.25">
      <c r="A216" s="360">
        <f>'Order Form'!A231</f>
        <v>111653.325</v>
      </c>
      <c r="B216" s="357">
        <f t="shared" si="12"/>
        <v>111653.325</v>
      </c>
      <c r="C216" s="358">
        <f t="shared" si="13"/>
        <v>111653.325</v>
      </c>
      <c r="D216" s="122">
        <f>'Order Form'!$N$2</f>
        <v>0</v>
      </c>
      <c r="E216" s="361">
        <f>'Order Form'!$K$11</f>
        <v>0</v>
      </c>
      <c r="F216" s="361" t="str">
        <f>IF(ISBLANK('Order Form'!$K$12),"",'Order Form'!$K$12)</f>
        <v/>
      </c>
      <c r="G216" s="123">
        <f t="shared" ca="1" si="14"/>
        <v>42157</v>
      </c>
      <c r="H216" s="362">
        <f>'Order Form'!$K$13</f>
        <v>0</v>
      </c>
      <c r="I216" s="363">
        <f>'Order Form'!E231</f>
        <v>12.5</v>
      </c>
      <c r="J216" s="352">
        <f>'Order Form'!K231</f>
        <v>0</v>
      </c>
      <c r="K216" s="122" t="str">
        <f t="shared" si="15"/>
        <v>F</v>
      </c>
      <c r="L21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 s="122" t="str">
        <f>"SS2016"&amp;"-"&amp;D216&amp;"-"&amp;'Order Form'!$P$3&amp;"-1"</f>
        <v>SS2016-0-1-1</v>
      </c>
    </row>
    <row r="217" spans="1:13" x14ac:dyDescent="0.25">
      <c r="A217" s="360">
        <f>'Order Form'!A232</f>
        <v>100502</v>
      </c>
      <c r="B217" s="357">
        <f t="shared" si="12"/>
        <v>100502</v>
      </c>
      <c r="C217" s="358">
        <f t="shared" si="13"/>
        <v>100502</v>
      </c>
      <c r="D217" s="122">
        <f>'Order Form'!$N$2</f>
        <v>0</v>
      </c>
      <c r="E217" s="361">
        <f>'Order Form'!$K$11</f>
        <v>0</v>
      </c>
      <c r="F217" s="361" t="str">
        <f>IF(ISBLANK('Order Form'!$K$12),"",'Order Form'!$K$12)</f>
        <v/>
      </c>
      <c r="G217" s="123">
        <f t="shared" ca="1" si="14"/>
        <v>42157</v>
      </c>
      <c r="H217" s="362">
        <f>'Order Form'!$K$13</f>
        <v>0</v>
      </c>
      <c r="I217" s="363">
        <f>'Order Form'!E232</f>
        <v>12.5</v>
      </c>
      <c r="J217" s="352">
        <f>'Order Form'!K232</f>
        <v>0</v>
      </c>
      <c r="K217" s="122" t="str">
        <f t="shared" si="15"/>
        <v>F</v>
      </c>
      <c r="L21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 s="122" t="str">
        <f>"SS2016"&amp;"-"&amp;D217&amp;"-"&amp;'Order Form'!$P$3&amp;"-1"</f>
        <v>SS2016-0-1-1</v>
      </c>
    </row>
    <row r="218" spans="1:13" x14ac:dyDescent="0.25">
      <c r="A218" s="360">
        <f>'Order Form'!A233</f>
        <v>111650.789</v>
      </c>
      <c r="B218" s="357">
        <f t="shared" si="12"/>
        <v>111650.789</v>
      </c>
      <c r="C218" s="358">
        <f t="shared" si="13"/>
        <v>111650.789</v>
      </c>
      <c r="D218" s="122">
        <f>'Order Form'!$N$2</f>
        <v>0</v>
      </c>
      <c r="E218" s="361">
        <f>'Order Form'!$K$11</f>
        <v>0</v>
      </c>
      <c r="F218" s="361" t="str">
        <f>IF(ISBLANK('Order Form'!$K$12),"",'Order Form'!$K$12)</f>
        <v/>
      </c>
      <c r="G218" s="123">
        <f t="shared" ca="1" si="14"/>
        <v>42157</v>
      </c>
      <c r="H218" s="362">
        <f>'Order Form'!$K$13</f>
        <v>0</v>
      </c>
      <c r="I218" s="363">
        <f>'Order Form'!E233</f>
        <v>12.5</v>
      </c>
      <c r="J218" s="352">
        <f>'Order Form'!K233</f>
        <v>0</v>
      </c>
      <c r="K218" s="122" t="str">
        <f t="shared" si="15"/>
        <v>F</v>
      </c>
      <c r="L21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 s="122" t="str">
        <f>"SS2016"&amp;"-"&amp;D218&amp;"-"&amp;'Order Form'!$P$3&amp;"-1"</f>
        <v>SS2016-0-1-1</v>
      </c>
    </row>
    <row r="219" spans="1:13" x14ac:dyDescent="0.25">
      <c r="A219" s="360">
        <f>'Order Form'!A234</f>
        <v>100254</v>
      </c>
      <c r="B219" s="357">
        <f t="shared" si="12"/>
        <v>100254</v>
      </c>
      <c r="C219" s="358">
        <f t="shared" si="13"/>
        <v>100254</v>
      </c>
      <c r="D219" s="122">
        <f>'Order Form'!$N$2</f>
        <v>0</v>
      </c>
      <c r="E219" s="361">
        <f>'Order Form'!$K$11</f>
        <v>0</v>
      </c>
      <c r="F219" s="361" t="str">
        <f>IF(ISBLANK('Order Form'!$K$12),"",'Order Form'!$K$12)</f>
        <v/>
      </c>
      <c r="G219" s="123">
        <f t="shared" ca="1" si="14"/>
        <v>42157</v>
      </c>
      <c r="H219" s="362">
        <f>'Order Form'!$K$13</f>
        <v>0</v>
      </c>
      <c r="I219" s="363">
        <f>'Order Form'!E234</f>
        <v>12.5</v>
      </c>
      <c r="J219" s="352">
        <f>'Order Form'!K234</f>
        <v>0</v>
      </c>
      <c r="K219" s="122" t="str">
        <f t="shared" si="15"/>
        <v>F</v>
      </c>
      <c r="L21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 s="122" t="str">
        <f>"SS2016"&amp;"-"&amp;D219&amp;"-"&amp;'Order Form'!$P$3&amp;"-1"</f>
        <v>SS2016-0-1-1</v>
      </c>
    </row>
    <row r="220" spans="1:13" x14ac:dyDescent="0.25">
      <c r="A220" s="360">
        <f>'Order Form'!A235</f>
        <v>111652.791</v>
      </c>
      <c r="B220" s="357">
        <f t="shared" si="12"/>
        <v>111652.791</v>
      </c>
      <c r="C220" s="358">
        <f t="shared" si="13"/>
        <v>111652.791</v>
      </c>
      <c r="D220" s="122">
        <f>'Order Form'!$N$2</f>
        <v>0</v>
      </c>
      <c r="E220" s="361">
        <f>'Order Form'!$K$11</f>
        <v>0</v>
      </c>
      <c r="F220" s="361" t="str">
        <f>IF(ISBLANK('Order Form'!$K$12),"",'Order Form'!$K$12)</f>
        <v/>
      </c>
      <c r="G220" s="123">
        <f t="shared" ca="1" si="14"/>
        <v>42157</v>
      </c>
      <c r="H220" s="362">
        <f>'Order Form'!$K$13</f>
        <v>0</v>
      </c>
      <c r="I220" s="363">
        <f>'Order Form'!E235</f>
        <v>12.5</v>
      </c>
      <c r="J220" s="352">
        <f>'Order Form'!K235</f>
        <v>0</v>
      </c>
      <c r="K220" s="122" t="str">
        <f t="shared" si="15"/>
        <v>F</v>
      </c>
      <c r="L22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 s="122" t="str">
        <f>"SS2016"&amp;"-"&amp;D220&amp;"-"&amp;'Order Form'!$P$3&amp;"-1"</f>
        <v>SS2016-0-1-1</v>
      </c>
    </row>
    <row r="221" spans="1:13" x14ac:dyDescent="0.25">
      <c r="A221" s="360">
        <f>'Order Form'!A236</f>
        <v>108756</v>
      </c>
      <c r="B221" s="357">
        <f t="shared" si="12"/>
        <v>108756</v>
      </c>
      <c r="C221" s="358">
        <f t="shared" si="13"/>
        <v>108756</v>
      </c>
      <c r="D221" s="122">
        <f>'Order Form'!$N$2</f>
        <v>0</v>
      </c>
      <c r="E221" s="361">
        <f>'Order Form'!$K$11</f>
        <v>0</v>
      </c>
      <c r="F221" s="361" t="str">
        <f>IF(ISBLANK('Order Form'!$K$12),"",'Order Form'!$K$12)</f>
        <v/>
      </c>
      <c r="G221" s="123">
        <f t="shared" ca="1" si="14"/>
        <v>42157</v>
      </c>
      <c r="H221" s="362">
        <f>'Order Form'!$K$13</f>
        <v>0</v>
      </c>
      <c r="I221" s="363">
        <f>'Order Form'!E236</f>
        <v>12.5</v>
      </c>
      <c r="J221" s="352">
        <f>'Order Form'!K236</f>
        <v>0</v>
      </c>
      <c r="K221" s="122" t="str">
        <f t="shared" si="15"/>
        <v>F</v>
      </c>
      <c r="L22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 s="122" t="str">
        <f>"SS2016"&amp;"-"&amp;D221&amp;"-"&amp;'Order Form'!$P$3&amp;"-1"</f>
        <v>SS2016-0-1-1</v>
      </c>
    </row>
    <row r="222" spans="1:13" x14ac:dyDescent="0.25">
      <c r="A222" s="360">
        <f>'Order Form'!A237</f>
        <v>105831</v>
      </c>
      <c r="B222" s="357">
        <f t="shared" si="12"/>
        <v>105831</v>
      </c>
      <c r="C222" s="358">
        <f t="shared" si="13"/>
        <v>105831</v>
      </c>
      <c r="D222" s="122">
        <f>'Order Form'!$N$2</f>
        <v>0</v>
      </c>
      <c r="E222" s="361">
        <f>'Order Form'!$K$11</f>
        <v>0</v>
      </c>
      <c r="F222" s="361" t="str">
        <f>IF(ISBLANK('Order Form'!$K$12),"",'Order Form'!$K$12)</f>
        <v/>
      </c>
      <c r="G222" s="123">
        <f t="shared" ca="1" si="14"/>
        <v>42157</v>
      </c>
      <c r="H222" s="362">
        <f>'Order Form'!$K$13</f>
        <v>0</v>
      </c>
      <c r="I222" s="363">
        <f>'Order Form'!E237</f>
        <v>12.5</v>
      </c>
      <c r="J222" s="352">
        <f>'Order Form'!K237</f>
        <v>0</v>
      </c>
      <c r="K222" s="122" t="str">
        <f t="shared" si="15"/>
        <v>F</v>
      </c>
      <c r="L22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 s="122" t="str">
        <f>"SS2016"&amp;"-"&amp;D222&amp;"-"&amp;'Order Form'!$P$3&amp;"-1"</f>
        <v>SS2016-0-1-1</v>
      </c>
    </row>
    <row r="223" spans="1:13" x14ac:dyDescent="0.25">
      <c r="A223" s="360">
        <f>'Order Form'!A238</f>
        <v>100521</v>
      </c>
      <c r="B223" s="357">
        <f t="shared" si="12"/>
        <v>100521</v>
      </c>
      <c r="C223" s="358">
        <f t="shared" si="13"/>
        <v>100521</v>
      </c>
      <c r="D223" s="122">
        <f>'Order Form'!$N$2</f>
        <v>0</v>
      </c>
      <c r="E223" s="361">
        <f>'Order Form'!$K$11</f>
        <v>0</v>
      </c>
      <c r="F223" s="361" t="str">
        <f>IF(ISBLANK('Order Form'!$K$12),"",'Order Form'!$K$12)</f>
        <v/>
      </c>
      <c r="G223" s="123">
        <f t="shared" ca="1" si="14"/>
        <v>42157</v>
      </c>
      <c r="H223" s="362">
        <f>'Order Form'!$K$13</f>
        <v>0</v>
      </c>
      <c r="I223" s="363">
        <f>'Order Form'!E238</f>
        <v>12.5</v>
      </c>
      <c r="J223" s="352">
        <f>'Order Form'!K238</f>
        <v>0</v>
      </c>
      <c r="K223" s="122" t="str">
        <f t="shared" si="15"/>
        <v>F</v>
      </c>
      <c r="L22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 s="122" t="str">
        <f>"SS2016"&amp;"-"&amp;D223&amp;"-"&amp;'Order Form'!$P$3&amp;"-1"</f>
        <v>SS2016-0-1-1</v>
      </c>
    </row>
    <row r="224" spans="1:13" x14ac:dyDescent="0.25">
      <c r="A224" s="360">
        <f>'Order Form'!A239</f>
        <v>111442.711</v>
      </c>
      <c r="B224" s="357">
        <f t="shared" si="12"/>
        <v>111442.711</v>
      </c>
      <c r="C224" s="358">
        <f t="shared" si="13"/>
        <v>111442.711</v>
      </c>
      <c r="D224" s="122">
        <f>'Order Form'!$N$2</f>
        <v>0</v>
      </c>
      <c r="E224" s="361">
        <f>'Order Form'!$K$11</f>
        <v>0</v>
      </c>
      <c r="F224" s="361" t="str">
        <f>IF(ISBLANK('Order Form'!$K$12),"",'Order Form'!$K$12)</f>
        <v/>
      </c>
      <c r="G224" s="123">
        <f t="shared" ca="1" si="14"/>
        <v>42157</v>
      </c>
      <c r="H224" s="362">
        <f>'Order Form'!$K$13</f>
        <v>0</v>
      </c>
      <c r="I224" s="363">
        <f>'Order Form'!E239</f>
        <v>12.5</v>
      </c>
      <c r="J224" s="352">
        <f>'Order Form'!K239</f>
        <v>0</v>
      </c>
      <c r="K224" s="122" t="str">
        <f t="shared" si="15"/>
        <v>F</v>
      </c>
      <c r="L22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 s="122" t="str">
        <f>"SS2016"&amp;"-"&amp;D224&amp;"-"&amp;'Order Form'!$P$3&amp;"-1"</f>
        <v>SS2016-0-1-1</v>
      </c>
    </row>
    <row r="225" spans="1:13" x14ac:dyDescent="0.25">
      <c r="A225" s="360">
        <f>'Order Form'!A240</f>
        <v>107738</v>
      </c>
      <c r="B225" s="357">
        <f t="shared" si="12"/>
        <v>107738</v>
      </c>
      <c r="C225" s="358">
        <f t="shared" si="13"/>
        <v>107738</v>
      </c>
      <c r="D225" s="122">
        <f>'Order Form'!$N$2</f>
        <v>0</v>
      </c>
      <c r="E225" s="361">
        <f>'Order Form'!$K$11</f>
        <v>0</v>
      </c>
      <c r="F225" s="361" t="str">
        <f>IF(ISBLANK('Order Form'!$K$12),"",'Order Form'!$K$12)</f>
        <v/>
      </c>
      <c r="G225" s="123">
        <f t="shared" ca="1" si="14"/>
        <v>42157</v>
      </c>
      <c r="H225" s="362">
        <f>'Order Form'!$K$13</f>
        <v>0</v>
      </c>
      <c r="I225" s="363">
        <f>'Order Form'!E240</f>
        <v>12.5</v>
      </c>
      <c r="J225" s="352">
        <f>'Order Form'!K240</f>
        <v>0</v>
      </c>
      <c r="K225" s="122" t="str">
        <f t="shared" si="15"/>
        <v>F</v>
      </c>
      <c r="L22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 s="122" t="str">
        <f>"SS2016"&amp;"-"&amp;D225&amp;"-"&amp;'Order Form'!$P$3&amp;"-1"</f>
        <v>SS2016-0-1-1</v>
      </c>
    </row>
    <row r="226" spans="1:13" x14ac:dyDescent="0.25">
      <c r="A226" s="360">
        <f>'Order Form'!A241</f>
        <v>108651</v>
      </c>
      <c r="B226" s="357">
        <f t="shared" si="12"/>
        <v>108651</v>
      </c>
      <c r="C226" s="358">
        <f t="shared" si="13"/>
        <v>108651</v>
      </c>
      <c r="D226" s="122">
        <f>'Order Form'!$N$2</f>
        <v>0</v>
      </c>
      <c r="E226" s="361">
        <f>'Order Form'!$K$11</f>
        <v>0</v>
      </c>
      <c r="F226" s="361" t="str">
        <f>IF(ISBLANK('Order Form'!$K$12),"",'Order Form'!$K$12)</f>
        <v/>
      </c>
      <c r="G226" s="123">
        <f t="shared" ca="1" si="14"/>
        <v>42157</v>
      </c>
      <c r="H226" s="362">
        <f>'Order Form'!$K$13</f>
        <v>0</v>
      </c>
      <c r="I226" s="363">
        <f>'Order Form'!E241</f>
        <v>14.5</v>
      </c>
      <c r="J226" s="352">
        <f>'Order Form'!K241</f>
        <v>0</v>
      </c>
      <c r="K226" s="122" t="str">
        <f t="shared" si="15"/>
        <v>F</v>
      </c>
      <c r="L22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 s="122" t="str">
        <f>"SS2016"&amp;"-"&amp;D226&amp;"-"&amp;'Order Form'!$P$3&amp;"-1"</f>
        <v>SS2016-0-1-1</v>
      </c>
    </row>
    <row r="227" spans="1:13" x14ac:dyDescent="0.25">
      <c r="A227" s="360">
        <f>'Order Form'!A242</f>
        <v>108652</v>
      </c>
      <c r="B227" s="357">
        <f t="shared" si="12"/>
        <v>108652</v>
      </c>
      <c r="C227" s="358">
        <f t="shared" si="13"/>
        <v>108652</v>
      </c>
      <c r="D227" s="122">
        <f>'Order Form'!$N$2</f>
        <v>0</v>
      </c>
      <c r="E227" s="361">
        <f>'Order Form'!$K$11</f>
        <v>0</v>
      </c>
      <c r="F227" s="361" t="str">
        <f>IF(ISBLANK('Order Form'!$K$12),"",'Order Form'!$K$12)</f>
        <v/>
      </c>
      <c r="G227" s="123">
        <f t="shared" ca="1" si="14"/>
        <v>42157</v>
      </c>
      <c r="H227" s="362">
        <f>'Order Form'!$K$13</f>
        <v>0</v>
      </c>
      <c r="I227" s="363">
        <f>'Order Form'!E242</f>
        <v>14.5</v>
      </c>
      <c r="J227" s="352">
        <f>'Order Form'!K242</f>
        <v>0</v>
      </c>
      <c r="K227" s="122" t="str">
        <f t="shared" si="15"/>
        <v>F</v>
      </c>
      <c r="L22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 s="122" t="str">
        <f>"SS2016"&amp;"-"&amp;D227&amp;"-"&amp;'Order Form'!$P$3&amp;"-1"</f>
        <v>SS2016-0-1-1</v>
      </c>
    </row>
    <row r="228" spans="1:13" x14ac:dyDescent="0.25">
      <c r="A228" s="360">
        <f>'Order Form'!A243</f>
        <v>108649</v>
      </c>
      <c r="B228" s="357">
        <f t="shared" si="12"/>
        <v>108649</v>
      </c>
      <c r="C228" s="358">
        <f t="shared" si="13"/>
        <v>108649</v>
      </c>
      <c r="D228" s="122">
        <f>'Order Form'!$N$2</f>
        <v>0</v>
      </c>
      <c r="E228" s="361">
        <f>'Order Form'!$K$11</f>
        <v>0</v>
      </c>
      <c r="F228" s="361" t="str">
        <f>IF(ISBLANK('Order Form'!$K$12),"",'Order Form'!$K$12)</f>
        <v/>
      </c>
      <c r="G228" s="123">
        <f t="shared" ca="1" si="14"/>
        <v>42157</v>
      </c>
      <c r="H228" s="362">
        <f>'Order Form'!$K$13</f>
        <v>0</v>
      </c>
      <c r="I228" s="363">
        <f>'Order Form'!E243</f>
        <v>14.5</v>
      </c>
      <c r="J228" s="352">
        <f>'Order Form'!K243</f>
        <v>0</v>
      </c>
      <c r="K228" s="122" t="str">
        <f t="shared" si="15"/>
        <v>F</v>
      </c>
      <c r="L22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 s="122" t="str">
        <f>"SS2016"&amp;"-"&amp;D228&amp;"-"&amp;'Order Form'!$P$3&amp;"-1"</f>
        <v>SS2016-0-1-1</v>
      </c>
    </row>
    <row r="229" spans="1:13" x14ac:dyDescent="0.25">
      <c r="A229" s="360">
        <f>'Order Form'!A244</f>
        <v>108650</v>
      </c>
      <c r="B229" s="357">
        <f t="shared" si="12"/>
        <v>108650</v>
      </c>
      <c r="C229" s="358">
        <f t="shared" si="13"/>
        <v>108650</v>
      </c>
      <c r="D229" s="122">
        <f>'Order Form'!$N$2</f>
        <v>0</v>
      </c>
      <c r="E229" s="361">
        <f>'Order Form'!$K$11</f>
        <v>0</v>
      </c>
      <c r="F229" s="361" t="str">
        <f>IF(ISBLANK('Order Form'!$K$12),"",'Order Form'!$K$12)</f>
        <v/>
      </c>
      <c r="G229" s="123">
        <f t="shared" ca="1" si="14"/>
        <v>42157</v>
      </c>
      <c r="H229" s="362">
        <f>'Order Form'!$K$13</f>
        <v>0</v>
      </c>
      <c r="I229" s="363">
        <f>'Order Form'!E244</f>
        <v>14.5</v>
      </c>
      <c r="J229" s="352">
        <f>'Order Form'!K244</f>
        <v>0</v>
      </c>
      <c r="K229" s="122" t="str">
        <f t="shared" si="15"/>
        <v>F</v>
      </c>
      <c r="L22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 s="122" t="str">
        <f>"SS2016"&amp;"-"&amp;D229&amp;"-"&amp;'Order Form'!$P$3&amp;"-1"</f>
        <v>SS2016-0-1-1</v>
      </c>
    </row>
    <row r="230" spans="1:13" x14ac:dyDescent="0.25">
      <c r="A230" s="360">
        <f>'Order Form'!A245</f>
        <v>100633</v>
      </c>
      <c r="B230" s="357">
        <f t="shared" si="12"/>
        <v>100633</v>
      </c>
      <c r="C230" s="358">
        <f t="shared" si="13"/>
        <v>100633</v>
      </c>
      <c r="D230" s="122">
        <f>'Order Form'!$N$2</f>
        <v>0</v>
      </c>
      <c r="E230" s="361">
        <f>'Order Form'!$K$11</f>
        <v>0</v>
      </c>
      <c r="F230" s="361" t="str">
        <f>IF(ISBLANK('Order Form'!$K$12),"",'Order Form'!$K$12)</f>
        <v/>
      </c>
      <c r="G230" s="123">
        <f t="shared" ca="1" si="14"/>
        <v>42157</v>
      </c>
      <c r="H230" s="362">
        <f>'Order Form'!$K$13</f>
        <v>0</v>
      </c>
      <c r="I230" s="363">
        <f>'Order Form'!E245</f>
        <v>14.5</v>
      </c>
      <c r="J230" s="352">
        <f>'Order Form'!K245</f>
        <v>0</v>
      </c>
      <c r="K230" s="122" t="str">
        <f t="shared" si="15"/>
        <v>F</v>
      </c>
      <c r="L23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 s="122" t="str">
        <f>"SS2016"&amp;"-"&amp;D230&amp;"-"&amp;'Order Form'!$P$3&amp;"-1"</f>
        <v>SS2016-0-1-1</v>
      </c>
    </row>
    <row r="231" spans="1:13" x14ac:dyDescent="0.25">
      <c r="A231" s="360">
        <f>'Order Form'!A246</f>
        <v>107660</v>
      </c>
      <c r="B231" s="357">
        <f t="shared" si="12"/>
        <v>107660</v>
      </c>
      <c r="C231" s="358">
        <f t="shared" si="13"/>
        <v>107660</v>
      </c>
      <c r="D231" s="122">
        <f>'Order Form'!$N$2</f>
        <v>0</v>
      </c>
      <c r="E231" s="361">
        <f>'Order Form'!$K$11</f>
        <v>0</v>
      </c>
      <c r="F231" s="361" t="str">
        <f>IF(ISBLANK('Order Form'!$K$12),"",'Order Form'!$K$12)</f>
        <v/>
      </c>
      <c r="G231" s="123">
        <f t="shared" ca="1" si="14"/>
        <v>42157</v>
      </c>
      <c r="H231" s="362">
        <f>'Order Form'!$K$13</f>
        <v>0</v>
      </c>
      <c r="I231" s="363">
        <f>'Order Form'!E246</f>
        <v>14.5</v>
      </c>
      <c r="J231" s="352">
        <f>'Order Form'!K246</f>
        <v>0</v>
      </c>
      <c r="K231" s="122" t="str">
        <f t="shared" si="15"/>
        <v>F</v>
      </c>
      <c r="L23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 s="122" t="str">
        <f>"SS2016"&amp;"-"&amp;D231&amp;"-"&amp;'Order Form'!$P$3&amp;"-1"</f>
        <v>SS2016-0-1-1</v>
      </c>
    </row>
    <row r="232" spans="1:13" x14ac:dyDescent="0.25">
      <c r="A232" s="360">
        <f>'Order Form'!A247</f>
        <v>108710</v>
      </c>
      <c r="B232" s="357">
        <f t="shared" si="12"/>
        <v>108710</v>
      </c>
      <c r="C232" s="358">
        <f t="shared" si="13"/>
        <v>108710</v>
      </c>
      <c r="D232" s="122">
        <f>'Order Form'!$N$2</f>
        <v>0</v>
      </c>
      <c r="E232" s="361">
        <f>'Order Form'!$K$11</f>
        <v>0</v>
      </c>
      <c r="F232" s="361" t="str">
        <f>IF(ISBLANK('Order Form'!$K$12),"",'Order Form'!$K$12)</f>
        <v/>
      </c>
      <c r="G232" s="123">
        <f t="shared" ca="1" si="14"/>
        <v>42157</v>
      </c>
      <c r="H232" s="362">
        <f>'Order Form'!$K$13</f>
        <v>0</v>
      </c>
      <c r="I232" s="363">
        <f>'Order Form'!E247</f>
        <v>14.5</v>
      </c>
      <c r="J232" s="352">
        <f>'Order Form'!K247</f>
        <v>0</v>
      </c>
      <c r="K232" s="122" t="str">
        <f t="shared" si="15"/>
        <v>F</v>
      </c>
      <c r="L23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 s="122" t="str">
        <f>"SS2016"&amp;"-"&amp;D232&amp;"-"&amp;'Order Form'!$P$3&amp;"-1"</f>
        <v>SS2016-0-1-1</v>
      </c>
    </row>
    <row r="233" spans="1:13" x14ac:dyDescent="0.25">
      <c r="A233" s="360">
        <f>'Order Form'!A248</f>
        <v>100002</v>
      </c>
      <c r="B233" s="357">
        <f t="shared" si="12"/>
        <v>100002</v>
      </c>
      <c r="C233" s="358">
        <f t="shared" si="13"/>
        <v>100002</v>
      </c>
      <c r="D233" s="122">
        <f>'Order Form'!$N$2</f>
        <v>0</v>
      </c>
      <c r="E233" s="361">
        <f>'Order Form'!$K$11</f>
        <v>0</v>
      </c>
      <c r="F233" s="361" t="str">
        <f>IF(ISBLANK('Order Form'!$K$12),"",'Order Form'!$K$12)</f>
        <v/>
      </c>
      <c r="G233" s="123">
        <f t="shared" ca="1" si="14"/>
        <v>42157</v>
      </c>
      <c r="H233" s="362">
        <f>'Order Form'!$K$13</f>
        <v>0</v>
      </c>
      <c r="I233" s="363">
        <f>'Order Form'!E248</f>
        <v>14.5</v>
      </c>
      <c r="J233" s="352">
        <f>'Order Form'!K248</f>
        <v>0</v>
      </c>
      <c r="K233" s="122" t="str">
        <f t="shared" si="15"/>
        <v>F</v>
      </c>
      <c r="L23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 s="122" t="str">
        <f>"SS2016"&amp;"-"&amp;D233&amp;"-"&amp;'Order Form'!$P$3&amp;"-1"</f>
        <v>SS2016-0-1-1</v>
      </c>
    </row>
    <row r="234" spans="1:13" x14ac:dyDescent="0.25">
      <c r="A234" s="360">
        <f>'Order Form'!A249</f>
        <v>100319</v>
      </c>
      <c r="B234" s="357">
        <f t="shared" si="12"/>
        <v>100319</v>
      </c>
      <c r="C234" s="358">
        <f t="shared" si="13"/>
        <v>100319</v>
      </c>
      <c r="D234" s="122">
        <f>'Order Form'!$N$2</f>
        <v>0</v>
      </c>
      <c r="E234" s="361">
        <f>'Order Form'!$K$11</f>
        <v>0</v>
      </c>
      <c r="F234" s="361" t="str">
        <f>IF(ISBLANK('Order Form'!$K$12),"",'Order Form'!$K$12)</f>
        <v/>
      </c>
      <c r="G234" s="123">
        <f t="shared" ca="1" si="14"/>
        <v>42157</v>
      </c>
      <c r="H234" s="362">
        <f>'Order Form'!$K$13</f>
        <v>0</v>
      </c>
      <c r="I234" s="363">
        <f>'Order Form'!E249</f>
        <v>14.5</v>
      </c>
      <c r="J234" s="352">
        <f>'Order Form'!K249</f>
        <v>0</v>
      </c>
      <c r="K234" s="122" t="str">
        <f t="shared" si="15"/>
        <v>F</v>
      </c>
      <c r="L23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 s="122" t="str">
        <f>"SS2016"&amp;"-"&amp;D234&amp;"-"&amp;'Order Form'!$P$3&amp;"-1"</f>
        <v>SS2016-0-1-1</v>
      </c>
    </row>
    <row r="235" spans="1:13" x14ac:dyDescent="0.25">
      <c r="A235" s="360">
        <f>'Order Form'!A250</f>
        <v>100320</v>
      </c>
      <c r="B235" s="357">
        <f t="shared" si="12"/>
        <v>100320</v>
      </c>
      <c r="C235" s="358">
        <f t="shared" si="13"/>
        <v>100320</v>
      </c>
      <c r="D235" s="122">
        <f>'Order Form'!$N$2</f>
        <v>0</v>
      </c>
      <c r="E235" s="361">
        <f>'Order Form'!$K$11</f>
        <v>0</v>
      </c>
      <c r="F235" s="361" t="str">
        <f>IF(ISBLANK('Order Form'!$K$12),"",'Order Form'!$K$12)</f>
        <v/>
      </c>
      <c r="G235" s="123">
        <f t="shared" ca="1" si="14"/>
        <v>42157</v>
      </c>
      <c r="H235" s="362">
        <f>'Order Form'!$K$13</f>
        <v>0</v>
      </c>
      <c r="I235" s="363">
        <f>'Order Form'!E250</f>
        <v>14.5</v>
      </c>
      <c r="J235" s="352">
        <f>'Order Form'!K250</f>
        <v>0</v>
      </c>
      <c r="K235" s="122" t="str">
        <f t="shared" si="15"/>
        <v>F</v>
      </c>
      <c r="L23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 s="122" t="str">
        <f>"SS2016"&amp;"-"&amp;D235&amp;"-"&amp;'Order Form'!$P$3&amp;"-1"</f>
        <v>SS2016-0-1-1</v>
      </c>
    </row>
    <row r="236" spans="1:13" x14ac:dyDescent="0.25">
      <c r="A236" s="360">
        <f>'Order Form'!A251</f>
        <v>100634</v>
      </c>
      <c r="B236" s="357">
        <f t="shared" si="12"/>
        <v>100634</v>
      </c>
      <c r="C236" s="358">
        <f t="shared" si="13"/>
        <v>100634</v>
      </c>
      <c r="D236" s="122">
        <f>'Order Form'!$N$2</f>
        <v>0</v>
      </c>
      <c r="E236" s="361">
        <f>'Order Form'!$K$11</f>
        <v>0</v>
      </c>
      <c r="F236" s="361" t="str">
        <f>IF(ISBLANK('Order Form'!$K$12),"",'Order Form'!$K$12)</f>
        <v/>
      </c>
      <c r="G236" s="123">
        <f t="shared" ca="1" si="14"/>
        <v>42157</v>
      </c>
      <c r="H236" s="362">
        <f>'Order Form'!$K$13</f>
        <v>0</v>
      </c>
      <c r="I236" s="363">
        <f>'Order Form'!E251</f>
        <v>14.5</v>
      </c>
      <c r="J236" s="352">
        <f>'Order Form'!K251</f>
        <v>0</v>
      </c>
      <c r="K236" s="122" t="str">
        <f t="shared" si="15"/>
        <v>F</v>
      </c>
      <c r="L23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 s="122" t="str">
        <f>"SS2016"&amp;"-"&amp;D236&amp;"-"&amp;'Order Form'!$P$3&amp;"-1"</f>
        <v>SS2016-0-1-1</v>
      </c>
    </row>
    <row r="237" spans="1:13" x14ac:dyDescent="0.25">
      <c r="A237" s="360">
        <f>'Order Form'!A252</f>
        <v>107666</v>
      </c>
      <c r="B237" s="357">
        <f t="shared" si="12"/>
        <v>107666</v>
      </c>
      <c r="C237" s="358">
        <f t="shared" si="13"/>
        <v>107666</v>
      </c>
      <c r="D237" s="122">
        <f>'Order Form'!$N$2</f>
        <v>0</v>
      </c>
      <c r="E237" s="361">
        <f>'Order Form'!$K$11</f>
        <v>0</v>
      </c>
      <c r="F237" s="361" t="str">
        <f>IF(ISBLANK('Order Form'!$K$12),"",'Order Form'!$K$12)</f>
        <v/>
      </c>
      <c r="G237" s="123">
        <f t="shared" ca="1" si="14"/>
        <v>42157</v>
      </c>
      <c r="H237" s="362">
        <f>'Order Form'!$K$13</f>
        <v>0</v>
      </c>
      <c r="I237" s="363">
        <f>'Order Form'!E252</f>
        <v>12.5</v>
      </c>
      <c r="J237" s="352">
        <f>'Order Form'!K252</f>
        <v>0</v>
      </c>
      <c r="K237" s="122" t="str">
        <f t="shared" si="15"/>
        <v>F</v>
      </c>
      <c r="L23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 s="122" t="str">
        <f>"SS2016"&amp;"-"&amp;D237&amp;"-"&amp;'Order Form'!$P$3&amp;"-1"</f>
        <v>SS2016-0-1-1</v>
      </c>
    </row>
    <row r="238" spans="1:13" x14ac:dyDescent="0.25">
      <c r="A238" s="360">
        <f>'Order Form'!A253</f>
        <v>108654</v>
      </c>
      <c r="B238" s="357">
        <f t="shared" si="12"/>
        <v>108654</v>
      </c>
      <c r="C238" s="358">
        <f t="shared" si="13"/>
        <v>108654</v>
      </c>
      <c r="D238" s="122">
        <f>'Order Form'!$N$2</f>
        <v>0</v>
      </c>
      <c r="E238" s="361">
        <f>'Order Form'!$K$11</f>
        <v>0</v>
      </c>
      <c r="F238" s="361" t="str">
        <f>IF(ISBLANK('Order Form'!$K$12),"",'Order Form'!$K$12)</f>
        <v/>
      </c>
      <c r="G238" s="123">
        <f t="shared" ca="1" si="14"/>
        <v>42157</v>
      </c>
      <c r="H238" s="362">
        <f>'Order Form'!$K$13</f>
        <v>0</v>
      </c>
      <c r="I238" s="363">
        <f>'Order Form'!E253</f>
        <v>12.5</v>
      </c>
      <c r="J238" s="352">
        <f>'Order Form'!K253</f>
        <v>0</v>
      </c>
      <c r="K238" s="122" t="str">
        <f t="shared" si="15"/>
        <v>F</v>
      </c>
      <c r="L23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 s="122" t="str">
        <f>"SS2016"&amp;"-"&amp;D238&amp;"-"&amp;'Order Form'!$P$3&amp;"-1"</f>
        <v>SS2016-0-1-1</v>
      </c>
    </row>
    <row r="239" spans="1:13" x14ac:dyDescent="0.25">
      <c r="A239" s="360">
        <f>'Order Form'!A254</f>
        <v>107663</v>
      </c>
      <c r="B239" s="357">
        <f t="shared" si="12"/>
        <v>107663</v>
      </c>
      <c r="C239" s="358">
        <f t="shared" si="13"/>
        <v>107663</v>
      </c>
      <c r="D239" s="122">
        <f>'Order Form'!$N$2</f>
        <v>0</v>
      </c>
      <c r="E239" s="361">
        <f>'Order Form'!$K$11</f>
        <v>0</v>
      </c>
      <c r="F239" s="361" t="str">
        <f>IF(ISBLANK('Order Form'!$K$12),"",'Order Form'!$K$12)</f>
        <v/>
      </c>
      <c r="G239" s="123">
        <f t="shared" ca="1" si="14"/>
        <v>42157</v>
      </c>
      <c r="H239" s="362">
        <f>'Order Form'!$K$13</f>
        <v>0</v>
      </c>
      <c r="I239" s="363">
        <f>'Order Form'!E254</f>
        <v>12.5</v>
      </c>
      <c r="J239" s="352">
        <f>'Order Form'!K254</f>
        <v>0</v>
      </c>
      <c r="K239" s="122" t="str">
        <f t="shared" si="15"/>
        <v>F</v>
      </c>
      <c r="L23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 s="122" t="str">
        <f>"SS2016"&amp;"-"&amp;D239&amp;"-"&amp;'Order Form'!$P$3&amp;"-1"</f>
        <v>SS2016-0-1-1</v>
      </c>
    </row>
    <row r="240" spans="1:13" x14ac:dyDescent="0.25">
      <c r="A240" s="360">
        <f>'Order Form'!A255</f>
        <v>108655</v>
      </c>
      <c r="B240" s="357">
        <f t="shared" si="12"/>
        <v>108655</v>
      </c>
      <c r="C240" s="358">
        <f t="shared" si="13"/>
        <v>108655</v>
      </c>
      <c r="D240" s="122">
        <f>'Order Form'!$N$2</f>
        <v>0</v>
      </c>
      <c r="E240" s="361">
        <f>'Order Form'!$K$11</f>
        <v>0</v>
      </c>
      <c r="F240" s="361" t="str">
        <f>IF(ISBLANK('Order Form'!$K$12),"",'Order Form'!$K$12)</f>
        <v/>
      </c>
      <c r="G240" s="123">
        <f t="shared" ca="1" si="14"/>
        <v>42157</v>
      </c>
      <c r="H240" s="362">
        <f>'Order Form'!$K$13</f>
        <v>0</v>
      </c>
      <c r="I240" s="363">
        <f>'Order Form'!E255</f>
        <v>12.5</v>
      </c>
      <c r="J240" s="352">
        <f>'Order Form'!K255</f>
        <v>0</v>
      </c>
      <c r="K240" s="122" t="str">
        <f t="shared" si="15"/>
        <v>F</v>
      </c>
      <c r="L24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 s="122" t="str">
        <f>"SS2016"&amp;"-"&amp;D240&amp;"-"&amp;'Order Form'!$P$3&amp;"-1"</f>
        <v>SS2016-0-1-1</v>
      </c>
    </row>
    <row r="241" spans="1:13" x14ac:dyDescent="0.25">
      <c r="A241" s="360">
        <f>'Order Form'!A256</f>
        <v>107665</v>
      </c>
      <c r="B241" s="357">
        <f t="shared" si="12"/>
        <v>107665</v>
      </c>
      <c r="C241" s="358">
        <f t="shared" si="13"/>
        <v>107665</v>
      </c>
      <c r="D241" s="122">
        <f>'Order Form'!$N$2</f>
        <v>0</v>
      </c>
      <c r="E241" s="361">
        <f>'Order Form'!$K$11</f>
        <v>0</v>
      </c>
      <c r="F241" s="361" t="str">
        <f>IF(ISBLANK('Order Form'!$K$12),"",'Order Form'!$K$12)</f>
        <v/>
      </c>
      <c r="G241" s="123">
        <f t="shared" ca="1" si="14"/>
        <v>42157</v>
      </c>
      <c r="H241" s="362">
        <f>'Order Form'!$K$13</f>
        <v>0</v>
      </c>
      <c r="I241" s="363">
        <f>'Order Form'!E256</f>
        <v>12.5</v>
      </c>
      <c r="J241" s="352">
        <f>'Order Form'!K256</f>
        <v>0</v>
      </c>
      <c r="K241" s="122" t="str">
        <f t="shared" si="15"/>
        <v>F</v>
      </c>
      <c r="L24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 s="122" t="str">
        <f>"SS2016"&amp;"-"&amp;D241&amp;"-"&amp;'Order Form'!$P$3&amp;"-1"</f>
        <v>SS2016-0-1-1</v>
      </c>
    </row>
    <row r="242" spans="1:13" x14ac:dyDescent="0.25">
      <c r="A242" s="360">
        <f>'Order Form'!A257</f>
        <v>107662</v>
      </c>
      <c r="B242" s="357">
        <f t="shared" si="12"/>
        <v>107662</v>
      </c>
      <c r="C242" s="358">
        <f t="shared" si="13"/>
        <v>107662</v>
      </c>
      <c r="D242" s="122">
        <f>'Order Form'!$N$2</f>
        <v>0</v>
      </c>
      <c r="E242" s="361">
        <f>'Order Form'!$K$11</f>
        <v>0</v>
      </c>
      <c r="F242" s="361" t="str">
        <f>IF(ISBLANK('Order Form'!$K$12),"",'Order Form'!$K$12)</f>
        <v/>
      </c>
      <c r="G242" s="123">
        <f t="shared" ca="1" si="14"/>
        <v>42157</v>
      </c>
      <c r="H242" s="362">
        <f>'Order Form'!$K$13</f>
        <v>0</v>
      </c>
      <c r="I242" s="363">
        <f>'Order Form'!E257</f>
        <v>12.5</v>
      </c>
      <c r="J242" s="352">
        <f>'Order Form'!K257</f>
        <v>0</v>
      </c>
      <c r="K242" s="122" t="str">
        <f t="shared" si="15"/>
        <v>F</v>
      </c>
      <c r="L24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 s="122" t="str">
        <f>"SS2016"&amp;"-"&amp;D242&amp;"-"&amp;'Order Form'!$P$3&amp;"-1"</f>
        <v>SS2016-0-1-1</v>
      </c>
    </row>
    <row r="243" spans="1:13" x14ac:dyDescent="0.25">
      <c r="A243" s="360">
        <f>'Order Form'!A258</f>
        <v>108653</v>
      </c>
      <c r="B243" s="357">
        <f t="shared" si="12"/>
        <v>108653</v>
      </c>
      <c r="C243" s="358">
        <f t="shared" si="13"/>
        <v>108653</v>
      </c>
      <c r="D243" s="122">
        <f>'Order Form'!$N$2</f>
        <v>0</v>
      </c>
      <c r="E243" s="361">
        <f>'Order Form'!$K$11</f>
        <v>0</v>
      </c>
      <c r="F243" s="361" t="str">
        <f>IF(ISBLANK('Order Form'!$K$12),"",'Order Form'!$K$12)</f>
        <v/>
      </c>
      <c r="G243" s="123">
        <f t="shared" ca="1" si="14"/>
        <v>42157</v>
      </c>
      <c r="H243" s="362">
        <f>'Order Form'!$K$13</f>
        <v>0</v>
      </c>
      <c r="I243" s="363">
        <f>'Order Form'!E258</f>
        <v>12.5</v>
      </c>
      <c r="J243" s="352">
        <f>'Order Form'!K258</f>
        <v>0</v>
      </c>
      <c r="K243" s="122" t="str">
        <f t="shared" si="15"/>
        <v>F</v>
      </c>
      <c r="L24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3" s="122" t="str">
        <f>"SS2016"&amp;"-"&amp;D243&amp;"-"&amp;'Order Form'!$P$3&amp;"-1"</f>
        <v>SS2016-0-1-1</v>
      </c>
    </row>
    <row r="244" spans="1:13" x14ac:dyDescent="0.25">
      <c r="A244" s="360">
        <f>'Order Form'!A259</f>
        <v>111691.204</v>
      </c>
      <c r="B244" s="357">
        <f t="shared" si="12"/>
        <v>111691.204</v>
      </c>
      <c r="C244" s="358">
        <f t="shared" si="13"/>
        <v>111691.204</v>
      </c>
      <c r="D244" s="122">
        <f>'Order Form'!$N$2</f>
        <v>0</v>
      </c>
      <c r="E244" s="361">
        <f>'Order Form'!$K$11</f>
        <v>0</v>
      </c>
      <c r="F244" s="361" t="str">
        <f>IF(ISBLANK('Order Form'!$K$12),"",'Order Form'!$K$12)</f>
        <v/>
      </c>
      <c r="G244" s="123">
        <f t="shared" ca="1" si="14"/>
        <v>42157</v>
      </c>
      <c r="H244" s="362">
        <f>'Order Form'!$K$13</f>
        <v>0</v>
      </c>
      <c r="I244" s="363">
        <f>'Order Form'!E259</f>
        <v>12.5</v>
      </c>
      <c r="J244" s="352">
        <f>'Order Form'!K259</f>
        <v>0</v>
      </c>
      <c r="K244" s="122" t="str">
        <f t="shared" si="15"/>
        <v>F</v>
      </c>
      <c r="L24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4" s="122" t="str">
        <f>"SS2016"&amp;"-"&amp;D244&amp;"-"&amp;'Order Form'!$P$3&amp;"-1"</f>
        <v>SS2016-0-1-1</v>
      </c>
    </row>
    <row r="245" spans="1:13" x14ac:dyDescent="0.25">
      <c r="A245" s="360">
        <f>'Order Form'!A260</f>
        <v>111693.325</v>
      </c>
      <c r="B245" s="357">
        <f t="shared" si="12"/>
        <v>111693.325</v>
      </c>
      <c r="C245" s="358">
        <f t="shared" si="13"/>
        <v>111693.325</v>
      </c>
      <c r="D245" s="122">
        <f>'Order Form'!$N$2</f>
        <v>0</v>
      </c>
      <c r="E245" s="361">
        <f>'Order Form'!$K$11</f>
        <v>0</v>
      </c>
      <c r="F245" s="361" t="str">
        <f>IF(ISBLANK('Order Form'!$K$12),"",'Order Form'!$K$12)</f>
        <v/>
      </c>
      <c r="G245" s="123">
        <f t="shared" ca="1" si="14"/>
        <v>42157</v>
      </c>
      <c r="H245" s="362">
        <f>'Order Form'!$K$13</f>
        <v>0</v>
      </c>
      <c r="I245" s="363">
        <f>'Order Form'!E260</f>
        <v>12.5</v>
      </c>
      <c r="J245" s="352">
        <f>'Order Form'!K260</f>
        <v>0</v>
      </c>
      <c r="K245" s="122" t="str">
        <f t="shared" si="15"/>
        <v>F</v>
      </c>
      <c r="L24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5" s="122" t="str">
        <f>"SS2016"&amp;"-"&amp;D245&amp;"-"&amp;'Order Form'!$P$3&amp;"-1"</f>
        <v>SS2016-0-1-1</v>
      </c>
    </row>
    <row r="246" spans="1:13" x14ac:dyDescent="0.25">
      <c r="A246" s="360">
        <f>'Order Form'!A261</f>
        <v>111694.302</v>
      </c>
      <c r="B246" s="357">
        <f t="shared" si="12"/>
        <v>111694.302</v>
      </c>
      <c r="C246" s="358">
        <f t="shared" si="13"/>
        <v>111694.302</v>
      </c>
      <c r="D246" s="122">
        <f>'Order Form'!$N$2</f>
        <v>0</v>
      </c>
      <c r="E246" s="361">
        <f>'Order Form'!$K$11</f>
        <v>0</v>
      </c>
      <c r="F246" s="361" t="str">
        <f>IF(ISBLANK('Order Form'!$K$12),"",'Order Form'!$K$12)</f>
        <v/>
      </c>
      <c r="G246" s="123">
        <f t="shared" ca="1" si="14"/>
        <v>42157</v>
      </c>
      <c r="H246" s="362">
        <f>'Order Form'!$K$13</f>
        <v>0</v>
      </c>
      <c r="I246" s="363">
        <f>'Order Form'!E261</f>
        <v>12.5</v>
      </c>
      <c r="J246" s="352">
        <f>'Order Form'!K261</f>
        <v>0</v>
      </c>
      <c r="K246" s="122" t="str">
        <f t="shared" si="15"/>
        <v>F</v>
      </c>
      <c r="L24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6" s="122" t="str">
        <f>"SS2016"&amp;"-"&amp;D246&amp;"-"&amp;'Order Form'!$P$3&amp;"-1"</f>
        <v>SS2016-0-1-1</v>
      </c>
    </row>
    <row r="247" spans="1:13" x14ac:dyDescent="0.25">
      <c r="A247" s="360">
        <f>'Order Form'!A262</f>
        <v>111692.325</v>
      </c>
      <c r="B247" s="357">
        <f t="shared" si="12"/>
        <v>111692.325</v>
      </c>
      <c r="C247" s="358">
        <f t="shared" si="13"/>
        <v>111692.325</v>
      </c>
      <c r="D247" s="122">
        <f>'Order Form'!$N$2</f>
        <v>0</v>
      </c>
      <c r="E247" s="361">
        <f>'Order Form'!$K$11</f>
        <v>0</v>
      </c>
      <c r="F247" s="361" t="str">
        <f>IF(ISBLANK('Order Form'!$K$12),"",'Order Form'!$K$12)</f>
        <v/>
      </c>
      <c r="G247" s="123">
        <f t="shared" ca="1" si="14"/>
        <v>42157</v>
      </c>
      <c r="H247" s="362">
        <f>'Order Form'!$K$13</f>
        <v>0</v>
      </c>
      <c r="I247" s="363">
        <f>'Order Form'!E262</f>
        <v>12.5</v>
      </c>
      <c r="J247" s="352">
        <f>'Order Form'!K262</f>
        <v>0</v>
      </c>
      <c r="K247" s="122" t="str">
        <f t="shared" si="15"/>
        <v>F</v>
      </c>
      <c r="L24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7" s="122" t="str">
        <f>"SS2016"&amp;"-"&amp;D247&amp;"-"&amp;'Order Form'!$P$3&amp;"-1"</f>
        <v>SS2016-0-1-1</v>
      </c>
    </row>
    <row r="248" spans="1:13" x14ac:dyDescent="0.25">
      <c r="A248" s="360">
        <f>'Order Form'!A263</f>
        <v>111667.70699999999</v>
      </c>
      <c r="B248" s="357">
        <f t="shared" si="12"/>
        <v>111667.70699999999</v>
      </c>
      <c r="C248" s="358">
        <f t="shared" si="13"/>
        <v>111667.70699999999</v>
      </c>
      <c r="D248" s="122">
        <f>'Order Form'!$N$2</f>
        <v>0</v>
      </c>
      <c r="E248" s="361">
        <f>'Order Form'!$K$11</f>
        <v>0</v>
      </c>
      <c r="F248" s="361" t="str">
        <f>IF(ISBLANK('Order Form'!$K$12),"",'Order Form'!$K$12)</f>
        <v/>
      </c>
      <c r="G248" s="123">
        <f t="shared" ca="1" si="14"/>
        <v>42157</v>
      </c>
      <c r="H248" s="362">
        <f>'Order Form'!$K$13</f>
        <v>0</v>
      </c>
      <c r="I248" s="363">
        <f>'Order Form'!E263</f>
        <v>14.5</v>
      </c>
      <c r="J248" s="352">
        <f>'Order Form'!K263</f>
        <v>0</v>
      </c>
      <c r="K248" s="122" t="str">
        <f t="shared" si="15"/>
        <v>F</v>
      </c>
      <c r="L24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8" s="122" t="str">
        <f>"SS2016"&amp;"-"&amp;D248&amp;"-"&amp;'Order Form'!$P$3&amp;"-1"</f>
        <v>SS2016-0-1-1</v>
      </c>
    </row>
    <row r="249" spans="1:13" x14ac:dyDescent="0.25">
      <c r="A249" s="360">
        <f>'Order Form'!A264</f>
        <v>111668.014</v>
      </c>
      <c r="B249" s="357">
        <f t="shared" si="12"/>
        <v>111668.014</v>
      </c>
      <c r="C249" s="358">
        <f t="shared" si="13"/>
        <v>111668.014</v>
      </c>
      <c r="D249" s="122">
        <f>'Order Form'!$N$2</f>
        <v>0</v>
      </c>
      <c r="E249" s="361">
        <f>'Order Form'!$K$11</f>
        <v>0</v>
      </c>
      <c r="F249" s="361" t="str">
        <f>IF(ISBLANK('Order Form'!$K$12),"",'Order Form'!$K$12)</f>
        <v/>
      </c>
      <c r="G249" s="123">
        <f t="shared" ca="1" si="14"/>
        <v>42157</v>
      </c>
      <c r="H249" s="362">
        <f>'Order Form'!$K$13</f>
        <v>0</v>
      </c>
      <c r="I249" s="363">
        <f>'Order Form'!E264</f>
        <v>14.5</v>
      </c>
      <c r="J249" s="352">
        <f>'Order Form'!K264</f>
        <v>0</v>
      </c>
      <c r="K249" s="122" t="str">
        <f t="shared" si="15"/>
        <v>F</v>
      </c>
      <c r="L24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9" s="122" t="str">
        <f>"SS2016"&amp;"-"&amp;D249&amp;"-"&amp;'Order Form'!$P$3&amp;"-1"</f>
        <v>SS2016-0-1-1</v>
      </c>
    </row>
    <row r="250" spans="1:13" x14ac:dyDescent="0.25">
      <c r="A250" s="360">
        <f>'Order Form'!A265</f>
        <v>111666.204</v>
      </c>
      <c r="B250" s="357">
        <f t="shared" si="12"/>
        <v>111666.204</v>
      </c>
      <c r="C250" s="358">
        <f t="shared" si="13"/>
        <v>111666.204</v>
      </c>
      <c r="D250" s="122">
        <f>'Order Form'!$N$2</f>
        <v>0</v>
      </c>
      <c r="E250" s="361">
        <f>'Order Form'!$K$11</f>
        <v>0</v>
      </c>
      <c r="F250" s="361" t="str">
        <f>IF(ISBLANK('Order Form'!$K$12),"",'Order Form'!$K$12)</f>
        <v/>
      </c>
      <c r="G250" s="123">
        <f t="shared" ca="1" si="14"/>
        <v>42157</v>
      </c>
      <c r="H250" s="362">
        <f>'Order Form'!$K$13</f>
        <v>0</v>
      </c>
      <c r="I250" s="363">
        <f>'Order Form'!E265</f>
        <v>14.5</v>
      </c>
      <c r="J250" s="352">
        <f>'Order Form'!K265</f>
        <v>0</v>
      </c>
      <c r="K250" s="122" t="str">
        <f t="shared" si="15"/>
        <v>F</v>
      </c>
      <c r="L25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0" s="122" t="str">
        <f>"SS2016"&amp;"-"&amp;D250&amp;"-"&amp;'Order Form'!$P$3&amp;"-1"</f>
        <v>SS2016-0-1-1</v>
      </c>
    </row>
    <row r="251" spans="1:13" x14ac:dyDescent="0.25">
      <c r="A251" s="360">
        <f>'Order Form'!A266</f>
        <v>111697.776</v>
      </c>
      <c r="B251" s="357">
        <f t="shared" si="12"/>
        <v>111697.776</v>
      </c>
      <c r="C251" s="358">
        <f t="shared" si="13"/>
        <v>111697.776</v>
      </c>
      <c r="D251" s="122">
        <f>'Order Form'!$N$2</f>
        <v>0</v>
      </c>
      <c r="E251" s="361">
        <f>'Order Form'!$K$11</f>
        <v>0</v>
      </c>
      <c r="F251" s="361" t="str">
        <f>IF(ISBLANK('Order Form'!$K$12),"",'Order Form'!$K$12)</f>
        <v/>
      </c>
      <c r="G251" s="123">
        <f t="shared" ca="1" si="14"/>
        <v>42157</v>
      </c>
      <c r="H251" s="362">
        <f>'Order Form'!$K$13</f>
        <v>0</v>
      </c>
      <c r="I251" s="363">
        <f>'Order Form'!E266</f>
        <v>7.5</v>
      </c>
      <c r="J251" s="352">
        <f>'Order Form'!K266</f>
        <v>0</v>
      </c>
      <c r="K251" s="122" t="str">
        <f t="shared" si="15"/>
        <v>F</v>
      </c>
      <c r="L25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1" s="122" t="str">
        <f>"SS2016"&amp;"-"&amp;D251&amp;"-"&amp;'Order Form'!$P$3&amp;"-1"</f>
        <v>SS2016-0-1-1</v>
      </c>
    </row>
    <row r="252" spans="1:13" x14ac:dyDescent="0.25">
      <c r="A252" s="360">
        <f>'Order Form'!A267</f>
        <v>111697.606</v>
      </c>
      <c r="B252" s="357">
        <f t="shared" si="12"/>
        <v>111697.606</v>
      </c>
      <c r="C252" s="358">
        <f t="shared" si="13"/>
        <v>111697.606</v>
      </c>
      <c r="D252" s="122">
        <f>'Order Form'!$N$2</f>
        <v>0</v>
      </c>
      <c r="E252" s="361">
        <f>'Order Form'!$K$11</f>
        <v>0</v>
      </c>
      <c r="F252" s="361" t="str">
        <f>IF(ISBLANK('Order Form'!$K$12),"",'Order Form'!$K$12)</f>
        <v/>
      </c>
      <c r="G252" s="123">
        <f t="shared" ca="1" si="14"/>
        <v>42157</v>
      </c>
      <c r="H252" s="362">
        <f>'Order Form'!$K$13</f>
        <v>0</v>
      </c>
      <c r="I252" s="363">
        <f>'Order Form'!E267</f>
        <v>7.5</v>
      </c>
      <c r="J252" s="352">
        <f>'Order Form'!K267</f>
        <v>0</v>
      </c>
      <c r="K252" s="122" t="str">
        <f t="shared" si="15"/>
        <v>F</v>
      </c>
      <c r="L25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2" s="122" t="str">
        <f>"SS2016"&amp;"-"&amp;D252&amp;"-"&amp;'Order Form'!$P$3&amp;"-1"</f>
        <v>SS2016-0-1-1</v>
      </c>
    </row>
    <row r="253" spans="1:13" x14ac:dyDescent="0.25">
      <c r="A253" s="360">
        <f>'Order Form'!A268</f>
        <v>100605</v>
      </c>
      <c r="B253" s="357">
        <f t="shared" si="12"/>
        <v>100605</v>
      </c>
      <c r="C253" s="358">
        <f t="shared" si="13"/>
        <v>100605</v>
      </c>
      <c r="D253" s="122">
        <f>'Order Form'!$N$2</f>
        <v>0</v>
      </c>
      <c r="E253" s="361">
        <f>'Order Form'!$K$11</f>
        <v>0</v>
      </c>
      <c r="F253" s="361" t="str">
        <f>IF(ISBLANK('Order Form'!$K$12),"",'Order Form'!$K$12)</f>
        <v/>
      </c>
      <c r="G253" s="123">
        <f t="shared" ca="1" si="14"/>
        <v>42157</v>
      </c>
      <c r="H253" s="362">
        <f>'Order Form'!$K$13</f>
        <v>0</v>
      </c>
      <c r="I253" s="363">
        <f>'Order Form'!E268</f>
        <v>7.5</v>
      </c>
      <c r="J253" s="352">
        <f>'Order Form'!K268</f>
        <v>0</v>
      </c>
      <c r="K253" s="122" t="str">
        <f t="shared" si="15"/>
        <v>F</v>
      </c>
      <c r="L25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3" s="122" t="str">
        <f>"SS2016"&amp;"-"&amp;D253&amp;"-"&amp;'Order Form'!$P$3&amp;"-1"</f>
        <v>SS2016-0-1-1</v>
      </c>
    </row>
    <row r="254" spans="1:13" x14ac:dyDescent="0.25">
      <c r="A254" s="360">
        <f>'Order Form'!A269</f>
        <v>111698.802</v>
      </c>
      <c r="B254" s="357">
        <f t="shared" si="12"/>
        <v>111698.802</v>
      </c>
      <c r="C254" s="358">
        <f t="shared" si="13"/>
        <v>111698.802</v>
      </c>
      <c r="D254" s="122">
        <f>'Order Form'!$N$2</f>
        <v>0</v>
      </c>
      <c r="E254" s="361">
        <f>'Order Form'!$K$11</f>
        <v>0</v>
      </c>
      <c r="F254" s="361" t="str">
        <f>IF(ISBLANK('Order Form'!$K$12),"",'Order Form'!$K$12)</f>
        <v/>
      </c>
      <c r="G254" s="123">
        <f t="shared" ca="1" si="14"/>
        <v>42157</v>
      </c>
      <c r="H254" s="362">
        <f>'Order Form'!$K$13</f>
        <v>0</v>
      </c>
      <c r="I254" s="363">
        <f>'Order Form'!E269</f>
        <v>7.5</v>
      </c>
      <c r="J254" s="352">
        <f>'Order Form'!K269</f>
        <v>0</v>
      </c>
      <c r="K254" s="122" t="str">
        <f t="shared" si="15"/>
        <v>F</v>
      </c>
      <c r="L25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4" s="122" t="str">
        <f>"SS2016"&amp;"-"&amp;D254&amp;"-"&amp;'Order Form'!$P$3&amp;"-1"</f>
        <v>SS2016-0-1-1</v>
      </c>
    </row>
    <row r="255" spans="1:13" x14ac:dyDescent="0.25">
      <c r="A255" s="360">
        <f>'Order Form'!A270</f>
        <v>111698.849</v>
      </c>
      <c r="B255" s="357">
        <f t="shared" si="12"/>
        <v>111698.849</v>
      </c>
      <c r="C255" s="358">
        <f t="shared" si="13"/>
        <v>111698.849</v>
      </c>
      <c r="D255" s="122">
        <f>'Order Form'!$N$2</f>
        <v>0</v>
      </c>
      <c r="E255" s="361">
        <f>'Order Form'!$K$11</f>
        <v>0</v>
      </c>
      <c r="F255" s="361" t="str">
        <f>IF(ISBLANK('Order Form'!$K$12),"",'Order Form'!$K$12)</f>
        <v/>
      </c>
      <c r="G255" s="123">
        <f t="shared" ca="1" si="14"/>
        <v>42157</v>
      </c>
      <c r="H255" s="362">
        <f>'Order Form'!$K$13</f>
        <v>0</v>
      </c>
      <c r="I255" s="363">
        <f>'Order Form'!E270</f>
        <v>7.5</v>
      </c>
      <c r="J255" s="352">
        <f>'Order Form'!K270</f>
        <v>0</v>
      </c>
      <c r="K255" s="122" t="str">
        <f t="shared" si="15"/>
        <v>F</v>
      </c>
      <c r="L25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5" s="122" t="str">
        <f>"SS2016"&amp;"-"&amp;D255&amp;"-"&amp;'Order Form'!$P$3&amp;"-1"</f>
        <v>SS2016-0-1-1</v>
      </c>
    </row>
    <row r="256" spans="1:13" x14ac:dyDescent="0.25">
      <c r="A256" s="360">
        <f>'Order Form'!A271</f>
        <v>111698.75199999999</v>
      </c>
      <c r="B256" s="357">
        <f t="shared" si="12"/>
        <v>111698.75199999999</v>
      </c>
      <c r="C256" s="358">
        <f t="shared" si="13"/>
        <v>111698.75199999999</v>
      </c>
      <c r="D256" s="122">
        <f>'Order Form'!$N$2</f>
        <v>0</v>
      </c>
      <c r="E256" s="361">
        <f>'Order Form'!$K$11</f>
        <v>0</v>
      </c>
      <c r="F256" s="361" t="str">
        <f>IF(ISBLANK('Order Form'!$K$12),"",'Order Form'!$K$12)</f>
        <v/>
      </c>
      <c r="G256" s="123">
        <f t="shared" ca="1" si="14"/>
        <v>42157</v>
      </c>
      <c r="H256" s="362">
        <f>'Order Form'!$K$13</f>
        <v>0</v>
      </c>
      <c r="I256" s="363">
        <f>'Order Form'!E271</f>
        <v>7.5</v>
      </c>
      <c r="J256" s="352">
        <f>'Order Form'!K271</f>
        <v>0</v>
      </c>
      <c r="K256" s="122" t="str">
        <f t="shared" si="15"/>
        <v>F</v>
      </c>
      <c r="L25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6" s="122" t="str">
        <f>"SS2016"&amp;"-"&amp;D256&amp;"-"&amp;'Order Form'!$P$3&amp;"-1"</f>
        <v>SS2016-0-1-1</v>
      </c>
    </row>
    <row r="257" spans="1:13" x14ac:dyDescent="0.25">
      <c r="A257" s="360">
        <f>'Order Form'!A272</f>
        <v>108788</v>
      </c>
      <c r="B257" s="357">
        <f t="shared" si="12"/>
        <v>108788</v>
      </c>
      <c r="C257" s="358">
        <f t="shared" si="13"/>
        <v>108788</v>
      </c>
      <c r="D257" s="122">
        <f>'Order Form'!$N$2</f>
        <v>0</v>
      </c>
      <c r="E257" s="361">
        <f>'Order Form'!$K$11</f>
        <v>0</v>
      </c>
      <c r="F257" s="361" t="str">
        <f>IF(ISBLANK('Order Form'!$K$12),"",'Order Form'!$K$12)</f>
        <v/>
      </c>
      <c r="G257" s="123">
        <f t="shared" ca="1" si="14"/>
        <v>42157</v>
      </c>
      <c r="H257" s="362">
        <f>'Order Form'!$K$13</f>
        <v>0</v>
      </c>
      <c r="I257" s="363">
        <f>'Order Form'!E272</f>
        <v>7.5</v>
      </c>
      <c r="J257" s="352">
        <f>'Order Form'!K272</f>
        <v>0</v>
      </c>
      <c r="K257" s="122" t="str">
        <f t="shared" si="15"/>
        <v>F</v>
      </c>
      <c r="L25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7" s="122" t="str">
        <f>"SS2016"&amp;"-"&amp;D257&amp;"-"&amp;'Order Form'!$P$3&amp;"-1"</f>
        <v>SS2016-0-1-1</v>
      </c>
    </row>
    <row r="258" spans="1:13" x14ac:dyDescent="0.25">
      <c r="A258" s="360">
        <f>'Order Form'!A273</f>
        <v>111634.75199999999</v>
      </c>
      <c r="B258" s="357">
        <f t="shared" ref="B258:B321" si="16">A258</f>
        <v>111634.75199999999</v>
      </c>
      <c r="C258" s="358">
        <f t="shared" ref="C258:C321" si="17">IF(B258=0,A258,B258)</f>
        <v>111634.75199999999</v>
      </c>
      <c r="D258" s="122">
        <f>'Order Form'!$N$2</f>
        <v>0</v>
      </c>
      <c r="E258" s="361">
        <f>'Order Form'!$K$11</f>
        <v>0</v>
      </c>
      <c r="F258" s="361" t="str">
        <f>IF(ISBLANK('Order Form'!$K$12),"",'Order Form'!$K$12)</f>
        <v/>
      </c>
      <c r="G258" s="123">
        <f t="shared" ref="G258:G321" ca="1" si="18">TODAY()</f>
        <v>42157</v>
      </c>
      <c r="H258" s="362">
        <f>'Order Form'!$K$13</f>
        <v>0</v>
      </c>
      <c r="I258" s="363">
        <f>'Order Form'!E273</f>
        <v>7.5</v>
      </c>
      <c r="J258" s="352">
        <f>'Order Form'!K273</f>
        <v>0</v>
      </c>
      <c r="K258" s="122" t="str">
        <f t="shared" ref="K258:K321" si="19">IF(J258=0,"F","T")</f>
        <v>F</v>
      </c>
      <c r="L25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8" s="122" t="str">
        <f>"SS2016"&amp;"-"&amp;D258&amp;"-"&amp;'Order Form'!$P$3&amp;"-1"</f>
        <v>SS2016-0-1-1</v>
      </c>
    </row>
    <row r="259" spans="1:13" x14ac:dyDescent="0.25">
      <c r="A259" s="360">
        <f>'Order Form'!A274</f>
        <v>111680.211</v>
      </c>
      <c r="B259" s="357">
        <f t="shared" si="16"/>
        <v>111680.211</v>
      </c>
      <c r="C259" s="358">
        <f t="shared" si="17"/>
        <v>111680.211</v>
      </c>
      <c r="D259" s="122">
        <f>'Order Form'!$N$2</f>
        <v>0</v>
      </c>
      <c r="E259" s="361">
        <f>'Order Form'!$K$11</f>
        <v>0</v>
      </c>
      <c r="F259" s="361" t="str">
        <f>IF(ISBLANK('Order Form'!$K$12),"",'Order Form'!$K$12)</f>
        <v/>
      </c>
      <c r="G259" s="123">
        <f t="shared" ca="1" si="18"/>
        <v>42157</v>
      </c>
      <c r="H259" s="362">
        <f>'Order Form'!$K$13</f>
        <v>0</v>
      </c>
      <c r="I259" s="363">
        <f>'Order Form'!E274</f>
        <v>7.5</v>
      </c>
      <c r="J259" s="352">
        <f>'Order Form'!K274</f>
        <v>0</v>
      </c>
      <c r="K259" s="122" t="str">
        <f t="shared" si="19"/>
        <v>F</v>
      </c>
      <c r="L25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59" s="122" t="str">
        <f>"SS2016"&amp;"-"&amp;D259&amp;"-"&amp;'Order Form'!$P$3&amp;"-1"</f>
        <v>SS2016-0-1-1</v>
      </c>
    </row>
    <row r="260" spans="1:13" x14ac:dyDescent="0.25">
      <c r="A260" s="360">
        <f>'Order Form'!A275</f>
        <v>111678.70699999999</v>
      </c>
      <c r="B260" s="357">
        <f t="shared" si="16"/>
        <v>111678.70699999999</v>
      </c>
      <c r="C260" s="358">
        <f t="shared" si="17"/>
        <v>111678.70699999999</v>
      </c>
      <c r="D260" s="122">
        <f>'Order Form'!$N$2</f>
        <v>0</v>
      </c>
      <c r="E260" s="361">
        <f>'Order Form'!$K$11</f>
        <v>0</v>
      </c>
      <c r="F260" s="361" t="str">
        <f>IF(ISBLANK('Order Form'!$K$12),"",'Order Form'!$K$12)</f>
        <v/>
      </c>
      <c r="G260" s="123">
        <f t="shared" ca="1" si="18"/>
        <v>42157</v>
      </c>
      <c r="H260" s="362">
        <f>'Order Form'!$K$13</f>
        <v>0</v>
      </c>
      <c r="I260" s="363">
        <f>'Order Form'!E275</f>
        <v>7.5</v>
      </c>
      <c r="J260" s="352">
        <f>'Order Form'!K275</f>
        <v>0</v>
      </c>
      <c r="K260" s="122" t="str">
        <f t="shared" si="19"/>
        <v>F</v>
      </c>
      <c r="L26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0" s="122" t="str">
        <f>"SS2016"&amp;"-"&amp;D260&amp;"-"&amp;'Order Form'!$P$3&amp;"-1"</f>
        <v>SS2016-0-1-1</v>
      </c>
    </row>
    <row r="261" spans="1:13" x14ac:dyDescent="0.25">
      <c r="A261" s="360">
        <f>'Order Form'!A276</f>
        <v>108661</v>
      </c>
      <c r="B261" s="357">
        <f t="shared" si="16"/>
        <v>108661</v>
      </c>
      <c r="C261" s="358">
        <f t="shared" si="17"/>
        <v>108661</v>
      </c>
      <c r="D261" s="122">
        <f>'Order Form'!$N$2</f>
        <v>0</v>
      </c>
      <c r="E261" s="361">
        <f>'Order Form'!$K$11</f>
        <v>0</v>
      </c>
      <c r="F261" s="361" t="str">
        <f>IF(ISBLANK('Order Form'!$K$12),"",'Order Form'!$K$12)</f>
        <v/>
      </c>
      <c r="G261" s="123">
        <f t="shared" ca="1" si="18"/>
        <v>42157</v>
      </c>
      <c r="H261" s="362">
        <f>'Order Form'!$K$13</f>
        <v>0</v>
      </c>
      <c r="I261" s="363">
        <f>'Order Form'!E276</f>
        <v>7.5</v>
      </c>
      <c r="J261" s="352">
        <f>'Order Form'!K276</f>
        <v>0</v>
      </c>
      <c r="K261" s="122" t="str">
        <f t="shared" si="19"/>
        <v>F</v>
      </c>
      <c r="L26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1" s="122" t="str">
        <f>"SS2016"&amp;"-"&amp;D261&amp;"-"&amp;'Order Form'!$P$3&amp;"-1"</f>
        <v>SS2016-0-1-1</v>
      </c>
    </row>
    <row r="262" spans="1:13" x14ac:dyDescent="0.25">
      <c r="A262" s="360">
        <f>'Order Form'!A277</f>
        <v>111677.55499999999</v>
      </c>
      <c r="B262" s="357">
        <f t="shared" si="16"/>
        <v>111677.55499999999</v>
      </c>
      <c r="C262" s="358">
        <f t="shared" si="17"/>
        <v>111677.55499999999</v>
      </c>
      <c r="D262" s="122">
        <f>'Order Form'!$N$2</f>
        <v>0</v>
      </c>
      <c r="E262" s="361">
        <f>'Order Form'!$K$11</f>
        <v>0</v>
      </c>
      <c r="F262" s="361" t="str">
        <f>IF(ISBLANK('Order Form'!$K$12),"",'Order Form'!$K$12)</f>
        <v/>
      </c>
      <c r="G262" s="123">
        <f t="shared" ca="1" si="18"/>
        <v>42157</v>
      </c>
      <c r="H262" s="362">
        <f>'Order Form'!$K$13</f>
        <v>0</v>
      </c>
      <c r="I262" s="363">
        <f>'Order Form'!E277</f>
        <v>7.5</v>
      </c>
      <c r="J262" s="352">
        <f>'Order Form'!K277</f>
        <v>0</v>
      </c>
      <c r="K262" s="122" t="str">
        <f t="shared" si="19"/>
        <v>F</v>
      </c>
      <c r="L26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2" s="122" t="str">
        <f>"SS2016"&amp;"-"&amp;D262&amp;"-"&amp;'Order Form'!$P$3&amp;"-1"</f>
        <v>SS2016-0-1-1</v>
      </c>
    </row>
    <row r="263" spans="1:13" x14ac:dyDescent="0.25">
      <c r="A263" s="360">
        <f>'Order Form'!A278</f>
        <v>111676.55499999999</v>
      </c>
      <c r="B263" s="357">
        <f t="shared" si="16"/>
        <v>111676.55499999999</v>
      </c>
      <c r="C263" s="358">
        <f t="shared" si="17"/>
        <v>111676.55499999999</v>
      </c>
      <c r="D263" s="122">
        <f>'Order Form'!$N$2</f>
        <v>0</v>
      </c>
      <c r="E263" s="361">
        <f>'Order Form'!$K$11</f>
        <v>0</v>
      </c>
      <c r="F263" s="361" t="str">
        <f>IF(ISBLANK('Order Form'!$K$12),"",'Order Form'!$K$12)</f>
        <v/>
      </c>
      <c r="G263" s="123">
        <f t="shared" ca="1" si="18"/>
        <v>42157</v>
      </c>
      <c r="H263" s="362">
        <f>'Order Form'!$K$13</f>
        <v>0</v>
      </c>
      <c r="I263" s="363">
        <f>'Order Form'!E278</f>
        <v>7.5</v>
      </c>
      <c r="J263" s="352">
        <f>'Order Form'!K278</f>
        <v>0</v>
      </c>
      <c r="K263" s="122" t="str">
        <f t="shared" si="19"/>
        <v>F</v>
      </c>
      <c r="L26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3" s="122" t="str">
        <f>"SS2016"&amp;"-"&amp;D263&amp;"-"&amp;'Order Form'!$P$3&amp;"-1"</f>
        <v>SS2016-0-1-1</v>
      </c>
    </row>
    <row r="264" spans="1:13" x14ac:dyDescent="0.25">
      <c r="A264" s="360">
        <f>'Order Form'!A279</f>
        <v>108660</v>
      </c>
      <c r="B264" s="357">
        <f t="shared" si="16"/>
        <v>108660</v>
      </c>
      <c r="C264" s="358">
        <f t="shared" si="17"/>
        <v>108660</v>
      </c>
      <c r="D264" s="122">
        <f>'Order Form'!$N$2</f>
        <v>0</v>
      </c>
      <c r="E264" s="361">
        <f>'Order Form'!$K$11</f>
        <v>0</v>
      </c>
      <c r="F264" s="361" t="str">
        <f>IF(ISBLANK('Order Form'!$K$12),"",'Order Form'!$K$12)</f>
        <v/>
      </c>
      <c r="G264" s="123">
        <f t="shared" ca="1" si="18"/>
        <v>42157</v>
      </c>
      <c r="H264" s="362">
        <f>'Order Form'!$K$13</f>
        <v>0</v>
      </c>
      <c r="I264" s="363">
        <f>'Order Form'!E279</f>
        <v>7.5</v>
      </c>
      <c r="J264" s="352">
        <f>'Order Form'!K279</f>
        <v>0</v>
      </c>
      <c r="K264" s="122" t="str">
        <f t="shared" si="19"/>
        <v>F</v>
      </c>
      <c r="L26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4" s="122" t="str">
        <f>"SS2016"&amp;"-"&amp;D264&amp;"-"&amp;'Order Form'!$P$3&amp;"-1"</f>
        <v>SS2016-0-1-1</v>
      </c>
    </row>
    <row r="265" spans="1:13" x14ac:dyDescent="0.25">
      <c r="A265" s="360">
        <f>'Order Form'!A280</f>
        <v>111674.901</v>
      </c>
      <c r="B265" s="357">
        <f t="shared" si="16"/>
        <v>111674.901</v>
      </c>
      <c r="C265" s="358">
        <f t="shared" si="17"/>
        <v>111674.901</v>
      </c>
      <c r="D265" s="122">
        <f>'Order Form'!$N$2</f>
        <v>0</v>
      </c>
      <c r="E265" s="361">
        <f>'Order Form'!$K$11</f>
        <v>0</v>
      </c>
      <c r="F265" s="361" t="str">
        <f>IF(ISBLANK('Order Form'!$K$12),"",'Order Form'!$K$12)</f>
        <v/>
      </c>
      <c r="G265" s="123">
        <f t="shared" ca="1" si="18"/>
        <v>42157</v>
      </c>
      <c r="H265" s="362">
        <f>'Order Form'!$K$13</f>
        <v>0</v>
      </c>
      <c r="I265" s="363">
        <f>'Order Form'!E280</f>
        <v>7.5</v>
      </c>
      <c r="J265" s="352">
        <f>'Order Form'!K280</f>
        <v>0</v>
      </c>
      <c r="K265" s="122" t="str">
        <f t="shared" si="19"/>
        <v>F</v>
      </c>
      <c r="L26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5" s="122" t="str">
        <f>"SS2016"&amp;"-"&amp;D265&amp;"-"&amp;'Order Form'!$P$3&amp;"-1"</f>
        <v>SS2016-0-1-1</v>
      </c>
    </row>
    <row r="266" spans="1:13" x14ac:dyDescent="0.25">
      <c r="A266" s="360">
        <f>'Order Form'!A281</f>
        <v>107678</v>
      </c>
      <c r="B266" s="357">
        <f t="shared" si="16"/>
        <v>107678</v>
      </c>
      <c r="C266" s="358">
        <f t="shared" si="17"/>
        <v>107678</v>
      </c>
      <c r="D266" s="122">
        <f>'Order Form'!$N$2</f>
        <v>0</v>
      </c>
      <c r="E266" s="361">
        <f>'Order Form'!$K$11</f>
        <v>0</v>
      </c>
      <c r="F266" s="361" t="str">
        <f>IF(ISBLANK('Order Form'!$K$12),"",'Order Form'!$K$12)</f>
        <v/>
      </c>
      <c r="G266" s="123">
        <f t="shared" ca="1" si="18"/>
        <v>42157</v>
      </c>
      <c r="H266" s="362">
        <f>'Order Form'!$K$13</f>
        <v>0</v>
      </c>
      <c r="I266" s="363">
        <f>'Order Form'!E281</f>
        <v>7.5</v>
      </c>
      <c r="J266" s="352">
        <f>'Order Form'!K281</f>
        <v>0</v>
      </c>
      <c r="K266" s="122" t="str">
        <f t="shared" si="19"/>
        <v>F</v>
      </c>
      <c r="L26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6" s="122" t="str">
        <f>"SS2016"&amp;"-"&amp;D266&amp;"-"&amp;'Order Form'!$P$3&amp;"-1"</f>
        <v>SS2016-0-1-1</v>
      </c>
    </row>
    <row r="267" spans="1:13" x14ac:dyDescent="0.25">
      <c r="A267" s="360">
        <f>'Order Form'!A282</f>
        <v>111421</v>
      </c>
      <c r="B267" s="357">
        <f t="shared" si="16"/>
        <v>111421</v>
      </c>
      <c r="C267" s="358">
        <f t="shared" si="17"/>
        <v>111421</v>
      </c>
      <c r="D267" s="122">
        <f>'Order Form'!$N$2</f>
        <v>0</v>
      </c>
      <c r="E267" s="361">
        <f>'Order Form'!$K$11</f>
        <v>0</v>
      </c>
      <c r="F267" s="361" t="str">
        <f>IF(ISBLANK('Order Form'!$K$12),"",'Order Form'!$K$12)</f>
        <v/>
      </c>
      <c r="G267" s="123">
        <f t="shared" ca="1" si="18"/>
        <v>42157</v>
      </c>
      <c r="H267" s="362">
        <f>'Order Form'!$K$13</f>
        <v>0</v>
      </c>
      <c r="I267" s="363">
        <f>'Order Form'!E282</f>
        <v>7.5</v>
      </c>
      <c r="J267" s="352">
        <f>'Order Form'!K282</f>
        <v>0</v>
      </c>
      <c r="K267" s="122" t="str">
        <f t="shared" si="19"/>
        <v>F</v>
      </c>
      <c r="L26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7" s="122" t="str">
        <f>"SS2016"&amp;"-"&amp;D267&amp;"-"&amp;'Order Form'!$P$3&amp;"-1"</f>
        <v>SS2016-0-1-1</v>
      </c>
    </row>
    <row r="268" spans="1:13" x14ac:dyDescent="0.25">
      <c r="A268" s="360">
        <f>'Order Form'!A283</f>
        <v>111422</v>
      </c>
      <c r="B268" s="357">
        <f t="shared" si="16"/>
        <v>111422</v>
      </c>
      <c r="C268" s="358">
        <f t="shared" si="17"/>
        <v>111422</v>
      </c>
      <c r="D268" s="122">
        <f>'Order Form'!$N$2</f>
        <v>0</v>
      </c>
      <c r="E268" s="361">
        <f>'Order Form'!$K$11</f>
        <v>0</v>
      </c>
      <c r="F268" s="361" t="str">
        <f>IF(ISBLANK('Order Form'!$K$12),"",'Order Form'!$K$12)</f>
        <v/>
      </c>
      <c r="G268" s="123">
        <f t="shared" ca="1" si="18"/>
        <v>42157</v>
      </c>
      <c r="H268" s="362">
        <f>'Order Form'!$K$13</f>
        <v>0</v>
      </c>
      <c r="I268" s="363">
        <f>'Order Form'!E283</f>
        <v>7.5</v>
      </c>
      <c r="J268" s="352">
        <f>'Order Form'!K283</f>
        <v>0</v>
      </c>
      <c r="K268" s="122" t="str">
        <f t="shared" si="19"/>
        <v>F</v>
      </c>
      <c r="L26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8" s="122" t="str">
        <f>"SS2016"&amp;"-"&amp;D268&amp;"-"&amp;'Order Form'!$P$3&amp;"-1"</f>
        <v>SS2016-0-1-1</v>
      </c>
    </row>
    <row r="269" spans="1:13" x14ac:dyDescent="0.25">
      <c r="A269" s="360">
        <f>'Order Form'!A284</f>
        <v>111423</v>
      </c>
      <c r="B269" s="357">
        <f t="shared" si="16"/>
        <v>111423</v>
      </c>
      <c r="C269" s="358">
        <f t="shared" si="17"/>
        <v>111423</v>
      </c>
      <c r="D269" s="122">
        <f>'Order Form'!$N$2</f>
        <v>0</v>
      </c>
      <c r="E269" s="361">
        <f>'Order Form'!$K$11</f>
        <v>0</v>
      </c>
      <c r="F269" s="361" t="str">
        <f>IF(ISBLANK('Order Form'!$K$12),"",'Order Form'!$K$12)</f>
        <v/>
      </c>
      <c r="G269" s="123">
        <f t="shared" ca="1" si="18"/>
        <v>42157</v>
      </c>
      <c r="H269" s="362">
        <f>'Order Form'!$K$13</f>
        <v>0</v>
      </c>
      <c r="I269" s="363">
        <f>'Order Form'!E284</f>
        <v>7.5</v>
      </c>
      <c r="J269" s="352">
        <f>'Order Form'!K284</f>
        <v>0</v>
      </c>
      <c r="K269" s="122" t="str">
        <f t="shared" si="19"/>
        <v>F</v>
      </c>
      <c r="L26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69" s="122" t="str">
        <f>"SS2016"&amp;"-"&amp;D269&amp;"-"&amp;'Order Form'!$P$3&amp;"-1"</f>
        <v>SS2016-0-1-1</v>
      </c>
    </row>
    <row r="270" spans="1:13" x14ac:dyDescent="0.25">
      <c r="A270" s="360">
        <f>'Order Form'!A285</f>
        <v>100223</v>
      </c>
      <c r="B270" s="357">
        <f t="shared" si="16"/>
        <v>100223</v>
      </c>
      <c r="C270" s="358">
        <f t="shared" si="17"/>
        <v>100223</v>
      </c>
      <c r="D270" s="122">
        <f>'Order Form'!$N$2</f>
        <v>0</v>
      </c>
      <c r="E270" s="361">
        <f>'Order Form'!$K$11</f>
        <v>0</v>
      </c>
      <c r="F270" s="361" t="str">
        <f>IF(ISBLANK('Order Form'!$K$12),"",'Order Form'!$K$12)</f>
        <v/>
      </c>
      <c r="G270" s="123">
        <f t="shared" ca="1" si="18"/>
        <v>42157</v>
      </c>
      <c r="H270" s="362">
        <f>'Order Form'!$K$13</f>
        <v>0</v>
      </c>
      <c r="I270" s="363">
        <f>'Order Form'!E285</f>
        <v>7.5</v>
      </c>
      <c r="J270" s="352">
        <f>'Order Form'!K285</f>
        <v>0</v>
      </c>
      <c r="K270" s="122" t="str">
        <f t="shared" si="19"/>
        <v>F</v>
      </c>
      <c r="L27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0" s="122" t="str">
        <f>"SS2016"&amp;"-"&amp;D270&amp;"-"&amp;'Order Form'!$P$3&amp;"-1"</f>
        <v>SS2016-0-1-1</v>
      </c>
    </row>
    <row r="271" spans="1:13" x14ac:dyDescent="0.25">
      <c r="A271" s="360">
        <f>'Order Form'!A286</f>
        <v>100224</v>
      </c>
      <c r="B271" s="357">
        <f t="shared" si="16"/>
        <v>100224</v>
      </c>
      <c r="C271" s="358">
        <f t="shared" si="17"/>
        <v>100224</v>
      </c>
      <c r="D271" s="122">
        <f>'Order Form'!$N$2</f>
        <v>0</v>
      </c>
      <c r="E271" s="361">
        <f>'Order Form'!$K$11</f>
        <v>0</v>
      </c>
      <c r="F271" s="361" t="str">
        <f>IF(ISBLANK('Order Form'!$K$12),"",'Order Form'!$K$12)</f>
        <v/>
      </c>
      <c r="G271" s="123">
        <f t="shared" ca="1" si="18"/>
        <v>42157</v>
      </c>
      <c r="H271" s="362">
        <f>'Order Form'!$K$13</f>
        <v>0</v>
      </c>
      <c r="I271" s="363">
        <f>'Order Form'!E286</f>
        <v>7.5</v>
      </c>
      <c r="J271" s="352">
        <f>'Order Form'!K286</f>
        <v>0</v>
      </c>
      <c r="K271" s="122" t="str">
        <f t="shared" si="19"/>
        <v>F</v>
      </c>
      <c r="L27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1" s="122" t="str">
        <f>"SS2016"&amp;"-"&amp;D271&amp;"-"&amp;'Order Form'!$P$3&amp;"-1"</f>
        <v>SS2016-0-1-1</v>
      </c>
    </row>
    <row r="272" spans="1:13" x14ac:dyDescent="0.25">
      <c r="A272" s="360">
        <f>'Order Form'!A287</f>
        <v>108666</v>
      </c>
      <c r="B272" s="357">
        <f t="shared" si="16"/>
        <v>108666</v>
      </c>
      <c r="C272" s="358">
        <f t="shared" si="17"/>
        <v>108666</v>
      </c>
      <c r="D272" s="122">
        <f>'Order Form'!$N$2</f>
        <v>0</v>
      </c>
      <c r="E272" s="361">
        <f>'Order Form'!$K$11</f>
        <v>0</v>
      </c>
      <c r="F272" s="361" t="str">
        <f>IF(ISBLANK('Order Form'!$K$12),"",'Order Form'!$K$12)</f>
        <v/>
      </c>
      <c r="G272" s="123">
        <f t="shared" ca="1" si="18"/>
        <v>42157</v>
      </c>
      <c r="H272" s="362">
        <f>'Order Form'!$K$13</f>
        <v>0</v>
      </c>
      <c r="I272" s="363">
        <f>'Order Form'!E287</f>
        <v>7.5</v>
      </c>
      <c r="J272" s="352">
        <f>'Order Form'!K287</f>
        <v>0</v>
      </c>
      <c r="K272" s="122" t="str">
        <f t="shared" si="19"/>
        <v>F</v>
      </c>
      <c r="L27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2" s="122" t="str">
        <f>"SS2016"&amp;"-"&amp;D272&amp;"-"&amp;'Order Form'!$P$3&amp;"-1"</f>
        <v>SS2016-0-1-1</v>
      </c>
    </row>
    <row r="273" spans="1:13" x14ac:dyDescent="0.25">
      <c r="A273" s="360">
        <f>'Order Form'!A288</f>
        <v>100611</v>
      </c>
      <c r="B273" s="357">
        <f t="shared" si="16"/>
        <v>100611</v>
      </c>
      <c r="C273" s="358">
        <f t="shared" si="17"/>
        <v>100611</v>
      </c>
      <c r="D273" s="122">
        <f>'Order Form'!$N$2</f>
        <v>0</v>
      </c>
      <c r="E273" s="361">
        <f>'Order Form'!$K$11</f>
        <v>0</v>
      </c>
      <c r="F273" s="361" t="str">
        <f>IF(ISBLANK('Order Form'!$K$12),"",'Order Form'!$K$12)</f>
        <v/>
      </c>
      <c r="G273" s="123">
        <f t="shared" ca="1" si="18"/>
        <v>42157</v>
      </c>
      <c r="H273" s="362">
        <f>'Order Form'!$K$13</f>
        <v>0</v>
      </c>
      <c r="I273" s="363">
        <f>'Order Form'!E288</f>
        <v>7.5</v>
      </c>
      <c r="J273" s="352">
        <f>'Order Form'!K288</f>
        <v>0</v>
      </c>
      <c r="K273" s="122" t="str">
        <f t="shared" si="19"/>
        <v>F</v>
      </c>
      <c r="L27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3" s="122" t="str">
        <f>"SS2016"&amp;"-"&amp;D273&amp;"-"&amp;'Order Form'!$P$3&amp;"-1"</f>
        <v>SS2016-0-1-1</v>
      </c>
    </row>
    <row r="274" spans="1:13" x14ac:dyDescent="0.25">
      <c r="A274" s="360">
        <f>'Order Form'!A289</f>
        <v>111675.789</v>
      </c>
      <c r="B274" s="357">
        <f t="shared" si="16"/>
        <v>111675.789</v>
      </c>
      <c r="C274" s="358">
        <f t="shared" si="17"/>
        <v>111675.789</v>
      </c>
      <c r="D274" s="122">
        <f>'Order Form'!$N$2</f>
        <v>0</v>
      </c>
      <c r="E274" s="361">
        <f>'Order Form'!$K$11</f>
        <v>0</v>
      </c>
      <c r="F274" s="361" t="str">
        <f>IF(ISBLANK('Order Form'!$K$12),"",'Order Form'!$K$12)</f>
        <v/>
      </c>
      <c r="G274" s="123">
        <f t="shared" ca="1" si="18"/>
        <v>42157</v>
      </c>
      <c r="H274" s="362">
        <f>'Order Form'!$K$13</f>
        <v>0</v>
      </c>
      <c r="I274" s="363">
        <f>'Order Form'!E289</f>
        <v>7.5</v>
      </c>
      <c r="J274" s="352">
        <f>'Order Form'!K289</f>
        <v>0</v>
      </c>
      <c r="K274" s="122" t="str">
        <f t="shared" si="19"/>
        <v>F</v>
      </c>
      <c r="L27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4" s="122" t="str">
        <f>"SS2016"&amp;"-"&amp;D274&amp;"-"&amp;'Order Form'!$P$3&amp;"-1"</f>
        <v>SS2016-0-1-1</v>
      </c>
    </row>
    <row r="275" spans="1:13" x14ac:dyDescent="0.25">
      <c r="A275" s="360">
        <f>'Order Form'!A290</f>
        <v>108665</v>
      </c>
      <c r="B275" s="357">
        <f t="shared" si="16"/>
        <v>108665</v>
      </c>
      <c r="C275" s="358">
        <f t="shared" si="17"/>
        <v>108665</v>
      </c>
      <c r="D275" s="122">
        <f>'Order Form'!$N$2</f>
        <v>0</v>
      </c>
      <c r="E275" s="361">
        <f>'Order Form'!$K$11</f>
        <v>0</v>
      </c>
      <c r="F275" s="361" t="str">
        <f>IF(ISBLANK('Order Form'!$K$12),"",'Order Form'!$K$12)</f>
        <v/>
      </c>
      <c r="G275" s="123">
        <f t="shared" ca="1" si="18"/>
        <v>42157</v>
      </c>
      <c r="H275" s="362">
        <f>'Order Form'!$K$13</f>
        <v>0</v>
      </c>
      <c r="I275" s="363">
        <f>'Order Form'!E290</f>
        <v>7.5</v>
      </c>
      <c r="J275" s="352">
        <f>'Order Form'!K290</f>
        <v>0</v>
      </c>
      <c r="K275" s="122" t="str">
        <f t="shared" si="19"/>
        <v>F</v>
      </c>
      <c r="L27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5" s="122" t="str">
        <f>"SS2016"&amp;"-"&amp;D275&amp;"-"&amp;'Order Form'!$P$3&amp;"-1"</f>
        <v>SS2016-0-1-1</v>
      </c>
    </row>
    <row r="276" spans="1:13" x14ac:dyDescent="0.25">
      <c r="A276" s="360">
        <f>'Order Form'!A291</f>
        <v>100274</v>
      </c>
      <c r="B276" s="357">
        <f t="shared" si="16"/>
        <v>100274</v>
      </c>
      <c r="C276" s="358">
        <f t="shared" si="17"/>
        <v>100274</v>
      </c>
      <c r="D276" s="122">
        <f>'Order Form'!$N$2</f>
        <v>0</v>
      </c>
      <c r="E276" s="361">
        <f>'Order Form'!$K$11</f>
        <v>0</v>
      </c>
      <c r="F276" s="361" t="str">
        <f>IF(ISBLANK('Order Form'!$K$12),"",'Order Form'!$K$12)</f>
        <v/>
      </c>
      <c r="G276" s="123">
        <f t="shared" ca="1" si="18"/>
        <v>42157</v>
      </c>
      <c r="H276" s="362">
        <f>'Order Form'!$K$13</f>
        <v>0</v>
      </c>
      <c r="I276" s="363">
        <f>'Order Form'!E291</f>
        <v>7.5</v>
      </c>
      <c r="J276" s="352">
        <f>'Order Form'!K291</f>
        <v>0</v>
      </c>
      <c r="K276" s="122" t="str">
        <f t="shared" si="19"/>
        <v>F</v>
      </c>
      <c r="L27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6" s="122" t="str">
        <f>"SS2016"&amp;"-"&amp;D276&amp;"-"&amp;'Order Form'!$P$3&amp;"-1"</f>
        <v>SS2016-0-1-1</v>
      </c>
    </row>
    <row r="277" spans="1:13" x14ac:dyDescent="0.25">
      <c r="A277" s="360">
        <f>'Order Form'!A292</f>
        <v>100084</v>
      </c>
      <c r="B277" s="357">
        <f t="shared" si="16"/>
        <v>100084</v>
      </c>
      <c r="C277" s="358">
        <f t="shared" si="17"/>
        <v>100084</v>
      </c>
      <c r="D277" s="122">
        <f>'Order Form'!$N$2</f>
        <v>0</v>
      </c>
      <c r="E277" s="361">
        <f>'Order Form'!$K$11</f>
        <v>0</v>
      </c>
      <c r="F277" s="361" t="str">
        <f>IF(ISBLANK('Order Form'!$K$12),"",'Order Form'!$K$12)</f>
        <v/>
      </c>
      <c r="G277" s="123">
        <f t="shared" ca="1" si="18"/>
        <v>42157</v>
      </c>
      <c r="H277" s="362">
        <f>'Order Form'!$K$13</f>
        <v>0</v>
      </c>
      <c r="I277" s="363">
        <f>'Order Form'!E292</f>
        <v>7.5</v>
      </c>
      <c r="J277" s="352">
        <f>'Order Form'!K292</f>
        <v>0</v>
      </c>
      <c r="K277" s="122" t="str">
        <f t="shared" si="19"/>
        <v>F</v>
      </c>
      <c r="L27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7" s="122" t="str">
        <f>"SS2016"&amp;"-"&amp;D277&amp;"-"&amp;'Order Form'!$P$3&amp;"-1"</f>
        <v>SS2016-0-1-1</v>
      </c>
    </row>
    <row r="278" spans="1:13" x14ac:dyDescent="0.25">
      <c r="A278" s="360">
        <f>'Order Form'!A293</f>
        <v>107679</v>
      </c>
      <c r="B278" s="357">
        <f t="shared" si="16"/>
        <v>107679</v>
      </c>
      <c r="C278" s="358">
        <f t="shared" si="17"/>
        <v>107679</v>
      </c>
      <c r="D278" s="122">
        <f>'Order Form'!$N$2</f>
        <v>0</v>
      </c>
      <c r="E278" s="361">
        <f>'Order Form'!$K$11</f>
        <v>0</v>
      </c>
      <c r="F278" s="361" t="str">
        <f>IF(ISBLANK('Order Form'!$K$12),"",'Order Form'!$K$12)</f>
        <v/>
      </c>
      <c r="G278" s="123">
        <f t="shared" ca="1" si="18"/>
        <v>42157</v>
      </c>
      <c r="H278" s="362">
        <f>'Order Form'!$K$13</f>
        <v>0</v>
      </c>
      <c r="I278" s="363">
        <f>'Order Form'!E293</f>
        <v>7.5</v>
      </c>
      <c r="J278" s="352">
        <f>'Order Form'!K293</f>
        <v>0</v>
      </c>
      <c r="K278" s="122" t="str">
        <f t="shared" si="19"/>
        <v>F</v>
      </c>
      <c r="L27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8" s="122" t="str">
        <f>"SS2016"&amp;"-"&amp;D278&amp;"-"&amp;'Order Form'!$P$3&amp;"-1"</f>
        <v>SS2016-0-1-1</v>
      </c>
    </row>
    <row r="279" spans="1:13" x14ac:dyDescent="0.25">
      <c r="A279" s="360">
        <f>'Order Form'!A294</f>
        <v>111679.55499999999</v>
      </c>
      <c r="B279" s="357">
        <f t="shared" si="16"/>
        <v>111679.55499999999</v>
      </c>
      <c r="C279" s="358">
        <f t="shared" si="17"/>
        <v>111679.55499999999</v>
      </c>
      <c r="D279" s="122">
        <f>'Order Form'!$N$2</f>
        <v>0</v>
      </c>
      <c r="E279" s="361">
        <f>'Order Form'!$K$11</f>
        <v>0</v>
      </c>
      <c r="F279" s="361" t="str">
        <f>IF(ISBLANK('Order Form'!$K$12),"",'Order Form'!$K$12)</f>
        <v/>
      </c>
      <c r="G279" s="123">
        <f t="shared" ca="1" si="18"/>
        <v>42157</v>
      </c>
      <c r="H279" s="362">
        <f>'Order Form'!$K$13</f>
        <v>0</v>
      </c>
      <c r="I279" s="363">
        <f>'Order Form'!E294</f>
        <v>7.5</v>
      </c>
      <c r="J279" s="352">
        <f>'Order Form'!K294</f>
        <v>0</v>
      </c>
      <c r="K279" s="122" t="str">
        <f t="shared" si="19"/>
        <v>F</v>
      </c>
      <c r="L27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79" s="122" t="str">
        <f>"SS2016"&amp;"-"&amp;D279&amp;"-"&amp;'Order Form'!$P$3&amp;"-1"</f>
        <v>SS2016-0-1-1</v>
      </c>
    </row>
    <row r="280" spans="1:13" x14ac:dyDescent="0.25">
      <c r="A280" s="360">
        <f>'Order Form'!A295</f>
        <v>100604</v>
      </c>
      <c r="B280" s="357">
        <f t="shared" si="16"/>
        <v>100604</v>
      </c>
      <c r="C280" s="358">
        <f t="shared" si="17"/>
        <v>100604</v>
      </c>
      <c r="D280" s="122">
        <f>'Order Form'!$N$2</f>
        <v>0</v>
      </c>
      <c r="E280" s="361">
        <f>'Order Form'!$K$11</f>
        <v>0</v>
      </c>
      <c r="F280" s="361" t="str">
        <f>IF(ISBLANK('Order Form'!$K$12),"",'Order Form'!$K$12)</f>
        <v/>
      </c>
      <c r="G280" s="123">
        <f t="shared" ca="1" si="18"/>
        <v>42157</v>
      </c>
      <c r="H280" s="362">
        <f>'Order Form'!$K$13</f>
        <v>0</v>
      </c>
      <c r="I280" s="363">
        <f>'Order Form'!E295</f>
        <v>7.5</v>
      </c>
      <c r="J280" s="352">
        <f>'Order Form'!K295</f>
        <v>0</v>
      </c>
      <c r="K280" s="122" t="str">
        <f t="shared" si="19"/>
        <v>F</v>
      </c>
      <c r="L28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0" s="122" t="str">
        <f>"SS2016"&amp;"-"&amp;D280&amp;"-"&amp;'Order Form'!$P$3&amp;"-1"</f>
        <v>SS2016-0-1-1</v>
      </c>
    </row>
    <row r="281" spans="1:13" x14ac:dyDescent="0.25">
      <c r="A281" s="360">
        <f>'Order Form'!A296</f>
        <v>107689</v>
      </c>
      <c r="B281" s="357">
        <f t="shared" si="16"/>
        <v>107689</v>
      </c>
      <c r="C281" s="358">
        <f t="shared" si="17"/>
        <v>107689</v>
      </c>
      <c r="D281" s="122">
        <f>'Order Form'!$N$2</f>
        <v>0</v>
      </c>
      <c r="E281" s="361">
        <f>'Order Form'!$K$11</f>
        <v>0</v>
      </c>
      <c r="F281" s="361" t="str">
        <f>IF(ISBLANK('Order Form'!$K$12),"",'Order Form'!$K$12)</f>
        <v/>
      </c>
      <c r="G281" s="123">
        <f t="shared" ca="1" si="18"/>
        <v>42157</v>
      </c>
      <c r="H281" s="362">
        <f>'Order Form'!$K$13</f>
        <v>0</v>
      </c>
      <c r="I281" s="363">
        <f>'Order Form'!E296</f>
        <v>7.5</v>
      </c>
      <c r="J281" s="352">
        <f>'Order Form'!K296</f>
        <v>0</v>
      </c>
      <c r="K281" s="122" t="str">
        <f t="shared" si="19"/>
        <v>F</v>
      </c>
      <c r="L28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1" s="122" t="str">
        <f>"SS2016"&amp;"-"&amp;D281&amp;"-"&amp;'Order Form'!$P$3&amp;"-1"</f>
        <v>SS2016-0-1-1</v>
      </c>
    </row>
    <row r="282" spans="1:13" x14ac:dyDescent="0.25">
      <c r="A282" s="360">
        <f>'Order Form'!A297</f>
        <v>100096</v>
      </c>
      <c r="B282" s="357">
        <f t="shared" si="16"/>
        <v>100096</v>
      </c>
      <c r="C282" s="358">
        <f t="shared" si="17"/>
        <v>100096</v>
      </c>
      <c r="D282" s="122">
        <f>'Order Form'!$N$2</f>
        <v>0</v>
      </c>
      <c r="E282" s="361">
        <f>'Order Form'!$K$11</f>
        <v>0</v>
      </c>
      <c r="F282" s="361" t="str">
        <f>IF(ISBLANK('Order Form'!$K$12),"",'Order Form'!$K$12)</f>
        <v/>
      </c>
      <c r="G282" s="123">
        <f t="shared" ca="1" si="18"/>
        <v>42157</v>
      </c>
      <c r="H282" s="362">
        <f>'Order Form'!$K$13</f>
        <v>0</v>
      </c>
      <c r="I282" s="363">
        <f>'Order Form'!E297</f>
        <v>7.5</v>
      </c>
      <c r="J282" s="352">
        <f>'Order Form'!K297</f>
        <v>0</v>
      </c>
      <c r="K282" s="122" t="str">
        <f t="shared" si="19"/>
        <v>F</v>
      </c>
      <c r="L28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2" s="122" t="str">
        <f>"SS2016"&amp;"-"&amp;D282&amp;"-"&amp;'Order Form'!$P$3&amp;"-1"</f>
        <v>SS2016-0-1-1</v>
      </c>
    </row>
    <row r="283" spans="1:13" x14ac:dyDescent="0.25">
      <c r="A283" s="360">
        <f>'Order Form'!A298</f>
        <v>100601</v>
      </c>
      <c r="B283" s="357">
        <f t="shared" si="16"/>
        <v>100601</v>
      </c>
      <c r="C283" s="358">
        <f t="shared" si="17"/>
        <v>100601</v>
      </c>
      <c r="D283" s="122">
        <f>'Order Form'!$N$2</f>
        <v>0</v>
      </c>
      <c r="E283" s="361">
        <f>'Order Form'!$K$11</f>
        <v>0</v>
      </c>
      <c r="F283" s="361" t="str">
        <f>IF(ISBLANK('Order Form'!$K$12),"",'Order Form'!$K$12)</f>
        <v/>
      </c>
      <c r="G283" s="123">
        <f t="shared" ca="1" si="18"/>
        <v>42157</v>
      </c>
      <c r="H283" s="362">
        <f>'Order Form'!$K$13</f>
        <v>0</v>
      </c>
      <c r="I283" s="363">
        <f>'Order Form'!E298</f>
        <v>7.5</v>
      </c>
      <c r="J283" s="352">
        <f>'Order Form'!K298</f>
        <v>0</v>
      </c>
      <c r="K283" s="122" t="str">
        <f t="shared" si="19"/>
        <v>F</v>
      </c>
      <c r="L28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3" s="122" t="str">
        <f>"SS2016"&amp;"-"&amp;D283&amp;"-"&amp;'Order Form'!$P$3&amp;"-1"</f>
        <v>SS2016-0-1-1</v>
      </c>
    </row>
    <row r="284" spans="1:13" x14ac:dyDescent="0.25">
      <c r="A284" s="360">
        <f>'Order Form'!A299</f>
        <v>107676</v>
      </c>
      <c r="B284" s="357">
        <f t="shared" si="16"/>
        <v>107676</v>
      </c>
      <c r="C284" s="358">
        <f t="shared" si="17"/>
        <v>107676</v>
      </c>
      <c r="D284" s="122">
        <f>'Order Form'!$N$2</f>
        <v>0</v>
      </c>
      <c r="E284" s="361">
        <f>'Order Form'!$K$11</f>
        <v>0</v>
      </c>
      <c r="F284" s="361" t="str">
        <f>IF(ISBLANK('Order Form'!$K$12),"",'Order Form'!$K$12)</f>
        <v/>
      </c>
      <c r="G284" s="123">
        <f t="shared" ca="1" si="18"/>
        <v>42157</v>
      </c>
      <c r="H284" s="362">
        <f>'Order Form'!$K$13</f>
        <v>0</v>
      </c>
      <c r="I284" s="363">
        <f>'Order Form'!E299</f>
        <v>7.5</v>
      </c>
      <c r="J284" s="352">
        <f>'Order Form'!K299</f>
        <v>0</v>
      </c>
      <c r="K284" s="122" t="str">
        <f t="shared" si="19"/>
        <v>F</v>
      </c>
      <c r="L28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4" s="122" t="str">
        <f>"SS2016"&amp;"-"&amp;D284&amp;"-"&amp;'Order Form'!$P$3&amp;"-1"</f>
        <v>SS2016-0-1-1</v>
      </c>
    </row>
    <row r="285" spans="1:13" x14ac:dyDescent="0.25">
      <c r="A285" s="360">
        <f>'Order Form'!A300</f>
        <v>107682</v>
      </c>
      <c r="B285" s="357">
        <f t="shared" si="16"/>
        <v>107682</v>
      </c>
      <c r="C285" s="358">
        <f t="shared" si="17"/>
        <v>107682</v>
      </c>
      <c r="D285" s="122">
        <f>'Order Form'!$N$2</f>
        <v>0</v>
      </c>
      <c r="E285" s="361">
        <f>'Order Form'!$K$11</f>
        <v>0</v>
      </c>
      <c r="F285" s="361" t="str">
        <f>IF(ISBLANK('Order Form'!$K$12),"",'Order Form'!$K$12)</f>
        <v/>
      </c>
      <c r="G285" s="123">
        <f t="shared" ca="1" si="18"/>
        <v>42157</v>
      </c>
      <c r="H285" s="362">
        <f>'Order Form'!$K$13</f>
        <v>0</v>
      </c>
      <c r="I285" s="363">
        <f>'Order Form'!E300</f>
        <v>7.5</v>
      </c>
      <c r="J285" s="352">
        <f>'Order Form'!K300</f>
        <v>0</v>
      </c>
      <c r="K285" s="122" t="str">
        <f t="shared" si="19"/>
        <v>F</v>
      </c>
      <c r="L28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5" s="122" t="str">
        <f>"SS2016"&amp;"-"&amp;D285&amp;"-"&amp;'Order Form'!$P$3&amp;"-1"</f>
        <v>SS2016-0-1-1</v>
      </c>
    </row>
    <row r="286" spans="1:13" x14ac:dyDescent="0.25">
      <c r="A286" s="360">
        <f>'Order Form'!A301</f>
        <v>107680</v>
      </c>
      <c r="B286" s="357">
        <f t="shared" si="16"/>
        <v>107680</v>
      </c>
      <c r="C286" s="358">
        <f t="shared" si="17"/>
        <v>107680</v>
      </c>
      <c r="D286" s="122">
        <f>'Order Form'!$N$2</f>
        <v>0</v>
      </c>
      <c r="E286" s="361">
        <f>'Order Form'!$K$11</f>
        <v>0</v>
      </c>
      <c r="F286" s="361" t="str">
        <f>IF(ISBLANK('Order Form'!$K$12),"",'Order Form'!$K$12)</f>
        <v/>
      </c>
      <c r="G286" s="123">
        <f t="shared" ca="1" si="18"/>
        <v>42157</v>
      </c>
      <c r="H286" s="362">
        <f>'Order Form'!$K$13</f>
        <v>0</v>
      </c>
      <c r="I286" s="363">
        <f>'Order Form'!E301</f>
        <v>7.5</v>
      </c>
      <c r="J286" s="352">
        <f>'Order Form'!K301</f>
        <v>0</v>
      </c>
      <c r="K286" s="122" t="str">
        <f t="shared" si="19"/>
        <v>F</v>
      </c>
      <c r="L28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6" s="122" t="str">
        <f>"SS2016"&amp;"-"&amp;D286&amp;"-"&amp;'Order Form'!$P$3&amp;"-1"</f>
        <v>SS2016-0-1-1</v>
      </c>
    </row>
    <row r="287" spans="1:13" x14ac:dyDescent="0.25">
      <c r="A287" s="360">
        <f>'Order Form'!A302</f>
        <v>107681</v>
      </c>
      <c r="B287" s="357">
        <f t="shared" si="16"/>
        <v>107681</v>
      </c>
      <c r="C287" s="358">
        <f t="shared" si="17"/>
        <v>107681</v>
      </c>
      <c r="D287" s="122">
        <f>'Order Form'!$N$2</f>
        <v>0</v>
      </c>
      <c r="E287" s="361">
        <f>'Order Form'!$K$11</f>
        <v>0</v>
      </c>
      <c r="F287" s="361" t="str">
        <f>IF(ISBLANK('Order Form'!$K$12),"",'Order Form'!$K$12)</f>
        <v/>
      </c>
      <c r="G287" s="123">
        <f t="shared" ca="1" si="18"/>
        <v>42157</v>
      </c>
      <c r="H287" s="362">
        <f>'Order Form'!$K$13</f>
        <v>0</v>
      </c>
      <c r="I287" s="363">
        <f>'Order Form'!E302</f>
        <v>7.5</v>
      </c>
      <c r="J287" s="352">
        <f>'Order Form'!K302</f>
        <v>0</v>
      </c>
      <c r="K287" s="122" t="str">
        <f t="shared" si="19"/>
        <v>F</v>
      </c>
      <c r="L28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7" s="122" t="str">
        <f>"SS2016"&amp;"-"&amp;D287&amp;"-"&amp;'Order Form'!$P$3&amp;"-1"</f>
        <v>SS2016-0-1-1</v>
      </c>
    </row>
    <row r="288" spans="1:13" x14ac:dyDescent="0.25">
      <c r="A288" s="360">
        <f>'Order Form'!A303</f>
        <v>107677</v>
      </c>
      <c r="B288" s="357">
        <f t="shared" si="16"/>
        <v>107677</v>
      </c>
      <c r="C288" s="358">
        <f t="shared" si="17"/>
        <v>107677</v>
      </c>
      <c r="D288" s="122">
        <f>'Order Form'!$N$2</f>
        <v>0</v>
      </c>
      <c r="E288" s="361">
        <f>'Order Form'!$K$11</f>
        <v>0</v>
      </c>
      <c r="F288" s="361" t="str">
        <f>IF(ISBLANK('Order Form'!$K$12),"",'Order Form'!$K$12)</f>
        <v/>
      </c>
      <c r="G288" s="123">
        <f t="shared" ca="1" si="18"/>
        <v>42157</v>
      </c>
      <c r="H288" s="362">
        <f>'Order Form'!$K$13</f>
        <v>0</v>
      </c>
      <c r="I288" s="363">
        <f>'Order Form'!E303</f>
        <v>7.5</v>
      </c>
      <c r="J288" s="352">
        <f>'Order Form'!K303</f>
        <v>0</v>
      </c>
      <c r="K288" s="122" t="str">
        <f t="shared" si="19"/>
        <v>F</v>
      </c>
      <c r="L28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8" s="122" t="str">
        <f>"SS2016"&amp;"-"&amp;D288&amp;"-"&amp;'Order Form'!$P$3&amp;"-1"</f>
        <v>SS2016-0-1-1</v>
      </c>
    </row>
    <row r="289" spans="1:13" x14ac:dyDescent="0.25">
      <c r="A289" s="360">
        <f>'Order Form'!A304</f>
        <v>100602</v>
      </c>
      <c r="B289" s="357">
        <f t="shared" si="16"/>
        <v>100602</v>
      </c>
      <c r="C289" s="358">
        <f t="shared" si="17"/>
        <v>100602</v>
      </c>
      <c r="D289" s="122">
        <f>'Order Form'!$N$2</f>
        <v>0</v>
      </c>
      <c r="E289" s="361">
        <f>'Order Form'!$K$11</f>
        <v>0</v>
      </c>
      <c r="F289" s="361" t="str">
        <f>IF(ISBLANK('Order Form'!$K$12),"",'Order Form'!$K$12)</f>
        <v/>
      </c>
      <c r="G289" s="123">
        <f t="shared" ca="1" si="18"/>
        <v>42157</v>
      </c>
      <c r="H289" s="362">
        <f>'Order Form'!$K$13</f>
        <v>0</v>
      </c>
      <c r="I289" s="363">
        <f>'Order Form'!E304</f>
        <v>7.5</v>
      </c>
      <c r="J289" s="352">
        <f>'Order Form'!K304</f>
        <v>0</v>
      </c>
      <c r="K289" s="122" t="str">
        <f t="shared" si="19"/>
        <v>F</v>
      </c>
      <c r="L28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89" s="122" t="str">
        <f>"SS2016"&amp;"-"&amp;D289&amp;"-"&amp;'Order Form'!$P$3&amp;"-1"</f>
        <v>SS2016-0-1-1</v>
      </c>
    </row>
    <row r="290" spans="1:13" x14ac:dyDescent="0.25">
      <c r="A290" s="360">
        <f>'Order Form'!A305</f>
        <v>111671.93700000001</v>
      </c>
      <c r="B290" s="357">
        <f t="shared" si="16"/>
        <v>111671.93700000001</v>
      </c>
      <c r="C290" s="358">
        <f t="shared" si="17"/>
        <v>111671.93700000001</v>
      </c>
      <c r="D290" s="122">
        <f>'Order Form'!$N$2</f>
        <v>0</v>
      </c>
      <c r="E290" s="361">
        <f>'Order Form'!$K$11</f>
        <v>0</v>
      </c>
      <c r="F290" s="361" t="str">
        <f>IF(ISBLANK('Order Form'!$K$12),"",'Order Form'!$K$12)</f>
        <v/>
      </c>
      <c r="G290" s="123">
        <f t="shared" ca="1" si="18"/>
        <v>42157</v>
      </c>
      <c r="H290" s="362">
        <f>'Order Form'!$K$13</f>
        <v>0</v>
      </c>
      <c r="I290" s="363">
        <f>'Order Form'!E305</f>
        <v>7.5</v>
      </c>
      <c r="J290" s="352">
        <f>'Order Form'!K305</f>
        <v>0</v>
      </c>
      <c r="K290" s="122" t="str">
        <f t="shared" si="19"/>
        <v>F</v>
      </c>
      <c r="L29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0" s="122" t="str">
        <f>"SS2016"&amp;"-"&amp;D290&amp;"-"&amp;'Order Form'!$P$3&amp;"-1"</f>
        <v>SS2016-0-1-1</v>
      </c>
    </row>
    <row r="291" spans="1:13" x14ac:dyDescent="0.25">
      <c r="A291" s="360">
        <f>'Order Form'!A306</f>
        <v>111673.70699999999</v>
      </c>
      <c r="B291" s="357">
        <f t="shared" si="16"/>
        <v>111673.70699999999</v>
      </c>
      <c r="C291" s="358">
        <f t="shared" si="17"/>
        <v>111673.70699999999</v>
      </c>
      <c r="D291" s="122">
        <f>'Order Form'!$N$2</f>
        <v>0</v>
      </c>
      <c r="E291" s="361">
        <f>'Order Form'!$K$11</f>
        <v>0</v>
      </c>
      <c r="F291" s="361" t="str">
        <f>IF(ISBLANK('Order Form'!$K$12),"",'Order Form'!$K$12)</f>
        <v/>
      </c>
      <c r="G291" s="123">
        <f t="shared" ca="1" si="18"/>
        <v>42157</v>
      </c>
      <c r="H291" s="362">
        <f>'Order Form'!$K$13</f>
        <v>0</v>
      </c>
      <c r="I291" s="363">
        <f>'Order Form'!E306</f>
        <v>7.5</v>
      </c>
      <c r="J291" s="352">
        <f>'Order Form'!K306</f>
        <v>0</v>
      </c>
      <c r="K291" s="122" t="str">
        <f t="shared" si="19"/>
        <v>F</v>
      </c>
      <c r="L29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1" s="122" t="str">
        <f>"SS2016"&amp;"-"&amp;D291&amp;"-"&amp;'Order Form'!$P$3&amp;"-1"</f>
        <v>SS2016-0-1-1</v>
      </c>
    </row>
    <row r="292" spans="1:13" x14ac:dyDescent="0.25">
      <c r="A292" s="360">
        <f>'Order Form'!A307</f>
        <v>111672.55499999999</v>
      </c>
      <c r="B292" s="357">
        <f t="shared" si="16"/>
        <v>111672.55499999999</v>
      </c>
      <c r="C292" s="358">
        <f t="shared" si="17"/>
        <v>111672.55499999999</v>
      </c>
      <c r="D292" s="122">
        <f>'Order Form'!$N$2</f>
        <v>0</v>
      </c>
      <c r="E292" s="361">
        <f>'Order Form'!$K$11</f>
        <v>0</v>
      </c>
      <c r="F292" s="361" t="str">
        <f>IF(ISBLANK('Order Form'!$K$12),"",'Order Form'!$K$12)</f>
        <v/>
      </c>
      <c r="G292" s="123">
        <f t="shared" ca="1" si="18"/>
        <v>42157</v>
      </c>
      <c r="H292" s="362">
        <f>'Order Form'!$K$13</f>
        <v>0</v>
      </c>
      <c r="I292" s="363">
        <f>'Order Form'!E307</f>
        <v>7.5</v>
      </c>
      <c r="J292" s="352">
        <f>'Order Form'!K307</f>
        <v>0</v>
      </c>
      <c r="K292" s="122" t="str">
        <f t="shared" si="19"/>
        <v>F</v>
      </c>
      <c r="L29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2" s="122" t="str">
        <f>"SS2016"&amp;"-"&amp;D292&amp;"-"&amp;'Order Form'!$P$3&amp;"-1"</f>
        <v>SS2016-0-1-1</v>
      </c>
    </row>
    <row r="293" spans="1:13" x14ac:dyDescent="0.25">
      <c r="A293" s="360">
        <f>'Order Form'!A308</f>
        <v>108794</v>
      </c>
      <c r="B293" s="357">
        <f t="shared" si="16"/>
        <v>108794</v>
      </c>
      <c r="C293" s="358">
        <f t="shared" si="17"/>
        <v>108794</v>
      </c>
      <c r="D293" s="122">
        <f>'Order Form'!$N$2</f>
        <v>0</v>
      </c>
      <c r="E293" s="361">
        <f>'Order Form'!$K$11</f>
        <v>0</v>
      </c>
      <c r="F293" s="361" t="str">
        <f>IF(ISBLANK('Order Form'!$K$12),"",'Order Form'!$K$12)</f>
        <v/>
      </c>
      <c r="G293" s="123">
        <f t="shared" ca="1" si="18"/>
        <v>42157</v>
      </c>
      <c r="H293" s="362">
        <f>'Order Form'!$K$13</f>
        <v>0</v>
      </c>
      <c r="I293" s="363">
        <f>'Order Form'!E308</f>
        <v>7.5</v>
      </c>
      <c r="J293" s="352">
        <f>'Order Form'!K308</f>
        <v>0</v>
      </c>
      <c r="K293" s="122" t="str">
        <f t="shared" si="19"/>
        <v>F</v>
      </c>
      <c r="L29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3" s="122" t="str">
        <f>"SS2016"&amp;"-"&amp;D293&amp;"-"&amp;'Order Form'!$P$3&amp;"-1"</f>
        <v>SS2016-0-1-1</v>
      </c>
    </row>
    <row r="294" spans="1:13" x14ac:dyDescent="0.25">
      <c r="A294" s="360">
        <f>'Order Form'!A309</f>
        <v>108801</v>
      </c>
      <c r="B294" s="357">
        <f t="shared" si="16"/>
        <v>108801</v>
      </c>
      <c r="C294" s="358">
        <f t="shared" si="17"/>
        <v>108801</v>
      </c>
      <c r="D294" s="122">
        <f>'Order Form'!$N$2</f>
        <v>0</v>
      </c>
      <c r="E294" s="361">
        <f>'Order Form'!$K$11</f>
        <v>0</v>
      </c>
      <c r="F294" s="361" t="str">
        <f>IF(ISBLANK('Order Form'!$K$12),"",'Order Form'!$K$12)</f>
        <v/>
      </c>
      <c r="G294" s="123">
        <f t="shared" ca="1" si="18"/>
        <v>42157</v>
      </c>
      <c r="H294" s="362">
        <f>'Order Form'!$K$13</f>
        <v>0</v>
      </c>
      <c r="I294" s="363">
        <f>'Order Form'!E309</f>
        <v>7.5</v>
      </c>
      <c r="J294" s="352">
        <f>'Order Form'!K309</f>
        <v>0</v>
      </c>
      <c r="K294" s="122" t="str">
        <f t="shared" si="19"/>
        <v>F</v>
      </c>
      <c r="L29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4" s="122" t="str">
        <f>"SS2016"&amp;"-"&amp;D294&amp;"-"&amp;'Order Form'!$P$3&amp;"-1"</f>
        <v>SS2016-0-1-1</v>
      </c>
    </row>
    <row r="295" spans="1:13" x14ac:dyDescent="0.25">
      <c r="A295" s="360">
        <f>'Order Form'!A310</f>
        <v>108790</v>
      </c>
      <c r="B295" s="357">
        <f t="shared" si="16"/>
        <v>108790</v>
      </c>
      <c r="C295" s="358">
        <f t="shared" si="17"/>
        <v>108790</v>
      </c>
      <c r="D295" s="122">
        <f>'Order Form'!$N$2</f>
        <v>0</v>
      </c>
      <c r="E295" s="361">
        <f>'Order Form'!$K$11</f>
        <v>0</v>
      </c>
      <c r="F295" s="361" t="str">
        <f>IF(ISBLANK('Order Form'!$K$12),"",'Order Form'!$K$12)</f>
        <v/>
      </c>
      <c r="G295" s="123">
        <f t="shared" ca="1" si="18"/>
        <v>42157</v>
      </c>
      <c r="H295" s="362">
        <f>'Order Form'!$K$13</f>
        <v>0</v>
      </c>
      <c r="I295" s="363">
        <f>'Order Form'!E310</f>
        <v>7.5</v>
      </c>
      <c r="J295" s="352">
        <f>'Order Form'!K310</f>
        <v>0</v>
      </c>
      <c r="K295" s="122" t="str">
        <f t="shared" si="19"/>
        <v>F</v>
      </c>
      <c r="L29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5" s="122" t="str">
        <f>"SS2016"&amp;"-"&amp;D295&amp;"-"&amp;'Order Form'!$P$3&amp;"-1"</f>
        <v>SS2016-0-1-1</v>
      </c>
    </row>
    <row r="296" spans="1:13" x14ac:dyDescent="0.25">
      <c r="A296" s="360">
        <f>'Order Form'!A311</f>
        <v>108793</v>
      </c>
      <c r="B296" s="357">
        <f t="shared" si="16"/>
        <v>108793</v>
      </c>
      <c r="C296" s="358">
        <f t="shared" si="17"/>
        <v>108793</v>
      </c>
      <c r="D296" s="122">
        <f>'Order Form'!$N$2</f>
        <v>0</v>
      </c>
      <c r="E296" s="361">
        <f>'Order Form'!$K$11</f>
        <v>0</v>
      </c>
      <c r="F296" s="361" t="str">
        <f>IF(ISBLANK('Order Form'!$K$12),"",'Order Form'!$K$12)</f>
        <v/>
      </c>
      <c r="G296" s="123">
        <f t="shared" ca="1" si="18"/>
        <v>42157</v>
      </c>
      <c r="H296" s="362">
        <f>'Order Form'!$K$13</f>
        <v>0</v>
      </c>
      <c r="I296" s="363">
        <f>'Order Form'!E311</f>
        <v>7.5</v>
      </c>
      <c r="J296" s="352">
        <f>'Order Form'!K311</f>
        <v>0</v>
      </c>
      <c r="K296" s="122" t="str">
        <f t="shared" si="19"/>
        <v>F</v>
      </c>
      <c r="L29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6" s="122" t="str">
        <f>"SS2016"&amp;"-"&amp;D296&amp;"-"&amp;'Order Form'!$P$3&amp;"-1"</f>
        <v>SS2016-0-1-1</v>
      </c>
    </row>
    <row r="297" spans="1:13" x14ac:dyDescent="0.25">
      <c r="A297" s="360">
        <f>'Order Form'!A312</f>
        <v>108802</v>
      </c>
      <c r="B297" s="357">
        <f t="shared" si="16"/>
        <v>108802</v>
      </c>
      <c r="C297" s="358">
        <f t="shared" si="17"/>
        <v>108802</v>
      </c>
      <c r="D297" s="122">
        <f>'Order Form'!$N$2</f>
        <v>0</v>
      </c>
      <c r="E297" s="361">
        <f>'Order Form'!$K$11</f>
        <v>0</v>
      </c>
      <c r="F297" s="361" t="str">
        <f>IF(ISBLANK('Order Form'!$K$12),"",'Order Form'!$K$12)</f>
        <v/>
      </c>
      <c r="G297" s="123">
        <f t="shared" ca="1" si="18"/>
        <v>42157</v>
      </c>
      <c r="H297" s="362">
        <f>'Order Form'!$K$13</f>
        <v>0</v>
      </c>
      <c r="I297" s="363">
        <f>'Order Form'!E312</f>
        <v>7.5</v>
      </c>
      <c r="J297" s="352">
        <f>'Order Form'!K312</f>
        <v>0</v>
      </c>
      <c r="K297" s="122" t="str">
        <f t="shared" si="19"/>
        <v>F</v>
      </c>
      <c r="L29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7" s="122" t="str">
        <f>"SS2016"&amp;"-"&amp;D297&amp;"-"&amp;'Order Form'!$P$3&amp;"-1"</f>
        <v>SS2016-0-1-1</v>
      </c>
    </row>
    <row r="298" spans="1:13" x14ac:dyDescent="0.25">
      <c r="A298" s="360">
        <f>'Order Form'!A313</f>
        <v>108791</v>
      </c>
      <c r="B298" s="357">
        <f t="shared" si="16"/>
        <v>108791</v>
      </c>
      <c r="C298" s="358">
        <f t="shared" si="17"/>
        <v>108791</v>
      </c>
      <c r="D298" s="122">
        <f>'Order Form'!$N$2</f>
        <v>0</v>
      </c>
      <c r="E298" s="361">
        <f>'Order Form'!$K$11</f>
        <v>0</v>
      </c>
      <c r="F298" s="361" t="str">
        <f>IF(ISBLANK('Order Form'!$K$12),"",'Order Form'!$K$12)</f>
        <v/>
      </c>
      <c r="G298" s="123">
        <f t="shared" ca="1" si="18"/>
        <v>42157</v>
      </c>
      <c r="H298" s="362">
        <f>'Order Form'!$K$13</f>
        <v>0</v>
      </c>
      <c r="I298" s="363">
        <f>'Order Form'!E313</f>
        <v>7.5</v>
      </c>
      <c r="J298" s="352">
        <f>'Order Form'!K313</f>
        <v>0</v>
      </c>
      <c r="K298" s="122" t="str">
        <f t="shared" si="19"/>
        <v>F</v>
      </c>
      <c r="L29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8" s="122" t="str">
        <f>"SS2016"&amp;"-"&amp;D298&amp;"-"&amp;'Order Form'!$P$3&amp;"-1"</f>
        <v>SS2016-0-1-1</v>
      </c>
    </row>
    <row r="299" spans="1:13" x14ac:dyDescent="0.25">
      <c r="A299" s="360">
        <f>'Order Form'!A314</f>
        <v>108800</v>
      </c>
      <c r="B299" s="357">
        <f t="shared" si="16"/>
        <v>108800</v>
      </c>
      <c r="C299" s="358">
        <f t="shared" si="17"/>
        <v>108800</v>
      </c>
      <c r="D299" s="122">
        <f>'Order Form'!$N$2</f>
        <v>0</v>
      </c>
      <c r="E299" s="361">
        <f>'Order Form'!$K$11</f>
        <v>0</v>
      </c>
      <c r="F299" s="361" t="str">
        <f>IF(ISBLANK('Order Form'!$K$12),"",'Order Form'!$K$12)</f>
        <v/>
      </c>
      <c r="G299" s="123">
        <f t="shared" ca="1" si="18"/>
        <v>42157</v>
      </c>
      <c r="H299" s="362">
        <f>'Order Form'!$K$13</f>
        <v>0</v>
      </c>
      <c r="I299" s="363">
        <f>'Order Form'!E314</f>
        <v>7.5</v>
      </c>
      <c r="J299" s="352">
        <f>'Order Form'!K314</f>
        <v>0</v>
      </c>
      <c r="K299" s="122" t="str">
        <f t="shared" si="19"/>
        <v>F</v>
      </c>
      <c r="L29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99" s="122" t="str">
        <f>"SS2016"&amp;"-"&amp;D299&amp;"-"&amp;'Order Form'!$P$3&amp;"-1"</f>
        <v>SS2016-0-1-1</v>
      </c>
    </row>
    <row r="300" spans="1:13" x14ac:dyDescent="0.25">
      <c r="A300" s="360">
        <f>'Order Form'!A315</f>
        <v>111631.75199999999</v>
      </c>
      <c r="B300" s="357">
        <f t="shared" si="16"/>
        <v>111631.75199999999</v>
      </c>
      <c r="C300" s="358">
        <f t="shared" si="17"/>
        <v>111631.75199999999</v>
      </c>
      <c r="D300" s="122">
        <f>'Order Form'!$N$2</f>
        <v>0</v>
      </c>
      <c r="E300" s="361">
        <f>'Order Form'!$K$11</f>
        <v>0</v>
      </c>
      <c r="F300" s="361" t="str">
        <f>IF(ISBLANK('Order Form'!$K$12),"",'Order Form'!$K$12)</f>
        <v/>
      </c>
      <c r="G300" s="123">
        <f t="shared" ca="1" si="18"/>
        <v>42157</v>
      </c>
      <c r="H300" s="362">
        <f>'Order Form'!$K$13</f>
        <v>0</v>
      </c>
      <c r="I300" s="363">
        <f>'Order Form'!E315</f>
        <v>7.5</v>
      </c>
      <c r="J300" s="352">
        <f>'Order Form'!K315</f>
        <v>0</v>
      </c>
      <c r="K300" s="122" t="str">
        <f t="shared" si="19"/>
        <v>F</v>
      </c>
      <c r="L30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0" s="122" t="str">
        <f>"SS2016"&amp;"-"&amp;D300&amp;"-"&amp;'Order Form'!$P$3&amp;"-1"</f>
        <v>SS2016-0-1-1</v>
      </c>
    </row>
    <row r="301" spans="1:13" x14ac:dyDescent="0.25">
      <c r="A301" s="360">
        <f>'Order Form'!A316</f>
        <v>108717</v>
      </c>
      <c r="B301" s="357">
        <f t="shared" si="16"/>
        <v>108717</v>
      </c>
      <c r="C301" s="358">
        <f t="shared" si="17"/>
        <v>108717</v>
      </c>
      <c r="D301" s="122">
        <f>'Order Form'!$N$2</f>
        <v>0</v>
      </c>
      <c r="E301" s="361">
        <f>'Order Form'!$K$11</f>
        <v>0</v>
      </c>
      <c r="F301" s="361" t="str">
        <f>IF(ISBLANK('Order Form'!$K$12),"",'Order Form'!$K$12)</f>
        <v/>
      </c>
      <c r="G301" s="123">
        <f t="shared" ca="1" si="18"/>
        <v>42157</v>
      </c>
      <c r="H301" s="362">
        <f>'Order Form'!$K$13</f>
        <v>0</v>
      </c>
      <c r="I301" s="363">
        <f>'Order Form'!E316</f>
        <v>7.5</v>
      </c>
      <c r="J301" s="352">
        <f>'Order Form'!K316</f>
        <v>0</v>
      </c>
      <c r="K301" s="122" t="str">
        <f t="shared" si="19"/>
        <v>F</v>
      </c>
      <c r="L30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1" s="122" t="str">
        <f>"SS2016"&amp;"-"&amp;D301&amp;"-"&amp;'Order Form'!$P$3&amp;"-1"</f>
        <v>SS2016-0-1-1</v>
      </c>
    </row>
    <row r="302" spans="1:13" x14ac:dyDescent="0.25">
      <c r="A302" s="360">
        <f>'Order Form'!A317</f>
        <v>108798</v>
      </c>
      <c r="B302" s="357">
        <f t="shared" si="16"/>
        <v>108798</v>
      </c>
      <c r="C302" s="358">
        <f t="shared" si="17"/>
        <v>108798</v>
      </c>
      <c r="D302" s="122">
        <f>'Order Form'!$N$2</f>
        <v>0</v>
      </c>
      <c r="E302" s="361">
        <f>'Order Form'!$K$11</f>
        <v>0</v>
      </c>
      <c r="F302" s="361" t="str">
        <f>IF(ISBLANK('Order Form'!$K$12),"",'Order Form'!$K$12)</f>
        <v/>
      </c>
      <c r="G302" s="123">
        <f t="shared" ca="1" si="18"/>
        <v>42157</v>
      </c>
      <c r="H302" s="362">
        <f>'Order Form'!$K$13</f>
        <v>0</v>
      </c>
      <c r="I302" s="363">
        <f>'Order Form'!E317</f>
        <v>7.5</v>
      </c>
      <c r="J302" s="352">
        <f>'Order Form'!K317</f>
        <v>0</v>
      </c>
      <c r="K302" s="122" t="str">
        <f t="shared" si="19"/>
        <v>F</v>
      </c>
      <c r="L30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2" s="122" t="str">
        <f>"SS2016"&amp;"-"&amp;D302&amp;"-"&amp;'Order Form'!$P$3&amp;"-1"</f>
        <v>SS2016-0-1-1</v>
      </c>
    </row>
    <row r="303" spans="1:13" x14ac:dyDescent="0.25">
      <c r="A303" s="360">
        <f>'Order Form'!A318</f>
        <v>108789</v>
      </c>
      <c r="B303" s="357">
        <f t="shared" si="16"/>
        <v>108789</v>
      </c>
      <c r="C303" s="358">
        <f t="shared" si="17"/>
        <v>108789</v>
      </c>
      <c r="D303" s="122">
        <f>'Order Form'!$N$2</f>
        <v>0</v>
      </c>
      <c r="E303" s="361">
        <f>'Order Form'!$K$11</f>
        <v>0</v>
      </c>
      <c r="F303" s="361" t="str">
        <f>IF(ISBLANK('Order Form'!$K$12),"",'Order Form'!$K$12)</f>
        <v/>
      </c>
      <c r="G303" s="123">
        <f t="shared" ca="1" si="18"/>
        <v>42157</v>
      </c>
      <c r="H303" s="362">
        <f>'Order Form'!$K$13</f>
        <v>0</v>
      </c>
      <c r="I303" s="363">
        <f>'Order Form'!E318</f>
        <v>7.5</v>
      </c>
      <c r="J303" s="352">
        <f>'Order Form'!K318</f>
        <v>0</v>
      </c>
      <c r="K303" s="122" t="str">
        <f t="shared" si="19"/>
        <v>F</v>
      </c>
      <c r="L30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3" s="122" t="str">
        <f>"SS2016"&amp;"-"&amp;D303&amp;"-"&amp;'Order Form'!$P$3&amp;"-1"</f>
        <v>SS2016-0-1-1</v>
      </c>
    </row>
    <row r="304" spans="1:13" x14ac:dyDescent="0.25">
      <c r="A304" s="360">
        <f>'Order Form'!A319</f>
        <v>108647</v>
      </c>
      <c r="B304" s="357">
        <f t="shared" si="16"/>
        <v>108647</v>
      </c>
      <c r="C304" s="358">
        <f t="shared" si="17"/>
        <v>108647</v>
      </c>
      <c r="D304" s="122">
        <f>'Order Form'!$N$2</f>
        <v>0</v>
      </c>
      <c r="E304" s="361">
        <f>'Order Form'!$K$11</f>
        <v>0</v>
      </c>
      <c r="F304" s="361" t="str">
        <f>IF(ISBLANK('Order Form'!$K$12),"",'Order Form'!$K$12)</f>
        <v/>
      </c>
      <c r="G304" s="123">
        <f t="shared" ca="1" si="18"/>
        <v>42157</v>
      </c>
      <c r="H304" s="362">
        <f>'Order Form'!$K$13</f>
        <v>0</v>
      </c>
      <c r="I304" s="363">
        <f>'Order Form'!E319</f>
        <v>7.5</v>
      </c>
      <c r="J304" s="352">
        <f>'Order Form'!K319</f>
        <v>0</v>
      </c>
      <c r="K304" s="122" t="str">
        <f t="shared" si="19"/>
        <v>F</v>
      </c>
      <c r="L30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4" s="122" t="str">
        <f>"SS2016"&amp;"-"&amp;D304&amp;"-"&amp;'Order Form'!$P$3&amp;"-1"</f>
        <v>SS2016-0-1-1</v>
      </c>
    </row>
    <row r="305" spans="1:13" x14ac:dyDescent="0.25">
      <c r="A305" s="360">
        <f>'Order Form'!A320</f>
        <v>108648</v>
      </c>
      <c r="B305" s="357">
        <f t="shared" si="16"/>
        <v>108648</v>
      </c>
      <c r="C305" s="358">
        <f t="shared" si="17"/>
        <v>108648</v>
      </c>
      <c r="D305" s="122">
        <f>'Order Form'!$N$2</f>
        <v>0</v>
      </c>
      <c r="E305" s="361">
        <f>'Order Form'!$K$11</f>
        <v>0</v>
      </c>
      <c r="F305" s="361" t="str">
        <f>IF(ISBLANK('Order Form'!$K$12),"",'Order Form'!$K$12)</f>
        <v/>
      </c>
      <c r="G305" s="123">
        <f t="shared" ca="1" si="18"/>
        <v>42157</v>
      </c>
      <c r="H305" s="362">
        <f>'Order Form'!$K$13</f>
        <v>0</v>
      </c>
      <c r="I305" s="363">
        <f>'Order Form'!E320</f>
        <v>7.5</v>
      </c>
      <c r="J305" s="352">
        <f>'Order Form'!K320</f>
        <v>0</v>
      </c>
      <c r="K305" s="122" t="str">
        <f t="shared" si="19"/>
        <v>F</v>
      </c>
      <c r="L30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5" s="122" t="str">
        <f>"SS2016"&amp;"-"&amp;D305&amp;"-"&amp;'Order Form'!$P$3&amp;"-1"</f>
        <v>SS2016-0-1-1</v>
      </c>
    </row>
    <row r="306" spans="1:13" x14ac:dyDescent="0.25">
      <c r="A306" s="360">
        <f>'Order Form'!A321</f>
        <v>111681.845</v>
      </c>
      <c r="B306" s="357">
        <f t="shared" si="16"/>
        <v>111681.845</v>
      </c>
      <c r="C306" s="358">
        <f t="shared" si="17"/>
        <v>111681.845</v>
      </c>
      <c r="D306" s="122">
        <f>'Order Form'!$N$2</f>
        <v>0</v>
      </c>
      <c r="E306" s="361">
        <f>'Order Form'!$K$11</f>
        <v>0</v>
      </c>
      <c r="F306" s="361" t="str">
        <f>IF(ISBLANK('Order Form'!$K$12),"",'Order Form'!$K$12)</f>
        <v/>
      </c>
      <c r="G306" s="123">
        <f t="shared" ca="1" si="18"/>
        <v>42157</v>
      </c>
      <c r="H306" s="362">
        <f>'Order Form'!$K$13</f>
        <v>0</v>
      </c>
      <c r="I306" s="363">
        <f>'Order Form'!E321</f>
        <v>7.5</v>
      </c>
      <c r="J306" s="352">
        <f>'Order Form'!K321</f>
        <v>0</v>
      </c>
      <c r="K306" s="122" t="str">
        <f t="shared" si="19"/>
        <v>F</v>
      </c>
      <c r="L30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6" s="122" t="str">
        <f>"SS2016"&amp;"-"&amp;D306&amp;"-"&amp;'Order Form'!$P$3&amp;"-1"</f>
        <v>SS2016-0-1-1</v>
      </c>
    </row>
    <row r="307" spans="1:13" x14ac:dyDescent="0.25">
      <c r="A307" s="360">
        <f>'Order Form'!A322</f>
        <v>111681.538</v>
      </c>
      <c r="B307" s="357">
        <f t="shared" si="16"/>
        <v>111681.538</v>
      </c>
      <c r="C307" s="358">
        <f t="shared" si="17"/>
        <v>111681.538</v>
      </c>
      <c r="D307" s="122">
        <f>'Order Form'!$N$2</f>
        <v>0</v>
      </c>
      <c r="E307" s="361">
        <f>'Order Form'!$K$11</f>
        <v>0</v>
      </c>
      <c r="F307" s="361" t="str">
        <f>IF(ISBLANK('Order Form'!$K$12),"",'Order Form'!$K$12)</f>
        <v/>
      </c>
      <c r="G307" s="123">
        <f t="shared" ca="1" si="18"/>
        <v>42157</v>
      </c>
      <c r="H307" s="362">
        <f>'Order Form'!$K$13</f>
        <v>0</v>
      </c>
      <c r="I307" s="363">
        <f>'Order Form'!E322</f>
        <v>7.5</v>
      </c>
      <c r="J307" s="352">
        <f>'Order Form'!K322</f>
        <v>0</v>
      </c>
      <c r="K307" s="122" t="str">
        <f t="shared" si="19"/>
        <v>F</v>
      </c>
      <c r="L30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7" s="122" t="str">
        <f>"SS2016"&amp;"-"&amp;D307&amp;"-"&amp;'Order Form'!$P$3&amp;"-1"</f>
        <v>SS2016-0-1-1</v>
      </c>
    </row>
    <row r="308" spans="1:13" x14ac:dyDescent="0.25">
      <c r="A308" s="360">
        <f>'Order Form'!A323</f>
        <v>108799</v>
      </c>
      <c r="B308" s="357">
        <f t="shared" si="16"/>
        <v>108799</v>
      </c>
      <c r="C308" s="358">
        <f t="shared" si="17"/>
        <v>108799</v>
      </c>
      <c r="D308" s="122">
        <f>'Order Form'!$N$2</f>
        <v>0</v>
      </c>
      <c r="E308" s="361">
        <f>'Order Form'!$K$11</f>
        <v>0</v>
      </c>
      <c r="F308" s="361" t="str">
        <f>IF(ISBLANK('Order Form'!$K$12),"",'Order Form'!$K$12)</f>
        <v/>
      </c>
      <c r="G308" s="123">
        <f t="shared" ca="1" si="18"/>
        <v>42157</v>
      </c>
      <c r="H308" s="362">
        <f>'Order Form'!$K$13</f>
        <v>0</v>
      </c>
      <c r="I308" s="363">
        <f>'Order Form'!E323</f>
        <v>7.5</v>
      </c>
      <c r="J308" s="352">
        <f>'Order Form'!K323</f>
        <v>0</v>
      </c>
      <c r="K308" s="122" t="str">
        <f t="shared" si="19"/>
        <v>F</v>
      </c>
      <c r="L30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8" s="122" t="str">
        <f>"SS2016"&amp;"-"&amp;D308&amp;"-"&amp;'Order Form'!$P$3&amp;"-1"</f>
        <v>SS2016-0-1-1</v>
      </c>
    </row>
    <row r="309" spans="1:13" x14ac:dyDescent="0.25">
      <c r="A309" s="360">
        <f>'Order Form'!A324</f>
        <v>108718</v>
      </c>
      <c r="B309" s="357">
        <f t="shared" si="16"/>
        <v>108718</v>
      </c>
      <c r="C309" s="358">
        <f t="shared" si="17"/>
        <v>108718</v>
      </c>
      <c r="D309" s="122">
        <f>'Order Form'!$N$2</f>
        <v>0</v>
      </c>
      <c r="E309" s="361">
        <f>'Order Form'!$K$11</f>
        <v>0</v>
      </c>
      <c r="F309" s="361" t="str">
        <f>IF(ISBLANK('Order Form'!$K$12),"",'Order Form'!$K$12)</f>
        <v/>
      </c>
      <c r="G309" s="123">
        <f t="shared" ca="1" si="18"/>
        <v>42157</v>
      </c>
      <c r="H309" s="362">
        <f>'Order Form'!$K$13</f>
        <v>0</v>
      </c>
      <c r="I309" s="363">
        <f>'Order Form'!E324</f>
        <v>7.5</v>
      </c>
      <c r="J309" s="352">
        <f>'Order Form'!K324</f>
        <v>0</v>
      </c>
      <c r="K309" s="122" t="str">
        <f t="shared" si="19"/>
        <v>F</v>
      </c>
      <c r="L30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09" s="122" t="str">
        <f>"SS2016"&amp;"-"&amp;D309&amp;"-"&amp;'Order Form'!$P$3&amp;"-1"</f>
        <v>SS2016-0-1-1</v>
      </c>
    </row>
    <row r="310" spans="1:13" x14ac:dyDescent="0.25">
      <c r="A310" s="360">
        <f>'Order Form'!A325</f>
        <v>108792</v>
      </c>
      <c r="B310" s="357">
        <f t="shared" si="16"/>
        <v>108792</v>
      </c>
      <c r="C310" s="358">
        <f t="shared" si="17"/>
        <v>108792</v>
      </c>
      <c r="D310" s="122">
        <f>'Order Form'!$N$2</f>
        <v>0</v>
      </c>
      <c r="E310" s="361">
        <f>'Order Form'!$K$11</f>
        <v>0</v>
      </c>
      <c r="F310" s="361" t="str">
        <f>IF(ISBLANK('Order Form'!$K$12),"",'Order Form'!$K$12)</f>
        <v/>
      </c>
      <c r="G310" s="123">
        <f t="shared" ca="1" si="18"/>
        <v>42157</v>
      </c>
      <c r="H310" s="362">
        <f>'Order Form'!$K$13</f>
        <v>0</v>
      </c>
      <c r="I310" s="363">
        <f>'Order Form'!E325</f>
        <v>7.5</v>
      </c>
      <c r="J310" s="352">
        <f>'Order Form'!K325</f>
        <v>0</v>
      </c>
      <c r="K310" s="122" t="str">
        <f t="shared" si="19"/>
        <v>F</v>
      </c>
      <c r="L31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0" s="122" t="str">
        <f>"SS2016"&amp;"-"&amp;D310&amp;"-"&amp;'Order Form'!$P$3&amp;"-1"</f>
        <v>SS2016-0-1-1</v>
      </c>
    </row>
    <row r="311" spans="1:13" x14ac:dyDescent="0.25">
      <c r="A311" s="360">
        <f>'Order Form'!A326</f>
        <v>108719</v>
      </c>
      <c r="B311" s="357">
        <f t="shared" si="16"/>
        <v>108719</v>
      </c>
      <c r="C311" s="358">
        <f t="shared" si="17"/>
        <v>108719</v>
      </c>
      <c r="D311" s="122">
        <f>'Order Form'!$N$2</f>
        <v>0</v>
      </c>
      <c r="E311" s="361">
        <f>'Order Form'!$K$11</f>
        <v>0</v>
      </c>
      <c r="F311" s="361" t="str">
        <f>IF(ISBLANK('Order Form'!$K$12),"",'Order Form'!$K$12)</f>
        <v/>
      </c>
      <c r="G311" s="123">
        <f t="shared" ca="1" si="18"/>
        <v>42157</v>
      </c>
      <c r="H311" s="362">
        <f>'Order Form'!$K$13</f>
        <v>0</v>
      </c>
      <c r="I311" s="363">
        <f>'Order Form'!E326</f>
        <v>7.5</v>
      </c>
      <c r="J311" s="352">
        <f>'Order Form'!K326</f>
        <v>0</v>
      </c>
      <c r="K311" s="122" t="str">
        <f t="shared" si="19"/>
        <v>F</v>
      </c>
      <c r="L31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1" s="122" t="str">
        <f>"SS2016"&amp;"-"&amp;D311&amp;"-"&amp;'Order Form'!$P$3&amp;"-1"</f>
        <v>SS2016-0-1-1</v>
      </c>
    </row>
    <row r="312" spans="1:13" x14ac:dyDescent="0.25">
      <c r="A312" s="360">
        <f>'Order Form'!A327</f>
        <v>108797</v>
      </c>
      <c r="B312" s="357">
        <f t="shared" si="16"/>
        <v>108797</v>
      </c>
      <c r="C312" s="358">
        <f t="shared" si="17"/>
        <v>108797</v>
      </c>
      <c r="D312" s="122">
        <f>'Order Form'!$N$2</f>
        <v>0</v>
      </c>
      <c r="E312" s="361">
        <f>'Order Form'!$K$11</f>
        <v>0</v>
      </c>
      <c r="F312" s="361" t="str">
        <f>IF(ISBLANK('Order Form'!$K$12),"",'Order Form'!$K$12)</f>
        <v/>
      </c>
      <c r="G312" s="123">
        <f t="shared" ca="1" si="18"/>
        <v>42157</v>
      </c>
      <c r="H312" s="362">
        <f>'Order Form'!$K$13</f>
        <v>0</v>
      </c>
      <c r="I312" s="363">
        <f>'Order Form'!E327</f>
        <v>7.5</v>
      </c>
      <c r="J312" s="352">
        <f>'Order Form'!K327</f>
        <v>0</v>
      </c>
      <c r="K312" s="122" t="str">
        <f t="shared" si="19"/>
        <v>F</v>
      </c>
      <c r="L31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2" s="122" t="str">
        <f>"SS2016"&amp;"-"&amp;D312&amp;"-"&amp;'Order Form'!$P$3&amp;"-1"</f>
        <v>SS2016-0-1-1</v>
      </c>
    </row>
    <row r="313" spans="1:13" x14ac:dyDescent="0.25">
      <c r="A313" s="360">
        <f>'Order Form'!A328</f>
        <v>108646</v>
      </c>
      <c r="B313" s="357">
        <f t="shared" si="16"/>
        <v>108646</v>
      </c>
      <c r="C313" s="358">
        <f t="shared" si="17"/>
        <v>108646</v>
      </c>
      <c r="D313" s="122">
        <f>'Order Form'!$N$2</f>
        <v>0</v>
      </c>
      <c r="E313" s="361">
        <f>'Order Form'!$K$11</f>
        <v>0</v>
      </c>
      <c r="F313" s="361" t="str">
        <f>IF(ISBLANK('Order Form'!$K$12),"",'Order Form'!$K$12)</f>
        <v/>
      </c>
      <c r="G313" s="123">
        <f t="shared" ca="1" si="18"/>
        <v>42157</v>
      </c>
      <c r="H313" s="362">
        <f>'Order Form'!$K$13</f>
        <v>0</v>
      </c>
      <c r="I313" s="363">
        <f>'Order Form'!E328</f>
        <v>7.5</v>
      </c>
      <c r="J313" s="352">
        <f>'Order Form'!K328</f>
        <v>0</v>
      </c>
      <c r="K313" s="122" t="str">
        <f t="shared" si="19"/>
        <v>F</v>
      </c>
      <c r="L31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3" s="122" t="str">
        <f>"SS2016"&amp;"-"&amp;D313&amp;"-"&amp;'Order Form'!$P$3&amp;"-1"</f>
        <v>SS2016-0-1-1</v>
      </c>
    </row>
    <row r="314" spans="1:13" x14ac:dyDescent="0.25">
      <c r="A314" s="360">
        <f>'Order Form'!A329</f>
        <v>108624</v>
      </c>
      <c r="B314" s="357">
        <f t="shared" si="16"/>
        <v>108624</v>
      </c>
      <c r="C314" s="358">
        <f t="shared" si="17"/>
        <v>108624</v>
      </c>
      <c r="D314" s="122">
        <f>'Order Form'!$N$2</f>
        <v>0</v>
      </c>
      <c r="E314" s="361">
        <f>'Order Form'!$K$11</f>
        <v>0</v>
      </c>
      <c r="F314" s="361" t="str">
        <f>IF(ISBLANK('Order Form'!$K$12),"",'Order Form'!$K$12)</f>
        <v/>
      </c>
      <c r="G314" s="123">
        <f t="shared" ca="1" si="18"/>
        <v>42157</v>
      </c>
      <c r="H314" s="362">
        <f>'Order Form'!$K$13</f>
        <v>0</v>
      </c>
      <c r="I314" s="363">
        <f>'Order Form'!E329</f>
        <v>7.5</v>
      </c>
      <c r="J314" s="352">
        <f>'Order Form'!K329</f>
        <v>0</v>
      </c>
      <c r="K314" s="122" t="str">
        <f t="shared" si="19"/>
        <v>F</v>
      </c>
      <c r="L31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4" s="122" t="str">
        <f>"SS2016"&amp;"-"&amp;D314&amp;"-"&amp;'Order Form'!$P$3&amp;"-1"</f>
        <v>SS2016-0-1-1</v>
      </c>
    </row>
    <row r="315" spans="1:13" x14ac:dyDescent="0.25">
      <c r="A315" s="360">
        <f>'Order Form'!A330</f>
        <v>111682.55499999999</v>
      </c>
      <c r="B315" s="357">
        <f t="shared" si="16"/>
        <v>111682.55499999999</v>
      </c>
      <c r="C315" s="358">
        <f t="shared" si="17"/>
        <v>111682.55499999999</v>
      </c>
      <c r="D315" s="122">
        <f>'Order Form'!$N$2</f>
        <v>0</v>
      </c>
      <c r="E315" s="361">
        <f>'Order Form'!$K$11</f>
        <v>0</v>
      </c>
      <c r="F315" s="361" t="str">
        <f>IF(ISBLANK('Order Form'!$K$12),"",'Order Form'!$K$12)</f>
        <v/>
      </c>
      <c r="G315" s="123">
        <f t="shared" ca="1" si="18"/>
        <v>42157</v>
      </c>
      <c r="H315" s="362">
        <f>'Order Form'!$K$13</f>
        <v>0</v>
      </c>
      <c r="I315" s="363">
        <f>'Order Form'!E330</f>
        <v>7.5</v>
      </c>
      <c r="J315" s="352">
        <f>'Order Form'!K330</f>
        <v>0</v>
      </c>
      <c r="K315" s="122" t="str">
        <f t="shared" si="19"/>
        <v>F</v>
      </c>
      <c r="L31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5" s="122" t="str">
        <f>"SS2016"&amp;"-"&amp;D315&amp;"-"&amp;'Order Form'!$P$3&amp;"-1"</f>
        <v>SS2016-0-1-1</v>
      </c>
    </row>
    <row r="316" spans="1:13" x14ac:dyDescent="0.25">
      <c r="A316" s="360">
        <f>'Order Form'!A331</f>
        <v>108389</v>
      </c>
      <c r="B316" s="357">
        <f t="shared" si="16"/>
        <v>108389</v>
      </c>
      <c r="C316" s="358">
        <f t="shared" si="17"/>
        <v>108389</v>
      </c>
      <c r="D316" s="122">
        <f>'Order Form'!$N$2</f>
        <v>0</v>
      </c>
      <c r="E316" s="361">
        <f>'Order Form'!$K$11</f>
        <v>0</v>
      </c>
      <c r="F316" s="361" t="str">
        <f>IF(ISBLANK('Order Form'!$K$12),"",'Order Form'!$K$12)</f>
        <v/>
      </c>
      <c r="G316" s="123">
        <f t="shared" ca="1" si="18"/>
        <v>42157</v>
      </c>
      <c r="H316" s="362">
        <f>'Order Form'!$K$13</f>
        <v>0</v>
      </c>
      <c r="I316" s="363">
        <f>'Order Form'!E331</f>
        <v>10</v>
      </c>
      <c r="J316" s="352">
        <f>'Order Form'!K331</f>
        <v>0</v>
      </c>
      <c r="K316" s="122" t="str">
        <f t="shared" si="19"/>
        <v>F</v>
      </c>
      <c r="L31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6" s="122" t="str">
        <f>"SS2016"&amp;"-"&amp;D316&amp;"-"&amp;'Order Form'!$P$3&amp;"-1"</f>
        <v>SS2016-0-1-1</v>
      </c>
    </row>
    <row r="317" spans="1:13" x14ac:dyDescent="0.25">
      <c r="A317" s="360">
        <f>'Order Form'!A332</f>
        <v>108390</v>
      </c>
      <c r="B317" s="357">
        <f t="shared" si="16"/>
        <v>108390</v>
      </c>
      <c r="C317" s="358">
        <f t="shared" si="17"/>
        <v>108390</v>
      </c>
      <c r="D317" s="122">
        <f>'Order Form'!$N$2</f>
        <v>0</v>
      </c>
      <c r="E317" s="361">
        <f>'Order Form'!$K$11</f>
        <v>0</v>
      </c>
      <c r="F317" s="361" t="str">
        <f>IF(ISBLANK('Order Form'!$K$12),"",'Order Form'!$K$12)</f>
        <v/>
      </c>
      <c r="G317" s="123">
        <f t="shared" ca="1" si="18"/>
        <v>42157</v>
      </c>
      <c r="H317" s="362">
        <f>'Order Form'!$K$13</f>
        <v>0</v>
      </c>
      <c r="I317" s="363">
        <f>'Order Form'!E332</f>
        <v>10</v>
      </c>
      <c r="J317" s="352">
        <f>'Order Form'!K332</f>
        <v>0</v>
      </c>
      <c r="K317" s="122" t="str">
        <f t="shared" si="19"/>
        <v>F</v>
      </c>
      <c r="L31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7" s="122" t="str">
        <f>"SS2016"&amp;"-"&amp;D317&amp;"-"&amp;'Order Form'!$P$3&amp;"-1"</f>
        <v>SS2016-0-1-1</v>
      </c>
    </row>
    <row r="318" spans="1:13" x14ac:dyDescent="0.25">
      <c r="A318" s="360">
        <f>'Order Form'!A333</f>
        <v>108391</v>
      </c>
      <c r="B318" s="357">
        <f t="shared" si="16"/>
        <v>108391</v>
      </c>
      <c r="C318" s="358">
        <f t="shared" si="17"/>
        <v>108391</v>
      </c>
      <c r="D318" s="122">
        <f>'Order Form'!$N$2</f>
        <v>0</v>
      </c>
      <c r="E318" s="361">
        <f>'Order Form'!$K$11</f>
        <v>0</v>
      </c>
      <c r="F318" s="361" t="str">
        <f>IF(ISBLANK('Order Form'!$K$12),"",'Order Form'!$K$12)</f>
        <v/>
      </c>
      <c r="G318" s="123">
        <f t="shared" ca="1" si="18"/>
        <v>42157</v>
      </c>
      <c r="H318" s="362">
        <f>'Order Form'!$K$13</f>
        <v>0</v>
      </c>
      <c r="I318" s="363">
        <f>'Order Form'!E333</f>
        <v>10</v>
      </c>
      <c r="J318" s="352">
        <f>'Order Form'!K333</f>
        <v>0</v>
      </c>
      <c r="K318" s="122" t="str">
        <f t="shared" si="19"/>
        <v>F</v>
      </c>
      <c r="L31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8" s="122" t="str">
        <f>"SS2016"&amp;"-"&amp;D318&amp;"-"&amp;'Order Form'!$P$3&amp;"-1"</f>
        <v>SS2016-0-1-1</v>
      </c>
    </row>
    <row r="319" spans="1:13" x14ac:dyDescent="0.25">
      <c r="A319" s="360">
        <f>'Order Form'!A334</f>
        <v>108832</v>
      </c>
      <c r="B319" s="357">
        <f t="shared" si="16"/>
        <v>108832</v>
      </c>
      <c r="C319" s="358">
        <f t="shared" si="17"/>
        <v>108832</v>
      </c>
      <c r="D319" s="122">
        <f>'Order Form'!$N$2</f>
        <v>0</v>
      </c>
      <c r="E319" s="361">
        <f>'Order Form'!$K$11</f>
        <v>0</v>
      </c>
      <c r="F319" s="361" t="str">
        <f>IF(ISBLANK('Order Form'!$K$12),"",'Order Form'!$K$12)</f>
        <v/>
      </c>
      <c r="G319" s="123">
        <f t="shared" ca="1" si="18"/>
        <v>42157</v>
      </c>
      <c r="H319" s="362">
        <f>'Order Form'!$K$13</f>
        <v>0</v>
      </c>
      <c r="I319" s="363">
        <f>'Order Form'!E334</f>
        <v>10</v>
      </c>
      <c r="J319" s="352">
        <f>'Order Form'!K334</f>
        <v>0</v>
      </c>
      <c r="K319" s="122" t="str">
        <f t="shared" si="19"/>
        <v>F</v>
      </c>
      <c r="L31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19" s="122" t="str">
        <f>"SS2016"&amp;"-"&amp;D319&amp;"-"&amp;'Order Form'!$P$3&amp;"-1"</f>
        <v>SS2016-0-1-1</v>
      </c>
    </row>
    <row r="320" spans="1:13" x14ac:dyDescent="0.25">
      <c r="A320" s="360">
        <f>'Order Form'!A335</f>
        <v>108834</v>
      </c>
      <c r="B320" s="357">
        <f t="shared" si="16"/>
        <v>108834</v>
      </c>
      <c r="C320" s="358">
        <f t="shared" si="17"/>
        <v>108834</v>
      </c>
      <c r="D320" s="122">
        <f>'Order Form'!$N$2</f>
        <v>0</v>
      </c>
      <c r="E320" s="361">
        <f>'Order Form'!$K$11</f>
        <v>0</v>
      </c>
      <c r="F320" s="361" t="str">
        <f>IF(ISBLANK('Order Form'!$K$12),"",'Order Form'!$K$12)</f>
        <v/>
      </c>
      <c r="G320" s="123">
        <f t="shared" ca="1" si="18"/>
        <v>42157</v>
      </c>
      <c r="H320" s="362">
        <f>'Order Form'!$K$13</f>
        <v>0</v>
      </c>
      <c r="I320" s="363">
        <f>'Order Form'!E335</f>
        <v>10</v>
      </c>
      <c r="J320" s="352">
        <f>'Order Form'!K335</f>
        <v>0</v>
      </c>
      <c r="K320" s="122" t="str">
        <f t="shared" si="19"/>
        <v>F</v>
      </c>
      <c r="L32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0" s="122" t="str">
        <f>"SS2016"&amp;"-"&amp;D320&amp;"-"&amp;'Order Form'!$P$3&amp;"-1"</f>
        <v>SS2016-0-1-1</v>
      </c>
    </row>
    <row r="321" spans="1:13" x14ac:dyDescent="0.25">
      <c r="A321" s="360">
        <f>'Order Form'!A336</f>
        <v>108833</v>
      </c>
      <c r="B321" s="357">
        <f t="shared" si="16"/>
        <v>108833</v>
      </c>
      <c r="C321" s="358">
        <f t="shared" si="17"/>
        <v>108833</v>
      </c>
      <c r="D321" s="122">
        <f>'Order Form'!$N$2</f>
        <v>0</v>
      </c>
      <c r="E321" s="361">
        <f>'Order Form'!$K$11</f>
        <v>0</v>
      </c>
      <c r="F321" s="361" t="str">
        <f>IF(ISBLANK('Order Form'!$K$12),"",'Order Form'!$K$12)</f>
        <v/>
      </c>
      <c r="G321" s="123">
        <f t="shared" ca="1" si="18"/>
        <v>42157</v>
      </c>
      <c r="H321" s="362">
        <f>'Order Form'!$K$13</f>
        <v>0</v>
      </c>
      <c r="I321" s="363">
        <f>'Order Form'!E336</f>
        <v>10</v>
      </c>
      <c r="J321" s="352">
        <f>'Order Form'!K336</f>
        <v>0</v>
      </c>
      <c r="K321" s="122" t="str">
        <f t="shared" si="19"/>
        <v>F</v>
      </c>
      <c r="L32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1" s="122" t="str">
        <f>"SS2016"&amp;"-"&amp;D321&amp;"-"&amp;'Order Form'!$P$3&amp;"-1"</f>
        <v>SS2016-0-1-1</v>
      </c>
    </row>
    <row r="322" spans="1:13" x14ac:dyDescent="0.25">
      <c r="A322" s="360">
        <f>'Order Form'!A337</f>
        <v>108836</v>
      </c>
      <c r="B322" s="357">
        <f t="shared" ref="B322:B385" si="20">A322</f>
        <v>108836</v>
      </c>
      <c r="C322" s="358">
        <f t="shared" ref="C322:C385" si="21">IF(B322=0,A322,B322)</f>
        <v>108836</v>
      </c>
      <c r="D322" s="122">
        <f>'Order Form'!$N$2</f>
        <v>0</v>
      </c>
      <c r="E322" s="361">
        <f>'Order Form'!$K$11</f>
        <v>0</v>
      </c>
      <c r="F322" s="361" t="str">
        <f>IF(ISBLANK('Order Form'!$K$12),"",'Order Form'!$K$12)</f>
        <v/>
      </c>
      <c r="G322" s="123">
        <f t="shared" ref="G322:G385" ca="1" si="22">TODAY()</f>
        <v>42157</v>
      </c>
      <c r="H322" s="362">
        <f>'Order Form'!$K$13</f>
        <v>0</v>
      </c>
      <c r="I322" s="363">
        <f>'Order Form'!E337</f>
        <v>10</v>
      </c>
      <c r="J322" s="352">
        <f>'Order Form'!K337</f>
        <v>0</v>
      </c>
      <c r="K322" s="122" t="str">
        <f t="shared" ref="K322:K385" si="23">IF(J322=0,"F","T")</f>
        <v>F</v>
      </c>
      <c r="L32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2" s="122" t="str">
        <f>"SS2016"&amp;"-"&amp;D322&amp;"-"&amp;'Order Form'!$P$3&amp;"-1"</f>
        <v>SS2016-0-1-1</v>
      </c>
    </row>
    <row r="323" spans="1:13" x14ac:dyDescent="0.25">
      <c r="A323" s="360">
        <f>'Order Form'!A338</f>
        <v>100200</v>
      </c>
      <c r="B323" s="357">
        <f t="shared" si="20"/>
        <v>100200</v>
      </c>
      <c r="C323" s="358">
        <f t="shared" si="21"/>
        <v>100200</v>
      </c>
      <c r="D323" s="122">
        <f>'Order Form'!$N$2</f>
        <v>0</v>
      </c>
      <c r="E323" s="361">
        <f>'Order Form'!$K$11</f>
        <v>0</v>
      </c>
      <c r="F323" s="361" t="str">
        <f>IF(ISBLANK('Order Form'!$K$12),"",'Order Form'!$K$12)</f>
        <v/>
      </c>
      <c r="G323" s="123">
        <f t="shared" ca="1" si="22"/>
        <v>42157</v>
      </c>
      <c r="H323" s="362">
        <f>'Order Form'!$K$13</f>
        <v>0</v>
      </c>
      <c r="I323" s="363">
        <f>'Order Form'!E338</f>
        <v>10</v>
      </c>
      <c r="J323" s="352">
        <f>'Order Form'!K338</f>
        <v>0</v>
      </c>
      <c r="K323" s="122" t="str">
        <f t="shared" si="23"/>
        <v>F</v>
      </c>
      <c r="L32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3" s="122" t="str">
        <f>"SS2016"&amp;"-"&amp;D323&amp;"-"&amp;'Order Form'!$P$3&amp;"-1"</f>
        <v>SS2016-0-1-1</v>
      </c>
    </row>
    <row r="324" spans="1:13" x14ac:dyDescent="0.25">
      <c r="A324" s="360">
        <f>'Order Form'!A339</f>
        <v>100403</v>
      </c>
      <c r="B324" s="357">
        <f t="shared" si="20"/>
        <v>100403</v>
      </c>
      <c r="C324" s="358">
        <f t="shared" si="21"/>
        <v>100403</v>
      </c>
      <c r="D324" s="122">
        <f>'Order Form'!$N$2</f>
        <v>0</v>
      </c>
      <c r="E324" s="361">
        <f>'Order Form'!$K$11</f>
        <v>0</v>
      </c>
      <c r="F324" s="361" t="str">
        <f>IF(ISBLANK('Order Form'!$K$12),"",'Order Form'!$K$12)</f>
        <v/>
      </c>
      <c r="G324" s="123">
        <f t="shared" ca="1" si="22"/>
        <v>42157</v>
      </c>
      <c r="H324" s="362">
        <f>'Order Form'!$K$13</f>
        <v>0</v>
      </c>
      <c r="I324" s="363">
        <f>'Order Form'!E339</f>
        <v>10</v>
      </c>
      <c r="J324" s="352">
        <f>'Order Form'!K339</f>
        <v>0</v>
      </c>
      <c r="K324" s="122" t="str">
        <f t="shared" si="23"/>
        <v>F</v>
      </c>
      <c r="L32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4" s="122" t="str">
        <f>"SS2016"&amp;"-"&amp;D324&amp;"-"&amp;'Order Form'!$P$3&amp;"-1"</f>
        <v>SS2016-0-1-1</v>
      </c>
    </row>
    <row r="325" spans="1:13" x14ac:dyDescent="0.25">
      <c r="A325" s="360">
        <f>'Order Form'!A340</f>
        <v>102429</v>
      </c>
      <c r="B325" s="357">
        <f t="shared" si="20"/>
        <v>102429</v>
      </c>
      <c r="C325" s="358">
        <f t="shared" si="21"/>
        <v>102429</v>
      </c>
      <c r="D325" s="122">
        <f>'Order Form'!$N$2</f>
        <v>0</v>
      </c>
      <c r="E325" s="361">
        <f>'Order Form'!$K$11</f>
        <v>0</v>
      </c>
      <c r="F325" s="361" t="str">
        <f>IF(ISBLANK('Order Form'!$K$12),"",'Order Form'!$K$12)</f>
        <v/>
      </c>
      <c r="G325" s="123">
        <f t="shared" ca="1" si="22"/>
        <v>42157</v>
      </c>
      <c r="H325" s="362">
        <f>'Order Form'!$K$13</f>
        <v>0</v>
      </c>
      <c r="I325" s="363">
        <f>'Order Form'!E340</f>
        <v>10</v>
      </c>
      <c r="J325" s="352">
        <f>'Order Form'!K340</f>
        <v>0</v>
      </c>
      <c r="K325" s="122" t="str">
        <f t="shared" si="23"/>
        <v>F</v>
      </c>
      <c r="L32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5" s="122" t="str">
        <f>"SS2016"&amp;"-"&amp;D325&amp;"-"&amp;'Order Form'!$P$3&amp;"-1"</f>
        <v>SS2016-0-1-1</v>
      </c>
    </row>
    <row r="326" spans="1:13" x14ac:dyDescent="0.25">
      <c r="A326" s="360">
        <f>'Order Form'!A341</f>
        <v>100400</v>
      </c>
      <c r="B326" s="357">
        <f t="shared" si="20"/>
        <v>100400</v>
      </c>
      <c r="C326" s="358">
        <f t="shared" si="21"/>
        <v>100400</v>
      </c>
      <c r="D326" s="122">
        <f>'Order Form'!$N$2</f>
        <v>0</v>
      </c>
      <c r="E326" s="361">
        <f>'Order Form'!$K$11</f>
        <v>0</v>
      </c>
      <c r="F326" s="361" t="str">
        <f>IF(ISBLANK('Order Form'!$K$12),"",'Order Form'!$K$12)</f>
        <v/>
      </c>
      <c r="G326" s="123">
        <f t="shared" ca="1" si="22"/>
        <v>42157</v>
      </c>
      <c r="H326" s="362">
        <f>'Order Form'!$K$13</f>
        <v>0</v>
      </c>
      <c r="I326" s="363">
        <f>'Order Form'!E341</f>
        <v>10</v>
      </c>
      <c r="J326" s="352">
        <f>'Order Form'!K341</f>
        <v>0</v>
      </c>
      <c r="K326" s="122" t="str">
        <f t="shared" si="23"/>
        <v>F</v>
      </c>
      <c r="L32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6" s="122" t="str">
        <f>"SS2016"&amp;"-"&amp;D326&amp;"-"&amp;'Order Form'!$P$3&amp;"-1"</f>
        <v>SS2016-0-1-1</v>
      </c>
    </row>
    <row r="327" spans="1:13" x14ac:dyDescent="0.25">
      <c r="A327" s="360">
        <f>'Order Form'!A342</f>
        <v>100430</v>
      </c>
      <c r="B327" s="357">
        <f t="shared" si="20"/>
        <v>100430</v>
      </c>
      <c r="C327" s="358">
        <f t="shared" si="21"/>
        <v>100430</v>
      </c>
      <c r="D327" s="122">
        <f>'Order Form'!$N$2</f>
        <v>0</v>
      </c>
      <c r="E327" s="361">
        <f>'Order Form'!$K$11</f>
        <v>0</v>
      </c>
      <c r="F327" s="361" t="str">
        <f>IF(ISBLANK('Order Form'!$K$12),"",'Order Form'!$K$12)</f>
        <v/>
      </c>
      <c r="G327" s="123">
        <f t="shared" ca="1" si="22"/>
        <v>42157</v>
      </c>
      <c r="H327" s="362">
        <f>'Order Form'!$K$13</f>
        <v>0</v>
      </c>
      <c r="I327" s="363">
        <f>'Order Form'!E342</f>
        <v>10</v>
      </c>
      <c r="J327" s="352">
        <f>'Order Form'!K342</f>
        <v>0</v>
      </c>
      <c r="K327" s="122" t="str">
        <f t="shared" si="23"/>
        <v>F</v>
      </c>
      <c r="L32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7" s="122" t="str">
        <f>"SS2016"&amp;"-"&amp;D327&amp;"-"&amp;'Order Form'!$P$3&amp;"-1"</f>
        <v>SS2016-0-1-1</v>
      </c>
    </row>
    <row r="328" spans="1:13" x14ac:dyDescent="0.25">
      <c r="A328" s="360">
        <f>'Order Form'!A343</f>
        <v>100406</v>
      </c>
      <c r="B328" s="357">
        <f t="shared" si="20"/>
        <v>100406</v>
      </c>
      <c r="C328" s="358">
        <f t="shared" si="21"/>
        <v>100406</v>
      </c>
      <c r="D328" s="122">
        <f>'Order Form'!$N$2</f>
        <v>0</v>
      </c>
      <c r="E328" s="361">
        <f>'Order Form'!$K$11</f>
        <v>0</v>
      </c>
      <c r="F328" s="361" t="str">
        <f>IF(ISBLANK('Order Form'!$K$12),"",'Order Form'!$K$12)</f>
        <v/>
      </c>
      <c r="G328" s="123">
        <f t="shared" ca="1" si="22"/>
        <v>42157</v>
      </c>
      <c r="H328" s="362">
        <f>'Order Form'!$K$13</f>
        <v>0</v>
      </c>
      <c r="I328" s="363">
        <f>'Order Form'!E343</f>
        <v>10</v>
      </c>
      <c r="J328" s="352">
        <f>'Order Form'!K343</f>
        <v>0</v>
      </c>
      <c r="K328" s="122" t="str">
        <f t="shared" si="23"/>
        <v>F</v>
      </c>
      <c r="L32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8" s="122" t="str">
        <f>"SS2016"&amp;"-"&amp;D328&amp;"-"&amp;'Order Form'!$P$3&amp;"-1"</f>
        <v>SS2016-0-1-1</v>
      </c>
    </row>
    <row r="329" spans="1:13" x14ac:dyDescent="0.25">
      <c r="A329" s="360">
        <f>'Order Form'!A344</f>
        <v>100429</v>
      </c>
      <c r="B329" s="357">
        <f t="shared" si="20"/>
        <v>100429</v>
      </c>
      <c r="C329" s="358">
        <f t="shared" si="21"/>
        <v>100429</v>
      </c>
      <c r="D329" s="122">
        <f>'Order Form'!$N$2</f>
        <v>0</v>
      </c>
      <c r="E329" s="361">
        <f>'Order Form'!$K$11</f>
        <v>0</v>
      </c>
      <c r="F329" s="361" t="str">
        <f>IF(ISBLANK('Order Form'!$K$12),"",'Order Form'!$K$12)</f>
        <v/>
      </c>
      <c r="G329" s="123">
        <f t="shared" ca="1" si="22"/>
        <v>42157</v>
      </c>
      <c r="H329" s="362">
        <f>'Order Form'!$K$13</f>
        <v>0</v>
      </c>
      <c r="I329" s="363">
        <f>'Order Form'!E344</f>
        <v>10</v>
      </c>
      <c r="J329" s="352">
        <f>'Order Form'!K344</f>
        <v>0</v>
      </c>
      <c r="K329" s="122" t="str">
        <f t="shared" si="23"/>
        <v>F</v>
      </c>
      <c r="L32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29" s="122" t="str">
        <f>"SS2016"&amp;"-"&amp;D329&amp;"-"&amp;'Order Form'!$P$3&amp;"-1"</f>
        <v>SS2016-0-1-1</v>
      </c>
    </row>
    <row r="330" spans="1:13" x14ac:dyDescent="0.25">
      <c r="A330" s="360">
        <f>'Order Form'!A345</f>
        <v>100409</v>
      </c>
      <c r="B330" s="357">
        <f t="shared" si="20"/>
        <v>100409</v>
      </c>
      <c r="C330" s="358">
        <f t="shared" si="21"/>
        <v>100409</v>
      </c>
      <c r="D330" s="122">
        <f>'Order Form'!$N$2</f>
        <v>0</v>
      </c>
      <c r="E330" s="361">
        <f>'Order Form'!$K$11</f>
        <v>0</v>
      </c>
      <c r="F330" s="361" t="str">
        <f>IF(ISBLANK('Order Form'!$K$12),"",'Order Form'!$K$12)</f>
        <v/>
      </c>
      <c r="G330" s="123">
        <f t="shared" ca="1" si="22"/>
        <v>42157</v>
      </c>
      <c r="H330" s="362">
        <f>'Order Form'!$K$13</f>
        <v>0</v>
      </c>
      <c r="I330" s="363">
        <f>'Order Form'!E345</f>
        <v>10</v>
      </c>
      <c r="J330" s="352">
        <f>'Order Form'!K345</f>
        <v>0</v>
      </c>
      <c r="K330" s="122" t="str">
        <f t="shared" si="23"/>
        <v>F</v>
      </c>
      <c r="L33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0" s="122" t="str">
        <f>"SS2016"&amp;"-"&amp;D330&amp;"-"&amp;'Order Form'!$P$3&amp;"-1"</f>
        <v>SS2016-0-1-1</v>
      </c>
    </row>
    <row r="331" spans="1:13" x14ac:dyDescent="0.25">
      <c r="A331" s="360">
        <f>'Order Form'!A346</f>
        <v>100408</v>
      </c>
      <c r="B331" s="357">
        <f t="shared" si="20"/>
        <v>100408</v>
      </c>
      <c r="C331" s="358">
        <f t="shared" si="21"/>
        <v>100408</v>
      </c>
      <c r="D331" s="122">
        <f>'Order Form'!$N$2</f>
        <v>0</v>
      </c>
      <c r="E331" s="361">
        <f>'Order Form'!$K$11</f>
        <v>0</v>
      </c>
      <c r="F331" s="361" t="str">
        <f>IF(ISBLANK('Order Form'!$K$12),"",'Order Form'!$K$12)</f>
        <v/>
      </c>
      <c r="G331" s="123">
        <f t="shared" ca="1" si="22"/>
        <v>42157</v>
      </c>
      <c r="H331" s="362">
        <f>'Order Form'!$K$13</f>
        <v>0</v>
      </c>
      <c r="I331" s="363">
        <f>'Order Form'!E346</f>
        <v>10</v>
      </c>
      <c r="J331" s="352">
        <f>'Order Form'!K346</f>
        <v>0</v>
      </c>
      <c r="K331" s="122" t="str">
        <f t="shared" si="23"/>
        <v>F</v>
      </c>
      <c r="L33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1" s="122" t="str">
        <f>"SS2016"&amp;"-"&amp;D331&amp;"-"&amp;'Order Form'!$P$3&amp;"-1"</f>
        <v>SS2016-0-1-1</v>
      </c>
    </row>
    <row r="332" spans="1:13" x14ac:dyDescent="0.25">
      <c r="A332" s="360">
        <f>'Order Form'!A347</f>
        <v>100407</v>
      </c>
      <c r="B332" s="357">
        <f t="shared" si="20"/>
        <v>100407</v>
      </c>
      <c r="C332" s="358">
        <f t="shared" si="21"/>
        <v>100407</v>
      </c>
      <c r="D332" s="122">
        <f>'Order Form'!$N$2</f>
        <v>0</v>
      </c>
      <c r="E332" s="361">
        <f>'Order Form'!$K$11</f>
        <v>0</v>
      </c>
      <c r="F332" s="361" t="str">
        <f>IF(ISBLANK('Order Form'!$K$12),"",'Order Form'!$K$12)</f>
        <v/>
      </c>
      <c r="G332" s="123">
        <f t="shared" ca="1" si="22"/>
        <v>42157</v>
      </c>
      <c r="H332" s="362">
        <f>'Order Form'!$K$13</f>
        <v>0</v>
      </c>
      <c r="I332" s="363">
        <f>'Order Form'!E347</f>
        <v>10</v>
      </c>
      <c r="J332" s="352">
        <f>'Order Form'!K347</f>
        <v>0</v>
      </c>
      <c r="K332" s="122" t="str">
        <f t="shared" si="23"/>
        <v>F</v>
      </c>
      <c r="L33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2" s="122" t="str">
        <f>"SS2016"&amp;"-"&amp;D332&amp;"-"&amp;'Order Form'!$P$3&amp;"-1"</f>
        <v>SS2016-0-1-1</v>
      </c>
    </row>
    <row r="333" spans="1:13" x14ac:dyDescent="0.25">
      <c r="A333" s="360">
        <f>'Order Form'!A348</f>
        <v>111355</v>
      </c>
      <c r="B333" s="357">
        <f t="shared" si="20"/>
        <v>111355</v>
      </c>
      <c r="C333" s="358">
        <f t="shared" si="21"/>
        <v>111355</v>
      </c>
      <c r="D333" s="122">
        <f>'Order Form'!$N$2</f>
        <v>0</v>
      </c>
      <c r="E333" s="361">
        <f>'Order Form'!$K$11</f>
        <v>0</v>
      </c>
      <c r="F333" s="361" t="str">
        <f>IF(ISBLANK('Order Form'!$K$12),"",'Order Form'!$K$12)</f>
        <v/>
      </c>
      <c r="G333" s="123">
        <f t="shared" ca="1" si="22"/>
        <v>42157</v>
      </c>
      <c r="H333" s="362">
        <f>'Order Form'!$K$13</f>
        <v>0</v>
      </c>
      <c r="I333" s="363">
        <f>'Order Form'!E348</f>
        <v>10</v>
      </c>
      <c r="J333" s="352">
        <f>'Order Form'!K348</f>
        <v>0</v>
      </c>
      <c r="K333" s="122" t="str">
        <f t="shared" si="23"/>
        <v>F</v>
      </c>
      <c r="L33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3" s="122" t="str">
        <f>"SS2016"&amp;"-"&amp;D333&amp;"-"&amp;'Order Form'!$P$3&amp;"-1"</f>
        <v>SS2016-0-1-1</v>
      </c>
    </row>
    <row r="334" spans="1:13" x14ac:dyDescent="0.25">
      <c r="A334" s="360">
        <f>'Order Form'!A349</f>
        <v>105743</v>
      </c>
      <c r="B334" s="357">
        <f t="shared" si="20"/>
        <v>105743</v>
      </c>
      <c r="C334" s="358">
        <f t="shared" si="21"/>
        <v>105743</v>
      </c>
      <c r="D334" s="122">
        <f>'Order Form'!$N$2</f>
        <v>0</v>
      </c>
      <c r="E334" s="361">
        <f>'Order Form'!$K$11</f>
        <v>0</v>
      </c>
      <c r="F334" s="361" t="str">
        <f>IF(ISBLANK('Order Form'!$K$12),"",'Order Form'!$K$12)</f>
        <v/>
      </c>
      <c r="G334" s="123">
        <f t="shared" ca="1" si="22"/>
        <v>42157</v>
      </c>
      <c r="H334" s="362">
        <f>'Order Form'!$K$13</f>
        <v>0</v>
      </c>
      <c r="I334" s="363">
        <f>'Order Form'!E349</f>
        <v>10</v>
      </c>
      <c r="J334" s="352">
        <f>'Order Form'!K349</f>
        <v>0</v>
      </c>
      <c r="K334" s="122" t="str">
        <f t="shared" si="23"/>
        <v>F</v>
      </c>
      <c r="L33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4" s="122" t="str">
        <f>"SS2016"&amp;"-"&amp;D334&amp;"-"&amp;'Order Form'!$P$3&amp;"-1"</f>
        <v>SS2016-0-1-1</v>
      </c>
    </row>
    <row r="335" spans="1:13" x14ac:dyDescent="0.25">
      <c r="A335" s="360">
        <f>'Order Form'!A350</f>
        <v>100410</v>
      </c>
      <c r="B335" s="357">
        <f t="shared" si="20"/>
        <v>100410</v>
      </c>
      <c r="C335" s="358">
        <f t="shared" si="21"/>
        <v>100410</v>
      </c>
      <c r="D335" s="122">
        <f>'Order Form'!$N$2</f>
        <v>0</v>
      </c>
      <c r="E335" s="361">
        <f>'Order Form'!$K$11</f>
        <v>0</v>
      </c>
      <c r="F335" s="361" t="str">
        <f>IF(ISBLANK('Order Form'!$K$12),"",'Order Form'!$K$12)</f>
        <v/>
      </c>
      <c r="G335" s="123">
        <f t="shared" ca="1" si="22"/>
        <v>42157</v>
      </c>
      <c r="H335" s="362">
        <f>'Order Form'!$K$13</f>
        <v>0</v>
      </c>
      <c r="I335" s="363">
        <f>'Order Form'!E350</f>
        <v>10</v>
      </c>
      <c r="J335" s="352">
        <f>'Order Form'!K350</f>
        <v>0</v>
      </c>
      <c r="K335" s="122" t="str">
        <f t="shared" si="23"/>
        <v>F</v>
      </c>
      <c r="L33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5" s="122" t="str">
        <f>"SS2016"&amp;"-"&amp;D335&amp;"-"&amp;'Order Form'!$P$3&amp;"-1"</f>
        <v>SS2016-0-1-1</v>
      </c>
    </row>
    <row r="336" spans="1:13" x14ac:dyDescent="0.25">
      <c r="A336" s="360">
        <f>'Order Form'!A351</f>
        <v>104825</v>
      </c>
      <c r="B336" s="357">
        <f t="shared" si="20"/>
        <v>104825</v>
      </c>
      <c r="C336" s="358">
        <f t="shared" si="21"/>
        <v>104825</v>
      </c>
      <c r="D336" s="122">
        <f>'Order Form'!$N$2</f>
        <v>0</v>
      </c>
      <c r="E336" s="361">
        <f>'Order Form'!$K$11</f>
        <v>0</v>
      </c>
      <c r="F336" s="361" t="str">
        <f>IF(ISBLANK('Order Form'!$K$12),"",'Order Form'!$K$12)</f>
        <v/>
      </c>
      <c r="G336" s="123">
        <f t="shared" ca="1" si="22"/>
        <v>42157</v>
      </c>
      <c r="H336" s="362">
        <f>'Order Form'!$K$13</f>
        <v>0</v>
      </c>
      <c r="I336" s="363">
        <f>'Order Form'!E351</f>
        <v>10</v>
      </c>
      <c r="J336" s="352">
        <f>'Order Form'!K351</f>
        <v>0</v>
      </c>
      <c r="K336" s="122" t="str">
        <f t="shared" si="23"/>
        <v>F</v>
      </c>
      <c r="L33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6" s="122" t="str">
        <f>"SS2016"&amp;"-"&amp;D336&amp;"-"&amp;'Order Form'!$P$3&amp;"-1"</f>
        <v>SS2016-0-1-1</v>
      </c>
    </row>
    <row r="337" spans="1:13" x14ac:dyDescent="0.25">
      <c r="A337" s="360">
        <f>'Order Form'!A352</f>
        <v>100419</v>
      </c>
      <c r="B337" s="357">
        <f t="shared" si="20"/>
        <v>100419</v>
      </c>
      <c r="C337" s="358">
        <f t="shared" si="21"/>
        <v>100419</v>
      </c>
      <c r="D337" s="122">
        <f>'Order Form'!$N$2</f>
        <v>0</v>
      </c>
      <c r="E337" s="361">
        <f>'Order Form'!$K$11</f>
        <v>0</v>
      </c>
      <c r="F337" s="361" t="str">
        <f>IF(ISBLANK('Order Form'!$K$12),"",'Order Form'!$K$12)</f>
        <v/>
      </c>
      <c r="G337" s="123">
        <f t="shared" ca="1" si="22"/>
        <v>42157</v>
      </c>
      <c r="H337" s="362">
        <f>'Order Form'!$K$13</f>
        <v>0</v>
      </c>
      <c r="I337" s="363">
        <f>'Order Form'!E352</f>
        <v>10</v>
      </c>
      <c r="J337" s="352">
        <f>'Order Form'!K352</f>
        <v>0</v>
      </c>
      <c r="K337" s="122" t="str">
        <f t="shared" si="23"/>
        <v>F</v>
      </c>
      <c r="L33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7" s="122" t="str">
        <f>"SS2016"&amp;"-"&amp;D337&amp;"-"&amp;'Order Form'!$P$3&amp;"-1"</f>
        <v>SS2016-0-1-1</v>
      </c>
    </row>
    <row r="338" spans="1:13" x14ac:dyDescent="0.25">
      <c r="A338" s="360">
        <f>'Order Form'!A353</f>
        <v>108383</v>
      </c>
      <c r="B338" s="357">
        <f t="shared" si="20"/>
        <v>108383</v>
      </c>
      <c r="C338" s="358">
        <f t="shared" si="21"/>
        <v>108383</v>
      </c>
      <c r="D338" s="122">
        <f>'Order Form'!$N$2</f>
        <v>0</v>
      </c>
      <c r="E338" s="361">
        <f>'Order Form'!$K$11</f>
        <v>0</v>
      </c>
      <c r="F338" s="361" t="str">
        <f>IF(ISBLANK('Order Form'!$K$12),"",'Order Form'!$K$12)</f>
        <v/>
      </c>
      <c r="G338" s="123">
        <f t="shared" ca="1" si="22"/>
        <v>42157</v>
      </c>
      <c r="H338" s="362">
        <f>'Order Form'!$K$13</f>
        <v>0</v>
      </c>
      <c r="I338" s="363">
        <f>'Order Form'!E353</f>
        <v>10</v>
      </c>
      <c r="J338" s="352">
        <f>'Order Form'!K353</f>
        <v>0</v>
      </c>
      <c r="K338" s="122" t="str">
        <f t="shared" si="23"/>
        <v>F</v>
      </c>
      <c r="L33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8" s="122" t="str">
        <f>"SS2016"&amp;"-"&amp;D338&amp;"-"&amp;'Order Form'!$P$3&amp;"-1"</f>
        <v>SS2016-0-1-1</v>
      </c>
    </row>
    <row r="339" spans="1:13" x14ac:dyDescent="0.25">
      <c r="A339" s="360">
        <f>'Order Form'!A354</f>
        <v>100433</v>
      </c>
      <c r="B339" s="357">
        <f t="shared" si="20"/>
        <v>100433</v>
      </c>
      <c r="C339" s="358">
        <f t="shared" si="21"/>
        <v>100433</v>
      </c>
      <c r="D339" s="122">
        <f>'Order Form'!$N$2</f>
        <v>0</v>
      </c>
      <c r="E339" s="361">
        <f>'Order Form'!$K$11</f>
        <v>0</v>
      </c>
      <c r="F339" s="361" t="str">
        <f>IF(ISBLANK('Order Form'!$K$12),"",'Order Form'!$K$12)</f>
        <v/>
      </c>
      <c r="G339" s="123">
        <f t="shared" ca="1" si="22"/>
        <v>42157</v>
      </c>
      <c r="H339" s="362">
        <f>'Order Form'!$K$13</f>
        <v>0</v>
      </c>
      <c r="I339" s="363">
        <f>'Order Form'!E354</f>
        <v>10</v>
      </c>
      <c r="J339" s="352">
        <f>'Order Form'!K354</f>
        <v>0</v>
      </c>
      <c r="K339" s="122" t="str">
        <f t="shared" si="23"/>
        <v>F</v>
      </c>
      <c r="L33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39" s="122" t="str">
        <f>"SS2016"&amp;"-"&amp;D339&amp;"-"&amp;'Order Form'!$P$3&amp;"-1"</f>
        <v>SS2016-0-1-1</v>
      </c>
    </row>
    <row r="340" spans="1:13" x14ac:dyDescent="0.25">
      <c r="A340" s="360">
        <f>'Order Form'!A355</f>
        <v>108402</v>
      </c>
      <c r="B340" s="357">
        <f t="shared" si="20"/>
        <v>108402</v>
      </c>
      <c r="C340" s="358">
        <f t="shared" si="21"/>
        <v>108402</v>
      </c>
      <c r="D340" s="122">
        <f>'Order Form'!$N$2</f>
        <v>0</v>
      </c>
      <c r="E340" s="361">
        <f>'Order Form'!$K$11</f>
        <v>0</v>
      </c>
      <c r="F340" s="361" t="str">
        <f>IF(ISBLANK('Order Form'!$K$12),"",'Order Form'!$K$12)</f>
        <v/>
      </c>
      <c r="G340" s="123">
        <f t="shared" ca="1" si="22"/>
        <v>42157</v>
      </c>
      <c r="H340" s="362">
        <f>'Order Form'!$K$13</f>
        <v>0</v>
      </c>
      <c r="I340" s="363">
        <f>'Order Form'!E355</f>
        <v>10</v>
      </c>
      <c r="J340" s="352">
        <f>'Order Form'!K355</f>
        <v>0</v>
      </c>
      <c r="K340" s="122" t="str">
        <f t="shared" si="23"/>
        <v>F</v>
      </c>
      <c r="L34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0" s="122" t="str">
        <f>"SS2016"&amp;"-"&amp;D340&amp;"-"&amp;'Order Form'!$P$3&amp;"-1"</f>
        <v>SS2016-0-1-1</v>
      </c>
    </row>
    <row r="341" spans="1:13" x14ac:dyDescent="0.25">
      <c r="A341" s="360">
        <f>'Order Form'!A356</f>
        <v>100736</v>
      </c>
      <c r="B341" s="357">
        <f t="shared" si="20"/>
        <v>100736</v>
      </c>
      <c r="C341" s="358">
        <f t="shared" si="21"/>
        <v>100736</v>
      </c>
      <c r="D341" s="122">
        <f>'Order Form'!$N$2</f>
        <v>0</v>
      </c>
      <c r="E341" s="361">
        <f>'Order Form'!$K$11</f>
        <v>0</v>
      </c>
      <c r="F341" s="361" t="str">
        <f>IF(ISBLANK('Order Form'!$K$12),"",'Order Form'!$K$12)</f>
        <v/>
      </c>
      <c r="G341" s="123">
        <f t="shared" ca="1" si="22"/>
        <v>42157</v>
      </c>
      <c r="H341" s="362">
        <f>'Order Form'!$K$13</f>
        <v>0</v>
      </c>
      <c r="I341" s="363">
        <f>'Order Form'!E356</f>
        <v>10</v>
      </c>
      <c r="J341" s="352">
        <f>'Order Form'!K356</f>
        <v>0</v>
      </c>
      <c r="K341" s="122" t="str">
        <f t="shared" si="23"/>
        <v>F</v>
      </c>
      <c r="L34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1" s="122" t="str">
        <f>"SS2016"&amp;"-"&amp;D341&amp;"-"&amp;'Order Form'!$P$3&amp;"-1"</f>
        <v>SS2016-0-1-1</v>
      </c>
    </row>
    <row r="342" spans="1:13" x14ac:dyDescent="0.25">
      <c r="A342" s="360">
        <f>'Order Form'!A357</f>
        <v>105751</v>
      </c>
      <c r="B342" s="357">
        <f t="shared" si="20"/>
        <v>105751</v>
      </c>
      <c r="C342" s="358">
        <f t="shared" si="21"/>
        <v>105751</v>
      </c>
      <c r="D342" s="122">
        <f>'Order Form'!$N$2</f>
        <v>0</v>
      </c>
      <c r="E342" s="361">
        <f>'Order Form'!$K$11</f>
        <v>0</v>
      </c>
      <c r="F342" s="361" t="str">
        <f>IF(ISBLANK('Order Form'!$K$12),"",'Order Form'!$K$12)</f>
        <v/>
      </c>
      <c r="G342" s="123">
        <f t="shared" ca="1" si="22"/>
        <v>42157</v>
      </c>
      <c r="H342" s="362">
        <f>'Order Form'!$K$13</f>
        <v>0</v>
      </c>
      <c r="I342" s="363">
        <f>'Order Form'!E357</f>
        <v>10</v>
      </c>
      <c r="J342" s="352">
        <f>'Order Form'!K357</f>
        <v>0</v>
      </c>
      <c r="K342" s="122" t="str">
        <f t="shared" si="23"/>
        <v>F</v>
      </c>
      <c r="L34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2" s="122" t="str">
        <f>"SS2016"&amp;"-"&amp;D342&amp;"-"&amp;'Order Form'!$P$3&amp;"-1"</f>
        <v>SS2016-0-1-1</v>
      </c>
    </row>
    <row r="343" spans="1:13" x14ac:dyDescent="0.25">
      <c r="A343" s="360">
        <f>'Order Form'!A358</f>
        <v>111362</v>
      </c>
      <c r="B343" s="357">
        <f t="shared" si="20"/>
        <v>111362</v>
      </c>
      <c r="C343" s="358">
        <f t="shared" si="21"/>
        <v>111362</v>
      </c>
      <c r="D343" s="122">
        <f>'Order Form'!$N$2</f>
        <v>0</v>
      </c>
      <c r="E343" s="361">
        <f>'Order Form'!$K$11</f>
        <v>0</v>
      </c>
      <c r="F343" s="361" t="str">
        <f>IF(ISBLANK('Order Form'!$K$12),"",'Order Form'!$K$12)</f>
        <v/>
      </c>
      <c r="G343" s="123">
        <f t="shared" ca="1" si="22"/>
        <v>42157</v>
      </c>
      <c r="H343" s="362">
        <f>'Order Form'!$K$13</f>
        <v>0</v>
      </c>
      <c r="I343" s="363">
        <f>'Order Form'!E358</f>
        <v>10</v>
      </c>
      <c r="J343" s="352">
        <f>'Order Form'!K358</f>
        <v>0</v>
      </c>
      <c r="K343" s="122" t="str">
        <f t="shared" si="23"/>
        <v>F</v>
      </c>
      <c r="L34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3" s="122" t="str">
        <f>"SS2016"&amp;"-"&amp;D343&amp;"-"&amp;'Order Form'!$P$3&amp;"-1"</f>
        <v>SS2016-0-1-1</v>
      </c>
    </row>
    <row r="344" spans="1:13" x14ac:dyDescent="0.25">
      <c r="A344" s="360">
        <f>'Order Form'!A359</f>
        <v>111354</v>
      </c>
      <c r="B344" s="357">
        <f t="shared" si="20"/>
        <v>111354</v>
      </c>
      <c r="C344" s="358">
        <f t="shared" si="21"/>
        <v>111354</v>
      </c>
      <c r="D344" s="122">
        <f>'Order Form'!$N$2</f>
        <v>0</v>
      </c>
      <c r="E344" s="361">
        <f>'Order Form'!$K$11</f>
        <v>0</v>
      </c>
      <c r="F344" s="361" t="str">
        <f>IF(ISBLANK('Order Form'!$K$12),"",'Order Form'!$K$12)</f>
        <v/>
      </c>
      <c r="G344" s="123">
        <f t="shared" ca="1" si="22"/>
        <v>42157</v>
      </c>
      <c r="H344" s="362">
        <f>'Order Form'!$K$13</f>
        <v>0</v>
      </c>
      <c r="I344" s="363">
        <f>'Order Form'!E359</f>
        <v>10</v>
      </c>
      <c r="J344" s="352">
        <f>'Order Form'!K359</f>
        <v>0</v>
      </c>
      <c r="K344" s="122" t="str">
        <f t="shared" si="23"/>
        <v>F</v>
      </c>
      <c r="L34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4" s="122" t="str">
        <f>"SS2016"&amp;"-"&amp;D344&amp;"-"&amp;'Order Form'!$P$3&amp;"-1"</f>
        <v>SS2016-0-1-1</v>
      </c>
    </row>
    <row r="345" spans="1:13" x14ac:dyDescent="0.25">
      <c r="A345" s="360">
        <f>'Order Form'!A360</f>
        <v>108705</v>
      </c>
      <c r="B345" s="357">
        <f t="shared" si="20"/>
        <v>108705</v>
      </c>
      <c r="C345" s="358">
        <f t="shared" si="21"/>
        <v>108705</v>
      </c>
      <c r="D345" s="122">
        <f>'Order Form'!$N$2</f>
        <v>0</v>
      </c>
      <c r="E345" s="361">
        <f>'Order Form'!$K$11</f>
        <v>0</v>
      </c>
      <c r="F345" s="361" t="str">
        <f>IF(ISBLANK('Order Form'!$K$12),"",'Order Form'!$K$12)</f>
        <v/>
      </c>
      <c r="G345" s="123">
        <f t="shared" ca="1" si="22"/>
        <v>42157</v>
      </c>
      <c r="H345" s="362">
        <f>'Order Form'!$K$13</f>
        <v>0</v>
      </c>
      <c r="I345" s="363">
        <f>'Order Form'!E360</f>
        <v>10</v>
      </c>
      <c r="J345" s="352">
        <f>'Order Form'!K360</f>
        <v>0</v>
      </c>
      <c r="K345" s="122" t="str">
        <f t="shared" si="23"/>
        <v>F</v>
      </c>
      <c r="L34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5" s="122" t="str">
        <f>"SS2016"&amp;"-"&amp;D345&amp;"-"&amp;'Order Form'!$P$3&amp;"-1"</f>
        <v>SS2016-0-1-1</v>
      </c>
    </row>
    <row r="346" spans="1:13" x14ac:dyDescent="0.25">
      <c r="A346" s="360">
        <f>'Order Form'!A361</f>
        <v>111353</v>
      </c>
      <c r="B346" s="357">
        <f t="shared" si="20"/>
        <v>111353</v>
      </c>
      <c r="C346" s="358">
        <f t="shared" si="21"/>
        <v>111353</v>
      </c>
      <c r="D346" s="122">
        <f>'Order Form'!$N$2</f>
        <v>0</v>
      </c>
      <c r="E346" s="361">
        <f>'Order Form'!$K$11</f>
        <v>0</v>
      </c>
      <c r="F346" s="361" t="str">
        <f>IF(ISBLANK('Order Form'!$K$12),"",'Order Form'!$K$12)</f>
        <v/>
      </c>
      <c r="G346" s="123">
        <f t="shared" ca="1" si="22"/>
        <v>42157</v>
      </c>
      <c r="H346" s="362">
        <f>'Order Form'!$K$13</f>
        <v>0</v>
      </c>
      <c r="I346" s="363">
        <f>'Order Form'!E361</f>
        <v>10</v>
      </c>
      <c r="J346" s="352">
        <f>'Order Form'!K361</f>
        <v>0</v>
      </c>
      <c r="K346" s="122" t="str">
        <f t="shared" si="23"/>
        <v>F</v>
      </c>
      <c r="L34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6" s="122" t="str">
        <f>"SS2016"&amp;"-"&amp;D346&amp;"-"&amp;'Order Form'!$P$3&amp;"-1"</f>
        <v>SS2016-0-1-1</v>
      </c>
    </row>
    <row r="347" spans="1:13" x14ac:dyDescent="0.25">
      <c r="A347" s="360">
        <f>'Order Form'!A362</f>
        <v>108856</v>
      </c>
      <c r="B347" s="357">
        <f t="shared" si="20"/>
        <v>108856</v>
      </c>
      <c r="C347" s="358">
        <f t="shared" si="21"/>
        <v>108856</v>
      </c>
      <c r="D347" s="122">
        <f>'Order Form'!$N$2</f>
        <v>0</v>
      </c>
      <c r="E347" s="361">
        <f>'Order Form'!$K$11</f>
        <v>0</v>
      </c>
      <c r="F347" s="361" t="str">
        <f>IF(ISBLANK('Order Form'!$K$12),"",'Order Form'!$K$12)</f>
        <v/>
      </c>
      <c r="G347" s="123">
        <f t="shared" ca="1" si="22"/>
        <v>42157</v>
      </c>
      <c r="H347" s="362">
        <f>'Order Form'!$K$13</f>
        <v>0</v>
      </c>
      <c r="I347" s="363">
        <f>'Order Form'!E362</f>
        <v>10</v>
      </c>
      <c r="J347" s="352">
        <f>'Order Form'!K362</f>
        <v>0</v>
      </c>
      <c r="K347" s="122" t="str">
        <f t="shared" si="23"/>
        <v>F</v>
      </c>
      <c r="L34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7" s="122" t="str">
        <f>"SS2016"&amp;"-"&amp;D347&amp;"-"&amp;'Order Form'!$P$3&amp;"-1"</f>
        <v>SS2016-0-1-1</v>
      </c>
    </row>
    <row r="348" spans="1:13" x14ac:dyDescent="0.25">
      <c r="A348" s="360">
        <f>'Order Form'!A363</f>
        <v>108860</v>
      </c>
      <c r="B348" s="357">
        <f t="shared" si="20"/>
        <v>108860</v>
      </c>
      <c r="C348" s="358">
        <f t="shared" si="21"/>
        <v>108860</v>
      </c>
      <c r="D348" s="122">
        <f>'Order Form'!$N$2</f>
        <v>0</v>
      </c>
      <c r="E348" s="361">
        <f>'Order Form'!$K$11</f>
        <v>0</v>
      </c>
      <c r="F348" s="361" t="str">
        <f>IF(ISBLANK('Order Form'!$K$12),"",'Order Form'!$K$12)</f>
        <v/>
      </c>
      <c r="G348" s="123">
        <f t="shared" ca="1" si="22"/>
        <v>42157</v>
      </c>
      <c r="H348" s="362">
        <f>'Order Form'!$K$13</f>
        <v>0</v>
      </c>
      <c r="I348" s="363">
        <f>'Order Form'!E363</f>
        <v>10</v>
      </c>
      <c r="J348" s="352">
        <f>'Order Form'!K363</f>
        <v>0</v>
      </c>
      <c r="K348" s="122" t="str">
        <f t="shared" si="23"/>
        <v>F</v>
      </c>
      <c r="L34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8" s="122" t="str">
        <f>"SS2016"&amp;"-"&amp;D348&amp;"-"&amp;'Order Form'!$P$3&amp;"-1"</f>
        <v>SS2016-0-1-1</v>
      </c>
    </row>
    <row r="349" spans="1:13" x14ac:dyDescent="0.25">
      <c r="A349" s="360">
        <f>'Order Form'!A364</f>
        <v>100418</v>
      </c>
      <c r="B349" s="357">
        <f t="shared" si="20"/>
        <v>100418</v>
      </c>
      <c r="C349" s="358">
        <f t="shared" si="21"/>
        <v>100418</v>
      </c>
      <c r="D349" s="122">
        <f>'Order Form'!$N$2</f>
        <v>0</v>
      </c>
      <c r="E349" s="361">
        <f>'Order Form'!$K$11</f>
        <v>0</v>
      </c>
      <c r="F349" s="361" t="str">
        <f>IF(ISBLANK('Order Form'!$K$12),"",'Order Form'!$K$12)</f>
        <v/>
      </c>
      <c r="G349" s="123">
        <f t="shared" ca="1" si="22"/>
        <v>42157</v>
      </c>
      <c r="H349" s="362">
        <f>'Order Form'!$K$13</f>
        <v>0</v>
      </c>
      <c r="I349" s="363">
        <f>'Order Form'!E364</f>
        <v>10</v>
      </c>
      <c r="J349" s="352">
        <f>'Order Form'!K364</f>
        <v>0</v>
      </c>
      <c r="K349" s="122" t="str">
        <f t="shared" si="23"/>
        <v>F</v>
      </c>
      <c r="L34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49" s="122" t="str">
        <f>"SS2016"&amp;"-"&amp;D349&amp;"-"&amp;'Order Form'!$P$3&amp;"-1"</f>
        <v>SS2016-0-1-1</v>
      </c>
    </row>
    <row r="350" spans="1:13" x14ac:dyDescent="0.25">
      <c r="A350" s="360">
        <f>'Order Form'!A365</f>
        <v>111356</v>
      </c>
      <c r="B350" s="357">
        <f t="shared" si="20"/>
        <v>111356</v>
      </c>
      <c r="C350" s="358">
        <f t="shared" si="21"/>
        <v>111356</v>
      </c>
      <c r="D350" s="122">
        <f>'Order Form'!$N$2</f>
        <v>0</v>
      </c>
      <c r="E350" s="361">
        <f>'Order Form'!$K$11</f>
        <v>0</v>
      </c>
      <c r="F350" s="361" t="str">
        <f>IF(ISBLANK('Order Form'!$K$12),"",'Order Form'!$K$12)</f>
        <v/>
      </c>
      <c r="G350" s="123">
        <f t="shared" ca="1" si="22"/>
        <v>42157</v>
      </c>
      <c r="H350" s="362">
        <f>'Order Form'!$K$13</f>
        <v>0</v>
      </c>
      <c r="I350" s="363">
        <f>'Order Form'!E365</f>
        <v>10</v>
      </c>
      <c r="J350" s="352">
        <f>'Order Form'!K365</f>
        <v>0</v>
      </c>
      <c r="K350" s="122" t="str">
        <f t="shared" si="23"/>
        <v>F</v>
      </c>
      <c r="L35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0" s="122" t="str">
        <f>"SS2016"&amp;"-"&amp;D350&amp;"-"&amp;'Order Form'!$P$3&amp;"-1"</f>
        <v>SS2016-0-1-1</v>
      </c>
    </row>
    <row r="351" spans="1:13" x14ac:dyDescent="0.25">
      <c r="A351" s="360">
        <f>'Order Form'!A366</f>
        <v>111363</v>
      </c>
      <c r="B351" s="357">
        <f t="shared" si="20"/>
        <v>111363</v>
      </c>
      <c r="C351" s="358">
        <f t="shared" si="21"/>
        <v>111363</v>
      </c>
      <c r="D351" s="122">
        <f>'Order Form'!$N$2</f>
        <v>0</v>
      </c>
      <c r="E351" s="361">
        <f>'Order Form'!$K$11</f>
        <v>0</v>
      </c>
      <c r="F351" s="361" t="str">
        <f>IF(ISBLANK('Order Form'!$K$12),"",'Order Form'!$K$12)</f>
        <v/>
      </c>
      <c r="G351" s="123">
        <f t="shared" ca="1" si="22"/>
        <v>42157</v>
      </c>
      <c r="H351" s="362">
        <f>'Order Form'!$K$13</f>
        <v>0</v>
      </c>
      <c r="I351" s="363">
        <f>'Order Form'!E366</f>
        <v>10</v>
      </c>
      <c r="J351" s="352">
        <f>'Order Form'!K366</f>
        <v>0</v>
      </c>
      <c r="K351" s="122" t="str">
        <f t="shared" si="23"/>
        <v>F</v>
      </c>
      <c r="L35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1" s="122" t="str">
        <f>"SS2016"&amp;"-"&amp;D351&amp;"-"&amp;'Order Form'!$P$3&amp;"-1"</f>
        <v>SS2016-0-1-1</v>
      </c>
    </row>
    <row r="352" spans="1:13" x14ac:dyDescent="0.25">
      <c r="A352" s="360">
        <f>'Order Form'!A367</f>
        <v>100678</v>
      </c>
      <c r="B352" s="357">
        <f t="shared" si="20"/>
        <v>100678</v>
      </c>
      <c r="C352" s="358">
        <f t="shared" si="21"/>
        <v>100678</v>
      </c>
      <c r="D352" s="122">
        <f>'Order Form'!$N$2</f>
        <v>0</v>
      </c>
      <c r="E352" s="361">
        <f>'Order Form'!$K$11</f>
        <v>0</v>
      </c>
      <c r="F352" s="361" t="str">
        <f>IF(ISBLANK('Order Form'!$K$12),"",'Order Form'!$K$12)</f>
        <v/>
      </c>
      <c r="G352" s="123">
        <f t="shared" ca="1" si="22"/>
        <v>42157</v>
      </c>
      <c r="H352" s="362">
        <f>'Order Form'!$K$13</f>
        <v>0</v>
      </c>
      <c r="I352" s="363">
        <f>'Order Form'!E367</f>
        <v>10</v>
      </c>
      <c r="J352" s="352">
        <f>'Order Form'!K367</f>
        <v>0</v>
      </c>
      <c r="K352" s="122" t="str">
        <f t="shared" si="23"/>
        <v>F</v>
      </c>
      <c r="L35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2" s="122" t="str">
        <f>"SS2016"&amp;"-"&amp;D352&amp;"-"&amp;'Order Form'!$P$3&amp;"-1"</f>
        <v>SS2016-0-1-1</v>
      </c>
    </row>
    <row r="353" spans="1:13" x14ac:dyDescent="0.25">
      <c r="A353" s="360">
        <f>'Order Form'!A368</f>
        <v>100438</v>
      </c>
      <c r="B353" s="357">
        <f t="shared" si="20"/>
        <v>100438</v>
      </c>
      <c r="C353" s="358">
        <f t="shared" si="21"/>
        <v>100438</v>
      </c>
      <c r="D353" s="122">
        <f>'Order Form'!$N$2</f>
        <v>0</v>
      </c>
      <c r="E353" s="361">
        <f>'Order Form'!$K$11</f>
        <v>0</v>
      </c>
      <c r="F353" s="361" t="str">
        <f>IF(ISBLANK('Order Form'!$K$12),"",'Order Form'!$K$12)</f>
        <v/>
      </c>
      <c r="G353" s="123">
        <f t="shared" ca="1" si="22"/>
        <v>42157</v>
      </c>
      <c r="H353" s="362">
        <f>'Order Form'!$K$13</f>
        <v>0</v>
      </c>
      <c r="I353" s="363">
        <f>'Order Form'!E368</f>
        <v>10</v>
      </c>
      <c r="J353" s="352">
        <f>'Order Form'!K368</f>
        <v>0</v>
      </c>
      <c r="K353" s="122" t="str">
        <f t="shared" si="23"/>
        <v>F</v>
      </c>
      <c r="L35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3" s="122" t="str">
        <f>"SS2016"&amp;"-"&amp;D353&amp;"-"&amp;'Order Form'!$P$3&amp;"-1"</f>
        <v>SS2016-0-1-1</v>
      </c>
    </row>
    <row r="354" spans="1:13" x14ac:dyDescent="0.25">
      <c r="A354" s="360">
        <f>'Order Form'!A369</f>
        <v>100743</v>
      </c>
      <c r="B354" s="357">
        <f t="shared" si="20"/>
        <v>100743</v>
      </c>
      <c r="C354" s="358">
        <f t="shared" si="21"/>
        <v>100743</v>
      </c>
      <c r="D354" s="122">
        <f>'Order Form'!$N$2</f>
        <v>0</v>
      </c>
      <c r="E354" s="361">
        <f>'Order Form'!$K$11</f>
        <v>0</v>
      </c>
      <c r="F354" s="361" t="str">
        <f>IF(ISBLANK('Order Form'!$K$12),"",'Order Form'!$K$12)</f>
        <v/>
      </c>
      <c r="G354" s="123">
        <f t="shared" ca="1" si="22"/>
        <v>42157</v>
      </c>
      <c r="H354" s="362">
        <f>'Order Form'!$K$13</f>
        <v>0</v>
      </c>
      <c r="I354" s="363">
        <f>'Order Form'!E369</f>
        <v>10</v>
      </c>
      <c r="J354" s="352">
        <f>'Order Form'!K369</f>
        <v>0</v>
      </c>
      <c r="K354" s="122" t="str">
        <f t="shared" si="23"/>
        <v>F</v>
      </c>
      <c r="L35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4" s="122" t="str">
        <f>"SS2016"&amp;"-"&amp;D354&amp;"-"&amp;'Order Form'!$P$3&amp;"-1"</f>
        <v>SS2016-0-1-1</v>
      </c>
    </row>
    <row r="355" spans="1:13" x14ac:dyDescent="0.25">
      <c r="A355" s="360">
        <f>'Order Form'!A370</f>
        <v>111360</v>
      </c>
      <c r="B355" s="357">
        <f t="shared" si="20"/>
        <v>111360</v>
      </c>
      <c r="C355" s="358">
        <f t="shared" si="21"/>
        <v>111360</v>
      </c>
      <c r="D355" s="122">
        <f>'Order Form'!$N$2</f>
        <v>0</v>
      </c>
      <c r="E355" s="361">
        <f>'Order Form'!$K$11</f>
        <v>0</v>
      </c>
      <c r="F355" s="361" t="str">
        <f>IF(ISBLANK('Order Form'!$K$12),"",'Order Form'!$K$12)</f>
        <v/>
      </c>
      <c r="G355" s="123">
        <f t="shared" ca="1" si="22"/>
        <v>42157</v>
      </c>
      <c r="H355" s="362">
        <f>'Order Form'!$K$13</f>
        <v>0</v>
      </c>
      <c r="I355" s="363">
        <f>'Order Form'!E370</f>
        <v>10</v>
      </c>
      <c r="J355" s="352">
        <f>'Order Form'!K370</f>
        <v>0</v>
      </c>
      <c r="K355" s="122" t="str">
        <f t="shared" si="23"/>
        <v>F</v>
      </c>
      <c r="L35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5" s="122" t="str">
        <f>"SS2016"&amp;"-"&amp;D355&amp;"-"&amp;'Order Form'!$P$3&amp;"-1"</f>
        <v>SS2016-0-1-1</v>
      </c>
    </row>
    <row r="356" spans="1:13" x14ac:dyDescent="0.25">
      <c r="A356" s="360">
        <f>'Order Form'!A371</f>
        <v>111351</v>
      </c>
      <c r="B356" s="357">
        <f t="shared" si="20"/>
        <v>111351</v>
      </c>
      <c r="C356" s="358">
        <f t="shared" si="21"/>
        <v>111351</v>
      </c>
      <c r="D356" s="122">
        <f>'Order Form'!$N$2</f>
        <v>0</v>
      </c>
      <c r="E356" s="361">
        <f>'Order Form'!$K$11</f>
        <v>0</v>
      </c>
      <c r="F356" s="361" t="str">
        <f>IF(ISBLANK('Order Form'!$K$12),"",'Order Form'!$K$12)</f>
        <v/>
      </c>
      <c r="G356" s="123">
        <f t="shared" ca="1" si="22"/>
        <v>42157</v>
      </c>
      <c r="H356" s="362">
        <f>'Order Form'!$K$13</f>
        <v>0</v>
      </c>
      <c r="I356" s="363">
        <f>'Order Form'!E371</f>
        <v>10</v>
      </c>
      <c r="J356" s="352">
        <f>'Order Form'!K371</f>
        <v>0</v>
      </c>
      <c r="K356" s="122" t="str">
        <f t="shared" si="23"/>
        <v>F</v>
      </c>
      <c r="L35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6" s="122" t="str">
        <f>"SS2016"&amp;"-"&amp;D356&amp;"-"&amp;'Order Form'!$P$3&amp;"-1"</f>
        <v>SS2016-0-1-1</v>
      </c>
    </row>
    <row r="357" spans="1:13" x14ac:dyDescent="0.25">
      <c r="A357" s="360">
        <f>'Order Form'!A372</f>
        <v>100426</v>
      </c>
      <c r="B357" s="357">
        <f t="shared" si="20"/>
        <v>100426</v>
      </c>
      <c r="C357" s="358">
        <f t="shared" si="21"/>
        <v>100426</v>
      </c>
      <c r="D357" s="122">
        <f>'Order Form'!$N$2</f>
        <v>0</v>
      </c>
      <c r="E357" s="361">
        <f>'Order Form'!$K$11</f>
        <v>0</v>
      </c>
      <c r="F357" s="361" t="str">
        <f>IF(ISBLANK('Order Form'!$K$12),"",'Order Form'!$K$12)</f>
        <v/>
      </c>
      <c r="G357" s="123">
        <f t="shared" ca="1" si="22"/>
        <v>42157</v>
      </c>
      <c r="H357" s="362">
        <f>'Order Form'!$K$13</f>
        <v>0</v>
      </c>
      <c r="I357" s="363">
        <f>'Order Form'!E372</f>
        <v>10</v>
      </c>
      <c r="J357" s="352">
        <f>'Order Form'!K372</f>
        <v>0</v>
      </c>
      <c r="K357" s="122" t="str">
        <f t="shared" si="23"/>
        <v>F</v>
      </c>
      <c r="L35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7" s="122" t="str">
        <f>"SS2016"&amp;"-"&amp;D357&amp;"-"&amp;'Order Form'!$P$3&amp;"-1"</f>
        <v>SS2016-0-1-1</v>
      </c>
    </row>
    <row r="358" spans="1:13" x14ac:dyDescent="0.25">
      <c r="A358" s="360">
        <f>'Order Form'!A373</f>
        <v>111349</v>
      </c>
      <c r="B358" s="357">
        <f t="shared" si="20"/>
        <v>111349</v>
      </c>
      <c r="C358" s="358">
        <f t="shared" si="21"/>
        <v>111349</v>
      </c>
      <c r="D358" s="122">
        <f>'Order Form'!$N$2</f>
        <v>0</v>
      </c>
      <c r="E358" s="361">
        <f>'Order Form'!$K$11</f>
        <v>0</v>
      </c>
      <c r="F358" s="361" t="str">
        <f>IF(ISBLANK('Order Form'!$K$12),"",'Order Form'!$K$12)</f>
        <v/>
      </c>
      <c r="G358" s="123">
        <f t="shared" ca="1" si="22"/>
        <v>42157</v>
      </c>
      <c r="H358" s="362">
        <f>'Order Form'!$K$13</f>
        <v>0</v>
      </c>
      <c r="I358" s="363">
        <f>'Order Form'!E373</f>
        <v>10</v>
      </c>
      <c r="J358" s="352">
        <f>'Order Form'!K373</f>
        <v>0</v>
      </c>
      <c r="K358" s="122" t="str">
        <f t="shared" si="23"/>
        <v>F</v>
      </c>
      <c r="L35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8" s="122" t="str">
        <f>"SS2016"&amp;"-"&amp;D358&amp;"-"&amp;'Order Form'!$P$3&amp;"-1"</f>
        <v>SS2016-0-1-1</v>
      </c>
    </row>
    <row r="359" spans="1:13" x14ac:dyDescent="0.25">
      <c r="A359" s="360">
        <f>'Order Form'!A374</f>
        <v>111350</v>
      </c>
      <c r="B359" s="357">
        <f t="shared" si="20"/>
        <v>111350</v>
      </c>
      <c r="C359" s="358">
        <f t="shared" si="21"/>
        <v>111350</v>
      </c>
      <c r="D359" s="122">
        <f>'Order Form'!$N$2</f>
        <v>0</v>
      </c>
      <c r="E359" s="361">
        <f>'Order Form'!$K$11</f>
        <v>0</v>
      </c>
      <c r="F359" s="361" t="str">
        <f>IF(ISBLANK('Order Form'!$K$12),"",'Order Form'!$K$12)</f>
        <v/>
      </c>
      <c r="G359" s="123">
        <f t="shared" ca="1" si="22"/>
        <v>42157</v>
      </c>
      <c r="H359" s="362">
        <f>'Order Form'!$K$13</f>
        <v>0</v>
      </c>
      <c r="I359" s="363">
        <f>'Order Form'!E374</f>
        <v>10</v>
      </c>
      <c r="J359" s="352">
        <f>'Order Form'!K374</f>
        <v>0</v>
      </c>
      <c r="K359" s="122" t="str">
        <f t="shared" si="23"/>
        <v>F</v>
      </c>
      <c r="L35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59" s="122" t="str">
        <f>"SS2016"&amp;"-"&amp;D359&amp;"-"&amp;'Order Form'!$P$3&amp;"-1"</f>
        <v>SS2016-0-1-1</v>
      </c>
    </row>
    <row r="360" spans="1:13" x14ac:dyDescent="0.25">
      <c r="A360" s="360">
        <f>'Order Form'!A375</f>
        <v>108418</v>
      </c>
      <c r="B360" s="357">
        <f t="shared" si="20"/>
        <v>108418</v>
      </c>
      <c r="C360" s="358">
        <f t="shared" si="21"/>
        <v>108418</v>
      </c>
      <c r="D360" s="122">
        <f>'Order Form'!$N$2</f>
        <v>0</v>
      </c>
      <c r="E360" s="361">
        <f>'Order Form'!$K$11</f>
        <v>0</v>
      </c>
      <c r="F360" s="361" t="str">
        <f>IF(ISBLANK('Order Form'!$K$12),"",'Order Form'!$K$12)</f>
        <v/>
      </c>
      <c r="G360" s="123">
        <f t="shared" ca="1" si="22"/>
        <v>42157</v>
      </c>
      <c r="H360" s="362">
        <f>'Order Form'!$K$13</f>
        <v>0</v>
      </c>
      <c r="I360" s="363">
        <f>'Order Form'!E375</f>
        <v>10</v>
      </c>
      <c r="J360" s="352">
        <f>'Order Form'!K375</f>
        <v>0</v>
      </c>
      <c r="K360" s="122" t="str">
        <f t="shared" si="23"/>
        <v>F</v>
      </c>
      <c r="L36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0" s="122" t="str">
        <f>"SS2016"&amp;"-"&amp;D360&amp;"-"&amp;'Order Form'!$P$3&amp;"-1"</f>
        <v>SS2016-0-1-1</v>
      </c>
    </row>
    <row r="361" spans="1:13" x14ac:dyDescent="0.25">
      <c r="A361" s="360">
        <f>'Order Form'!A376</f>
        <v>100558</v>
      </c>
      <c r="B361" s="357">
        <f t="shared" si="20"/>
        <v>100558</v>
      </c>
      <c r="C361" s="358">
        <f t="shared" si="21"/>
        <v>100558</v>
      </c>
      <c r="D361" s="122">
        <f>'Order Form'!$N$2</f>
        <v>0</v>
      </c>
      <c r="E361" s="361">
        <f>'Order Form'!$K$11</f>
        <v>0</v>
      </c>
      <c r="F361" s="361" t="str">
        <f>IF(ISBLANK('Order Form'!$K$12),"",'Order Form'!$K$12)</f>
        <v/>
      </c>
      <c r="G361" s="123">
        <f t="shared" ca="1" si="22"/>
        <v>42157</v>
      </c>
      <c r="H361" s="362">
        <f>'Order Form'!$K$13</f>
        <v>0</v>
      </c>
      <c r="I361" s="363">
        <f>'Order Form'!E376</f>
        <v>10</v>
      </c>
      <c r="J361" s="352">
        <f>'Order Form'!K376</f>
        <v>0</v>
      </c>
      <c r="K361" s="122" t="str">
        <f t="shared" si="23"/>
        <v>F</v>
      </c>
      <c r="L36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1" s="122" t="str">
        <f>"SS2016"&amp;"-"&amp;D361&amp;"-"&amp;'Order Form'!$P$3&amp;"-1"</f>
        <v>SS2016-0-1-1</v>
      </c>
    </row>
    <row r="362" spans="1:13" x14ac:dyDescent="0.25">
      <c r="A362" s="360">
        <f>'Order Form'!A377</f>
        <v>108384</v>
      </c>
      <c r="B362" s="357">
        <f t="shared" si="20"/>
        <v>108384</v>
      </c>
      <c r="C362" s="358">
        <f t="shared" si="21"/>
        <v>108384</v>
      </c>
      <c r="D362" s="122">
        <f>'Order Form'!$N$2</f>
        <v>0</v>
      </c>
      <c r="E362" s="361">
        <f>'Order Form'!$K$11</f>
        <v>0</v>
      </c>
      <c r="F362" s="361" t="str">
        <f>IF(ISBLANK('Order Form'!$K$12),"",'Order Form'!$K$12)</f>
        <v/>
      </c>
      <c r="G362" s="123">
        <f t="shared" ca="1" si="22"/>
        <v>42157</v>
      </c>
      <c r="H362" s="362">
        <f>'Order Form'!$K$13</f>
        <v>0</v>
      </c>
      <c r="I362" s="363">
        <f>'Order Form'!E377</f>
        <v>10</v>
      </c>
      <c r="J362" s="352">
        <f>'Order Form'!K377</f>
        <v>0</v>
      </c>
      <c r="K362" s="122" t="str">
        <f t="shared" si="23"/>
        <v>F</v>
      </c>
      <c r="L36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2" s="122" t="str">
        <f>"SS2016"&amp;"-"&amp;D362&amp;"-"&amp;'Order Form'!$P$3&amp;"-1"</f>
        <v>SS2016-0-1-1</v>
      </c>
    </row>
    <row r="363" spans="1:13" x14ac:dyDescent="0.25">
      <c r="A363" s="360">
        <f>'Order Form'!A378</f>
        <v>108406</v>
      </c>
      <c r="B363" s="357">
        <f t="shared" si="20"/>
        <v>108406</v>
      </c>
      <c r="C363" s="358">
        <f t="shared" si="21"/>
        <v>108406</v>
      </c>
      <c r="D363" s="122">
        <f>'Order Form'!$N$2</f>
        <v>0</v>
      </c>
      <c r="E363" s="361">
        <f>'Order Form'!$K$11</f>
        <v>0</v>
      </c>
      <c r="F363" s="361" t="str">
        <f>IF(ISBLANK('Order Form'!$K$12),"",'Order Form'!$K$12)</f>
        <v/>
      </c>
      <c r="G363" s="123">
        <f t="shared" ca="1" si="22"/>
        <v>42157</v>
      </c>
      <c r="H363" s="362">
        <f>'Order Form'!$K$13</f>
        <v>0</v>
      </c>
      <c r="I363" s="363">
        <f>'Order Form'!E378</f>
        <v>10</v>
      </c>
      <c r="J363" s="352">
        <f>'Order Form'!K378</f>
        <v>0</v>
      </c>
      <c r="K363" s="122" t="str">
        <f t="shared" si="23"/>
        <v>F</v>
      </c>
      <c r="L36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3" s="122" t="str">
        <f>"SS2016"&amp;"-"&amp;D363&amp;"-"&amp;'Order Form'!$P$3&amp;"-1"</f>
        <v>SS2016-0-1-1</v>
      </c>
    </row>
    <row r="364" spans="1:13" x14ac:dyDescent="0.25">
      <c r="A364" s="360">
        <f>'Order Form'!A379</f>
        <v>108405</v>
      </c>
      <c r="B364" s="357">
        <f t="shared" si="20"/>
        <v>108405</v>
      </c>
      <c r="C364" s="358">
        <f t="shared" si="21"/>
        <v>108405</v>
      </c>
      <c r="D364" s="122">
        <f>'Order Form'!$N$2</f>
        <v>0</v>
      </c>
      <c r="E364" s="361">
        <f>'Order Form'!$K$11</f>
        <v>0</v>
      </c>
      <c r="F364" s="361" t="str">
        <f>IF(ISBLANK('Order Form'!$K$12),"",'Order Form'!$K$12)</f>
        <v/>
      </c>
      <c r="G364" s="123">
        <f t="shared" ca="1" si="22"/>
        <v>42157</v>
      </c>
      <c r="H364" s="362">
        <f>'Order Form'!$K$13</f>
        <v>0</v>
      </c>
      <c r="I364" s="363">
        <f>'Order Form'!E379</f>
        <v>10</v>
      </c>
      <c r="J364" s="352">
        <f>'Order Form'!K379</f>
        <v>0</v>
      </c>
      <c r="K364" s="122" t="str">
        <f t="shared" si="23"/>
        <v>F</v>
      </c>
      <c r="L36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4" s="122" t="str">
        <f>"SS2016"&amp;"-"&amp;D364&amp;"-"&amp;'Order Form'!$P$3&amp;"-1"</f>
        <v>SS2016-0-1-1</v>
      </c>
    </row>
    <row r="365" spans="1:13" x14ac:dyDescent="0.25">
      <c r="A365" s="360">
        <f>'Order Form'!A380</f>
        <v>108869</v>
      </c>
      <c r="B365" s="357">
        <f t="shared" si="20"/>
        <v>108869</v>
      </c>
      <c r="C365" s="358">
        <f t="shared" si="21"/>
        <v>108869</v>
      </c>
      <c r="D365" s="122">
        <f>'Order Form'!$N$2</f>
        <v>0</v>
      </c>
      <c r="E365" s="361">
        <f>'Order Form'!$K$11</f>
        <v>0</v>
      </c>
      <c r="F365" s="361" t="str">
        <f>IF(ISBLANK('Order Form'!$K$12),"",'Order Form'!$K$12)</f>
        <v/>
      </c>
      <c r="G365" s="123">
        <f t="shared" ca="1" si="22"/>
        <v>42157</v>
      </c>
      <c r="H365" s="362">
        <f>'Order Form'!$K$13</f>
        <v>0</v>
      </c>
      <c r="I365" s="363">
        <f>'Order Form'!E380</f>
        <v>10</v>
      </c>
      <c r="J365" s="352">
        <f>'Order Form'!K380</f>
        <v>0</v>
      </c>
      <c r="K365" s="122" t="str">
        <f t="shared" si="23"/>
        <v>F</v>
      </c>
      <c r="L36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5" s="122" t="str">
        <f>"SS2016"&amp;"-"&amp;D365&amp;"-"&amp;'Order Form'!$P$3&amp;"-1"</f>
        <v>SS2016-0-1-1</v>
      </c>
    </row>
    <row r="366" spans="1:13" x14ac:dyDescent="0.25">
      <c r="A366" s="360">
        <f>'Order Form'!A381</f>
        <v>100431</v>
      </c>
      <c r="B366" s="357">
        <f t="shared" si="20"/>
        <v>100431</v>
      </c>
      <c r="C366" s="358">
        <f t="shared" si="21"/>
        <v>100431</v>
      </c>
      <c r="D366" s="122">
        <f>'Order Form'!$N$2</f>
        <v>0</v>
      </c>
      <c r="E366" s="361">
        <f>'Order Form'!$K$11</f>
        <v>0</v>
      </c>
      <c r="F366" s="361" t="str">
        <f>IF(ISBLANK('Order Form'!$K$12),"",'Order Form'!$K$12)</f>
        <v/>
      </c>
      <c r="G366" s="123">
        <f t="shared" ca="1" si="22"/>
        <v>42157</v>
      </c>
      <c r="H366" s="362">
        <f>'Order Form'!$K$13</f>
        <v>0</v>
      </c>
      <c r="I366" s="363">
        <f>'Order Form'!E381</f>
        <v>10</v>
      </c>
      <c r="J366" s="352">
        <f>'Order Form'!K381</f>
        <v>0</v>
      </c>
      <c r="K366" s="122" t="str">
        <f t="shared" si="23"/>
        <v>F</v>
      </c>
      <c r="L36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6" s="122" t="str">
        <f>"SS2016"&amp;"-"&amp;D366&amp;"-"&amp;'Order Form'!$P$3&amp;"-1"</f>
        <v>SS2016-0-1-1</v>
      </c>
    </row>
    <row r="367" spans="1:13" x14ac:dyDescent="0.25">
      <c r="A367" s="360">
        <f>'Order Form'!A382</f>
        <v>100423</v>
      </c>
      <c r="B367" s="357">
        <f t="shared" si="20"/>
        <v>100423</v>
      </c>
      <c r="C367" s="358">
        <f t="shared" si="21"/>
        <v>100423</v>
      </c>
      <c r="D367" s="122">
        <f>'Order Form'!$N$2</f>
        <v>0</v>
      </c>
      <c r="E367" s="361">
        <f>'Order Form'!$K$11</f>
        <v>0</v>
      </c>
      <c r="F367" s="361" t="str">
        <f>IF(ISBLANK('Order Form'!$K$12),"",'Order Form'!$K$12)</f>
        <v/>
      </c>
      <c r="G367" s="123">
        <f t="shared" ca="1" si="22"/>
        <v>42157</v>
      </c>
      <c r="H367" s="362">
        <f>'Order Form'!$K$13</f>
        <v>0</v>
      </c>
      <c r="I367" s="363">
        <f>'Order Form'!E382</f>
        <v>10</v>
      </c>
      <c r="J367" s="352">
        <f>'Order Form'!K382</f>
        <v>0</v>
      </c>
      <c r="K367" s="122" t="str">
        <f t="shared" si="23"/>
        <v>F</v>
      </c>
      <c r="L36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7" s="122" t="str">
        <f>"SS2016"&amp;"-"&amp;D367&amp;"-"&amp;'Order Form'!$P$3&amp;"-1"</f>
        <v>SS2016-0-1-1</v>
      </c>
    </row>
    <row r="368" spans="1:13" x14ac:dyDescent="0.25">
      <c r="A368" s="360">
        <f>'Order Form'!A383</f>
        <v>100427</v>
      </c>
      <c r="B368" s="357">
        <f t="shared" si="20"/>
        <v>100427</v>
      </c>
      <c r="C368" s="358">
        <f t="shared" si="21"/>
        <v>100427</v>
      </c>
      <c r="D368" s="122">
        <f>'Order Form'!$N$2</f>
        <v>0</v>
      </c>
      <c r="E368" s="361">
        <f>'Order Form'!$K$11</f>
        <v>0</v>
      </c>
      <c r="F368" s="361" t="str">
        <f>IF(ISBLANK('Order Form'!$K$12),"",'Order Form'!$K$12)</f>
        <v/>
      </c>
      <c r="G368" s="123">
        <f t="shared" ca="1" si="22"/>
        <v>42157</v>
      </c>
      <c r="H368" s="362">
        <f>'Order Form'!$K$13</f>
        <v>0</v>
      </c>
      <c r="I368" s="363">
        <f>'Order Form'!E383</f>
        <v>10</v>
      </c>
      <c r="J368" s="352">
        <f>'Order Form'!K383</f>
        <v>0</v>
      </c>
      <c r="K368" s="122" t="str">
        <f t="shared" si="23"/>
        <v>F</v>
      </c>
      <c r="L36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8" s="122" t="str">
        <f>"SS2016"&amp;"-"&amp;D368&amp;"-"&amp;'Order Form'!$P$3&amp;"-1"</f>
        <v>SS2016-0-1-1</v>
      </c>
    </row>
    <row r="369" spans="1:13" x14ac:dyDescent="0.25">
      <c r="A369" s="360">
        <f>'Order Form'!A384</f>
        <v>107792</v>
      </c>
      <c r="B369" s="357">
        <f t="shared" si="20"/>
        <v>107792</v>
      </c>
      <c r="C369" s="358">
        <f t="shared" si="21"/>
        <v>107792</v>
      </c>
      <c r="D369" s="122">
        <f>'Order Form'!$N$2</f>
        <v>0</v>
      </c>
      <c r="E369" s="361">
        <f>'Order Form'!$K$11</f>
        <v>0</v>
      </c>
      <c r="F369" s="361" t="str">
        <f>IF(ISBLANK('Order Form'!$K$12),"",'Order Form'!$K$12)</f>
        <v/>
      </c>
      <c r="G369" s="123">
        <f t="shared" ca="1" si="22"/>
        <v>42157</v>
      </c>
      <c r="H369" s="362">
        <f>'Order Form'!$K$13</f>
        <v>0</v>
      </c>
      <c r="I369" s="363">
        <f>'Order Form'!E384</f>
        <v>10</v>
      </c>
      <c r="J369" s="352">
        <f>'Order Form'!K384</f>
        <v>0</v>
      </c>
      <c r="K369" s="122" t="str">
        <f t="shared" si="23"/>
        <v>F</v>
      </c>
      <c r="L36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69" s="122" t="str">
        <f>"SS2016"&amp;"-"&amp;D369&amp;"-"&amp;'Order Form'!$P$3&amp;"-1"</f>
        <v>SS2016-0-1-1</v>
      </c>
    </row>
    <row r="370" spans="1:13" x14ac:dyDescent="0.25">
      <c r="A370" s="360">
        <f>'Order Form'!A385</f>
        <v>105759</v>
      </c>
      <c r="B370" s="357">
        <f t="shared" si="20"/>
        <v>105759</v>
      </c>
      <c r="C370" s="358">
        <f t="shared" si="21"/>
        <v>105759</v>
      </c>
      <c r="D370" s="122">
        <f>'Order Form'!$N$2</f>
        <v>0</v>
      </c>
      <c r="E370" s="361">
        <f>'Order Form'!$K$11</f>
        <v>0</v>
      </c>
      <c r="F370" s="361" t="str">
        <f>IF(ISBLANK('Order Form'!$K$12),"",'Order Form'!$K$12)</f>
        <v/>
      </c>
      <c r="G370" s="123">
        <f t="shared" ca="1" si="22"/>
        <v>42157</v>
      </c>
      <c r="H370" s="362">
        <f>'Order Form'!$K$13</f>
        <v>0</v>
      </c>
      <c r="I370" s="363">
        <f>'Order Form'!E385</f>
        <v>10</v>
      </c>
      <c r="J370" s="352">
        <f>'Order Form'!K385</f>
        <v>0</v>
      </c>
      <c r="K370" s="122" t="str">
        <f t="shared" si="23"/>
        <v>F</v>
      </c>
      <c r="L37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0" s="122" t="str">
        <f>"SS2016"&amp;"-"&amp;D370&amp;"-"&amp;'Order Form'!$P$3&amp;"-1"</f>
        <v>SS2016-0-1-1</v>
      </c>
    </row>
    <row r="371" spans="1:13" x14ac:dyDescent="0.25">
      <c r="A371" s="360">
        <f>'Order Form'!A386</f>
        <v>100412</v>
      </c>
      <c r="B371" s="357">
        <f t="shared" si="20"/>
        <v>100412</v>
      </c>
      <c r="C371" s="358">
        <f t="shared" si="21"/>
        <v>100412</v>
      </c>
      <c r="D371" s="122">
        <f>'Order Form'!$N$2</f>
        <v>0</v>
      </c>
      <c r="E371" s="361">
        <f>'Order Form'!$K$11</f>
        <v>0</v>
      </c>
      <c r="F371" s="361" t="str">
        <f>IF(ISBLANK('Order Form'!$K$12),"",'Order Form'!$K$12)</f>
        <v/>
      </c>
      <c r="G371" s="123">
        <f t="shared" ca="1" si="22"/>
        <v>42157</v>
      </c>
      <c r="H371" s="362">
        <f>'Order Form'!$K$13</f>
        <v>0</v>
      </c>
      <c r="I371" s="363">
        <f>'Order Form'!E386</f>
        <v>10</v>
      </c>
      <c r="J371" s="352">
        <f>'Order Form'!K386</f>
        <v>0</v>
      </c>
      <c r="K371" s="122" t="str">
        <f t="shared" si="23"/>
        <v>F</v>
      </c>
      <c r="L37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1" s="122" t="str">
        <f>"SS2016"&amp;"-"&amp;D371&amp;"-"&amp;'Order Form'!$P$3&amp;"-1"</f>
        <v>SS2016-0-1-1</v>
      </c>
    </row>
    <row r="372" spans="1:13" x14ac:dyDescent="0.25">
      <c r="A372" s="360">
        <f>'Order Form'!A387</f>
        <v>111352</v>
      </c>
      <c r="B372" s="357">
        <f t="shared" si="20"/>
        <v>111352</v>
      </c>
      <c r="C372" s="358">
        <f t="shared" si="21"/>
        <v>111352</v>
      </c>
      <c r="D372" s="122">
        <f>'Order Form'!$N$2</f>
        <v>0</v>
      </c>
      <c r="E372" s="361">
        <f>'Order Form'!$K$11</f>
        <v>0</v>
      </c>
      <c r="F372" s="361" t="str">
        <f>IF(ISBLANK('Order Form'!$K$12),"",'Order Form'!$K$12)</f>
        <v/>
      </c>
      <c r="G372" s="123">
        <f t="shared" ca="1" si="22"/>
        <v>42157</v>
      </c>
      <c r="H372" s="362">
        <f>'Order Form'!$K$13</f>
        <v>0</v>
      </c>
      <c r="I372" s="363">
        <f>'Order Form'!E387</f>
        <v>10</v>
      </c>
      <c r="J372" s="352">
        <f>'Order Form'!K387</f>
        <v>0</v>
      </c>
      <c r="K372" s="122" t="str">
        <f t="shared" si="23"/>
        <v>F</v>
      </c>
      <c r="L37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2" s="122" t="str">
        <f>"SS2016"&amp;"-"&amp;D372&amp;"-"&amp;'Order Form'!$P$3&amp;"-1"</f>
        <v>SS2016-0-1-1</v>
      </c>
    </row>
    <row r="373" spans="1:13" x14ac:dyDescent="0.25">
      <c r="A373" s="360">
        <f>'Order Form'!A388</f>
        <v>100424</v>
      </c>
      <c r="B373" s="357">
        <f t="shared" si="20"/>
        <v>100424</v>
      </c>
      <c r="C373" s="358">
        <f t="shared" si="21"/>
        <v>100424</v>
      </c>
      <c r="D373" s="122">
        <f>'Order Form'!$N$2</f>
        <v>0</v>
      </c>
      <c r="E373" s="361">
        <f>'Order Form'!$K$11</f>
        <v>0</v>
      </c>
      <c r="F373" s="361" t="str">
        <f>IF(ISBLANK('Order Form'!$K$12),"",'Order Form'!$K$12)</f>
        <v/>
      </c>
      <c r="G373" s="123">
        <f t="shared" ca="1" si="22"/>
        <v>42157</v>
      </c>
      <c r="H373" s="362">
        <f>'Order Form'!$K$13</f>
        <v>0</v>
      </c>
      <c r="I373" s="363">
        <f>'Order Form'!E388</f>
        <v>10</v>
      </c>
      <c r="J373" s="352">
        <f>'Order Form'!K388</f>
        <v>0</v>
      </c>
      <c r="K373" s="122" t="str">
        <f t="shared" si="23"/>
        <v>F</v>
      </c>
      <c r="L37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3" s="122" t="str">
        <f>"SS2016"&amp;"-"&amp;D373&amp;"-"&amp;'Order Form'!$P$3&amp;"-1"</f>
        <v>SS2016-0-1-1</v>
      </c>
    </row>
    <row r="374" spans="1:13" x14ac:dyDescent="0.25">
      <c r="A374" s="360">
        <f>'Order Form'!A389</f>
        <v>100425</v>
      </c>
      <c r="B374" s="357">
        <f t="shared" si="20"/>
        <v>100425</v>
      </c>
      <c r="C374" s="358">
        <f t="shared" si="21"/>
        <v>100425</v>
      </c>
      <c r="D374" s="122">
        <f>'Order Form'!$N$2</f>
        <v>0</v>
      </c>
      <c r="E374" s="361">
        <f>'Order Form'!$K$11</f>
        <v>0</v>
      </c>
      <c r="F374" s="361" t="str">
        <f>IF(ISBLANK('Order Form'!$K$12),"",'Order Form'!$K$12)</f>
        <v/>
      </c>
      <c r="G374" s="123">
        <f t="shared" ca="1" si="22"/>
        <v>42157</v>
      </c>
      <c r="H374" s="362">
        <f>'Order Form'!$K$13</f>
        <v>0</v>
      </c>
      <c r="I374" s="363">
        <f>'Order Form'!E389</f>
        <v>10</v>
      </c>
      <c r="J374" s="352">
        <f>'Order Form'!K389</f>
        <v>0</v>
      </c>
      <c r="K374" s="122" t="str">
        <f t="shared" si="23"/>
        <v>F</v>
      </c>
      <c r="L37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4" s="122" t="str">
        <f>"SS2016"&amp;"-"&amp;D374&amp;"-"&amp;'Order Form'!$P$3&amp;"-1"</f>
        <v>SS2016-0-1-1</v>
      </c>
    </row>
    <row r="375" spans="1:13" x14ac:dyDescent="0.25">
      <c r="A375" s="360">
        <f>'Order Form'!A390</f>
        <v>100684</v>
      </c>
      <c r="B375" s="357">
        <f t="shared" si="20"/>
        <v>100684</v>
      </c>
      <c r="C375" s="358">
        <f t="shared" si="21"/>
        <v>100684</v>
      </c>
      <c r="D375" s="122">
        <f>'Order Form'!$N$2</f>
        <v>0</v>
      </c>
      <c r="E375" s="361">
        <f>'Order Form'!$K$11</f>
        <v>0</v>
      </c>
      <c r="F375" s="361" t="str">
        <f>IF(ISBLANK('Order Form'!$K$12),"",'Order Form'!$K$12)</f>
        <v/>
      </c>
      <c r="G375" s="123">
        <f t="shared" ca="1" si="22"/>
        <v>42157</v>
      </c>
      <c r="H375" s="362">
        <f>'Order Form'!$K$13</f>
        <v>0</v>
      </c>
      <c r="I375" s="363">
        <f>'Order Form'!E390</f>
        <v>10</v>
      </c>
      <c r="J375" s="352">
        <f>'Order Form'!K390</f>
        <v>0</v>
      </c>
      <c r="K375" s="122" t="str">
        <f t="shared" si="23"/>
        <v>F</v>
      </c>
      <c r="L37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5" s="122" t="str">
        <f>"SS2016"&amp;"-"&amp;D375&amp;"-"&amp;'Order Form'!$P$3&amp;"-1"</f>
        <v>SS2016-0-1-1</v>
      </c>
    </row>
    <row r="376" spans="1:13" x14ac:dyDescent="0.25">
      <c r="A376" s="360">
        <f>'Order Form'!A391</f>
        <v>100460</v>
      </c>
      <c r="B376" s="357">
        <f t="shared" si="20"/>
        <v>100460</v>
      </c>
      <c r="C376" s="358">
        <f t="shared" si="21"/>
        <v>100460</v>
      </c>
      <c r="D376" s="122">
        <f>'Order Form'!$N$2</f>
        <v>0</v>
      </c>
      <c r="E376" s="361">
        <f>'Order Form'!$K$11</f>
        <v>0</v>
      </c>
      <c r="F376" s="361" t="str">
        <f>IF(ISBLANK('Order Form'!$K$12),"",'Order Form'!$K$12)</f>
        <v/>
      </c>
      <c r="G376" s="123">
        <f t="shared" ca="1" si="22"/>
        <v>42157</v>
      </c>
      <c r="H376" s="362">
        <f>'Order Form'!$K$13</f>
        <v>0</v>
      </c>
      <c r="I376" s="363">
        <f>'Order Form'!E391</f>
        <v>10</v>
      </c>
      <c r="J376" s="352">
        <f>'Order Form'!K391</f>
        <v>0</v>
      </c>
      <c r="K376" s="122" t="str">
        <f t="shared" si="23"/>
        <v>F</v>
      </c>
      <c r="L37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6" s="122" t="str">
        <f>"SS2016"&amp;"-"&amp;D376&amp;"-"&amp;'Order Form'!$P$3&amp;"-1"</f>
        <v>SS2016-0-1-1</v>
      </c>
    </row>
    <row r="377" spans="1:13" x14ac:dyDescent="0.25">
      <c r="A377" s="360">
        <f>'Order Form'!A392</f>
        <v>108377</v>
      </c>
      <c r="B377" s="357">
        <f t="shared" si="20"/>
        <v>108377</v>
      </c>
      <c r="C377" s="358">
        <f t="shared" si="21"/>
        <v>108377</v>
      </c>
      <c r="D377" s="122">
        <f>'Order Form'!$N$2</f>
        <v>0</v>
      </c>
      <c r="E377" s="361">
        <f>'Order Form'!$K$11</f>
        <v>0</v>
      </c>
      <c r="F377" s="361" t="str">
        <f>IF(ISBLANK('Order Form'!$K$12),"",'Order Form'!$K$12)</f>
        <v/>
      </c>
      <c r="G377" s="123">
        <f t="shared" ca="1" si="22"/>
        <v>42157</v>
      </c>
      <c r="H377" s="362">
        <f>'Order Form'!$K$13</f>
        <v>0</v>
      </c>
      <c r="I377" s="363">
        <f>'Order Form'!E392</f>
        <v>10</v>
      </c>
      <c r="J377" s="352">
        <f>'Order Form'!K392</f>
        <v>0</v>
      </c>
      <c r="K377" s="122" t="str">
        <f t="shared" si="23"/>
        <v>F</v>
      </c>
      <c r="L37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7" s="122" t="str">
        <f>"SS2016"&amp;"-"&amp;D377&amp;"-"&amp;'Order Form'!$P$3&amp;"-1"</f>
        <v>SS2016-0-1-1</v>
      </c>
    </row>
    <row r="378" spans="1:13" x14ac:dyDescent="0.25">
      <c r="A378" s="360">
        <f>'Order Form'!A393</f>
        <v>104834</v>
      </c>
      <c r="B378" s="357">
        <f t="shared" si="20"/>
        <v>104834</v>
      </c>
      <c r="C378" s="358">
        <f t="shared" si="21"/>
        <v>104834</v>
      </c>
      <c r="D378" s="122">
        <f>'Order Form'!$N$2</f>
        <v>0</v>
      </c>
      <c r="E378" s="361">
        <f>'Order Form'!$K$11</f>
        <v>0</v>
      </c>
      <c r="F378" s="361" t="str">
        <f>IF(ISBLANK('Order Form'!$K$12),"",'Order Form'!$K$12)</f>
        <v/>
      </c>
      <c r="G378" s="123">
        <f t="shared" ca="1" si="22"/>
        <v>42157</v>
      </c>
      <c r="H378" s="362">
        <f>'Order Form'!$K$13</f>
        <v>0</v>
      </c>
      <c r="I378" s="363">
        <f>'Order Form'!E393</f>
        <v>10</v>
      </c>
      <c r="J378" s="352">
        <f>'Order Form'!K393</f>
        <v>0</v>
      </c>
      <c r="K378" s="122" t="str">
        <f t="shared" si="23"/>
        <v>F</v>
      </c>
      <c r="L37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8" s="122" t="str">
        <f>"SS2016"&amp;"-"&amp;D378&amp;"-"&amp;'Order Form'!$P$3&amp;"-1"</f>
        <v>SS2016-0-1-1</v>
      </c>
    </row>
    <row r="379" spans="1:13" x14ac:dyDescent="0.25">
      <c r="A379" s="360">
        <f>'Order Form'!A394</f>
        <v>111361</v>
      </c>
      <c r="B379" s="357">
        <f t="shared" si="20"/>
        <v>111361</v>
      </c>
      <c r="C379" s="358">
        <f t="shared" si="21"/>
        <v>111361</v>
      </c>
      <c r="D379" s="122">
        <f>'Order Form'!$N$2</f>
        <v>0</v>
      </c>
      <c r="E379" s="361">
        <f>'Order Form'!$K$11</f>
        <v>0</v>
      </c>
      <c r="F379" s="361" t="str">
        <f>IF(ISBLANK('Order Form'!$K$12),"",'Order Form'!$K$12)</f>
        <v/>
      </c>
      <c r="G379" s="123">
        <f t="shared" ca="1" si="22"/>
        <v>42157</v>
      </c>
      <c r="H379" s="362">
        <f>'Order Form'!$K$13</f>
        <v>0</v>
      </c>
      <c r="I379" s="363">
        <f>'Order Form'!E394</f>
        <v>10</v>
      </c>
      <c r="J379" s="352">
        <f>'Order Form'!K394</f>
        <v>0</v>
      </c>
      <c r="K379" s="122" t="str">
        <f t="shared" si="23"/>
        <v>F</v>
      </c>
      <c r="L37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79" s="122" t="str">
        <f>"SS2016"&amp;"-"&amp;D379&amp;"-"&amp;'Order Form'!$P$3&amp;"-1"</f>
        <v>SS2016-0-1-1</v>
      </c>
    </row>
    <row r="380" spans="1:13" x14ac:dyDescent="0.25">
      <c r="A380" s="360">
        <f>'Order Form'!A395</f>
        <v>100441</v>
      </c>
      <c r="B380" s="357">
        <f t="shared" si="20"/>
        <v>100441</v>
      </c>
      <c r="C380" s="358">
        <f t="shared" si="21"/>
        <v>100441</v>
      </c>
      <c r="D380" s="122">
        <f>'Order Form'!$N$2</f>
        <v>0</v>
      </c>
      <c r="E380" s="361">
        <f>'Order Form'!$K$11</f>
        <v>0</v>
      </c>
      <c r="F380" s="361" t="str">
        <f>IF(ISBLANK('Order Form'!$K$12),"",'Order Form'!$K$12)</f>
        <v/>
      </c>
      <c r="G380" s="123">
        <f t="shared" ca="1" si="22"/>
        <v>42157</v>
      </c>
      <c r="H380" s="362">
        <f>'Order Form'!$K$13</f>
        <v>0</v>
      </c>
      <c r="I380" s="363">
        <f>'Order Form'!E395</f>
        <v>10</v>
      </c>
      <c r="J380" s="352">
        <f>'Order Form'!K395</f>
        <v>0</v>
      </c>
      <c r="K380" s="122" t="str">
        <f t="shared" si="23"/>
        <v>F</v>
      </c>
      <c r="L38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0" s="122" t="str">
        <f>"SS2016"&amp;"-"&amp;D380&amp;"-"&amp;'Order Form'!$P$3&amp;"-1"</f>
        <v>SS2016-0-1-1</v>
      </c>
    </row>
    <row r="381" spans="1:13" x14ac:dyDescent="0.25">
      <c r="A381" s="360">
        <f>'Order Form'!A396</f>
        <v>100448</v>
      </c>
      <c r="B381" s="357">
        <f t="shared" si="20"/>
        <v>100448</v>
      </c>
      <c r="C381" s="358">
        <f t="shared" si="21"/>
        <v>100448</v>
      </c>
      <c r="D381" s="122">
        <f>'Order Form'!$N$2</f>
        <v>0</v>
      </c>
      <c r="E381" s="361">
        <f>'Order Form'!$K$11</f>
        <v>0</v>
      </c>
      <c r="F381" s="361" t="str">
        <f>IF(ISBLANK('Order Form'!$K$12),"",'Order Form'!$K$12)</f>
        <v/>
      </c>
      <c r="G381" s="123">
        <f t="shared" ca="1" si="22"/>
        <v>42157</v>
      </c>
      <c r="H381" s="362">
        <f>'Order Form'!$K$13</f>
        <v>0</v>
      </c>
      <c r="I381" s="363">
        <f>'Order Form'!E396</f>
        <v>10</v>
      </c>
      <c r="J381" s="352">
        <f>'Order Form'!K396</f>
        <v>0</v>
      </c>
      <c r="K381" s="122" t="str">
        <f t="shared" si="23"/>
        <v>F</v>
      </c>
      <c r="L38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1" s="122" t="str">
        <f>"SS2016"&amp;"-"&amp;D381&amp;"-"&amp;'Order Form'!$P$3&amp;"-1"</f>
        <v>SS2016-0-1-1</v>
      </c>
    </row>
    <row r="382" spans="1:13" x14ac:dyDescent="0.25">
      <c r="A382" s="360">
        <f>'Order Form'!A397</f>
        <v>108867</v>
      </c>
      <c r="B382" s="357">
        <f t="shared" si="20"/>
        <v>108867</v>
      </c>
      <c r="C382" s="358">
        <f t="shared" si="21"/>
        <v>108867</v>
      </c>
      <c r="D382" s="122">
        <f>'Order Form'!$N$2</f>
        <v>0</v>
      </c>
      <c r="E382" s="361">
        <f>'Order Form'!$K$11</f>
        <v>0</v>
      </c>
      <c r="F382" s="361" t="str">
        <f>IF(ISBLANK('Order Form'!$K$12),"",'Order Form'!$K$12)</f>
        <v/>
      </c>
      <c r="G382" s="123">
        <f t="shared" ca="1" si="22"/>
        <v>42157</v>
      </c>
      <c r="H382" s="362">
        <f>'Order Form'!$K$13</f>
        <v>0</v>
      </c>
      <c r="I382" s="363">
        <f>'Order Form'!E397</f>
        <v>10</v>
      </c>
      <c r="J382" s="352">
        <f>'Order Form'!K397</f>
        <v>0</v>
      </c>
      <c r="K382" s="122" t="str">
        <f t="shared" si="23"/>
        <v>F</v>
      </c>
      <c r="L38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2" s="122" t="str">
        <f>"SS2016"&amp;"-"&amp;D382&amp;"-"&amp;'Order Form'!$P$3&amp;"-1"</f>
        <v>SS2016-0-1-1</v>
      </c>
    </row>
    <row r="383" spans="1:13" x14ac:dyDescent="0.25">
      <c r="A383" s="360">
        <f>'Order Form'!A398</f>
        <v>108884</v>
      </c>
      <c r="B383" s="357">
        <f t="shared" si="20"/>
        <v>108884</v>
      </c>
      <c r="C383" s="358">
        <f t="shared" si="21"/>
        <v>108884</v>
      </c>
      <c r="D383" s="122">
        <f>'Order Form'!$N$2</f>
        <v>0</v>
      </c>
      <c r="E383" s="361">
        <f>'Order Form'!$K$11</f>
        <v>0</v>
      </c>
      <c r="F383" s="361" t="str">
        <f>IF(ISBLANK('Order Form'!$K$12),"",'Order Form'!$K$12)</f>
        <v/>
      </c>
      <c r="G383" s="123">
        <f t="shared" ca="1" si="22"/>
        <v>42157</v>
      </c>
      <c r="H383" s="362">
        <f>'Order Form'!$K$13</f>
        <v>0</v>
      </c>
      <c r="I383" s="363">
        <f>'Order Form'!E398</f>
        <v>10</v>
      </c>
      <c r="J383" s="352">
        <f>'Order Form'!K398</f>
        <v>0</v>
      </c>
      <c r="K383" s="122" t="str">
        <f t="shared" si="23"/>
        <v>F</v>
      </c>
      <c r="L38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3" s="122" t="str">
        <f>"SS2016"&amp;"-"&amp;D383&amp;"-"&amp;'Order Form'!$P$3&amp;"-1"</f>
        <v>SS2016-0-1-1</v>
      </c>
    </row>
    <row r="384" spans="1:13" x14ac:dyDescent="0.25">
      <c r="A384" s="360">
        <f>'Order Form'!A399</f>
        <v>108846</v>
      </c>
      <c r="B384" s="357">
        <f t="shared" si="20"/>
        <v>108846</v>
      </c>
      <c r="C384" s="358">
        <f t="shared" si="21"/>
        <v>108846</v>
      </c>
      <c r="D384" s="122">
        <f>'Order Form'!$N$2</f>
        <v>0</v>
      </c>
      <c r="E384" s="361">
        <f>'Order Form'!$K$11</f>
        <v>0</v>
      </c>
      <c r="F384" s="361" t="str">
        <f>IF(ISBLANK('Order Form'!$K$12),"",'Order Form'!$K$12)</f>
        <v/>
      </c>
      <c r="G384" s="123">
        <f t="shared" ca="1" si="22"/>
        <v>42157</v>
      </c>
      <c r="H384" s="362">
        <f>'Order Form'!$K$13</f>
        <v>0</v>
      </c>
      <c r="I384" s="363">
        <f>'Order Form'!E399</f>
        <v>10</v>
      </c>
      <c r="J384" s="352">
        <f>'Order Form'!K399</f>
        <v>0</v>
      </c>
      <c r="K384" s="122" t="str">
        <f t="shared" si="23"/>
        <v>F</v>
      </c>
      <c r="L38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4" s="122" t="str">
        <f>"SS2016"&amp;"-"&amp;D384&amp;"-"&amp;'Order Form'!$P$3&amp;"-1"</f>
        <v>SS2016-0-1-1</v>
      </c>
    </row>
    <row r="385" spans="1:13" x14ac:dyDescent="0.25">
      <c r="A385" s="360">
        <f>'Order Form'!A400</f>
        <v>111357</v>
      </c>
      <c r="B385" s="357">
        <f t="shared" si="20"/>
        <v>111357</v>
      </c>
      <c r="C385" s="358">
        <f t="shared" si="21"/>
        <v>111357</v>
      </c>
      <c r="D385" s="122">
        <f>'Order Form'!$N$2</f>
        <v>0</v>
      </c>
      <c r="E385" s="361">
        <f>'Order Form'!$K$11</f>
        <v>0</v>
      </c>
      <c r="F385" s="361" t="str">
        <f>IF(ISBLANK('Order Form'!$K$12),"",'Order Form'!$K$12)</f>
        <v/>
      </c>
      <c r="G385" s="123">
        <f t="shared" ca="1" si="22"/>
        <v>42157</v>
      </c>
      <c r="H385" s="362">
        <f>'Order Form'!$K$13</f>
        <v>0</v>
      </c>
      <c r="I385" s="363">
        <f>'Order Form'!E400</f>
        <v>10</v>
      </c>
      <c r="J385" s="352">
        <f>'Order Form'!K400</f>
        <v>0</v>
      </c>
      <c r="K385" s="122" t="str">
        <f t="shared" si="23"/>
        <v>F</v>
      </c>
      <c r="L38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5" s="122" t="str">
        <f>"SS2016"&amp;"-"&amp;D385&amp;"-"&amp;'Order Form'!$P$3&amp;"-1"</f>
        <v>SS2016-0-1-1</v>
      </c>
    </row>
    <row r="386" spans="1:13" x14ac:dyDescent="0.25">
      <c r="A386" s="360">
        <f>'Order Form'!A401</f>
        <v>104840</v>
      </c>
      <c r="B386" s="357">
        <f t="shared" ref="B386:B449" si="24">A386</f>
        <v>104840</v>
      </c>
      <c r="C386" s="358">
        <f t="shared" ref="C386:C449" si="25">IF(B386=0,A386,B386)</f>
        <v>104840</v>
      </c>
      <c r="D386" s="122">
        <f>'Order Form'!$N$2</f>
        <v>0</v>
      </c>
      <c r="E386" s="361">
        <f>'Order Form'!$K$11</f>
        <v>0</v>
      </c>
      <c r="F386" s="361" t="str">
        <f>IF(ISBLANK('Order Form'!$K$12),"",'Order Form'!$K$12)</f>
        <v/>
      </c>
      <c r="G386" s="123">
        <f t="shared" ref="G386:G449" ca="1" si="26">TODAY()</f>
        <v>42157</v>
      </c>
      <c r="H386" s="362">
        <f>'Order Form'!$K$13</f>
        <v>0</v>
      </c>
      <c r="I386" s="363">
        <f>'Order Form'!E401</f>
        <v>10</v>
      </c>
      <c r="J386" s="352">
        <f>'Order Form'!K401</f>
        <v>0</v>
      </c>
      <c r="K386" s="122" t="str">
        <f t="shared" ref="K386:K449" si="27">IF(J386=0,"F","T")</f>
        <v>F</v>
      </c>
      <c r="L38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6" s="122" t="str">
        <f>"SS2016"&amp;"-"&amp;D386&amp;"-"&amp;'Order Form'!$P$3&amp;"-1"</f>
        <v>SS2016-0-1-1</v>
      </c>
    </row>
    <row r="387" spans="1:13" x14ac:dyDescent="0.25">
      <c r="A387" s="360">
        <f>'Order Form'!A402</f>
        <v>108408</v>
      </c>
      <c r="B387" s="357">
        <f t="shared" si="24"/>
        <v>108408</v>
      </c>
      <c r="C387" s="358">
        <f t="shared" si="25"/>
        <v>108408</v>
      </c>
      <c r="D387" s="122">
        <f>'Order Form'!$N$2</f>
        <v>0</v>
      </c>
      <c r="E387" s="361">
        <f>'Order Form'!$K$11</f>
        <v>0</v>
      </c>
      <c r="F387" s="361" t="str">
        <f>IF(ISBLANK('Order Form'!$K$12),"",'Order Form'!$K$12)</f>
        <v/>
      </c>
      <c r="G387" s="123">
        <f t="shared" ca="1" si="26"/>
        <v>42157</v>
      </c>
      <c r="H387" s="362">
        <f>'Order Form'!$K$13</f>
        <v>0</v>
      </c>
      <c r="I387" s="363">
        <f>'Order Form'!E402</f>
        <v>10</v>
      </c>
      <c r="J387" s="352">
        <f>'Order Form'!K402</f>
        <v>0</v>
      </c>
      <c r="K387" s="122" t="str">
        <f t="shared" si="27"/>
        <v>F</v>
      </c>
      <c r="L38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7" s="122" t="str">
        <f>"SS2016"&amp;"-"&amp;D387&amp;"-"&amp;'Order Form'!$P$3&amp;"-1"</f>
        <v>SS2016-0-1-1</v>
      </c>
    </row>
    <row r="388" spans="1:13" x14ac:dyDescent="0.25">
      <c r="A388" s="360">
        <f>'Order Form'!A403</f>
        <v>105735</v>
      </c>
      <c r="B388" s="357">
        <f t="shared" si="24"/>
        <v>105735</v>
      </c>
      <c r="C388" s="358">
        <f t="shared" si="25"/>
        <v>105735</v>
      </c>
      <c r="D388" s="122">
        <f>'Order Form'!$N$2</f>
        <v>0</v>
      </c>
      <c r="E388" s="361">
        <f>'Order Form'!$K$11</f>
        <v>0</v>
      </c>
      <c r="F388" s="361" t="str">
        <f>IF(ISBLANK('Order Form'!$K$12),"",'Order Form'!$K$12)</f>
        <v/>
      </c>
      <c r="G388" s="123">
        <f t="shared" ca="1" si="26"/>
        <v>42157</v>
      </c>
      <c r="H388" s="362">
        <f>'Order Form'!$K$13</f>
        <v>0</v>
      </c>
      <c r="I388" s="363">
        <f>'Order Form'!E403</f>
        <v>10</v>
      </c>
      <c r="J388" s="352">
        <f>'Order Form'!K403</f>
        <v>0</v>
      </c>
      <c r="K388" s="122" t="str">
        <f t="shared" si="27"/>
        <v>F</v>
      </c>
      <c r="L38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8" s="122" t="str">
        <f>"SS2016"&amp;"-"&amp;D388&amp;"-"&amp;'Order Form'!$P$3&amp;"-1"</f>
        <v>SS2016-0-1-1</v>
      </c>
    </row>
    <row r="389" spans="1:13" x14ac:dyDescent="0.25">
      <c r="A389" s="360">
        <f>'Order Form'!A404</f>
        <v>105736</v>
      </c>
      <c r="B389" s="357">
        <f t="shared" si="24"/>
        <v>105736</v>
      </c>
      <c r="C389" s="358">
        <f t="shared" si="25"/>
        <v>105736</v>
      </c>
      <c r="D389" s="122">
        <f>'Order Form'!$N$2</f>
        <v>0</v>
      </c>
      <c r="E389" s="361">
        <f>'Order Form'!$K$11</f>
        <v>0</v>
      </c>
      <c r="F389" s="361" t="str">
        <f>IF(ISBLANK('Order Form'!$K$12),"",'Order Form'!$K$12)</f>
        <v/>
      </c>
      <c r="G389" s="123">
        <f t="shared" ca="1" si="26"/>
        <v>42157</v>
      </c>
      <c r="H389" s="362">
        <f>'Order Form'!$K$13</f>
        <v>0</v>
      </c>
      <c r="I389" s="363">
        <f>'Order Form'!E404</f>
        <v>10</v>
      </c>
      <c r="J389" s="352">
        <f>'Order Form'!K404</f>
        <v>0</v>
      </c>
      <c r="K389" s="122" t="str">
        <f t="shared" si="27"/>
        <v>F</v>
      </c>
      <c r="L38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89" s="122" t="str">
        <f>"SS2016"&amp;"-"&amp;D389&amp;"-"&amp;'Order Form'!$P$3&amp;"-1"</f>
        <v>SS2016-0-1-1</v>
      </c>
    </row>
    <row r="390" spans="1:13" x14ac:dyDescent="0.25">
      <c r="A390" s="360">
        <f>'Order Form'!A405</f>
        <v>100821</v>
      </c>
      <c r="B390" s="357">
        <f t="shared" si="24"/>
        <v>100821</v>
      </c>
      <c r="C390" s="358">
        <f t="shared" si="25"/>
        <v>100821</v>
      </c>
      <c r="D390" s="122">
        <f>'Order Form'!$N$2</f>
        <v>0</v>
      </c>
      <c r="E390" s="361">
        <f>'Order Form'!$K$11</f>
        <v>0</v>
      </c>
      <c r="F390" s="361" t="str">
        <f>IF(ISBLANK('Order Form'!$K$12),"",'Order Form'!$K$12)</f>
        <v/>
      </c>
      <c r="G390" s="123">
        <f t="shared" ca="1" si="26"/>
        <v>42157</v>
      </c>
      <c r="H390" s="362">
        <f>'Order Form'!$K$13</f>
        <v>0</v>
      </c>
      <c r="I390" s="363">
        <f>'Order Form'!E405</f>
        <v>10</v>
      </c>
      <c r="J390" s="352">
        <f>'Order Form'!K405</f>
        <v>0</v>
      </c>
      <c r="K390" s="122" t="str">
        <f t="shared" si="27"/>
        <v>F</v>
      </c>
      <c r="L39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0" s="122" t="str">
        <f>"SS2016"&amp;"-"&amp;D390&amp;"-"&amp;'Order Form'!$P$3&amp;"-1"</f>
        <v>SS2016-0-1-1</v>
      </c>
    </row>
    <row r="391" spans="1:13" x14ac:dyDescent="0.25">
      <c r="A391" s="360">
        <f>'Order Form'!A406</f>
        <v>105753</v>
      </c>
      <c r="B391" s="357">
        <f t="shared" si="24"/>
        <v>105753</v>
      </c>
      <c r="C391" s="358">
        <f t="shared" si="25"/>
        <v>105753</v>
      </c>
      <c r="D391" s="122">
        <f>'Order Form'!$N$2</f>
        <v>0</v>
      </c>
      <c r="E391" s="361">
        <f>'Order Form'!$K$11</f>
        <v>0</v>
      </c>
      <c r="F391" s="361" t="str">
        <f>IF(ISBLANK('Order Form'!$K$12),"",'Order Form'!$K$12)</f>
        <v/>
      </c>
      <c r="G391" s="123">
        <f t="shared" ca="1" si="26"/>
        <v>42157</v>
      </c>
      <c r="H391" s="362">
        <f>'Order Form'!$K$13</f>
        <v>0</v>
      </c>
      <c r="I391" s="363">
        <f>'Order Form'!E406</f>
        <v>10</v>
      </c>
      <c r="J391" s="352">
        <f>'Order Form'!K406</f>
        <v>0</v>
      </c>
      <c r="K391" s="122" t="str">
        <f t="shared" si="27"/>
        <v>F</v>
      </c>
      <c r="L39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1" s="122" t="str">
        <f>"SS2016"&amp;"-"&amp;D391&amp;"-"&amp;'Order Form'!$P$3&amp;"-1"</f>
        <v>SS2016-0-1-1</v>
      </c>
    </row>
    <row r="392" spans="1:13" x14ac:dyDescent="0.25">
      <c r="A392" s="360">
        <f>'Order Form'!A407</f>
        <v>111364</v>
      </c>
      <c r="B392" s="357">
        <f t="shared" si="24"/>
        <v>111364</v>
      </c>
      <c r="C392" s="358">
        <f t="shared" si="25"/>
        <v>111364</v>
      </c>
      <c r="D392" s="122">
        <f>'Order Form'!$N$2</f>
        <v>0</v>
      </c>
      <c r="E392" s="361">
        <f>'Order Form'!$K$11</f>
        <v>0</v>
      </c>
      <c r="F392" s="361" t="str">
        <f>IF(ISBLANK('Order Form'!$K$12),"",'Order Form'!$K$12)</f>
        <v/>
      </c>
      <c r="G392" s="123">
        <f t="shared" ca="1" si="26"/>
        <v>42157</v>
      </c>
      <c r="H392" s="362">
        <f>'Order Form'!$K$13</f>
        <v>0</v>
      </c>
      <c r="I392" s="363">
        <f>'Order Form'!E407</f>
        <v>10</v>
      </c>
      <c r="J392" s="352">
        <f>'Order Form'!K407</f>
        <v>0</v>
      </c>
      <c r="K392" s="122" t="str">
        <f t="shared" si="27"/>
        <v>F</v>
      </c>
      <c r="L39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2" s="122" t="str">
        <f>"SS2016"&amp;"-"&amp;D392&amp;"-"&amp;'Order Form'!$P$3&amp;"-1"</f>
        <v>SS2016-0-1-1</v>
      </c>
    </row>
    <row r="393" spans="1:13" x14ac:dyDescent="0.25">
      <c r="A393" s="360">
        <f>'Order Form'!A408</f>
        <v>111358</v>
      </c>
      <c r="B393" s="357">
        <f t="shared" si="24"/>
        <v>111358</v>
      </c>
      <c r="C393" s="358">
        <f t="shared" si="25"/>
        <v>111358</v>
      </c>
      <c r="D393" s="122">
        <f>'Order Form'!$N$2</f>
        <v>0</v>
      </c>
      <c r="E393" s="361">
        <f>'Order Form'!$K$11</f>
        <v>0</v>
      </c>
      <c r="F393" s="361" t="str">
        <f>IF(ISBLANK('Order Form'!$K$12),"",'Order Form'!$K$12)</f>
        <v/>
      </c>
      <c r="G393" s="123">
        <f t="shared" ca="1" si="26"/>
        <v>42157</v>
      </c>
      <c r="H393" s="362">
        <f>'Order Form'!$K$13</f>
        <v>0</v>
      </c>
      <c r="I393" s="363">
        <f>'Order Form'!E408</f>
        <v>10</v>
      </c>
      <c r="J393" s="352">
        <f>'Order Form'!K408</f>
        <v>0</v>
      </c>
      <c r="K393" s="122" t="str">
        <f t="shared" si="27"/>
        <v>F</v>
      </c>
      <c r="L39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3" s="122" t="str">
        <f>"SS2016"&amp;"-"&amp;D393&amp;"-"&amp;'Order Form'!$P$3&amp;"-1"</f>
        <v>SS2016-0-1-1</v>
      </c>
    </row>
    <row r="394" spans="1:13" x14ac:dyDescent="0.25">
      <c r="A394" s="360">
        <f>'Order Form'!A409</f>
        <v>102479</v>
      </c>
      <c r="B394" s="357">
        <f t="shared" si="24"/>
        <v>102479</v>
      </c>
      <c r="C394" s="358">
        <f t="shared" si="25"/>
        <v>102479</v>
      </c>
      <c r="D394" s="122">
        <f>'Order Form'!$N$2</f>
        <v>0</v>
      </c>
      <c r="E394" s="361">
        <f>'Order Form'!$K$11</f>
        <v>0</v>
      </c>
      <c r="F394" s="361" t="str">
        <f>IF(ISBLANK('Order Form'!$K$12),"",'Order Form'!$K$12)</f>
        <v/>
      </c>
      <c r="G394" s="123">
        <f t="shared" ca="1" si="26"/>
        <v>42157</v>
      </c>
      <c r="H394" s="362">
        <f>'Order Form'!$K$13</f>
        <v>0</v>
      </c>
      <c r="I394" s="363">
        <f>'Order Form'!E409</f>
        <v>10</v>
      </c>
      <c r="J394" s="352">
        <f>'Order Form'!K409</f>
        <v>0</v>
      </c>
      <c r="K394" s="122" t="str">
        <f t="shared" si="27"/>
        <v>F</v>
      </c>
      <c r="L39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4" s="122" t="str">
        <f>"SS2016"&amp;"-"&amp;D394&amp;"-"&amp;'Order Form'!$P$3&amp;"-1"</f>
        <v>SS2016-0-1-1</v>
      </c>
    </row>
    <row r="395" spans="1:13" x14ac:dyDescent="0.25">
      <c r="A395" s="360">
        <f>'Order Form'!A410</f>
        <v>100405</v>
      </c>
      <c r="B395" s="357">
        <f t="shared" si="24"/>
        <v>100405</v>
      </c>
      <c r="C395" s="358">
        <f t="shared" si="25"/>
        <v>100405</v>
      </c>
      <c r="D395" s="122">
        <f>'Order Form'!$N$2</f>
        <v>0</v>
      </c>
      <c r="E395" s="361">
        <f>'Order Form'!$K$11</f>
        <v>0</v>
      </c>
      <c r="F395" s="361" t="str">
        <f>IF(ISBLANK('Order Form'!$K$12),"",'Order Form'!$K$12)</f>
        <v/>
      </c>
      <c r="G395" s="123">
        <f t="shared" ca="1" si="26"/>
        <v>42157</v>
      </c>
      <c r="H395" s="362">
        <f>'Order Form'!$K$13</f>
        <v>0</v>
      </c>
      <c r="I395" s="363">
        <f>'Order Form'!E410</f>
        <v>10</v>
      </c>
      <c r="J395" s="352">
        <f>'Order Form'!K410</f>
        <v>0</v>
      </c>
      <c r="K395" s="122" t="str">
        <f t="shared" si="27"/>
        <v>F</v>
      </c>
      <c r="L39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5" s="122" t="str">
        <f>"SS2016"&amp;"-"&amp;D395&amp;"-"&amp;'Order Form'!$P$3&amp;"-1"</f>
        <v>SS2016-0-1-1</v>
      </c>
    </row>
    <row r="396" spans="1:13" x14ac:dyDescent="0.25">
      <c r="A396" s="360">
        <f>'Order Form'!A411</f>
        <v>100416</v>
      </c>
      <c r="B396" s="357">
        <f t="shared" si="24"/>
        <v>100416</v>
      </c>
      <c r="C396" s="358">
        <f t="shared" si="25"/>
        <v>100416</v>
      </c>
      <c r="D396" s="122">
        <f>'Order Form'!$N$2</f>
        <v>0</v>
      </c>
      <c r="E396" s="361">
        <f>'Order Form'!$K$11</f>
        <v>0</v>
      </c>
      <c r="F396" s="361" t="str">
        <f>IF(ISBLANK('Order Form'!$K$12),"",'Order Form'!$K$12)</f>
        <v/>
      </c>
      <c r="G396" s="123">
        <f t="shared" ca="1" si="26"/>
        <v>42157</v>
      </c>
      <c r="H396" s="362">
        <f>'Order Form'!$K$13</f>
        <v>0</v>
      </c>
      <c r="I396" s="363">
        <f>'Order Form'!E411</f>
        <v>10</v>
      </c>
      <c r="J396" s="352">
        <f>'Order Form'!K411</f>
        <v>0</v>
      </c>
      <c r="K396" s="122" t="str">
        <f t="shared" si="27"/>
        <v>F</v>
      </c>
      <c r="L39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6" s="122" t="str">
        <f>"SS2016"&amp;"-"&amp;D396&amp;"-"&amp;'Order Form'!$P$3&amp;"-1"</f>
        <v>SS2016-0-1-1</v>
      </c>
    </row>
    <row r="397" spans="1:13" x14ac:dyDescent="0.25">
      <c r="A397" s="360">
        <f>'Order Form'!A412</f>
        <v>108874</v>
      </c>
      <c r="B397" s="357">
        <f t="shared" si="24"/>
        <v>108874</v>
      </c>
      <c r="C397" s="358">
        <f t="shared" si="25"/>
        <v>108874</v>
      </c>
      <c r="D397" s="122">
        <f>'Order Form'!$N$2</f>
        <v>0</v>
      </c>
      <c r="E397" s="361">
        <f>'Order Form'!$K$11</f>
        <v>0</v>
      </c>
      <c r="F397" s="361" t="str">
        <f>IF(ISBLANK('Order Form'!$K$12),"",'Order Form'!$K$12)</f>
        <v/>
      </c>
      <c r="G397" s="123">
        <f t="shared" ca="1" si="26"/>
        <v>42157</v>
      </c>
      <c r="H397" s="362">
        <f>'Order Form'!$K$13</f>
        <v>0</v>
      </c>
      <c r="I397" s="363">
        <f>'Order Form'!E412</f>
        <v>10</v>
      </c>
      <c r="J397" s="352">
        <f>'Order Form'!K412</f>
        <v>0</v>
      </c>
      <c r="K397" s="122" t="str">
        <f t="shared" si="27"/>
        <v>F</v>
      </c>
      <c r="L39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7" s="122" t="str">
        <f>"SS2016"&amp;"-"&amp;D397&amp;"-"&amp;'Order Form'!$P$3&amp;"-1"</f>
        <v>SS2016-0-1-1</v>
      </c>
    </row>
    <row r="398" spans="1:13" x14ac:dyDescent="0.25">
      <c r="A398" s="360">
        <f>'Order Form'!A413</f>
        <v>111365</v>
      </c>
      <c r="B398" s="357">
        <f t="shared" si="24"/>
        <v>111365</v>
      </c>
      <c r="C398" s="358">
        <f t="shared" si="25"/>
        <v>111365</v>
      </c>
      <c r="D398" s="122">
        <f>'Order Form'!$N$2</f>
        <v>0</v>
      </c>
      <c r="E398" s="361">
        <f>'Order Form'!$K$11</f>
        <v>0</v>
      </c>
      <c r="F398" s="361" t="str">
        <f>IF(ISBLANK('Order Form'!$K$12),"",'Order Form'!$K$12)</f>
        <v/>
      </c>
      <c r="G398" s="123">
        <f t="shared" ca="1" si="26"/>
        <v>42157</v>
      </c>
      <c r="H398" s="362">
        <f>'Order Form'!$K$13</f>
        <v>0</v>
      </c>
      <c r="I398" s="363">
        <f>'Order Form'!E413</f>
        <v>10</v>
      </c>
      <c r="J398" s="352">
        <f>'Order Form'!K413</f>
        <v>0</v>
      </c>
      <c r="K398" s="122" t="str">
        <f t="shared" si="27"/>
        <v>F</v>
      </c>
      <c r="L39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8" s="122" t="str">
        <f>"SS2016"&amp;"-"&amp;D398&amp;"-"&amp;'Order Form'!$P$3&amp;"-1"</f>
        <v>SS2016-0-1-1</v>
      </c>
    </row>
    <row r="399" spans="1:13" x14ac:dyDescent="0.25">
      <c r="A399" s="360">
        <f>'Order Form'!A414</f>
        <v>100670</v>
      </c>
      <c r="B399" s="357">
        <f t="shared" si="24"/>
        <v>100670</v>
      </c>
      <c r="C399" s="358">
        <f t="shared" si="25"/>
        <v>100670</v>
      </c>
      <c r="D399" s="122">
        <f>'Order Form'!$N$2</f>
        <v>0</v>
      </c>
      <c r="E399" s="361">
        <f>'Order Form'!$K$11</f>
        <v>0</v>
      </c>
      <c r="F399" s="361" t="str">
        <f>IF(ISBLANK('Order Form'!$K$12),"",'Order Form'!$K$12)</f>
        <v/>
      </c>
      <c r="G399" s="123">
        <f t="shared" ca="1" si="26"/>
        <v>42157</v>
      </c>
      <c r="H399" s="362">
        <f>'Order Form'!$K$13</f>
        <v>0</v>
      </c>
      <c r="I399" s="363">
        <f>'Order Form'!E414</f>
        <v>10</v>
      </c>
      <c r="J399" s="352">
        <f>'Order Form'!K414</f>
        <v>0</v>
      </c>
      <c r="K399" s="122" t="str">
        <f t="shared" si="27"/>
        <v>F</v>
      </c>
      <c r="L39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399" s="122" t="str">
        <f>"SS2016"&amp;"-"&amp;D399&amp;"-"&amp;'Order Form'!$P$3&amp;"-1"</f>
        <v>SS2016-0-1-1</v>
      </c>
    </row>
    <row r="400" spans="1:13" x14ac:dyDescent="0.25">
      <c r="A400" s="360">
        <f>'Order Form'!A415</f>
        <v>100679</v>
      </c>
      <c r="B400" s="357">
        <f t="shared" si="24"/>
        <v>100679</v>
      </c>
      <c r="C400" s="358">
        <f t="shared" si="25"/>
        <v>100679</v>
      </c>
      <c r="D400" s="122">
        <f>'Order Form'!$N$2</f>
        <v>0</v>
      </c>
      <c r="E400" s="361">
        <f>'Order Form'!$K$11</f>
        <v>0</v>
      </c>
      <c r="F400" s="361" t="str">
        <f>IF(ISBLANK('Order Form'!$K$12),"",'Order Form'!$K$12)</f>
        <v/>
      </c>
      <c r="G400" s="123">
        <f t="shared" ca="1" si="26"/>
        <v>42157</v>
      </c>
      <c r="H400" s="362">
        <f>'Order Form'!$K$13</f>
        <v>0</v>
      </c>
      <c r="I400" s="363">
        <f>'Order Form'!E415</f>
        <v>10</v>
      </c>
      <c r="J400" s="352">
        <f>'Order Form'!K415</f>
        <v>0</v>
      </c>
      <c r="K400" s="122" t="str">
        <f t="shared" si="27"/>
        <v>F</v>
      </c>
      <c r="L40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0" s="122" t="str">
        <f>"SS2016"&amp;"-"&amp;D400&amp;"-"&amp;'Order Form'!$P$3&amp;"-1"</f>
        <v>SS2016-0-1-1</v>
      </c>
    </row>
    <row r="401" spans="1:13" x14ac:dyDescent="0.25">
      <c r="A401" s="360">
        <f>'Order Form'!A416</f>
        <v>100411</v>
      </c>
      <c r="B401" s="357">
        <f t="shared" si="24"/>
        <v>100411</v>
      </c>
      <c r="C401" s="358">
        <f t="shared" si="25"/>
        <v>100411</v>
      </c>
      <c r="D401" s="122">
        <f>'Order Form'!$N$2</f>
        <v>0</v>
      </c>
      <c r="E401" s="361">
        <f>'Order Form'!$K$11</f>
        <v>0</v>
      </c>
      <c r="F401" s="361" t="str">
        <f>IF(ISBLANK('Order Form'!$K$12),"",'Order Form'!$K$12)</f>
        <v/>
      </c>
      <c r="G401" s="123">
        <f t="shared" ca="1" si="26"/>
        <v>42157</v>
      </c>
      <c r="H401" s="362">
        <f>'Order Form'!$K$13</f>
        <v>0</v>
      </c>
      <c r="I401" s="363">
        <f>'Order Form'!E416</f>
        <v>10</v>
      </c>
      <c r="J401" s="352">
        <f>'Order Form'!K416</f>
        <v>0</v>
      </c>
      <c r="K401" s="122" t="str">
        <f t="shared" si="27"/>
        <v>F</v>
      </c>
      <c r="L40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1" s="122" t="str">
        <f>"SS2016"&amp;"-"&amp;D401&amp;"-"&amp;'Order Form'!$P$3&amp;"-1"</f>
        <v>SS2016-0-1-1</v>
      </c>
    </row>
    <row r="402" spans="1:13" x14ac:dyDescent="0.25">
      <c r="A402" s="360">
        <f>'Order Form'!A417</f>
        <v>108394</v>
      </c>
      <c r="B402" s="357">
        <f t="shared" si="24"/>
        <v>108394</v>
      </c>
      <c r="C402" s="358">
        <f t="shared" si="25"/>
        <v>108394</v>
      </c>
      <c r="D402" s="122">
        <f>'Order Form'!$N$2</f>
        <v>0</v>
      </c>
      <c r="E402" s="361">
        <f>'Order Form'!$K$11</f>
        <v>0</v>
      </c>
      <c r="F402" s="361" t="str">
        <f>IF(ISBLANK('Order Form'!$K$12),"",'Order Form'!$K$12)</f>
        <v/>
      </c>
      <c r="G402" s="123">
        <f t="shared" ca="1" si="26"/>
        <v>42157</v>
      </c>
      <c r="H402" s="362">
        <f>'Order Form'!$K$13</f>
        <v>0</v>
      </c>
      <c r="I402" s="363">
        <f>'Order Form'!E417</f>
        <v>10</v>
      </c>
      <c r="J402" s="352">
        <f>'Order Form'!K417</f>
        <v>0</v>
      </c>
      <c r="K402" s="122" t="str">
        <f t="shared" si="27"/>
        <v>F</v>
      </c>
      <c r="L40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2" s="122" t="str">
        <f>"SS2016"&amp;"-"&amp;D402&amp;"-"&amp;'Order Form'!$P$3&amp;"-1"</f>
        <v>SS2016-0-1-1</v>
      </c>
    </row>
    <row r="403" spans="1:13" x14ac:dyDescent="0.25">
      <c r="A403" s="360">
        <f>'Order Form'!A418</f>
        <v>108417</v>
      </c>
      <c r="B403" s="357">
        <f t="shared" si="24"/>
        <v>108417</v>
      </c>
      <c r="C403" s="358">
        <f t="shared" si="25"/>
        <v>108417</v>
      </c>
      <c r="D403" s="122">
        <f>'Order Form'!$N$2</f>
        <v>0</v>
      </c>
      <c r="E403" s="361">
        <f>'Order Form'!$K$11</f>
        <v>0</v>
      </c>
      <c r="F403" s="361" t="str">
        <f>IF(ISBLANK('Order Form'!$K$12),"",'Order Form'!$K$12)</f>
        <v/>
      </c>
      <c r="G403" s="123">
        <f t="shared" ca="1" si="26"/>
        <v>42157</v>
      </c>
      <c r="H403" s="362">
        <f>'Order Form'!$K$13</f>
        <v>0</v>
      </c>
      <c r="I403" s="363">
        <f>'Order Form'!E418</f>
        <v>10</v>
      </c>
      <c r="J403" s="352">
        <f>'Order Form'!K418</f>
        <v>0</v>
      </c>
      <c r="K403" s="122" t="str">
        <f t="shared" si="27"/>
        <v>F</v>
      </c>
      <c r="L40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3" s="122" t="str">
        <f>"SS2016"&amp;"-"&amp;D403&amp;"-"&amp;'Order Form'!$P$3&amp;"-1"</f>
        <v>SS2016-0-1-1</v>
      </c>
    </row>
    <row r="404" spans="1:13" x14ac:dyDescent="0.25">
      <c r="A404" s="360">
        <f>'Order Form'!A419</f>
        <v>108409</v>
      </c>
      <c r="B404" s="357">
        <f t="shared" si="24"/>
        <v>108409</v>
      </c>
      <c r="C404" s="358">
        <f t="shared" si="25"/>
        <v>108409</v>
      </c>
      <c r="D404" s="122">
        <f>'Order Form'!$N$2</f>
        <v>0</v>
      </c>
      <c r="E404" s="361">
        <f>'Order Form'!$K$11</f>
        <v>0</v>
      </c>
      <c r="F404" s="361" t="str">
        <f>IF(ISBLANK('Order Form'!$K$12),"",'Order Form'!$K$12)</f>
        <v/>
      </c>
      <c r="G404" s="123">
        <f t="shared" ca="1" si="26"/>
        <v>42157</v>
      </c>
      <c r="H404" s="362">
        <f>'Order Form'!$K$13</f>
        <v>0</v>
      </c>
      <c r="I404" s="363">
        <f>'Order Form'!E419</f>
        <v>10</v>
      </c>
      <c r="J404" s="352">
        <f>'Order Form'!K419</f>
        <v>0</v>
      </c>
      <c r="K404" s="122" t="str">
        <f t="shared" si="27"/>
        <v>F</v>
      </c>
      <c r="L40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4" s="122" t="str">
        <f>"SS2016"&amp;"-"&amp;D404&amp;"-"&amp;'Order Form'!$P$3&amp;"-1"</f>
        <v>SS2016-0-1-1</v>
      </c>
    </row>
    <row r="405" spans="1:13" x14ac:dyDescent="0.25">
      <c r="A405" s="360">
        <f>'Order Form'!A420</f>
        <v>100420</v>
      </c>
      <c r="B405" s="357">
        <f t="shared" si="24"/>
        <v>100420</v>
      </c>
      <c r="C405" s="358">
        <f t="shared" si="25"/>
        <v>100420</v>
      </c>
      <c r="D405" s="122">
        <f>'Order Form'!$N$2</f>
        <v>0</v>
      </c>
      <c r="E405" s="361">
        <f>'Order Form'!$K$11</f>
        <v>0</v>
      </c>
      <c r="F405" s="361" t="str">
        <f>IF(ISBLANK('Order Form'!$K$12),"",'Order Form'!$K$12)</f>
        <v/>
      </c>
      <c r="G405" s="123">
        <f t="shared" ca="1" si="26"/>
        <v>42157</v>
      </c>
      <c r="H405" s="362">
        <f>'Order Form'!$K$13</f>
        <v>0</v>
      </c>
      <c r="I405" s="363">
        <f>'Order Form'!E420</f>
        <v>10</v>
      </c>
      <c r="J405" s="352">
        <f>'Order Form'!K420</f>
        <v>0</v>
      </c>
      <c r="K405" s="122" t="str">
        <f t="shared" si="27"/>
        <v>F</v>
      </c>
      <c r="L40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5" s="122" t="str">
        <f>"SS2016"&amp;"-"&amp;D405&amp;"-"&amp;'Order Form'!$P$3&amp;"-1"</f>
        <v>SS2016-0-1-1</v>
      </c>
    </row>
    <row r="406" spans="1:13" x14ac:dyDescent="0.25">
      <c r="A406" s="360">
        <f>'Order Form'!A421</f>
        <v>108839</v>
      </c>
      <c r="B406" s="357">
        <f t="shared" si="24"/>
        <v>108839</v>
      </c>
      <c r="C406" s="358">
        <f t="shared" si="25"/>
        <v>108839</v>
      </c>
      <c r="D406" s="122">
        <f>'Order Form'!$N$2</f>
        <v>0</v>
      </c>
      <c r="E406" s="361">
        <f>'Order Form'!$K$11</f>
        <v>0</v>
      </c>
      <c r="F406" s="361" t="str">
        <f>IF(ISBLANK('Order Form'!$K$12),"",'Order Form'!$K$12)</f>
        <v/>
      </c>
      <c r="G406" s="123">
        <f t="shared" ca="1" si="26"/>
        <v>42157</v>
      </c>
      <c r="H406" s="362">
        <f>'Order Form'!$K$13</f>
        <v>0</v>
      </c>
      <c r="I406" s="363">
        <f>'Order Form'!E421</f>
        <v>10</v>
      </c>
      <c r="J406" s="352">
        <f>'Order Form'!K421</f>
        <v>0</v>
      </c>
      <c r="K406" s="122" t="str">
        <f t="shared" si="27"/>
        <v>F</v>
      </c>
      <c r="L40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6" s="122" t="str">
        <f>"SS2016"&amp;"-"&amp;D406&amp;"-"&amp;'Order Form'!$P$3&amp;"-1"</f>
        <v>SS2016-0-1-1</v>
      </c>
    </row>
    <row r="407" spans="1:13" x14ac:dyDescent="0.25">
      <c r="A407" s="360">
        <f>'Order Form'!A422</f>
        <v>111336</v>
      </c>
      <c r="B407" s="357">
        <f t="shared" si="24"/>
        <v>111336</v>
      </c>
      <c r="C407" s="358">
        <f t="shared" si="25"/>
        <v>111336</v>
      </c>
      <c r="D407" s="122">
        <f>'Order Form'!$N$2</f>
        <v>0</v>
      </c>
      <c r="E407" s="361">
        <f>'Order Form'!$K$11</f>
        <v>0</v>
      </c>
      <c r="F407" s="361" t="str">
        <f>IF(ISBLANK('Order Form'!$K$12),"",'Order Form'!$K$12)</f>
        <v/>
      </c>
      <c r="G407" s="123">
        <f t="shared" ca="1" si="26"/>
        <v>42157</v>
      </c>
      <c r="H407" s="362">
        <f>'Order Form'!$K$13</f>
        <v>0</v>
      </c>
      <c r="I407" s="363">
        <f>'Order Form'!E422</f>
        <v>10</v>
      </c>
      <c r="J407" s="352">
        <f>'Order Form'!K422</f>
        <v>0</v>
      </c>
      <c r="K407" s="122" t="str">
        <f t="shared" si="27"/>
        <v>F</v>
      </c>
      <c r="L40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7" s="122" t="str">
        <f>"SS2016"&amp;"-"&amp;D407&amp;"-"&amp;'Order Form'!$P$3&amp;"-1"</f>
        <v>SS2016-0-1-1</v>
      </c>
    </row>
    <row r="408" spans="1:13" x14ac:dyDescent="0.25">
      <c r="A408" s="360">
        <f>'Order Form'!A423</f>
        <v>111337</v>
      </c>
      <c r="B408" s="357">
        <f t="shared" si="24"/>
        <v>111337</v>
      </c>
      <c r="C408" s="358">
        <f t="shared" si="25"/>
        <v>111337</v>
      </c>
      <c r="D408" s="122">
        <f>'Order Form'!$N$2</f>
        <v>0</v>
      </c>
      <c r="E408" s="361">
        <f>'Order Form'!$K$11</f>
        <v>0</v>
      </c>
      <c r="F408" s="361" t="str">
        <f>IF(ISBLANK('Order Form'!$K$12),"",'Order Form'!$K$12)</f>
        <v/>
      </c>
      <c r="G408" s="123">
        <f t="shared" ca="1" si="26"/>
        <v>42157</v>
      </c>
      <c r="H408" s="362">
        <f>'Order Form'!$K$13</f>
        <v>0</v>
      </c>
      <c r="I408" s="363">
        <f>'Order Form'!E423</f>
        <v>10</v>
      </c>
      <c r="J408" s="352">
        <f>'Order Form'!K423</f>
        <v>0</v>
      </c>
      <c r="K408" s="122" t="str">
        <f t="shared" si="27"/>
        <v>F</v>
      </c>
      <c r="L40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8" s="122" t="str">
        <f>"SS2016"&amp;"-"&amp;D408&amp;"-"&amp;'Order Form'!$P$3&amp;"-1"</f>
        <v>SS2016-0-1-1</v>
      </c>
    </row>
    <row r="409" spans="1:13" x14ac:dyDescent="0.25">
      <c r="A409" s="360">
        <f>'Order Form'!A424</f>
        <v>111338</v>
      </c>
      <c r="B409" s="357">
        <f t="shared" si="24"/>
        <v>111338</v>
      </c>
      <c r="C409" s="358">
        <f t="shared" si="25"/>
        <v>111338</v>
      </c>
      <c r="D409" s="122">
        <f>'Order Form'!$N$2</f>
        <v>0</v>
      </c>
      <c r="E409" s="361">
        <f>'Order Form'!$K$11</f>
        <v>0</v>
      </c>
      <c r="F409" s="361" t="str">
        <f>IF(ISBLANK('Order Form'!$K$12),"",'Order Form'!$K$12)</f>
        <v/>
      </c>
      <c r="G409" s="123">
        <f t="shared" ca="1" si="26"/>
        <v>42157</v>
      </c>
      <c r="H409" s="362">
        <f>'Order Form'!$K$13</f>
        <v>0</v>
      </c>
      <c r="I409" s="363">
        <f>'Order Form'!E424</f>
        <v>10</v>
      </c>
      <c r="J409" s="352">
        <f>'Order Form'!K424</f>
        <v>0</v>
      </c>
      <c r="K409" s="122" t="str">
        <f t="shared" si="27"/>
        <v>F</v>
      </c>
      <c r="L40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09" s="122" t="str">
        <f>"SS2016"&amp;"-"&amp;D409&amp;"-"&amp;'Order Form'!$P$3&amp;"-1"</f>
        <v>SS2016-0-1-1</v>
      </c>
    </row>
    <row r="410" spans="1:13" x14ac:dyDescent="0.25">
      <c r="A410" s="360">
        <f>'Order Form'!A425</f>
        <v>100306</v>
      </c>
      <c r="B410" s="357">
        <f t="shared" si="24"/>
        <v>100306</v>
      </c>
      <c r="C410" s="358">
        <f t="shared" si="25"/>
        <v>100306</v>
      </c>
      <c r="D410" s="122">
        <f>'Order Form'!$N$2</f>
        <v>0</v>
      </c>
      <c r="E410" s="361">
        <f>'Order Form'!$K$11</f>
        <v>0</v>
      </c>
      <c r="F410" s="361" t="str">
        <f>IF(ISBLANK('Order Form'!$K$12),"",'Order Form'!$K$12)</f>
        <v/>
      </c>
      <c r="G410" s="123">
        <f t="shared" ca="1" si="26"/>
        <v>42157</v>
      </c>
      <c r="H410" s="362">
        <f>'Order Form'!$K$13</f>
        <v>0</v>
      </c>
      <c r="I410" s="363">
        <f>'Order Form'!E425</f>
        <v>10</v>
      </c>
      <c r="J410" s="352">
        <f>'Order Form'!K425</f>
        <v>0</v>
      </c>
      <c r="K410" s="122" t="str">
        <f t="shared" si="27"/>
        <v>F</v>
      </c>
      <c r="L41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0" s="122" t="str">
        <f>"SS2016"&amp;"-"&amp;D410&amp;"-"&amp;'Order Form'!$P$3&amp;"-1"</f>
        <v>SS2016-0-1-1</v>
      </c>
    </row>
    <row r="411" spans="1:13" x14ac:dyDescent="0.25">
      <c r="A411" s="360">
        <f>'Order Form'!A426</f>
        <v>101353</v>
      </c>
      <c r="B411" s="357">
        <f t="shared" si="24"/>
        <v>101353</v>
      </c>
      <c r="C411" s="358">
        <f t="shared" si="25"/>
        <v>101353</v>
      </c>
      <c r="D411" s="122">
        <f>'Order Form'!$N$2</f>
        <v>0</v>
      </c>
      <c r="E411" s="361">
        <f>'Order Form'!$K$11</f>
        <v>0</v>
      </c>
      <c r="F411" s="361" t="str">
        <f>IF(ISBLANK('Order Form'!$K$12),"",'Order Form'!$K$12)</f>
        <v/>
      </c>
      <c r="G411" s="123">
        <f t="shared" ca="1" si="26"/>
        <v>42157</v>
      </c>
      <c r="H411" s="362">
        <f>'Order Form'!$K$13</f>
        <v>0</v>
      </c>
      <c r="I411" s="363">
        <f>'Order Form'!E426</f>
        <v>10</v>
      </c>
      <c r="J411" s="352">
        <f>'Order Form'!K426</f>
        <v>0</v>
      </c>
      <c r="K411" s="122" t="str">
        <f t="shared" si="27"/>
        <v>F</v>
      </c>
      <c r="L41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1" s="122" t="str">
        <f>"SS2016"&amp;"-"&amp;D411&amp;"-"&amp;'Order Form'!$P$3&amp;"-1"</f>
        <v>SS2016-0-1-1</v>
      </c>
    </row>
    <row r="412" spans="1:13" x14ac:dyDescent="0.25">
      <c r="A412" s="360">
        <f>'Order Form'!A427</f>
        <v>101356</v>
      </c>
      <c r="B412" s="357">
        <f t="shared" si="24"/>
        <v>101356</v>
      </c>
      <c r="C412" s="358">
        <f t="shared" si="25"/>
        <v>101356</v>
      </c>
      <c r="D412" s="122">
        <f>'Order Form'!$N$2</f>
        <v>0</v>
      </c>
      <c r="E412" s="361">
        <f>'Order Form'!$K$11</f>
        <v>0</v>
      </c>
      <c r="F412" s="361" t="str">
        <f>IF(ISBLANK('Order Form'!$K$12),"",'Order Form'!$K$12)</f>
        <v/>
      </c>
      <c r="G412" s="123">
        <f t="shared" ca="1" si="26"/>
        <v>42157</v>
      </c>
      <c r="H412" s="362">
        <f>'Order Form'!$K$13</f>
        <v>0</v>
      </c>
      <c r="I412" s="363">
        <f>'Order Form'!E427</f>
        <v>10</v>
      </c>
      <c r="J412" s="352">
        <f>'Order Form'!K427</f>
        <v>0</v>
      </c>
      <c r="K412" s="122" t="str">
        <f t="shared" si="27"/>
        <v>F</v>
      </c>
      <c r="L41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2" s="122" t="str">
        <f>"SS2016"&amp;"-"&amp;D412&amp;"-"&amp;'Order Form'!$P$3&amp;"-1"</f>
        <v>SS2016-0-1-1</v>
      </c>
    </row>
    <row r="413" spans="1:13" x14ac:dyDescent="0.25">
      <c r="A413" s="360">
        <f>'Order Form'!A428</f>
        <v>105761</v>
      </c>
      <c r="B413" s="357">
        <f t="shared" si="24"/>
        <v>105761</v>
      </c>
      <c r="C413" s="358">
        <f t="shared" si="25"/>
        <v>105761</v>
      </c>
      <c r="D413" s="122">
        <f>'Order Form'!$N$2</f>
        <v>0</v>
      </c>
      <c r="E413" s="361">
        <f>'Order Form'!$K$11</f>
        <v>0</v>
      </c>
      <c r="F413" s="361" t="str">
        <f>IF(ISBLANK('Order Form'!$K$12),"",'Order Form'!$K$12)</f>
        <v/>
      </c>
      <c r="G413" s="123">
        <f t="shared" ca="1" si="26"/>
        <v>42157</v>
      </c>
      <c r="H413" s="362">
        <f>'Order Form'!$K$13</f>
        <v>0</v>
      </c>
      <c r="I413" s="363">
        <f>'Order Form'!E428</f>
        <v>10</v>
      </c>
      <c r="J413" s="352">
        <f>'Order Form'!K428</f>
        <v>0</v>
      </c>
      <c r="K413" s="122" t="str">
        <f t="shared" si="27"/>
        <v>F</v>
      </c>
      <c r="L41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3" s="122" t="str">
        <f>"SS2016"&amp;"-"&amp;D413&amp;"-"&amp;'Order Form'!$P$3&amp;"-1"</f>
        <v>SS2016-0-1-1</v>
      </c>
    </row>
    <row r="414" spans="1:13" x14ac:dyDescent="0.25">
      <c r="A414" s="360">
        <f>'Order Form'!A429</f>
        <v>108889</v>
      </c>
      <c r="B414" s="357">
        <f t="shared" si="24"/>
        <v>108889</v>
      </c>
      <c r="C414" s="358">
        <f t="shared" si="25"/>
        <v>108889</v>
      </c>
      <c r="D414" s="122">
        <f>'Order Form'!$N$2</f>
        <v>0</v>
      </c>
      <c r="E414" s="361">
        <f>'Order Form'!$K$11</f>
        <v>0</v>
      </c>
      <c r="F414" s="361" t="str">
        <f>IF(ISBLANK('Order Form'!$K$12),"",'Order Form'!$K$12)</f>
        <v/>
      </c>
      <c r="G414" s="123">
        <f t="shared" ca="1" si="26"/>
        <v>42157</v>
      </c>
      <c r="H414" s="362">
        <f>'Order Form'!$K$13</f>
        <v>0</v>
      </c>
      <c r="I414" s="363">
        <f>'Order Form'!E429</f>
        <v>10</v>
      </c>
      <c r="J414" s="352">
        <f>'Order Form'!K429</f>
        <v>0</v>
      </c>
      <c r="K414" s="122" t="str">
        <f t="shared" si="27"/>
        <v>F</v>
      </c>
      <c r="L41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4" s="122" t="str">
        <f>"SS2016"&amp;"-"&amp;D414&amp;"-"&amp;'Order Form'!$P$3&amp;"-1"</f>
        <v>SS2016-0-1-1</v>
      </c>
    </row>
    <row r="415" spans="1:13" x14ac:dyDescent="0.25">
      <c r="A415" s="360">
        <f>'Order Form'!A430</f>
        <v>104853</v>
      </c>
      <c r="B415" s="357">
        <f t="shared" si="24"/>
        <v>104853</v>
      </c>
      <c r="C415" s="358">
        <f t="shared" si="25"/>
        <v>104853</v>
      </c>
      <c r="D415" s="122">
        <f>'Order Form'!$N$2</f>
        <v>0</v>
      </c>
      <c r="E415" s="361">
        <f>'Order Form'!$K$11</f>
        <v>0</v>
      </c>
      <c r="F415" s="361" t="str">
        <f>IF(ISBLANK('Order Form'!$K$12),"",'Order Form'!$K$12)</f>
        <v/>
      </c>
      <c r="G415" s="123">
        <f t="shared" ca="1" si="26"/>
        <v>42157</v>
      </c>
      <c r="H415" s="362">
        <f>'Order Form'!$K$13</f>
        <v>0</v>
      </c>
      <c r="I415" s="363">
        <f>'Order Form'!E430</f>
        <v>10</v>
      </c>
      <c r="J415" s="352">
        <f>'Order Form'!K430</f>
        <v>0</v>
      </c>
      <c r="K415" s="122" t="str">
        <f t="shared" si="27"/>
        <v>F</v>
      </c>
      <c r="L41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5" s="122" t="str">
        <f>"SS2016"&amp;"-"&amp;D415&amp;"-"&amp;'Order Form'!$P$3&amp;"-1"</f>
        <v>SS2016-0-1-1</v>
      </c>
    </row>
    <row r="416" spans="1:13" x14ac:dyDescent="0.25">
      <c r="A416" s="360">
        <f>'Order Form'!A431</f>
        <v>104852</v>
      </c>
      <c r="B416" s="357">
        <f t="shared" si="24"/>
        <v>104852</v>
      </c>
      <c r="C416" s="358">
        <f t="shared" si="25"/>
        <v>104852</v>
      </c>
      <c r="D416" s="122">
        <f>'Order Form'!$N$2</f>
        <v>0</v>
      </c>
      <c r="E416" s="361">
        <f>'Order Form'!$K$11</f>
        <v>0</v>
      </c>
      <c r="F416" s="361" t="str">
        <f>IF(ISBLANK('Order Form'!$K$12),"",'Order Form'!$K$12)</f>
        <v/>
      </c>
      <c r="G416" s="123">
        <f t="shared" ca="1" si="26"/>
        <v>42157</v>
      </c>
      <c r="H416" s="362">
        <f>'Order Form'!$K$13</f>
        <v>0</v>
      </c>
      <c r="I416" s="363">
        <f>'Order Form'!E431</f>
        <v>10</v>
      </c>
      <c r="J416" s="352">
        <f>'Order Form'!K431</f>
        <v>0</v>
      </c>
      <c r="K416" s="122" t="str">
        <f t="shared" si="27"/>
        <v>F</v>
      </c>
      <c r="L41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6" s="122" t="str">
        <f>"SS2016"&amp;"-"&amp;D416&amp;"-"&amp;'Order Form'!$P$3&amp;"-1"</f>
        <v>SS2016-0-1-1</v>
      </c>
    </row>
    <row r="417" spans="1:13" x14ac:dyDescent="0.25">
      <c r="A417" s="360">
        <f>'Order Form'!A432</f>
        <v>104850</v>
      </c>
      <c r="B417" s="357">
        <f t="shared" si="24"/>
        <v>104850</v>
      </c>
      <c r="C417" s="358">
        <f t="shared" si="25"/>
        <v>104850</v>
      </c>
      <c r="D417" s="122">
        <f>'Order Form'!$N$2</f>
        <v>0</v>
      </c>
      <c r="E417" s="361">
        <f>'Order Form'!$K$11</f>
        <v>0</v>
      </c>
      <c r="F417" s="361" t="str">
        <f>IF(ISBLANK('Order Form'!$K$12),"",'Order Form'!$K$12)</f>
        <v/>
      </c>
      <c r="G417" s="123">
        <f t="shared" ca="1" si="26"/>
        <v>42157</v>
      </c>
      <c r="H417" s="362">
        <f>'Order Form'!$K$13</f>
        <v>0</v>
      </c>
      <c r="I417" s="363">
        <f>'Order Form'!E432</f>
        <v>10</v>
      </c>
      <c r="J417" s="352">
        <f>'Order Form'!K432</f>
        <v>0</v>
      </c>
      <c r="K417" s="122" t="str">
        <f t="shared" si="27"/>
        <v>F</v>
      </c>
      <c r="L41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7" s="122" t="str">
        <f>"SS2016"&amp;"-"&amp;D417&amp;"-"&amp;'Order Form'!$P$3&amp;"-1"</f>
        <v>SS2016-0-1-1</v>
      </c>
    </row>
    <row r="418" spans="1:13" x14ac:dyDescent="0.25">
      <c r="A418" s="360">
        <f>'Order Form'!A433</f>
        <v>107831</v>
      </c>
      <c r="B418" s="357">
        <f t="shared" si="24"/>
        <v>107831</v>
      </c>
      <c r="C418" s="358">
        <f t="shared" si="25"/>
        <v>107831</v>
      </c>
      <c r="D418" s="122">
        <f>'Order Form'!$N$2</f>
        <v>0</v>
      </c>
      <c r="E418" s="361">
        <f>'Order Form'!$K$11</f>
        <v>0</v>
      </c>
      <c r="F418" s="361" t="str">
        <f>IF(ISBLANK('Order Form'!$K$12),"",'Order Form'!$K$12)</f>
        <v/>
      </c>
      <c r="G418" s="123">
        <f t="shared" ca="1" si="26"/>
        <v>42157</v>
      </c>
      <c r="H418" s="362">
        <f>'Order Form'!$K$13</f>
        <v>0</v>
      </c>
      <c r="I418" s="363">
        <f>'Order Form'!E433</f>
        <v>10</v>
      </c>
      <c r="J418" s="352">
        <f>'Order Form'!K433</f>
        <v>0</v>
      </c>
      <c r="K418" s="122" t="str">
        <f t="shared" si="27"/>
        <v>F</v>
      </c>
      <c r="L41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8" s="122" t="str">
        <f>"SS2016"&amp;"-"&amp;D418&amp;"-"&amp;'Order Form'!$P$3&amp;"-1"</f>
        <v>SS2016-0-1-1</v>
      </c>
    </row>
    <row r="419" spans="1:13" x14ac:dyDescent="0.25">
      <c r="A419" s="360">
        <f>'Order Form'!A434</f>
        <v>111394</v>
      </c>
      <c r="B419" s="357">
        <f t="shared" si="24"/>
        <v>111394</v>
      </c>
      <c r="C419" s="358">
        <f t="shared" si="25"/>
        <v>111394</v>
      </c>
      <c r="D419" s="122">
        <f>'Order Form'!$N$2</f>
        <v>0</v>
      </c>
      <c r="E419" s="361">
        <f>'Order Form'!$K$11</f>
        <v>0</v>
      </c>
      <c r="F419" s="361" t="str">
        <f>IF(ISBLANK('Order Form'!$K$12),"",'Order Form'!$K$12)</f>
        <v/>
      </c>
      <c r="G419" s="123">
        <f t="shared" ca="1" si="26"/>
        <v>42157</v>
      </c>
      <c r="H419" s="362">
        <f>'Order Form'!$K$13</f>
        <v>0</v>
      </c>
      <c r="I419" s="363">
        <f>'Order Form'!E434</f>
        <v>12.5</v>
      </c>
      <c r="J419" s="352">
        <f>'Order Form'!K434</f>
        <v>0</v>
      </c>
      <c r="K419" s="122" t="str">
        <f t="shared" si="27"/>
        <v>F</v>
      </c>
      <c r="L41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19" s="122" t="str">
        <f>"SS2016"&amp;"-"&amp;D419&amp;"-"&amp;'Order Form'!$P$3&amp;"-1"</f>
        <v>SS2016-0-1-1</v>
      </c>
    </row>
    <row r="420" spans="1:13" x14ac:dyDescent="0.25">
      <c r="A420" s="360">
        <f>'Order Form'!A435</f>
        <v>108901</v>
      </c>
      <c r="B420" s="357">
        <f t="shared" si="24"/>
        <v>108901</v>
      </c>
      <c r="C420" s="358">
        <f t="shared" si="25"/>
        <v>108901</v>
      </c>
      <c r="D420" s="122">
        <f>'Order Form'!$N$2</f>
        <v>0</v>
      </c>
      <c r="E420" s="361">
        <f>'Order Form'!$K$11</f>
        <v>0</v>
      </c>
      <c r="F420" s="361" t="str">
        <f>IF(ISBLANK('Order Form'!$K$12),"",'Order Form'!$K$12)</f>
        <v/>
      </c>
      <c r="G420" s="123">
        <f t="shared" ca="1" si="26"/>
        <v>42157</v>
      </c>
      <c r="H420" s="362">
        <f>'Order Form'!$K$13</f>
        <v>0</v>
      </c>
      <c r="I420" s="363">
        <f>'Order Form'!E435</f>
        <v>12.5</v>
      </c>
      <c r="J420" s="352">
        <f>'Order Form'!K435</f>
        <v>0</v>
      </c>
      <c r="K420" s="122" t="str">
        <f t="shared" si="27"/>
        <v>F</v>
      </c>
      <c r="L42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0" s="122" t="str">
        <f>"SS2016"&amp;"-"&amp;D420&amp;"-"&amp;'Order Form'!$P$3&amp;"-1"</f>
        <v>SS2016-0-1-1</v>
      </c>
    </row>
    <row r="421" spans="1:13" x14ac:dyDescent="0.25">
      <c r="A421" s="360">
        <f>'Order Form'!A436</f>
        <v>111393</v>
      </c>
      <c r="B421" s="357">
        <f t="shared" si="24"/>
        <v>111393</v>
      </c>
      <c r="C421" s="358">
        <f t="shared" si="25"/>
        <v>111393</v>
      </c>
      <c r="D421" s="122">
        <f>'Order Form'!$N$2</f>
        <v>0</v>
      </c>
      <c r="E421" s="361">
        <f>'Order Form'!$K$11</f>
        <v>0</v>
      </c>
      <c r="F421" s="361" t="str">
        <f>IF(ISBLANK('Order Form'!$K$12),"",'Order Form'!$K$12)</f>
        <v/>
      </c>
      <c r="G421" s="123">
        <f t="shared" ca="1" si="26"/>
        <v>42157</v>
      </c>
      <c r="H421" s="362">
        <f>'Order Form'!$K$13</f>
        <v>0</v>
      </c>
      <c r="I421" s="363">
        <f>'Order Form'!E436</f>
        <v>12.5</v>
      </c>
      <c r="J421" s="352">
        <f>'Order Form'!K436</f>
        <v>0</v>
      </c>
      <c r="K421" s="122" t="str">
        <f t="shared" si="27"/>
        <v>F</v>
      </c>
      <c r="L42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1" s="122" t="str">
        <f>"SS2016"&amp;"-"&amp;D421&amp;"-"&amp;'Order Form'!$P$3&amp;"-1"</f>
        <v>SS2016-0-1-1</v>
      </c>
    </row>
    <row r="422" spans="1:13" x14ac:dyDescent="0.25">
      <c r="A422" s="360">
        <f>'Order Form'!A437</f>
        <v>111395</v>
      </c>
      <c r="B422" s="357">
        <f t="shared" si="24"/>
        <v>111395</v>
      </c>
      <c r="C422" s="358">
        <f t="shared" si="25"/>
        <v>111395</v>
      </c>
      <c r="D422" s="122">
        <f>'Order Form'!$N$2</f>
        <v>0</v>
      </c>
      <c r="E422" s="361">
        <f>'Order Form'!$K$11</f>
        <v>0</v>
      </c>
      <c r="F422" s="361" t="str">
        <f>IF(ISBLANK('Order Form'!$K$12),"",'Order Form'!$K$12)</f>
        <v/>
      </c>
      <c r="G422" s="123">
        <f t="shared" ca="1" si="26"/>
        <v>42157</v>
      </c>
      <c r="H422" s="362">
        <f>'Order Form'!$K$13</f>
        <v>0</v>
      </c>
      <c r="I422" s="363">
        <f>'Order Form'!E437</f>
        <v>12.5</v>
      </c>
      <c r="J422" s="352">
        <f>'Order Form'!K437</f>
        <v>0</v>
      </c>
      <c r="K422" s="122" t="str">
        <f t="shared" si="27"/>
        <v>F</v>
      </c>
      <c r="L42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2" s="122" t="str">
        <f>"SS2016"&amp;"-"&amp;D422&amp;"-"&amp;'Order Form'!$P$3&amp;"-1"</f>
        <v>SS2016-0-1-1</v>
      </c>
    </row>
    <row r="423" spans="1:13" x14ac:dyDescent="0.25">
      <c r="A423" s="360">
        <f>'Order Form'!A438</f>
        <v>111392</v>
      </c>
      <c r="B423" s="357">
        <f t="shared" si="24"/>
        <v>111392</v>
      </c>
      <c r="C423" s="358">
        <f t="shared" si="25"/>
        <v>111392</v>
      </c>
      <c r="D423" s="122">
        <f>'Order Form'!$N$2</f>
        <v>0</v>
      </c>
      <c r="E423" s="361">
        <f>'Order Form'!$K$11</f>
        <v>0</v>
      </c>
      <c r="F423" s="361" t="str">
        <f>IF(ISBLANK('Order Form'!$K$12),"",'Order Form'!$K$12)</f>
        <v/>
      </c>
      <c r="G423" s="123">
        <f t="shared" ca="1" si="26"/>
        <v>42157</v>
      </c>
      <c r="H423" s="362">
        <f>'Order Form'!$K$13</f>
        <v>0</v>
      </c>
      <c r="I423" s="363">
        <f>'Order Form'!E438</f>
        <v>12.5</v>
      </c>
      <c r="J423" s="352">
        <f>'Order Form'!K438</f>
        <v>0</v>
      </c>
      <c r="K423" s="122" t="str">
        <f t="shared" si="27"/>
        <v>F</v>
      </c>
      <c r="L42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3" s="122" t="str">
        <f>"SS2016"&amp;"-"&amp;D423&amp;"-"&amp;'Order Form'!$P$3&amp;"-1"</f>
        <v>SS2016-0-1-1</v>
      </c>
    </row>
    <row r="424" spans="1:13" x14ac:dyDescent="0.25">
      <c r="A424" s="360">
        <f>'Order Form'!A439</f>
        <v>111396</v>
      </c>
      <c r="B424" s="357">
        <f t="shared" si="24"/>
        <v>111396</v>
      </c>
      <c r="C424" s="358">
        <f t="shared" si="25"/>
        <v>111396</v>
      </c>
      <c r="D424" s="122">
        <f>'Order Form'!$N$2</f>
        <v>0</v>
      </c>
      <c r="E424" s="361">
        <f>'Order Form'!$K$11</f>
        <v>0</v>
      </c>
      <c r="F424" s="361" t="str">
        <f>IF(ISBLANK('Order Form'!$K$12),"",'Order Form'!$K$12)</f>
        <v/>
      </c>
      <c r="G424" s="123">
        <f t="shared" ca="1" si="26"/>
        <v>42157</v>
      </c>
      <c r="H424" s="362">
        <f>'Order Form'!$K$13</f>
        <v>0</v>
      </c>
      <c r="I424" s="363">
        <f>'Order Form'!E439</f>
        <v>12.5</v>
      </c>
      <c r="J424" s="352">
        <f>'Order Form'!K439</f>
        <v>0</v>
      </c>
      <c r="K424" s="122" t="str">
        <f t="shared" si="27"/>
        <v>F</v>
      </c>
      <c r="L42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4" s="122" t="str">
        <f>"SS2016"&amp;"-"&amp;D424&amp;"-"&amp;'Order Form'!$P$3&amp;"-1"</f>
        <v>SS2016-0-1-1</v>
      </c>
    </row>
    <row r="425" spans="1:13" x14ac:dyDescent="0.25">
      <c r="A425" s="360">
        <f>'Order Form'!A440</f>
        <v>111628.999</v>
      </c>
      <c r="B425" s="357">
        <f t="shared" si="24"/>
        <v>111628.999</v>
      </c>
      <c r="C425" s="358">
        <f t="shared" si="25"/>
        <v>111628.999</v>
      </c>
      <c r="D425" s="122">
        <f>'Order Form'!$N$2</f>
        <v>0</v>
      </c>
      <c r="E425" s="361">
        <f>'Order Form'!$K$11</f>
        <v>0</v>
      </c>
      <c r="F425" s="361" t="str">
        <f>IF(ISBLANK('Order Form'!$K$12),"",'Order Form'!$K$12)</f>
        <v/>
      </c>
      <c r="G425" s="123">
        <f t="shared" ca="1" si="26"/>
        <v>42157</v>
      </c>
      <c r="H425" s="362">
        <f>'Order Form'!$K$13</f>
        <v>0</v>
      </c>
      <c r="I425" s="363">
        <f>'Order Form'!E440</f>
        <v>13.5</v>
      </c>
      <c r="J425" s="352">
        <f>'Order Form'!K440</f>
        <v>0</v>
      </c>
      <c r="K425" s="122" t="str">
        <f t="shared" si="27"/>
        <v>F</v>
      </c>
      <c r="L42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5" s="122" t="str">
        <f>"SS2016"&amp;"-"&amp;D425&amp;"-"&amp;'Order Form'!$P$3&amp;"-1"</f>
        <v>SS2016-0-1-1</v>
      </c>
    </row>
    <row r="426" spans="1:13" x14ac:dyDescent="0.25">
      <c r="A426" s="360">
        <f>'Order Form'!A441</f>
        <v>111628.75199999999</v>
      </c>
      <c r="B426" s="357">
        <f t="shared" si="24"/>
        <v>111628.75199999999</v>
      </c>
      <c r="C426" s="358">
        <f t="shared" si="25"/>
        <v>111628.75199999999</v>
      </c>
      <c r="D426" s="122">
        <f>'Order Form'!$N$2</f>
        <v>0</v>
      </c>
      <c r="E426" s="361">
        <f>'Order Form'!$K$11</f>
        <v>0</v>
      </c>
      <c r="F426" s="361" t="str">
        <f>IF(ISBLANK('Order Form'!$K$12),"",'Order Form'!$K$12)</f>
        <v/>
      </c>
      <c r="G426" s="123">
        <f t="shared" ca="1" si="26"/>
        <v>42157</v>
      </c>
      <c r="H426" s="362">
        <f>'Order Form'!$K$13</f>
        <v>0</v>
      </c>
      <c r="I426" s="363">
        <f>'Order Form'!E441</f>
        <v>13.5</v>
      </c>
      <c r="J426" s="352">
        <f>'Order Form'!K441</f>
        <v>0</v>
      </c>
      <c r="K426" s="122" t="str">
        <f t="shared" si="27"/>
        <v>F</v>
      </c>
      <c r="L42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6" s="122" t="str">
        <f>"SS2016"&amp;"-"&amp;D426&amp;"-"&amp;'Order Form'!$P$3&amp;"-1"</f>
        <v>SS2016-0-1-1</v>
      </c>
    </row>
    <row r="427" spans="1:13" x14ac:dyDescent="0.25">
      <c r="A427" s="360">
        <f>'Order Form'!A442</f>
        <v>111628.42</v>
      </c>
      <c r="B427" s="357">
        <f t="shared" si="24"/>
        <v>111628.42</v>
      </c>
      <c r="C427" s="358">
        <f t="shared" si="25"/>
        <v>111628.42</v>
      </c>
      <c r="D427" s="122">
        <f>'Order Form'!$N$2</f>
        <v>0</v>
      </c>
      <c r="E427" s="361">
        <f>'Order Form'!$K$11</f>
        <v>0</v>
      </c>
      <c r="F427" s="361" t="str">
        <f>IF(ISBLANK('Order Form'!$K$12),"",'Order Form'!$K$12)</f>
        <v/>
      </c>
      <c r="G427" s="123">
        <f t="shared" ca="1" si="26"/>
        <v>42157</v>
      </c>
      <c r="H427" s="362">
        <f>'Order Form'!$K$13</f>
        <v>0</v>
      </c>
      <c r="I427" s="363">
        <f>'Order Form'!E442</f>
        <v>13.5</v>
      </c>
      <c r="J427" s="352">
        <f>'Order Form'!K442</f>
        <v>0</v>
      </c>
      <c r="K427" s="122" t="str">
        <f t="shared" si="27"/>
        <v>F</v>
      </c>
      <c r="L42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7" s="122" t="str">
        <f>"SS2016"&amp;"-"&amp;D427&amp;"-"&amp;'Order Form'!$P$3&amp;"-1"</f>
        <v>SS2016-0-1-1</v>
      </c>
    </row>
    <row r="428" spans="1:13" x14ac:dyDescent="0.25">
      <c r="A428" s="360">
        <f>'Order Form'!A443</f>
        <v>111628.791</v>
      </c>
      <c r="B428" s="357">
        <f t="shared" si="24"/>
        <v>111628.791</v>
      </c>
      <c r="C428" s="358">
        <f t="shared" si="25"/>
        <v>111628.791</v>
      </c>
      <c r="D428" s="122">
        <f>'Order Form'!$N$2</f>
        <v>0</v>
      </c>
      <c r="E428" s="361">
        <f>'Order Form'!$K$11</f>
        <v>0</v>
      </c>
      <c r="F428" s="361" t="str">
        <f>IF(ISBLANK('Order Form'!$K$12),"",'Order Form'!$K$12)</f>
        <v/>
      </c>
      <c r="G428" s="123">
        <f t="shared" ca="1" si="26"/>
        <v>42157</v>
      </c>
      <c r="H428" s="362">
        <f>'Order Form'!$K$13</f>
        <v>0</v>
      </c>
      <c r="I428" s="363">
        <f>'Order Form'!E443</f>
        <v>13.5</v>
      </c>
      <c r="J428" s="352">
        <f>'Order Form'!K443</f>
        <v>0</v>
      </c>
      <c r="K428" s="122" t="str">
        <f t="shared" si="27"/>
        <v>F</v>
      </c>
      <c r="L42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8" s="122" t="str">
        <f>"SS2016"&amp;"-"&amp;D428&amp;"-"&amp;'Order Form'!$P$3&amp;"-1"</f>
        <v>SS2016-0-1-1</v>
      </c>
    </row>
    <row r="429" spans="1:13" x14ac:dyDescent="0.25">
      <c r="A429" s="360">
        <f>'Order Form'!A444</f>
        <v>105679</v>
      </c>
      <c r="B429" s="357">
        <f t="shared" si="24"/>
        <v>105679</v>
      </c>
      <c r="C429" s="358">
        <f t="shared" si="25"/>
        <v>105679</v>
      </c>
      <c r="D429" s="122">
        <f>'Order Form'!$N$2</f>
        <v>0</v>
      </c>
      <c r="E429" s="361">
        <f>'Order Form'!$K$11</f>
        <v>0</v>
      </c>
      <c r="F429" s="361" t="str">
        <f>IF(ISBLANK('Order Form'!$K$12),"",'Order Form'!$K$12)</f>
        <v/>
      </c>
      <c r="G429" s="123">
        <f t="shared" ca="1" si="26"/>
        <v>42157</v>
      </c>
      <c r="H429" s="362">
        <f>'Order Form'!$K$13</f>
        <v>0</v>
      </c>
      <c r="I429" s="363">
        <f>'Order Form'!E444</f>
        <v>16</v>
      </c>
      <c r="J429" s="352">
        <f>'Order Form'!K444</f>
        <v>0</v>
      </c>
      <c r="K429" s="122" t="str">
        <f t="shared" si="27"/>
        <v>F</v>
      </c>
      <c r="L42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29" s="122" t="str">
        <f>"SS2016"&amp;"-"&amp;D429&amp;"-"&amp;'Order Form'!$P$3&amp;"-1"</f>
        <v>SS2016-0-1-1</v>
      </c>
    </row>
    <row r="430" spans="1:13" x14ac:dyDescent="0.25">
      <c r="A430" s="360">
        <f>'Order Form'!A445</f>
        <v>108812</v>
      </c>
      <c r="B430" s="357">
        <f t="shared" si="24"/>
        <v>108812</v>
      </c>
      <c r="C430" s="358">
        <f t="shared" si="25"/>
        <v>108812</v>
      </c>
      <c r="D430" s="122">
        <f>'Order Form'!$N$2</f>
        <v>0</v>
      </c>
      <c r="E430" s="361">
        <f>'Order Form'!$K$11</f>
        <v>0</v>
      </c>
      <c r="F430" s="361" t="str">
        <f>IF(ISBLANK('Order Form'!$K$12),"",'Order Form'!$K$12)</f>
        <v/>
      </c>
      <c r="G430" s="123">
        <f t="shared" ca="1" si="26"/>
        <v>42157</v>
      </c>
      <c r="H430" s="362">
        <f>'Order Form'!$K$13</f>
        <v>0</v>
      </c>
      <c r="I430" s="363">
        <f>'Order Form'!E445</f>
        <v>14.5</v>
      </c>
      <c r="J430" s="352">
        <f>'Order Form'!K445</f>
        <v>0</v>
      </c>
      <c r="K430" s="122" t="str">
        <f t="shared" si="27"/>
        <v>F</v>
      </c>
      <c r="L43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0" s="122" t="str">
        <f>"SS2016"&amp;"-"&amp;D430&amp;"-"&amp;'Order Form'!$P$3&amp;"-1"</f>
        <v>SS2016-0-1-1</v>
      </c>
    </row>
    <row r="431" spans="1:13" x14ac:dyDescent="0.25">
      <c r="A431" s="360">
        <f>'Order Form'!A446</f>
        <v>101014</v>
      </c>
      <c r="B431" s="357">
        <f t="shared" si="24"/>
        <v>101014</v>
      </c>
      <c r="C431" s="358">
        <f t="shared" si="25"/>
        <v>101014</v>
      </c>
      <c r="D431" s="122">
        <f>'Order Form'!$N$2</f>
        <v>0</v>
      </c>
      <c r="E431" s="361">
        <f>'Order Form'!$K$11</f>
        <v>0</v>
      </c>
      <c r="F431" s="361" t="str">
        <f>IF(ISBLANK('Order Form'!$K$12),"",'Order Form'!$K$12)</f>
        <v/>
      </c>
      <c r="G431" s="123">
        <f t="shared" ca="1" si="26"/>
        <v>42157</v>
      </c>
      <c r="H431" s="362">
        <f>'Order Form'!$K$13</f>
        <v>0</v>
      </c>
      <c r="I431" s="363">
        <f>'Order Form'!E446</f>
        <v>14.5</v>
      </c>
      <c r="J431" s="352">
        <f>'Order Form'!K446</f>
        <v>0</v>
      </c>
      <c r="K431" s="122" t="str">
        <f t="shared" si="27"/>
        <v>F</v>
      </c>
      <c r="L43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1" s="122" t="str">
        <f>"SS2016"&amp;"-"&amp;D431&amp;"-"&amp;'Order Form'!$P$3&amp;"-1"</f>
        <v>SS2016-0-1-1</v>
      </c>
    </row>
    <row r="432" spans="1:13" x14ac:dyDescent="0.25">
      <c r="A432" s="360">
        <f>'Order Form'!A447</f>
        <v>100638</v>
      </c>
      <c r="B432" s="357">
        <f t="shared" si="24"/>
        <v>100638</v>
      </c>
      <c r="C432" s="358">
        <f t="shared" si="25"/>
        <v>100638</v>
      </c>
      <c r="D432" s="122">
        <f>'Order Form'!$N$2</f>
        <v>0</v>
      </c>
      <c r="E432" s="361">
        <f>'Order Form'!$K$11</f>
        <v>0</v>
      </c>
      <c r="F432" s="361" t="str">
        <f>IF(ISBLANK('Order Form'!$K$12),"",'Order Form'!$K$12)</f>
        <v/>
      </c>
      <c r="G432" s="123">
        <f t="shared" ca="1" si="26"/>
        <v>42157</v>
      </c>
      <c r="H432" s="362">
        <f>'Order Form'!$K$13</f>
        <v>0</v>
      </c>
      <c r="I432" s="363">
        <f>'Order Form'!E447</f>
        <v>14.5</v>
      </c>
      <c r="J432" s="352">
        <f>'Order Form'!K447</f>
        <v>0</v>
      </c>
      <c r="K432" s="122" t="str">
        <f t="shared" si="27"/>
        <v>F</v>
      </c>
      <c r="L43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2" s="122" t="str">
        <f>"SS2016"&amp;"-"&amp;D432&amp;"-"&amp;'Order Form'!$P$3&amp;"-1"</f>
        <v>SS2016-0-1-1</v>
      </c>
    </row>
    <row r="433" spans="1:13" x14ac:dyDescent="0.25">
      <c r="A433" s="360">
        <f>'Order Form'!A448</f>
        <v>111335</v>
      </c>
      <c r="B433" s="357">
        <f t="shared" si="24"/>
        <v>111335</v>
      </c>
      <c r="C433" s="358">
        <f t="shared" si="25"/>
        <v>111335</v>
      </c>
      <c r="D433" s="122">
        <f>'Order Form'!$N$2</f>
        <v>0</v>
      </c>
      <c r="E433" s="361">
        <f>'Order Form'!$K$11</f>
        <v>0</v>
      </c>
      <c r="F433" s="361" t="str">
        <f>IF(ISBLANK('Order Form'!$K$12),"",'Order Form'!$K$12)</f>
        <v/>
      </c>
      <c r="G433" s="123">
        <f t="shared" ca="1" si="26"/>
        <v>42157</v>
      </c>
      <c r="H433" s="362">
        <f>'Order Form'!$K$13</f>
        <v>0</v>
      </c>
      <c r="I433" s="363">
        <f>'Order Form'!E448</f>
        <v>14.5</v>
      </c>
      <c r="J433" s="352">
        <f>'Order Form'!K448</f>
        <v>0</v>
      </c>
      <c r="K433" s="122" t="str">
        <f t="shared" si="27"/>
        <v>F</v>
      </c>
      <c r="L43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3" s="122" t="str">
        <f>"SS2016"&amp;"-"&amp;D433&amp;"-"&amp;'Order Form'!$P$3&amp;"-1"</f>
        <v>SS2016-0-1-1</v>
      </c>
    </row>
    <row r="434" spans="1:13" x14ac:dyDescent="0.25">
      <c r="A434" s="360">
        <f>'Order Form'!A449</f>
        <v>100202</v>
      </c>
      <c r="B434" s="357">
        <f t="shared" si="24"/>
        <v>100202</v>
      </c>
      <c r="C434" s="358">
        <f t="shared" si="25"/>
        <v>100202</v>
      </c>
      <c r="D434" s="122">
        <f>'Order Form'!$N$2</f>
        <v>0</v>
      </c>
      <c r="E434" s="361">
        <f>'Order Form'!$K$11</f>
        <v>0</v>
      </c>
      <c r="F434" s="361" t="str">
        <f>IF(ISBLANK('Order Form'!$K$12),"",'Order Form'!$K$12)</f>
        <v/>
      </c>
      <c r="G434" s="123">
        <f t="shared" ca="1" si="26"/>
        <v>42157</v>
      </c>
      <c r="H434" s="362">
        <f>'Order Form'!$K$13</f>
        <v>0</v>
      </c>
      <c r="I434" s="363">
        <f>'Order Form'!E449</f>
        <v>14.5</v>
      </c>
      <c r="J434" s="352">
        <f>'Order Form'!K449</f>
        <v>0</v>
      </c>
      <c r="K434" s="122" t="str">
        <f t="shared" si="27"/>
        <v>F</v>
      </c>
      <c r="L43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4" s="122" t="str">
        <f>"SS2016"&amp;"-"&amp;D434&amp;"-"&amp;'Order Form'!$P$3&amp;"-1"</f>
        <v>SS2016-0-1-1</v>
      </c>
    </row>
    <row r="435" spans="1:13" x14ac:dyDescent="0.25">
      <c r="A435" s="360">
        <f>'Order Form'!A450</f>
        <v>100203</v>
      </c>
      <c r="B435" s="357">
        <f t="shared" si="24"/>
        <v>100203</v>
      </c>
      <c r="C435" s="358">
        <f t="shared" si="25"/>
        <v>100203</v>
      </c>
      <c r="D435" s="122">
        <f>'Order Form'!$N$2</f>
        <v>0</v>
      </c>
      <c r="E435" s="361">
        <f>'Order Form'!$K$11</f>
        <v>0</v>
      </c>
      <c r="F435" s="361" t="str">
        <f>IF(ISBLANK('Order Form'!$K$12),"",'Order Form'!$K$12)</f>
        <v/>
      </c>
      <c r="G435" s="123">
        <f t="shared" ca="1" si="26"/>
        <v>42157</v>
      </c>
      <c r="H435" s="362">
        <f>'Order Form'!$K$13</f>
        <v>0</v>
      </c>
      <c r="I435" s="363">
        <f>'Order Form'!E450</f>
        <v>14.5</v>
      </c>
      <c r="J435" s="352">
        <f>'Order Form'!K450</f>
        <v>0</v>
      </c>
      <c r="K435" s="122" t="str">
        <f t="shared" si="27"/>
        <v>F</v>
      </c>
      <c r="L43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5" s="122" t="str">
        <f>"SS2016"&amp;"-"&amp;D435&amp;"-"&amp;'Order Form'!$P$3&amp;"-1"</f>
        <v>SS2016-0-1-1</v>
      </c>
    </row>
    <row r="436" spans="1:13" x14ac:dyDescent="0.25">
      <c r="A436" s="360">
        <f>'Order Form'!A451</f>
        <v>100637</v>
      </c>
      <c r="B436" s="357">
        <f t="shared" si="24"/>
        <v>100637</v>
      </c>
      <c r="C436" s="358">
        <f t="shared" si="25"/>
        <v>100637</v>
      </c>
      <c r="D436" s="122">
        <f>'Order Form'!$N$2</f>
        <v>0</v>
      </c>
      <c r="E436" s="361">
        <f>'Order Form'!$K$11</f>
        <v>0</v>
      </c>
      <c r="F436" s="361" t="str">
        <f>IF(ISBLANK('Order Form'!$K$12),"",'Order Form'!$K$12)</f>
        <v/>
      </c>
      <c r="G436" s="123">
        <f t="shared" ca="1" si="26"/>
        <v>42157</v>
      </c>
      <c r="H436" s="362">
        <f>'Order Form'!$K$13</f>
        <v>0</v>
      </c>
      <c r="I436" s="363">
        <f>'Order Form'!E451</f>
        <v>14.5</v>
      </c>
      <c r="J436" s="352">
        <f>'Order Form'!K451</f>
        <v>0</v>
      </c>
      <c r="K436" s="122" t="str">
        <f t="shared" si="27"/>
        <v>F</v>
      </c>
      <c r="L43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6" s="122" t="str">
        <f>"SS2016"&amp;"-"&amp;D436&amp;"-"&amp;'Order Form'!$P$3&amp;"-1"</f>
        <v>SS2016-0-1-1</v>
      </c>
    </row>
    <row r="437" spans="1:13" x14ac:dyDescent="0.25">
      <c r="A437" s="360">
        <f>'Order Form'!A452</f>
        <v>100471</v>
      </c>
      <c r="B437" s="357">
        <f t="shared" si="24"/>
        <v>100471</v>
      </c>
      <c r="C437" s="358">
        <f t="shared" si="25"/>
        <v>100471</v>
      </c>
      <c r="D437" s="122">
        <f>'Order Form'!$N$2</f>
        <v>0</v>
      </c>
      <c r="E437" s="361">
        <f>'Order Form'!$K$11</f>
        <v>0</v>
      </c>
      <c r="F437" s="361" t="str">
        <f>IF(ISBLANK('Order Form'!$K$12),"",'Order Form'!$K$12)</f>
        <v/>
      </c>
      <c r="G437" s="123">
        <f t="shared" ca="1" si="26"/>
        <v>42157</v>
      </c>
      <c r="H437" s="362">
        <f>'Order Form'!$K$13</f>
        <v>0</v>
      </c>
      <c r="I437" s="363">
        <f>'Order Form'!E452</f>
        <v>16</v>
      </c>
      <c r="J437" s="352">
        <f>'Order Form'!K452</f>
        <v>0</v>
      </c>
      <c r="K437" s="122" t="str">
        <f t="shared" si="27"/>
        <v>F</v>
      </c>
      <c r="L43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7" s="122" t="str">
        <f>"SS2016"&amp;"-"&amp;D437&amp;"-"&amp;'Order Form'!$P$3&amp;"-1"</f>
        <v>SS2016-0-1-1</v>
      </c>
    </row>
    <row r="438" spans="1:13" x14ac:dyDescent="0.25">
      <c r="A438" s="360">
        <f>'Order Form'!A453</f>
        <v>100473</v>
      </c>
      <c r="B438" s="357">
        <f t="shared" si="24"/>
        <v>100473</v>
      </c>
      <c r="C438" s="358">
        <f t="shared" si="25"/>
        <v>100473</v>
      </c>
      <c r="D438" s="122">
        <f>'Order Form'!$N$2</f>
        <v>0</v>
      </c>
      <c r="E438" s="361">
        <f>'Order Form'!$K$11</f>
        <v>0</v>
      </c>
      <c r="F438" s="361" t="str">
        <f>IF(ISBLANK('Order Form'!$K$12),"",'Order Form'!$K$12)</f>
        <v/>
      </c>
      <c r="G438" s="123">
        <f t="shared" ca="1" si="26"/>
        <v>42157</v>
      </c>
      <c r="H438" s="362">
        <f>'Order Form'!$K$13</f>
        <v>0</v>
      </c>
      <c r="I438" s="363">
        <f>'Order Form'!E453</f>
        <v>16</v>
      </c>
      <c r="J438" s="352">
        <f>'Order Form'!K453</f>
        <v>0</v>
      </c>
      <c r="K438" s="122" t="str">
        <f t="shared" si="27"/>
        <v>F</v>
      </c>
      <c r="L43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8" s="122" t="str">
        <f>"SS2016"&amp;"-"&amp;D438&amp;"-"&amp;'Order Form'!$P$3&amp;"-1"</f>
        <v>SS2016-0-1-1</v>
      </c>
    </row>
    <row r="439" spans="1:13" x14ac:dyDescent="0.25">
      <c r="A439" s="360">
        <f>'Order Form'!A454</f>
        <v>101070</v>
      </c>
      <c r="B439" s="357">
        <f t="shared" si="24"/>
        <v>101070</v>
      </c>
      <c r="C439" s="358">
        <f t="shared" si="25"/>
        <v>101070</v>
      </c>
      <c r="D439" s="122">
        <f>'Order Form'!$N$2</f>
        <v>0</v>
      </c>
      <c r="E439" s="361">
        <f>'Order Form'!$K$11</f>
        <v>0</v>
      </c>
      <c r="F439" s="361" t="str">
        <f>IF(ISBLANK('Order Form'!$K$12),"",'Order Form'!$K$12)</f>
        <v/>
      </c>
      <c r="G439" s="123">
        <f t="shared" ca="1" si="26"/>
        <v>42157</v>
      </c>
      <c r="H439" s="362">
        <f>'Order Form'!$K$13</f>
        <v>0</v>
      </c>
      <c r="I439" s="363">
        <f>'Order Form'!E454</f>
        <v>16</v>
      </c>
      <c r="J439" s="352">
        <f>'Order Form'!K454</f>
        <v>0</v>
      </c>
      <c r="K439" s="122" t="str">
        <f t="shared" si="27"/>
        <v>F</v>
      </c>
      <c r="L43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39" s="122" t="str">
        <f>"SS2016"&amp;"-"&amp;D439&amp;"-"&amp;'Order Form'!$P$3&amp;"-1"</f>
        <v>SS2016-0-1-1</v>
      </c>
    </row>
    <row r="440" spans="1:13" x14ac:dyDescent="0.25">
      <c r="A440" s="360">
        <f>'Order Form'!A455</f>
        <v>100469</v>
      </c>
      <c r="B440" s="357">
        <f t="shared" si="24"/>
        <v>100469</v>
      </c>
      <c r="C440" s="358">
        <f t="shared" si="25"/>
        <v>100469</v>
      </c>
      <c r="D440" s="122">
        <f>'Order Form'!$N$2</f>
        <v>0</v>
      </c>
      <c r="E440" s="361">
        <f>'Order Form'!$K$11</f>
        <v>0</v>
      </c>
      <c r="F440" s="361" t="str">
        <f>IF(ISBLANK('Order Form'!$K$12),"",'Order Form'!$K$12)</f>
        <v/>
      </c>
      <c r="G440" s="123">
        <f t="shared" ca="1" si="26"/>
        <v>42157</v>
      </c>
      <c r="H440" s="362">
        <f>'Order Form'!$K$13</f>
        <v>0</v>
      </c>
      <c r="I440" s="363">
        <f>'Order Form'!E455</f>
        <v>16</v>
      </c>
      <c r="J440" s="352">
        <f>'Order Form'!K455</f>
        <v>0</v>
      </c>
      <c r="K440" s="122" t="str">
        <f t="shared" si="27"/>
        <v>F</v>
      </c>
      <c r="L44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0" s="122" t="str">
        <f>"SS2016"&amp;"-"&amp;D440&amp;"-"&amp;'Order Form'!$P$3&amp;"-1"</f>
        <v>SS2016-0-1-1</v>
      </c>
    </row>
    <row r="441" spans="1:13" x14ac:dyDescent="0.25">
      <c r="A441" s="360">
        <f>'Order Form'!A456</f>
        <v>111380</v>
      </c>
      <c r="B441" s="357">
        <f t="shared" si="24"/>
        <v>111380</v>
      </c>
      <c r="C441" s="358">
        <f t="shared" si="25"/>
        <v>111380</v>
      </c>
      <c r="D441" s="122">
        <f>'Order Form'!$N$2</f>
        <v>0</v>
      </c>
      <c r="E441" s="361">
        <f>'Order Form'!$K$11</f>
        <v>0</v>
      </c>
      <c r="F441" s="361" t="str">
        <f>IF(ISBLANK('Order Form'!$K$12),"",'Order Form'!$K$12)</f>
        <v/>
      </c>
      <c r="G441" s="123">
        <f t="shared" ca="1" si="26"/>
        <v>42157</v>
      </c>
      <c r="H441" s="362">
        <f>'Order Form'!$K$13</f>
        <v>0</v>
      </c>
      <c r="I441" s="363">
        <f>'Order Form'!E456</f>
        <v>16</v>
      </c>
      <c r="J441" s="352">
        <f>'Order Form'!K456</f>
        <v>0</v>
      </c>
      <c r="K441" s="122" t="str">
        <f t="shared" si="27"/>
        <v>F</v>
      </c>
      <c r="L44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1" s="122" t="str">
        <f>"SS2016"&amp;"-"&amp;D441&amp;"-"&amp;'Order Form'!$P$3&amp;"-1"</f>
        <v>SS2016-0-1-1</v>
      </c>
    </row>
    <row r="442" spans="1:13" x14ac:dyDescent="0.25">
      <c r="A442" s="360">
        <f>'Order Form'!A457</f>
        <v>108373</v>
      </c>
      <c r="B442" s="357">
        <f t="shared" si="24"/>
        <v>108373</v>
      </c>
      <c r="C442" s="358">
        <f t="shared" si="25"/>
        <v>108373</v>
      </c>
      <c r="D442" s="122">
        <f>'Order Form'!$N$2</f>
        <v>0</v>
      </c>
      <c r="E442" s="361">
        <f>'Order Form'!$K$11</f>
        <v>0</v>
      </c>
      <c r="F442" s="361" t="str">
        <f>IF(ISBLANK('Order Form'!$K$12),"",'Order Form'!$K$12)</f>
        <v/>
      </c>
      <c r="G442" s="123">
        <f t="shared" ca="1" si="26"/>
        <v>42157</v>
      </c>
      <c r="H442" s="362">
        <f>'Order Form'!$K$13</f>
        <v>0</v>
      </c>
      <c r="I442" s="363">
        <f>'Order Form'!E457</f>
        <v>16</v>
      </c>
      <c r="J442" s="352">
        <f>'Order Form'!K457</f>
        <v>0</v>
      </c>
      <c r="K442" s="122" t="str">
        <f t="shared" si="27"/>
        <v>F</v>
      </c>
      <c r="L44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2" s="122" t="str">
        <f>"SS2016"&amp;"-"&amp;D442&amp;"-"&amp;'Order Form'!$P$3&amp;"-1"</f>
        <v>SS2016-0-1-1</v>
      </c>
    </row>
    <row r="443" spans="1:13" x14ac:dyDescent="0.25">
      <c r="A443" s="360">
        <f>'Order Form'!A458</f>
        <v>111381</v>
      </c>
      <c r="B443" s="357">
        <f t="shared" si="24"/>
        <v>111381</v>
      </c>
      <c r="C443" s="358">
        <f t="shared" si="25"/>
        <v>111381</v>
      </c>
      <c r="D443" s="122">
        <f>'Order Form'!$N$2</f>
        <v>0</v>
      </c>
      <c r="E443" s="361">
        <f>'Order Form'!$K$11</f>
        <v>0</v>
      </c>
      <c r="F443" s="361" t="str">
        <f>IF(ISBLANK('Order Form'!$K$12),"",'Order Form'!$K$12)</f>
        <v/>
      </c>
      <c r="G443" s="123">
        <f t="shared" ca="1" si="26"/>
        <v>42157</v>
      </c>
      <c r="H443" s="362">
        <f>'Order Form'!$K$13</f>
        <v>0</v>
      </c>
      <c r="I443" s="363">
        <f>'Order Form'!E458</f>
        <v>16</v>
      </c>
      <c r="J443" s="352">
        <f>'Order Form'!K458</f>
        <v>0</v>
      </c>
      <c r="K443" s="122" t="str">
        <f t="shared" si="27"/>
        <v>F</v>
      </c>
      <c r="L44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3" s="122" t="str">
        <f>"SS2016"&amp;"-"&amp;D443&amp;"-"&amp;'Order Form'!$P$3&amp;"-1"</f>
        <v>SS2016-0-1-1</v>
      </c>
    </row>
    <row r="444" spans="1:13" x14ac:dyDescent="0.25">
      <c r="A444" s="360">
        <f>'Order Form'!A459</f>
        <v>100475</v>
      </c>
      <c r="B444" s="357">
        <f t="shared" si="24"/>
        <v>100475</v>
      </c>
      <c r="C444" s="358">
        <f t="shared" si="25"/>
        <v>100475</v>
      </c>
      <c r="D444" s="122">
        <f>'Order Form'!$N$2</f>
        <v>0</v>
      </c>
      <c r="E444" s="361">
        <f>'Order Form'!$K$11</f>
        <v>0</v>
      </c>
      <c r="F444" s="361" t="str">
        <f>IF(ISBLANK('Order Form'!$K$12),"",'Order Form'!$K$12)</f>
        <v/>
      </c>
      <c r="G444" s="123">
        <f t="shared" ca="1" si="26"/>
        <v>42157</v>
      </c>
      <c r="H444" s="362">
        <f>'Order Form'!$K$13</f>
        <v>0</v>
      </c>
      <c r="I444" s="363">
        <f>'Order Form'!E459</f>
        <v>16</v>
      </c>
      <c r="J444" s="352">
        <f>'Order Form'!K459</f>
        <v>0</v>
      </c>
      <c r="K444" s="122" t="str">
        <f t="shared" si="27"/>
        <v>F</v>
      </c>
      <c r="L44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4" s="122" t="str">
        <f>"SS2016"&amp;"-"&amp;D444&amp;"-"&amp;'Order Form'!$P$3&amp;"-1"</f>
        <v>SS2016-0-1-1</v>
      </c>
    </row>
    <row r="445" spans="1:13" x14ac:dyDescent="0.25">
      <c r="A445" s="360">
        <f>'Order Form'!A460</f>
        <v>108371</v>
      </c>
      <c r="B445" s="357">
        <f t="shared" si="24"/>
        <v>108371</v>
      </c>
      <c r="C445" s="358">
        <f t="shared" si="25"/>
        <v>108371</v>
      </c>
      <c r="D445" s="122">
        <f>'Order Form'!$N$2</f>
        <v>0</v>
      </c>
      <c r="E445" s="361">
        <f>'Order Form'!$K$11</f>
        <v>0</v>
      </c>
      <c r="F445" s="361" t="str">
        <f>IF(ISBLANK('Order Form'!$K$12),"",'Order Form'!$K$12)</f>
        <v/>
      </c>
      <c r="G445" s="123">
        <f t="shared" ca="1" si="26"/>
        <v>42157</v>
      </c>
      <c r="H445" s="362">
        <f>'Order Form'!$K$13</f>
        <v>0</v>
      </c>
      <c r="I445" s="363">
        <f>'Order Form'!E460</f>
        <v>16</v>
      </c>
      <c r="J445" s="352">
        <f>'Order Form'!K460</f>
        <v>0</v>
      </c>
      <c r="K445" s="122" t="str">
        <f t="shared" si="27"/>
        <v>F</v>
      </c>
      <c r="L44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5" s="122" t="str">
        <f>"SS2016"&amp;"-"&amp;D445&amp;"-"&amp;'Order Form'!$P$3&amp;"-1"</f>
        <v>SS2016-0-1-1</v>
      </c>
    </row>
    <row r="446" spans="1:13" x14ac:dyDescent="0.25">
      <c r="A446" s="360">
        <f>'Order Form'!A461</f>
        <v>111379</v>
      </c>
      <c r="B446" s="357">
        <f t="shared" si="24"/>
        <v>111379</v>
      </c>
      <c r="C446" s="358">
        <f t="shared" si="25"/>
        <v>111379</v>
      </c>
      <c r="D446" s="122">
        <f>'Order Form'!$N$2</f>
        <v>0</v>
      </c>
      <c r="E446" s="361">
        <f>'Order Form'!$K$11</f>
        <v>0</v>
      </c>
      <c r="F446" s="361" t="str">
        <f>IF(ISBLANK('Order Form'!$K$12),"",'Order Form'!$K$12)</f>
        <v/>
      </c>
      <c r="G446" s="123">
        <f t="shared" ca="1" si="26"/>
        <v>42157</v>
      </c>
      <c r="H446" s="362">
        <f>'Order Form'!$K$13</f>
        <v>0</v>
      </c>
      <c r="I446" s="363">
        <f>'Order Form'!E461</f>
        <v>16</v>
      </c>
      <c r="J446" s="352">
        <f>'Order Form'!K461</f>
        <v>0</v>
      </c>
      <c r="K446" s="122" t="str">
        <f t="shared" si="27"/>
        <v>F</v>
      </c>
      <c r="L44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6" s="122" t="str">
        <f>"SS2016"&amp;"-"&amp;D446&amp;"-"&amp;'Order Form'!$P$3&amp;"-1"</f>
        <v>SS2016-0-1-1</v>
      </c>
    </row>
    <row r="447" spans="1:13" x14ac:dyDescent="0.25">
      <c r="A447" s="360">
        <f>'Order Form'!A462</f>
        <v>108375</v>
      </c>
      <c r="B447" s="357">
        <f t="shared" si="24"/>
        <v>108375</v>
      </c>
      <c r="C447" s="358">
        <f t="shared" si="25"/>
        <v>108375</v>
      </c>
      <c r="D447" s="122">
        <f>'Order Form'!$N$2</f>
        <v>0</v>
      </c>
      <c r="E447" s="361">
        <f>'Order Form'!$K$11</f>
        <v>0</v>
      </c>
      <c r="F447" s="361" t="str">
        <f>IF(ISBLANK('Order Form'!$K$12),"",'Order Form'!$K$12)</f>
        <v/>
      </c>
      <c r="G447" s="123">
        <f t="shared" ca="1" si="26"/>
        <v>42157</v>
      </c>
      <c r="H447" s="362">
        <f>'Order Form'!$K$13</f>
        <v>0</v>
      </c>
      <c r="I447" s="363">
        <f>'Order Form'!E462</f>
        <v>16</v>
      </c>
      <c r="J447" s="352">
        <f>'Order Form'!K462</f>
        <v>0</v>
      </c>
      <c r="K447" s="122" t="str">
        <f t="shared" si="27"/>
        <v>F</v>
      </c>
      <c r="L44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7" s="122" t="str">
        <f>"SS2016"&amp;"-"&amp;D447&amp;"-"&amp;'Order Form'!$P$3&amp;"-1"</f>
        <v>SS2016-0-1-1</v>
      </c>
    </row>
    <row r="448" spans="1:13" x14ac:dyDescent="0.25">
      <c r="A448" s="360">
        <f>'Order Form'!A463</f>
        <v>108173</v>
      </c>
      <c r="B448" s="357">
        <f t="shared" si="24"/>
        <v>108173</v>
      </c>
      <c r="C448" s="358">
        <f t="shared" si="25"/>
        <v>108173</v>
      </c>
      <c r="D448" s="122">
        <f>'Order Form'!$N$2</f>
        <v>0</v>
      </c>
      <c r="E448" s="361">
        <f>'Order Form'!$K$11</f>
        <v>0</v>
      </c>
      <c r="F448" s="361" t="str">
        <f>IF(ISBLANK('Order Form'!$K$12),"",'Order Form'!$K$12)</f>
        <v/>
      </c>
      <c r="G448" s="123">
        <f t="shared" ca="1" si="26"/>
        <v>42157</v>
      </c>
      <c r="H448" s="362">
        <f>'Order Form'!$K$13</f>
        <v>0</v>
      </c>
      <c r="I448" s="363">
        <f>'Order Form'!E463</f>
        <v>9.5</v>
      </c>
      <c r="J448" s="352">
        <f>'Order Form'!K463</f>
        <v>0</v>
      </c>
      <c r="K448" s="122" t="str">
        <f t="shared" si="27"/>
        <v>F</v>
      </c>
      <c r="L44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8" s="122" t="str">
        <f>"SS2016"&amp;"-"&amp;D448&amp;"-"&amp;'Order Form'!$P$3&amp;"-1"</f>
        <v>SS2016-0-1-1</v>
      </c>
    </row>
    <row r="449" spans="1:13" x14ac:dyDescent="0.25">
      <c r="A449" s="360">
        <f>'Order Form'!A464</f>
        <v>111366</v>
      </c>
      <c r="B449" s="357">
        <f t="shared" si="24"/>
        <v>111366</v>
      </c>
      <c r="C449" s="358">
        <f t="shared" si="25"/>
        <v>111366</v>
      </c>
      <c r="D449" s="122">
        <f>'Order Form'!$N$2</f>
        <v>0</v>
      </c>
      <c r="E449" s="361">
        <f>'Order Form'!$K$11</f>
        <v>0</v>
      </c>
      <c r="F449" s="361" t="str">
        <f>IF(ISBLANK('Order Form'!$K$12),"",'Order Form'!$K$12)</f>
        <v/>
      </c>
      <c r="G449" s="123">
        <f t="shared" ca="1" si="26"/>
        <v>42157</v>
      </c>
      <c r="H449" s="362">
        <f>'Order Form'!$K$13</f>
        <v>0</v>
      </c>
      <c r="I449" s="363">
        <f>'Order Form'!E464</f>
        <v>9.5</v>
      </c>
      <c r="J449" s="352">
        <f>'Order Form'!K464</f>
        <v>0</v>
      </c>
      <c r="K449" s="122" t="str">
        <f t="shared" si="27"/>
        <v>F</v>
      </c>
      <c r="L44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49" s="122" t="str">
        <f>"SS2016"&amp;"-"&amp;D449&amp;"-"&amp;'Order Form'!$P$3&amp;"-1"</f>
        <v>SS2016-0-1-1</v>
      </c>
    </row>
    <row r="450" spans="1:13" x14ac:dyDescent="0.25">
      <c r="A450" s="360">
        <f>'Order Form'!A465</f>
        <v>111367</v>
      </c>
      <c r="B450" s="357">
        <f t="shared" ref="B450:B488" si="28">A450</f>
        <v>111367</v>
      </c>
      <c r="C450" s="358">
        <f t="shared" ref="C450:C488" si="29">IF(B450=0,A450,B450)</f>
        <v>111367</v>
      </c>
      <c r="D450" s="122">
        <f>'Order Form'!$N$2</f>
        <v>0</v>
      </c>
      <c r="E450" s="361">
        <f>'Order Form'!$K$11</f>
        <v>0</v>
      </c>
      <c r="F450" s="361" t="str">
        <f>IF(ISBLANK('Order Form'!$K$12),"",'Order Form'!$K$12)</f>
        <v/>
      </c>
      <c r="G450" s="123">
        <f t="shared" ref="G450:G513" ca="1" si="30">TODAY()</f>
        <v>42157</v>
      </c>
      <c r="H450" s="362">
        <f>'Order Form'!$K$13</f>
        <v>0</v>
      </c>
      <c r="I450" s="363">
        <f>'Order Form'!E465</f>
        <v>9.5</v>
      </c>
      <c r="J450" s="352">
        <f>'Order Form'!K465</f>
        <v>0</v>
      </c>
      <c r="K450" s="122" t="str">
        <f t="shared" ref="K450:K488" si="31">IF(J450=0,"F","T")</f>
        <v>F</v>
      </c>
      <c r="L45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0" s="122" t="str">
        <f>"SS2016"&amp;"-"&amp;D450&amp;"-"&amp;'Order Form'!$P$3&amp;"-1"</f>
        <v>SS2016-0-1-1</v>
      </c>
    </row>
    <row r="451" spans="1:13" x14ac:dyDescent="0.25">
      <c r="A451" s="360">
        <f>'Order Form'!A466</f>
        <v>111369</v>
      </c>
      <c r="B451" s="357">
        <f t="shared" si="28"/>
        <v>111369</v>
      </c>
      <c r="C451" s="358">
        <f t="shared" si="29"/>
        <v>111369</v>
      </c>
      <c r="D451" s="122">
        <f>'Order Form'!$N$2</f>
        <v>0</v>
      </c>
      <c r="E451" s="361">
        <f>'Order Form'!$K$11</f>
        <v>0</v>
      </c>
      <c r="F451" s="361" t="str">
        <f>IF(ISBLANK('Order Form'!$K$12),"",'Order Form'!$K$12)</f>
        <v/>
      </c>
      <c r="G451" s="123">
        <f t="shared" ca="1" si="30"/>
        <v>42157</v>
      </c>
      <c r="H451" s="362">
        <f>'Order Form'!$K$13</f>
        <v>0</v>
      </c>
      <c r="I451" s="363">
        <f>'Order Form'!E466</f>
        <v>9.5</v>
      </c>
      <c r="J451" s="352">
        <f>'Order Form'!K466</f>
        <v>0</v>
      </c>
      <c r="K451" s="122" t="str">
        <f t="shared" si="31"/>
        <v>F</v>
      </c>
      <c r="L45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1" s="122" t="str">
        <f>"SS2016"&amp;"-"&amp;D451&amp;"-"&amp;'Order Form'!$P$3&amp;"-1"</f>
        <v>SS2016-0-1-1</v>
      </c>
    </row>
    <row r="452" spans="1:13" x14ac:dyDescent="0.25">
      <c r="A452" s="360">
        <f>'Order Form'!A467</f>
        <v>111368</v>
      </c>
      <c r="B452" s="357">
        <f t="shared" si="28"/>
        <v>111368</v>
      </c>
      <c r="C452" s="358">
        <f t="shared" si="29"/>
        <v>111368</v>
      </c>
      <c r="D452" s="122">
        <f>'Order Form'!$N$2</f>
        <v>0</v>
      </c>
      <c r="E452" s="361">
        <f>'Order Form'!$K$11</f>
        <v>0</v>
      </c>
      <c r="F452" s="361" t="str">
        <f>IF(ISBLANK('Order Form'!$K$12),"",'Order Form'!$K$12)</f>
        <v/>
      </c>
      <c r="G452" s="123">
        <f t="shared" ca="1" si="30"/>
        <v>42157</v>
      </c>
      <c r="H452" s="362">
        <f>'Order Form'!$K$13</f>
        <v>0</v>
      </c>
      <c r="I452" s="363">
        <f>'Order Form'!E467</f>
        <v>9.5</v>
      </c>
      <c r="J452" s="352">
        <f>'Order Form'!K467</f>
        <v>0</v>
      </c>
      <c r="K452" s="122" t="str">
        <f t="shared" si="31"/>
        <v>F</v>
      </c>
      <c r="L45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2" s="122" t="str">
        <f>"SS2016"&amp;"-"&amp;D452&amp;"-"&amp;'Order Form'!$P$3&amp;"-1"</f>
        <v>SS2016-0-1-1</v>
      </c>
    </row>
    <row r="453" spans="1:13" x14ac:dyDescent="0.25">
      <c r="A453" s="360">
        <f>'Order Form'!A468</f>
        <v>108945</v>
      </c>
      <c r="B453" s="357">
        <f t="shared" si="28"/>
        <v>108945</v>
      </c>
      <c r="C453" s="358">
        <f t="shared" si="29"/>
        <v>108945</v>
      </c>
      <c r="D453" s="122">
        <f>'Order Form'!$N$2</f>
        <v>0</v>
      </c>
      <c r="E453" s="361">
        <f>'Order Form'!$K$11</f>
        <v>0</v>
      </c>
      <c r="F453" s="361" t="str">
        <f>IF(ISBLANK('Order Form'!$K$12),"",'Order Form'!$K$12)</f>
        <v/>
      </c>
      <c r="G453" s="123">
        <f t="shared" ca="1" si="30"/>
        <v>42157</v>
      </c>
      <c r="H453" s="362">
        <f>'Order Form'!$K$13</f>
        <v>0</v>
      </c>
      <c r="I453" s="363">
        <f>'Order Form'!E468</f>
        <v>9.5</v>
      </c>
      <c r="J453" s="352">
        <f>'Order Form'!K468</f>
        <v>0</v>
      </c>
      <c r="K453" s="122" t="str">
        <f t="shared" si="31"/>
        <v>F</v>
      </c>
      <c r="L45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3" s="122" t="str">
        <f>"SS2016"&amp;"-"&amp;D453&amp;"-"&amp;'Order Form'!$P$3&amp;"-1"</f>
        <v>SS2016-0-1-1</v>
      </c>
    </row>
    <row r="454" spans="1:13" x14ac:dyDescent="0.25">
      <c r="A454" s="360">
        <f>'Order Form'!A469</f>
        <v>108176</v>
      </c>
      <c r="B454" s="357">
        <f t="shared" si="28"/>
        <v>108176</v>
      </c>
      <c r="C454" s="358">
        <f t="shared" si="29"/>
        <v>108176</v>
      </c>
      <c r="D454" s="122">
        <f>'Order Form'!$N$2</f>
        <v>0</v>
      </c>
      <c r="E454" s="361">
        <f>'Order Form'!$K$11</f>
        <v>0</v>
      </c>
      <c r="F454" s="361" t="str">
        <f>IF(ISBLANK('Order Form'!$K$12),"",'Order Form'!$K$12)</f>
        <v/>
      </c>
      <c r="G454" s="123">
        <f t="shared" ca="1" si="30"/>
        <v>42157</v>
      </c>
      <c r="H454" s="362">
        <f>'Order Form'!$K$13</f>
        <v>0</v>
      </c>
      <c r="I454" s="363">
        <f>'Order Form'!E469</f>
        <v>9.5</v>
      </c>
      <c r="J454" s="352">
        <f>'Order Form'!K469</f>
        <v>0</v>
      </c>
      <c r="K454" s="122" t="str">
        <f t="shared" si="31"/>
        <v>F</v>
      </c>
      <c r="L45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4" s="122" t="str">
        <f>"SS2016"&amp;"-"&amp;D454&amp;"-"&amp;'Order Form'!$P$3&amp;"-1"</f>
        <v>SS2016-0-1-1</v>
      </c>
    </row>
    <row r="455" spans="1:13" x14ac:dyDescent="0.25">
      <c r="A455" s="360">
        <f>'Order Form'!A470</f>
        <v>108363</v>
      </c>
      <c r="B455" s="357">
        <f t="shared" si="28"/>
        <v>108363</v>
      </c>
      <c r="C455" s="358">
        <f t="shared" si="29"/>
        <v>108363</v>
      </c>
      <c r="D455" s="122">
        <f>'Order Form'!$N$2</f>
        <v>0</v>
      </c>
      <c r="E455" s="361">
        <f>'Order Form'!$K$11</f>
        <v>0</v>
      </c>
      <c r="F455" s="361" t="str">
        <f>IF(ISBLANK('Order Form'!$K$12),"",'Order Form'!$K$12)</f>
        <v/>
      </c>
      <c r="G455" s="123">
        <f t="shared" ca="1" si="30"/>
        <v>42157</v>
      </c>
      <c r="H455" s="362">
        <f>'Order Form'!$K$13</f>
        <v>0</v>
      </c>
      <c r="I455" s="363">
        <f>'Order Form'!E470</f>
        <v>9.5</v>
      </c>
      <c r="J455" s="352">
        <f>'Order Form'!K470</f>
        <v>0</v>
      </c>
      <c r="K455" s="122" t="str">
        <f t="shared" si="31"/>
        <v>F</v>
      </c>
      <c r="L45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5" s="122" t="str">
        <f>"SS2016"&amp;"-"&amp;D455&amp;"-"&amp;'Order Form'!$P$3&amp;"-1"</f>
        <v>SS2016-0-1-1</v>
      </c>
    </row>
    <row r="456" spans="1:13" x14ac:dyDescent="0.25">
      <c r="A456" s="360">
        <f>'Order Form'!A471</f>
        <v>108360</v>
      </c>
      <c r="B456" s="357">
        <f t="shared" si="28"/>
        <v>108360</v>
      </c>
      <c r="C456" s="358">
        <f t="shared" si="29"/>
        <v>108360</v>
      </c>
      <c r="D456" s="122">
        <f>'Order Form'!$N$2</f>
        <v>0</v>
      </c>
      <c r="E456" s="361">
        <f>'Order Form'!$K$11</f>
        <v>0</v>
      </c>
      <c r="F456" s="361" t="str">
        <f>IF(ISBLANK('Order Form'!$K$12),"",'Order Form'!$K$12)</f>
        <v/>
      </c>
      <c r="G456" s="123">
        <f t="shared" ca="1" si="30"/>
        <v>42157</v>
      </c>
      <c r="H456" s="362">
        <f>'Order Form'!$K$13</f>
        <v>0</v>
      </c>
      <c r="I456" s="363">
        <f>'Order Form'!E471</f>
        <v>9.5</v>
      </c>
      <c r="J456" s="352">
        <f>'Order Form'!K471</f>
        <v>0</v>
      </c>
      <c r="K456" s="122" t="str">
        <f t="shared" si="31"/>
        <v>F</v>
      </c>
      <c r="L45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6" s="122" t="str">
        <f>"SS2016"&amp;"-"&amp;D456&amp;"-"&amp;'Order Form'!$P$3&amp;"-1"</f>
        <v>SS2016-0-1-1</v>
      </c>
    </row>
    <row r="457" spans="1:13" x14ac:dyDescent="0.25">
      <c r="A457" s="360">
        <f>'Order Form'!A472</f>
        <v>108362</v>
      </c>
      <c r="B457" s="357">
        <f t="shared" si="28"/>
        <v>108362</v>
      </c>
      <c r="C457" s="358">
        <f t="shared" si="29"/>
        <v>108362</v>
      </c>
      <c r="D457" s="122">
        <f>'Order Form'!$N$2</f>
        <v>0</v>
      </c>
      <c r="E457" s="361">
        <f>'Order Form'!$K$11</f>
        <v>0</v>
      </c>
      <c r="F457" s="361" t="str">
        <f>IF(ISBLANK('Order Form'!$K$12),"",'Order Form'!$K$12)</f>
        <v/>
      </c>
      <c r="G457" s="123">
        <f t="shared" ca="1" si="30"/>
        <v>42157</v>
      </c>
      <c r="H457" s="362">
        <f>'Order Form'!$K$13</f>
        <v>0</v>
      </c>
      <c r="I457" s="363">
        <f>'Order Form'!E472</f>
        <v>9.5</v>
      </c>
      <c r="J457" s="352">
        <f>'Order Form'!K472</f>
        <v>0</v>
      </c>
      <c r="K457" s="122" t="str">
        <f t="shared" si="31"/>
        <v>F</v>
      </c>
      <c r="L45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7" s="122" t="str">
        <f>"SS2016"&amp;"-"&amp;D457&amp;"-"&amp;'Order Form'!$P$3&amp;"-1"</f>
        <v>SS2016-0-1-1</v>
      </c>
    </row>
    <row r="458" spans="1:13" x14ac:dyDescent="0.25">
      <c r="A458" s="360">
        <f>'Order Form'!A473</f>
        <v>108357</v>
      </c>
      <c r="B458" s="357">
        <f t="shared" si="28"/>
        <v>108357</v>
      </c>
      <c r="C458" s="358">
        <f t="shared" si="29"/>
        <v>108357</v>
      </c>
      <c r="D458" s="122">
        <f>'Order Form'!$N$2</f>
        <v>0</v>
      </c>
      <c r="E458" s="361">
        <f>'Order Form'!$K$11</f>
        <v>0</v>
      </c>
      <c r="F458" s="361" t="str">
        <f>IF(ISBLANK('Order Form'!$K$12),"",'Order Form'!$K$12)</f>
        <v/>
      </c>
      <c r="G458" s="123">
        <f t="shared" ca="1" si="30"/>
        <v>42157</v>
      </c>
      <c r="H458" s="362">
        <f>'Order Form'!$K$13</f>
        <v>0</v>
      </c>
      <c r="I458" s="363">
        <f>'Order Form'!E473</f>
        <v>9.5</v>
      </c>
      <c r="J458" s="352">
        <f>'Order Form'!K473</f>
        <v>0</v>
      </c>
      <c r="K458" s="122" t="str">
        <f t="shared" si="31"/>
        <v>F</v>
      </c>
      <c r="L45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8" s="122" t="str">
        <f>"SS2016"&amp;"-"&amp;D458&amp;"-"&amp;'Order Form'!$P$3&amp;"-1"</f>
        <v>SS2016-0-1-1</v>
      </c>
    </row>
    <row r="459" spans="1:13" x14ac:dyDescent="0.25">
      <c r="A459" s="360">
        <f>'Order Form'!A474</f>
        <v>108671</v>
      </c>
      <c r="B459" s="357">
        <f t="shared" si="28"/>
        <v>108671</v>
      </c>
      <c r="C459" s="358">
        <f t="shared" si="29"/>
        <v>108671</v>
      </c>
      <c r="D459" s="122">
        <f>'Order Form'!$N$2</f>
        <v>0</v>
      </c>
      <c r="E459" s="361">
        <f>'Order Form'!$K$11</f>
        <v>0</v>
      </c>
      <c r="F459" s="361" t="str">
        <f>IF(ISBLANK('Order Form'!$K$12),"",'Order Form'!$K$12)</f>
        <v/>
      </c>
      <c r="G459" s="123">
        <f t="shared" ca="1" si="30"/>
        <v>42157</v>
      </c>
      <c r="H459" s="362">
        <f>'Order Form'!$K$13</f>
        <v>0</v>
      </c>
      <c r="I459" s="363">
        <f>'Order Form'!E474</f>
        <v>11</v>
      </c>
      <c r="J459" s="352">
        <f>'Order Form'!K474</f>
        <v>0</v>
      </c>
      <c r="K459" s="122" t="str">
        <f t="shared" si="31"/>
        <v>F</v>
      </c>
      <c r="L45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59" s="122" t="str">
        <f>"SS2016"&amp;"-"&amp;D459&amp;"-"&amp;'Order Form'!$P$3&amp;"-1"</f>
        <v>SS2016-0-1-1</v>
      </c>
    </row>
    <row r="460" spans="1:13" x14ac:dyDescent="0.25">
      <c r="A460" s="360">
        <f>'Order Form'!A475</f>
        <v>108672</v>
      </c>
      <c r="B460" s="357">
        <f t="shared" si="28"/>
        <v>108672</v>
      </c>
      <c r="C460" s="358">
        <f t="shared" si="29"/>
        <v>108672</v>
      </c>
      <c r="D460" s="122">
        <f>'Order Form'!$N$2</f>
        <v>0</v>
      </c>
      <c r="E460" s="361">
        <f>'Order Form'!$K$11</f>
        <v>0</v>
      </c>
      <c r="F460" s="361" t="str">
        <f>IF(ISBLANK('Order Form'!$K$12),"",'Order Form'!$K$12)</f>
        <v/>
      </c>
      <c r="G460" s="123">
        <f t="shared" ca="1" si="30"/>
        <v>42157</v>
      </c>
      <c r="H460" s="362">
        <f>'Order Form'!$K$13</f>
        <v>0</v>
      </c>
      <c r="I460" s="363">
        <f>'Order Form'!E475</f>
        <v>11</v>
      </c>
      <c r="J460" s="352">
        <f>'Order Form'!K475</f>
        <v>0</v>
      </c>
      <c r="K460" s="122" t="str">
        <f t="shared" si="31"/>
        <v>F</v>
      </c>
      <c r="L46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0" s="122" t="str">
        <f>"SS2016"&amp;"-"&amp;D460&amp;"-"&amp;'Order Form'!$P$3&amp;"-1"</f>
        <v>SS2016-0-1-1</v>
      </c>
    </row>
    <row r="461" spans="1:13" x14ac:dyDescent="0.25">
      <c r="A461" s="360">
        <f>'Order Form'!A476</f>
        <v>108669</v>
      </c>
      <c r="B461" s="357">
        <f t="shared" si="28"/>
        <v>108669</v>
      </c>
      <c r="C461" s="358">
        <f t="shared" si="29"/>
        <v>108669</v>
      </c>
      <c r="D461" s="122">
        <f>'Order Form'!$N$2</f>
        <v>0</v>
      </c>
      <c r="E461" s="361">
        <f>'Order Form'!$K$11</f>
        <v>0</v>
      </c>
      <c r="F461" s="361" t="str">
        <f>IF(ISBLANK('Order Form'!$K$12),"",'Order Form'!$K$12)</f>
        <v/>
      </c>
      <c r="G461" s="123">
        <f t="shared" ca="1" si="30"/>
        <v>42157</v>
      </c>
      <c r="H461" s="362">
        <f>'Order Form'!$K$13</f>
        <v>0</v>
      </c>
      <c r="I461" s="363">
        <f>'Order Form'!E476</f>
        <v>11</v>
      </c>
      <c r="J461" s="352">
        <f>'Order Form'!K476</f>
        <v>0</v>
      </c>
      <c r="K461" s="122" t="str">
        <f t="shared" si="31"/>
        <v>F</v>
      </c>
      <c r="L46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1" s="122" t="str">
        <f>"SS2016"&amp;"-"&amp;D461&amp;"-"&amp;'Order Form'!$P$3&amp;"-1"</f>
        <v>SS2016-0-1-1</v>
      </c>
    </row>
    <row r="462" spans="1:13" x14ac:dyDescent="0.25">
      <c r="A462" s="360">
        <f>'Order Form'!A477</f>
        <v>108711</v>
      </c>
      <c r="B462" s="357">
        <f t="shared" si="28"/>
        <v>108711</v>
      </c>
      <c r="C462" s="358">
        <f t="shared" si="29"/>
        <v>108711</v>
      </c>
      <c r="D462" s="122">
        <f>'Order Form'!$N$2</f>
        <v>0</v>
      </c>
      <c r="E462" s="361">
        <f>'Order Form'!$K$11</f>
        <v>0</v>
      </c>
      <c r="F462" s="361" t="str">
        <f>IF(ISBLANK('Order Form'!$K$12),"",'Order Form'!$K$12)</f>
        <v/>
      </c>
      <c r="G462" s="123">
        <f t="shared" ca="1" si="30"/>
        <v>42157</v>
      </c>
      <c r="H462" s="362">
        <f>'Order Form'!$K$13</f>
        <v>0</v>
      </c>
      <c r="I462" s="363">
        <f>'Order Form'!E477</f>
        <v>11</v>
      </c>
      <c r="J462" s="352">
        <f>'Order Form'!K477</f>
        <v>0</v>
      </c>
      <c r="K462" s="122" t="str">
        <f t="shared" si="31"/>
        <v>F</v>
      </c>
      <c r="L46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2" s="122" t="str">
        <f>"SS2016"&amp;"-"&amp;D462&amp;"-"&amp;'Order Form'!$P$3&amp;"-1"</f>
        <v>SS2016-0-1-1</v>
      </c>
    </row>
    <row r="463" spans="1:13" x14ac:dyDescent="0.25">
      <c r="A463" s="360">
        <f>'Order Form'!A478</f>
        <v>108670</v>
      </c>
      <c r="B463" s="357">
        <f t="shared" si="28"/>
        <v>108670</v>
      </c>
      <c r="C463" s="358">
        <f t="shared" si="29"/>
        <v>108670</v>
      </c>
      <c r="D463" s="122">
        <f>'Order Form'!$N$2</f>
        <v>0</v>
      </c>
      <c r="E463" s="361">
        <f>'Order Form'!$K$11</f>
        <v>0</v>
      </c>
      <c r="F463" s="361" t="str">
        <f>IF(ISBLANK('Order Form'!$K$12),"",'Order Form'!$K$12)</f>
        <v/>
      </c>
      <c r="G463" s="123">
        <f t="shared" ca="1" si="30"/>
        <v>42157</v>
      </c>
      <c r="H463" s="362">
        <f>'Order Form'!$K$13</f>
        <v>0</v>
      </c>
      <c r="I463" s="363">
        <f>'Order Form'!E478</f>
        <v>11</v>
      </c>
      <c r="J463" s="352">
        <f>'Order Form'!K478</f>
        <v>0</v>
      </c>
      <c r="K463" s="122" t="str">
        <f t="shared" si="31"/>
        <v>F</v>
      </c>
      <c r="L46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3" s="122" t="str">
        <f>"SS2016"&amp;"-"&amp;D463&amp;"-"&amp;'Order Form'!$P$3&amp;"-1"</f>
        <v>SS2016-0-1-1</v>
      </c>
    </row>
    <row r="464" spans="1:13" x14ac:dyDescent="0.25">
      <c r="A464" s="360">
        <f>'Order Form'!A479</f>
        <v>108667</v>
      </c>
      <c r="B464" s="357">
        <f t="shared" si="28"/>
        <v>108667</v>
      </c>
      <c r="C464" s="358">
        <f t="shared" si="29"/>
        <v>108667</v>
      </c>
      <c r="D464" s="122">
        <f>'Order Form'!$N$2</f>
        <v>0</v>
      </c>
      <c r="E464" s="361">
        <f>'Order Form'!$K$11</f>
        <v>0</v>
      </c>
      <c r="F464" s="361" t="str">
        <f>IF(ISBLANK('Order Form'!$K$12),"",'Order Form'!$K$12)</f>
        <v/>
      </c>
      <c r="G464" s="123">
        <f t="shared" ca="1" si="30"/>
        <v>42157</v>
      </c>
      <c r="H464" s="362">
        <f>'Order Form'!$K$13</f>
        <v>0</v>
      </c>
      <c r="I464" s="363">
        <f>'Order Form'!E479</f>
        <v>11</v>
      </c>
      <c r="J464" s="352">
        <f>'Order Form'!K479</f>
        <v>0</v>
      </c>
      <c r="K464" s="122" t="str">
        <f t="shared" si="31"/>
        <v>F</v>
      </c>
      <c r="L46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4" s="122" t="str">
        <f>"SS2016"&amp;"-"&amp;D464&amp;"-"&amp;'Order Form'!$P$3&amp;"-1"</f>
        <v>SS2016-0-1-1</v>
      </c>
    </row>
    <row r="465" spans="1:13" x14ac:dyDescent="0.25">
      <c r="A465" s="360">
        <f>'Order Form'!A480</f>
        <v>111683.70699999999</v>
      </c>
      <c r="B465" s="357">
        <f t="shared" si="28"/>
        <v>111683.70699999999</v>
      </c>
      <c r="C465" s="358">
        <f t="shared" si="29"/>
        <v>111683.70699999999</v>
      </c>
      <c r="D465" s="122">
        <f>'Order Form'!$N$2</f>
        <v>0</v>
      </c>
      <c r="E465" s="361">
        <f>'Order Form'!$K$11</f>
        <v>0</v>
      </c>
      <c r="F465" s="361" t="str">
        <f>IF(ISBLANK('Order Form'!$K$12),"",'Order Form'!$K$12)</f>
        <v/>
      </c>
      <c r="G465" s="123">
        <f t="shared" ca="1" si="30"/>
        <v>42157</v>
      </c>
      <c r="H465" s="362">
        <f>'Order Form'!$K$13</f>
        <v>0</v>
      </c>
      <c r="I465" s="363">
        <f>'Order Form'!E480</f>
        <v>11</v>
      </c>
      <c r="J465" s="352">
        <f>'Order Form'!K480</f>
        <v>0</v>
      </c>
      <c r="K465" s="122" t="str">
        <f t="shared" si="31"/>
        <v>F</v>
      </c>
      <c r="L46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5" s="122" t="str">
        <f>"SS2016"&amp;"-"&amp;D465&amp;"-"&amp;'Order Form'!$P$3&amp;"-1"</f>
        <v>SS2016-0-1-1</v>
      </c>
    </row>
    <row r="466" spans="1:13" x14ac:dyDescent="0.25">
      <c r="A466" s="360">
        <f>'Order Form'!A481</f>
        <v>111684.73699999999</v>
      </c>
      <c r="B466" s="357">
        <f t="shared" si="28"/>
        <v>111684.73699999999</v>
      </c>
      <c r="C466" s="358">
        <f t="shared" si="29"/>
        <v>111684.73699999999</v>
      </c>
      <c r="D466" s="122">
        <f>'Order Form'!$N$2</f>
        <v>0</v>
      </c>
      <c r="E466" s="361">
        <f>'Order Form'!$K$11</f>
        <v>0</v>
      </c>
      <c r="F466" s="361" t="str">
        <f>IF(ISBLANK('Order Form'!$K$12),"",'Order Form'!$K$12)</f>
        <v/>
      </c>
      <c r="G466" s="123">
        <f t="shared" ca="1" si="30"/>
        <v>42157</v>
      </c>
      <c r="H466" s="362">
        <f>'Order Form'!$K$13</f>
        <v>0</v>
      </c>
      <c r="I466" s="363">
        <f>'Order Form'!E481</f>
        <v>11</v>
      </c>
      <c r="J466" s="352">
        <f>'Order Form'!K481</f>
        <v>0</v>
      </c>
      <c r="K466" s="122" t="str">
        <f t="shared" si="31"/>
        <v>F</v>
      </c>
      <c r="L46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6" s="122" t="str">
        <f>"SS2016"&amp;"-"&amp;D466&amp;"-"&amp;'Order Form'!$P$3&amp;"-1"</f>
        <v>SS2016-0-1-1</v>
      </c>
    </row>
    <row r="467" spans="1:13" x14ac:dyDescent="0.25">
      <c r="A467" s="360">
        <f>'Order Form'!A482</f>
        <v>111685.114</v>
      </c>
      <c r="B467" s="357">
        <f t="shared" si="28"/>
        <v>111685.114</v>
      </c>
      <c r="C467" s="358">
        <f t="shared" si="29"/>
        <v>111685.114</v>
      </c>
      <c r="D467" s="122">
        <f>'Order Form'!$N$2</f>
        <v>0</v>
      </c>
      <c r="E467" s="361">
        <f>'Order Form'!$K$11</f>
        <v>0</v>
      </c>
      <c r="F467" s="361" t="str">
        <f>IF(ISBLANK('Order Form'!$K$12),"",'Order Form'!$K$12)</f>
        <v/>
      </c>
      <c r="G467" s="123">
        <f t="shared" ca="1" si="30"/>
        <v>42157</v>
      </c>
      <c r="H467" s="362">
        <f>'Order Form'!$K$13</f>
        <v>0</v>
      </c>
      <c r="I467" s="363">
        <f>'Order Form'!E482</f>
        <v>11</v>
      </c>
      <c r="J467" s="352">
        <f>'Order Form'!K482</f>
        <v>0</v>
      </c>
      <c r="K467" s="122" t="str">
        <f t="shared" si="31"/>
        <v>F</v>
      </c>
      <c r="L46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7" s="122" t="str">
        <f>"SS2016"&amp;"-"&amp;D467&amp;"-"&amp;'Order Form'!$P$3&amp;"-1"</f>
        <v>SS2016-0-1-1</v>
      </c>
    </row>
    <row r="468" spans="1:13" x14ac:dyDescent="0.25">
      <c r="A468" s="360">
        <f>'Order Form'!A483</f>
        <v>111686.538</v>
      </c>
      <c r="B468" s="357">
        <f t="shared" si="28"/>
        <v>111686.538</v>
      </c>
      <c r="C468" s="358">
        <f t="shared" si="29"/>
        <v>111686.538</v>
      </c>
      <c r="D468" s="122">
        <f>'Order Form'!$N$2</f>
        <v>0</v>
      </c>
      <c r="E468" s="361">
        <f>'Order Form'!$K$11</f>
        <v>0</v>
      </c>
      <c r="F468" s="361" t="str">
        <f>IF(ISBLANK('Order Form'!$K$12),"",'Order Form'!$K$12)</f>
        <v/>
      </c>
      <c r="G468" s="123">
        <f t="shared" ca="1" si="30"/>
        <v>42157</v>
      </c>
      <c r="H468" s="362">
        <f>'Order Form'!$K$13</f>
        <v>0</v>
      </c>
      <c r="I468" s="363">
        <f>'Order Form'!E483</f>
        <v>11</v>
      </c>
      <c r="J468" s="352">
        <f>'Order Form'!K483</f>
        <v>0</v>
      </c>
      <c r="K468" s="122" t="str">
        <f t="shared" si="31"/>
        <v>F</v>
      </c>
      <c r="L46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8" s="122" t="str">
        <f>"SS2016"&amp;"-"&amp;D468&amp;"-"&amp;'Order Form'!$P$3&amp;"-1"</f>
        <v>SS2016-0-1-1</v>
      </c>
    </row>
    <row r="469" spans="1:13" x14ac:dyDescent="0.25">
      <c r="A469" s="360">
        <f>'Order Form'!A484</f>
        <v>111687.84600000001</v>
      </c>
      <c r="B469" s="357">
        <f t="shared" si="28"/>
        <v>111687.84600000001</v>
      </c>
      <c r="C469" s="358">
        <f t="shared" si="29"/>
        <v>111687.84600000001</v>
      </c>
      <c r="D469" s="122">
        <f>'Order Form'!$N$2</f>
        <v>0</v>
      </c>
      <c r="E469" s="361">
        <f>'Order Form'!$K$11</f>
        <v>0</v>
      </c>
      <c r="F469" s="361" t="str">
        <f>IF(ISBLANK('Order Form'!$K$12),"",'Order Form'!$K$12)</f>
        <v/>
      </c>
      <c r="G469" s="123">
        <f t="shared" ca="1" si="30"/>
        <v>42157</v>
      </c>
      <c r="H469" s="362">
        <f>'Order Form'!$K$13</f>
        <v>0</v>
      </c>
      <c r="I469" s="363">
        <f>'Order Form'!E484</f>
        <v>11</v>
      </c>
      <c r="J469" s="352">
        <f>'Order Form'!K484</f>
        <v>0</v>
      </c>
      <c r="K469" s="122" t="str">
        <f t="shared" si="31"/>
        <v>F</v>
      </c>
      <c r="L46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69" s="122" t="str">
        <f>"SS2016"&amp;"-"&amp;D469&amp;"-"&amp;'Order Form'!$P$3&amp;"-1"</f>
        <v>SS2016-0-1-1</v>
      </c>
    </row>
    <row r="470" spans="1:13" x14ac:dyDescent="0.25">
      <c r="A470" s="360">
        <f>'Order Form'!A485</f>
        <v>111688.505</v>
      </c>
      <c r="B470" s="357">
        <f t="shared" si="28"/>
        <v>111688.505</v>
      </c>
      <c r="C470" s="358">
        <f t="shared" si="29"/>
        <v>111688.505</v>
      </c>
      <c r="D470" s="122">
        <f>'Order Form'!$N$2</f>
        <v>0</v>
      </c>
      <c r="E470" s="361">
        <f>'Order Form'!$K$11</f>
        <v>0</v>
      </c>
      <c r="F470" s="361" t="str">
        <f>IF(ISBLANK('Order Form'!$K$12),"",'Order Form'!$K$12)</f>
        <v/>
      </c>
      <c r="G470" s="123">
        <f t="shared" ca="1" si="30"/>
        <v>42157</v>
      </c>
      <c r="H470" s="362">
        <f>'Order Form'!$K$13</f>
        <v>0</v>
      </c>
      <c r="I470" s="363">
        <f>'Order Form'!E485</f>
        <v>11</v>
      </c>
      <c r="J470" s="352">
        <f>'Order Form'!K485</f>
        <v>0</v>
      </c>
      <c r="K470" s="122" t="str">
        <f t="shared" si="31"/>
        <v>F</v>
      </c>
      <c r="L47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0" s="122" t="str">
        <f>"SS2016"&amp;"-"&amp;D470&amp;"-"&amp;'Order Form'!$P$3&amp;"-1"</f>
        <v>SS2016-0-1-1</v>
      </c>
    </row>
    <row r="471" spans="1:13" x14ac:dyDescent="0.25">
      <c r="A471" s="360">
        <f>'Order Form'!A486</f>
        <v>100282</v>
      </c>
      <c r="B471" s="357">
        <f t="shared" si="28"/>
        <v>100282</v>
      </c>
      <c r="C471" s="358">
        <f t="shared" si="29"/>
        <v>100282</v>
      </c>
      <c r="D471" s="122">
        <f>'Order Form'!$N$2</f>
        <v>0</v>
      </c>
      <c r="E471" s="361">
        <f>'Order Form'!$K$11</f>
        <v>0</v>
      </c>
      <c r="F471" s="361" t="str">
        <f>IF(ISBLANK('Order Form'!$K$12),"",'Order Form'!$K$12)</f>
        <v/>
      </c>
      <c r="G471" s="123">
        <f t="shared" ca="1" si="30"/>
        <v>42157</v>
      </c>
      <c r="H471" s="362">
        <f>'Order Form'!$K$13</f>
        <v>0</v>
      </c>
      <c r="I471" s="363">
        <f>'Order Form'!E486</f>
        <v>6</v>
      </c>
      <c r="J471" s="352">
        <f>'Order Form'!K486</f>
        <v>0</v>
      </c>
      <c r="K471" s="122" t="str">
        <f t="shared" si="31"/>
        <v>F</v>
      </c>
      <c r="L47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1" s="122" t="str">
        <f>"SS2016"&amp;"-"&amp;D471&amp;"-"&amp;'Order Form'!$P$3&amp;"-1"</f>
        <v>SS2016-0-1-1</v>
      </c>
    </row>
    <row r="472" spans="1:13" x14ac:dyDescent="0.25">
      <c r="A472" s="360">
        <f>'Order Form'!A487</f>
        <v>100283</v>
      </c>
      <c r="B472" s="357">
        <f t="shared" si="28"/>
        <v>100283</v>
      </c>
      <c r="C472" s="358">
        <f t="shared" si="29"/>
        <v>100283</v>
      </c>
      <c r="D472" s="122">
        <f>'Order Form'!$N$2</f>
        <v>0</v>
      </c>
      <c r="E472" s="361">
        <f>'Order Form'!$K$11</f>
        <v>0</v>
      </c>
      <c r="F472" s="361" t="str">
        <f>IF(ISBLANK('Order Form'!$K$12),"",'Order Form'!$K$12)</f>
        <v/>
      </c>
      <c r="G472" s="123">
        <f t="shared" ca="1" si="30"/>
        <v>42157</v>
      </c>
      <c r="H472" s="362">
        <f>'Order Form'!$K$13</f>
        <v>0</v>
      </c>
      <c r="I472" s="363">
        <f>'Order Form'!E487</f>
        <v>6</v>
      </c>
      <c r="J472" s="352">
        <f>'Order Form'!K487</f>
        <v>0</v>
      </c>
      <c r="K472" s="122" t="str">
        <f t="shared" si="31"/>
        <v>F</v>
      </c>
      <c r="L47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2" s="122" t="str">
        <f>"SS2016"&amp;"-"&amp;D472&amp;"-"&amp;'Order Form'!$P$3&amp;"-1"</f>
        <v>SS2016-0-1-1</v>
      </c>
    </row>
    <row r="473" spans="1:13" x14ac:dyDescent="0.25">
      <c r="A473" s="360">
        <f>'Order Form'!A488</f>
        <v>111373</v>
      </c>
      <c r="B473" s="357">
        <f t="shared" si="28"/>
        <v>111373</v>
      </c>
      <c r="C473" s="358">
        <f t="shared" si="29"/>
        <v>111373</v>
      </c>
      <c r="D473" s="122">
        <f>'Order Form'!$N$2</f>
        <v>0</v>
      </c>
      <c r="E473" s="361">
        <f>'Order Form'!$K$11</f>
        <v>0</v>
      </c>
      <c r="F473" s="361" t="str">
        <f>IF(ISBLANK('Order Form'!$K$12),"",'Order Form'!$K$12)</f>
        <v/>
      </c>
      <c r="G473" s="123">
        <f t="shared" ca="1" si="30"/>
        <v>42157</v>
      </c>
      <c r="H473" s="362">
        <f>'Order Form'!$K$13</f>
        <v>0</v>
      </c>
      <c r="I473" s="363">
        <f>'Order Form'!E488</f>
        <v>6</v>
      </c>
      <c r="J473" s="352">
        <f>'Order Form'!K488</f>
        <v>0</v>
      </c>
      <c r="K473" s="122" t="str">
        <f t="shared" si="31"/>
        <v>F</v>
      </c>
      <c r="L47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3" s="122" t="str">
        <f>"SS2016"&amp;"-"&amp;D473&amp;"-"&amp;'Order Form'!$P$3&amp;"-1"</f>
        <v>SS2016-0-1-1</v>
      </c>
    </row>
    <row r="474" spans="1:13" x14ac:dyDescent="0.25">
      <c r="A474" s="360">
        <f>'Order Form'!A489</f>
        <v>111374</v>
      </c>
      <c r="B474" s="357">
        <f t="shared" si="28"/>
        <v>111374</v>
      </c>
      <c r="C474" s="358">
        <f t="shared" si="29"/>
        <v>111374</v>
      </c>
      <c r="D474" s="122">
        <f>'Order Form'!$N$2</f>
        <v>0</v>
      </c>
      <c r="E474" s="361">
        <f>'Order Form'!$K$11</f>
        <v>0</v>
      </c>
      <c r="F474" s="361" t="str">
        <f>IF(ISBLANK('Order Form'!$K$12),"",'Order Form'!$K$12)</f>
        <v/>
      </c>
      <c r="G474" s="123">
        <f t="shared" ca="1" si="30"/>
        <v>42157</v>
      </c>
      <c r="H474" s="362">
        <f>'Order Form'!$K$13</f>
        <v>0</v>
      </c>
      <c r="I474" s="363">
        <f>'Order Form'!E489</f>
        <v>6</v>
      </c>
      <c r="J474" s="352">
        <f>'Order Form'!K489</f>
        <v>0</v>
      </c>
      <c r="K474" s="122" t="str">
        <f t="shared" si="31"/>
        <v>F</v>
      </c>
      <c r="L47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4" s="122" t="str">
        <f>"SS2016"&amp;"-"&amp;D474&amp;"-"&amp;'Order Form'!$P$3&amp;"-1"</f>
        <v>SS2016-0-1-1</v>
      </c>
    </row>
    <row r="475" spans="1:13" x14ac:dyDescent="0.25">
      <c r="A475" s="360">
        <f>'Order Form'!A490</f>
        <v>105775</v>
      </c>
      <c r="B475" s="357">
        <f t="shared" si="28"/>
        <v>105775</v>
      </c>
      <c r="C475" s="358">
        <f t="shared" si="29"/>
        <v>105775</v>
      </c>
      <c r="D475" s="122">
        <f>'Order Form'!$N$2</f>
        <v>0</v>
      </c>
      <c r="E475" s="361">
        <f>'Order Form'!$K$11</f>
        <v>0</v>
      </c>
      <c r="F475" s="361" t="str">
        <f>IF(ISBLANK('Order Form'!$K$12),"",'Order Form'!$K$12)</f>
        <v/>
      </c>
      <c r="G475" s="123">
        <f t="shared" ca="1" si="30"/>
        <v>42157</v>
      </c>
      <c r="H475" s="362">
        <f>'Order Form'!$K$13</f>
        <v>0</v>
      </c>
      <c r="I475" s="363">
        <f>'Order Form'!E490</f>
        <v>6</v>
      </c>
      <c r="J475" s="352">
        <f>'Order Form'!K490</f>
        <v>0</v>
      </c>
      <c r="K475" s="122" t="str">
        <f t="shared" si="31"/>
        <v>F</v>
      </c>
      <c r="L47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5" s="122" t="str">
        <f>"SS2016"&amp;"-"&amp;D475&amp;"-"&amp;'Order Form'!$P$3&amp;"-1"</f>
        <v>SS2016-0-1-1</v>
      </c>
    </row>
    <row r="476" spans="1:13" x14ac:dyDescent="0.25">
      <c r="A476" s="360">
        <f>'Order Form'!A491</f>
        <v>105776</v>
      </c>
      <c r="B476" s="357">
        <f t="shared" si="28"/>
        <v>105776</v>
      </c>
      <c r="C476" s="358">
        <f t="shared" si="29"/>
        <v>105776</v>
      </c>
      <c r="D476" s="122">
        <f>'Order Form'!$N$2</f>
        <v>0</v>
      </c>
      <c r="E476" s="361">
        <f>'Order Form'!$K$11</f>
        <v>0</v>
      </c>
      <c r="F476" s="361" t="str">
        <f>IF(ISBLANK('Order Form'!$K$12),"",'Order Form'!$K$12)</f>
        <v/>
      </c>
      <c r="G476" s="123">
        <f t="shared" ca="1" si="30"/>
        <v>42157</v>
      </c>
      <c r="H476" s="362">
        <f>'Order Form'!$K$13</f>
        <v>0</v>
      </c>
      <c r="I476" s="363">
        <f>'Order Form'!E491</f>
        <v>6</v>
      </c>
      <c r="J476" s="352">
        <f>'Order Form'!K491</f>
        <v>0</v>
      </c>
      <c r="K476" s="122" t="str">
        <f t="shared" si="31"/>
        <v>F</v>
      </c>
      <c r="L47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6" s="122" t="str">
        <f>"SS2016"&amp;"-"&amp;D476&amp;"-"&amp;'Order Form'!$P$3&amp;"-1"</f>
        <v>SS2016-0-1-1</v>
      </c>
    </row>
    <row r="477" spans="1:13" x14ac:dyDescent="0.25">
      <c r="A477" s="360">
        <f>'Order Form'!A492</f>
        <v>108347</v>
      </c>
      <c r="B477" s="357">
        <f t="shared" si="28"/>
        <v>108347</v>
      </c>
      <c r="C477" s="358">
        <f t="shared" si="29"/>
        <v>108347</v>
      </c>
      <c r="D477" s="122">
        <f>'Order Form'!$N$2</f>
        <v>0</v>
      </c>
      <c r="E477" s="361">
        <f>'Order Form'!$K$11</f>
        <v>0</v>
      </c>
      <c r="F477" s="361" t="str">
        <f>IF(ISBLANK('Order Form'!$K$12),"",'Order Form'!$K$12)</f>
        <v/>
      </c>
      <c r="G477" s="123">
        <f t="shared" ca="1" si="30"/>
        <v>42157</v>
      </c>
      <c r="H477" s="362">
        <f>'Order Form'!$K$13</f>
        <v>0</v>
      </c>
      <c r="I477" s="363">
        <f>'Order Form'!E492</f>
        <v>6</v>
      </c>
      <c r="J477" s="352">
        <f>'Order Form'!K492</f>
        <v>0</v>
      </c>
      <c r="K477" s="122" t="str">
        <f t="shared" si="31"/>
        <v>F</v>
      </c>
      <c r="L47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7" s="122" t="str">
        <f>"SS2016"&amp;"-"&amp;D477&amp;"-"&amp;'Order Form'!$P$3&amp;"-1"</f>
        <v>SS2016-0-1-1</v>
      </c>
    </row>
    <row r="478" spans="1:13" x14ac:dyDescent="0.25">
      <c r="A478" s="360">
        <f>'Order Form'!A493</f>
        <v>108348</v>
      </c>
      <c r="B478" s="357">
        <f t="shared" si="28"/>
        <v>108348</v>
      </c>
      <c r="C478" s="358">
        <f t="shared" si="29"/>
        <v>108348</v>
      </c>
      <c r="D478" s="122">
        <f>'Order Form'!$N$2</f>
        <v>0</v>
      </c>
      <c r="E478" s="361">
        <f>'Order Form'!$K$11</f>
        <v>0</v>
      </c>
      <c r="F478" s="361" t="str">
        <f>IF(ISBLANK('Order Form'!$K$12),"",'Order Form'!$K$12)</f>
        <v/>
      </c>
      <c r="G478" s="123">
        <f t="shared" ca="1" si="30"/>
        <v>42157</v>
      </c>
      <c r="H478" s="362">
        <f>'Order Form'!$K$13</f>
        <v>0</v>
      </c>
      <c r="I478" s="363">
        <f>'Order Form'!E493</f>
        <v>6</v>
      </c>
      <c r="J478" s="352">
        <f>'Order Form'!K493</f>
        <v>0</v>
      </c>
      <c r="K478" s="122" t="str">
        <f t="shared" si="31"/>
        <v>F</v>
      </c>
      <c r="L47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8" s="122" t="str">
        <f>"SS2016"&amp;"-"&amp;D478&amp;"-"&amp;'Order Form'!$P$3&amp;"-1"</f>
        <v>SS2016-0-1-1</v>
      </c>
    </row>
    <row r="479" spans="1:13" x14ac:dyDescent="0.25">
      <c r="A479" s="360">
        <f>'Order Form'!A494</f>
        <v>111371</v>
      </c>
      <c r="B479" s="357">
        <f t="shared" si="28"/>
        <v>111371</v>
      </c>
      <c r="C479" s="358">
        <f t="shared" si="29"/>
        <v>111371</v>
      </c>
      <c r="D479" s="122">
        <f>'Order Form'!$N$2</f>
        <v>0</v>
      </c>
      <c r="E479" s="361">
        <f>'Order Form'!$K$11</f>
        <v>0</v>
      </c>
      <c r="F479" s="361" t="str">
        <f>IF(ISBLANK('Order Form'!$K$12),"",'Order Form'!$K$12)</f>
        <v/>
      </c>
      <c r="G479" s="123">
        <f t="shared" ca="1" si="30"/>
        <v>42157</v>
      </c>
      <c r="H479" s="362">
        <f>'Order Form'!$K$13</f>
        <v>0</v>
      </c>
      <c r="I479" s="363">
        <f>'Order Form'!E494</f>
        <v>6</v>
      </c>
      <c r="J479" s="352">
        <f>'Order Form'!K494</f>
        <v>0</v>
      </c>
      <c r="K479" s="122" t="str">
        <f t="shared" si="31"/>
        <v>F</v>
      </c>
      <c r="L479"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79" s="122" t="str">
        <f>"SS2016"&amp;"-"&amp;D479&amp;"-"&amp;'Order Form'!$P$3&amp;"-1"</f>
        <v>SS2016-0-1-1</v>
      </c>
    </row>
    <row r="480" spans="1:13" x14ac:dyDescent="0.25">
      <c r="A480" s="360">
        <f>'Order Form'!A495</f>
        <v>111372</v>
      </c>
      <c r="B480" s="357">
        <f t="shared" si="28"/>
        <v>111372</v>
      </c>
      <c r="C480" s="358">
        <f t="shared" si="29"/>
        <v>111372</v>
      </c>
      <c r="D480" s="122">
        <f>'Order Form'!$N$2</f>
        <v>0</v>
      </c>
      <c r="E480" s="361">
        <f>'Order Form'!$K$11</f>
        <v>0</v>
      </c>
      <c r="F480" s="361" t="str">
        <f>IF(ISBLANK('Order Form'!$K$12),"",'Order Form'!$K$12)</f>
        <v/>
      </c>
      <c r="G480" s="123">
        <f t="shared" ca="1" si="30"/>
        <v>42157</v>
      </c>
      <c r="H480" s="362">
        <f>'Order Form'!$K$13</f>
        <v>0</v>
      </c>
      <c r="I480" s="363">
        <f>'Order Form'!E495</f>
        <v>6</v>
      </c>
      <c r="J480" s="352">
        <f>'Order Form'!K495</f>
        <v>0</v>
      </c>
      <c r="K480" s="122" t="str">
        <f t="shared" si="31"/>
        <v>F</v>
      </c>
      <c r="L480"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0" s="122" t="str">
        <f>"SS2016"&amp;"-"&amp;D480&amp;"-"&amp;'Order Form'!$P$3&amp;"-1"</f>
        <v>SS2016-0-1-1</v>
      </c>
    </row>
    <row r="481" spans="1:13" x14ac:dyDescent="0.25">
      <c r="A481" s="360">
        <f>'Order Form'!A496</f>
        <v>105777</v>
      </c>
      <c r="B481" s="357">
        <f t="shared" si="28"/>
        <v>105777</v>
      </c>
      <c r="C481" s="358">
        <f t="shared" si="29"/>
        <v>105777</v>
      </c>
      <c r="D481" s="122">
        <f>'Order Form'!$N$2</f>
        <v>0</v>
      </c>
      <c r="E481" s="361">
        <f>'Order Form'!$K$11</f>
        <v>0</v>
      </c>
      <c r="F481" s="361" t="str">
        <f>IF(ISBLANK('Order Form'!$K$12),"",'Order Form'!$K$12)</f>
        <v/>
      </c>
      <c r="G481" s="123">
        <f t="shared" ca="1" si="30"/>
        <v>42157</v>
      </c>
      <c r="H481" s="362">
        <f>'Order Form'!$K$13</f>
        <v>0</v>
      </c>
      <c r="I481" s="363">
        <f>'Order Form'!E496</f>
        <v>6</v>
      </c>
      <c r="J481" s="352">
        <f>'Order Form'!K496</f>
        <v>0</v>
      </c>
      <c r="K481" s="122" t="str">
        <f t="shared" si="31"/>
        <v>F</v>
      </c>
      <c r="L481"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1" s="122" t="str">
        <f>"SS2016"&amp;"-"&amp;D481&amp;"-"&amp;'Order Form'!$P$3&amp;"-1"</f>
        <v>SS2016-0-1-1</v>
      </c>
    </row>
    <row r="482" spans="1:13" x14ac:dyDescent="0.25">
      <c r="A482" s="360">
        <f>'Order Form'!A497</f>
        <v>105778</v>
      </c>
      <c r="B482" s="357">
        <f t="shared" si="28"/>
        <v>105778</v>
      </c>
      <c r="C482" s="358">
        <f t="shared" si="29"/>
        <v>105778</v>
      </c>
      <c r="D482" s="122">
        <f>'Order Form'!$N$2</f>
        <v>0</v>
      </c>
      <c r="E482" s="361">
        <f>'Order Form'!$K$11</f>
        <v>0</v>
      </c>
      <c r="F482" s="361" t="str">
        <f>IF(ISBLANK('Order Form'!$K$12),"",'Order Form'!$K$12)</f>
        <v/>
      </c>
      <c r="G482" s="123">
        <f t="shared" ca="1" si="30"/>
        <v>42157</v>
      </c>
      <c r="H482" s="362">
        <f>'Order Form'!$K$13</f>
        <v>0</v>
      </c>
      <c r="I482" s="363">
        <f>'Order Form'!E497</f>
        <v>6</v>
      </c>
      <c r="J482" s="352">
        <f>'Order Form'!K497</f>
        <v>0</v>
      </c>
      <c r="K482" s="122" t="str">
        <f t="shared" si="31"/>
        <v>F</v>
      </c>
      <c r="L482"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2" s="122" t="str">
        <f>"SS2016"&amp;"-"&amp;D482&amp;"-"&amp;'Order Form'!$P$3&amp;"-1"</f>
        <v>SS2016-0-1-1</v>
      </c>
    </row>
    <row r="483" spans="1:13" x14ac:dyDescent="0.25">
      <c r="A483" s="360">
        <f>'Order Form'!A498</f>
        <v>108349</v>
      </c>
      <c r="B483" s="357">
        <f t="shared" si="28"/>
        <v>108349</v>
      </c>
      <c r="C483" s="358">
        <f t="shared" si="29"/>
        <v>108349</v>
      </c>
      <c r="D483" s="122">
        <f>'Order Form'!$N$2</f>
        <v>0</v>
      </c>
      <c r="E483" s="361">
        <f>'Order Form'!$K$11</f>
        <v>0</v>
      </c>
      <c r="F483" s="361" t="str">
        <f>IF(ISBLANK('Order Form'!$K$12),"",'Order Form'!$K$12)</f>
        <v/>
      </c>
      <c r="G483" s="123">
        <f t="shared" ca="1" si="30"/>
        <v>42157</v>
      </c>
      <c r="H483" s="362">
        <f>'Order Form'!$K$13</f>
        <v>0</v>
      </c>
      <c r="I483" s="363">
        <f>'Order Form'!E498</f>
        <v>6</v>
      </c>
      <c r="J483" s="352">
        <f>'Order Form'!K498</f>
        <v>0</v>
      </c>
      <c r="K483" s="122" t="str">
        <f t="shared" si="31"/>
        <v>F</v>
      </c>
      <c r="L483"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3" s="122" t="str">
        <f>"SS2016"&amp;"-"&amp;D483&amp;"-"&amp;'Order Form'!$P$3&amp;"-1"</f>
        <v>SS2016-0-1-1</v>
      </c>
    </row>
    <row r="484" spans="1:13" x14ac:dyDescent="0.25">
      <c r="A484" s="360">
        <f>'Order Form'!A499</f>
        <v>108350</v>
      </c>
      <c r="B484" s="357">
        <f t="shared" si="28"/>
        <v>108350</v>
      </c>
      <c r="C484" s="358">
        <f t="shared" si="29"/>
        <v>108350</v>
      </c>
      <c r="D484" s="122">
        <f>'Order Form'!$N$2</f>
        <v>0</v>
      </c>
      <c r="E484" s="361">
        <f>'Order Form'!$K$11</f>
        <v>0</v>
      </c>
      <c r="F484" s="361" t="str">
        <f>IF(ISBLANK('Order Form'!$K$12),"",'Order Form'!$K$12)</f>
        <v/>
      </c>
      <c r="G484" s="123">
        <f t="shared" ca="1" si="30"/>
        <v>42157</v>
      </c>
      <c r="H484" s="362">
        <f>'Order Form'!$K$13</f>
        <v>0</v>
      </c>
      <c r="I484" s="363">
        <f>'Order Form'!E499</f>
        <v>6</v>
      </c>
      <c r="J484" s="352">
        <f>'Order Form'!K499</f>
        <v>0</v>
      </c>
      <c r="K484" s="122" t="str">
        <f t="shared" si="31"/>
        <v>F</v>
      </c>
      <c r="L484"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4" s="122" t="str">
        <f>"SS2016"&amp;"-"&amp;D484&amp;"-"&amp;'Order Form'!$P$3&amp;"-1"</f>
        <v>SS2016-0-1-1</v>
      </c>
    </row>
    <row r="485" spans="1:13" x14ac:dyDescent="0.25">
      <c r="A485" s="360">
        <f>'Order Form'!A500</f>
        <v>108351</v>
      </c>
      <c r="B485" s="357">
        <f t="shared" si="28"/>
        <v>108351</v>
      </c>
      <c r="C485" s="358">
        <f t="shared" si="29"/>
        <v>108351</v>
      </c>
      <c r="D485" s="122">
        <f>'Order Form'!$N$2</f>
        <v>0</v>
      </c>
      <c r="E485" s="361">
        <f>'Order Form'!$K$11</f>
        <v>0</v>
      </c>
      <c r="F485" s="361" t="str">
        <f>IF(ISBLANK('Order Form'!$K$12),"",'Order Form'!$K$12)</f>
        <v/>
      </c>
      <c r="G485" s="123">
        <f t="shared" ca="1" si="30"/>
        <v>42157</v>
      </c>
      <c r="H485" s="362">
        <f>'Order Form'!$K$13</f>
        <v>0</v>
      </c>
      <c r="I485" s="363">
        <f>'Order Form'!E500</f>
        <v>6</v>
      </c>
      <c r="J485" s="352">
        <f>'Order Form'!K500</f>
        <v>0</v>
      </c>
      <c r="K485" s="122" t="str">
        <f t="shared" si="31"/>
        <v>F</v>
      </c>
      <c r="L485"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5" s="122" t="str">
        <f>"SS2016"&amp;"-"&amp;D485&amp;"-"&amp;'Order Form'!$P$3&amp;"-1"</f>
        <v>SS2016-0-1-1</v>
      </c>
    </row>
    <row r="486" spans="1:13" x14ac:dyDescent="0.25">
      <c r="A486" s="360">
        <f>'Order Form'!A501</f>
        <v>108352</v>
      </c>
      <c r="B486" s="357">
        <f t="shared" si="28"/>
        <v>108352</v>
      </c>
      <c r="C486" s="358">
        <f t="shared" si="29"/>
        <v>108352</v>
      </c>
      <c r="D486" s="122">
        <f>'Order Form'!$N$2</f>
        <v>0</v>
      </c>
      <c r="E486" s="361">
        <f>'Order Form'!$K$11</f>
        <v>0</v>
      </c>
      <c r="F486" s="361" t="str">
        <f>IF(ISBLANK('Order Form'!$K$12),"",'Order Form'!$K$12)</f>
        <v/>
      </c>
      <c r="G486" s="123">
        <f t="shared" ca="1" si="30"/>
        <v>42157</v>
      </c>
      <c r="H486" s="362">
        <f>'Order Form'!$K$13</f>
        <v>0</v>
      </c>
      <c r="I486" s="363">
        <f>'Order Form'!E501</f>
        <v>6</v>
      </c>
      <c r="J486" s="352">
        <f>'Order Form'!K501</f>
        <v>0</v>
      </c>
      <c r="K486" s="122" t="str">
        <f t="shared" si="31"/>
        <v>F</v>
      </c>
      <c r="L486"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6" s="122" t="str">
        <f>"SS2016"&amp;"-"&amp;D486&amp;"-"&amp;'Order Form'!$P$3&amp;"-1"</f>
        <v>SS2016-0-1-1</v>
      </c>
    </row>
    <row r="487" spans="1:13" x14ac:dyDescent="0.25">
      <c r="A487" s="360" t="str">
        <f>'Order Form'!A502</f>
        <v>111690.555.20</v>
      </c>
      <c r="B487" s="357" t="str">
        <f t="shared" si="28"/>
        <v>111690.555.20</v>
      </c>
      <c r="C487" s="358" t="str">
        <f t="shared" si="29"/>
        <v>111690.555.20</v>
      </c>
      <c r="D487" s="122">
        <f>'Order Form'!$N$2</f>
        <v>0</v>
      </c>
      <c r="E487" s="361">
        <f>'Order Form'!$K$11</f>
        <v>0</v>
      </c>
      <c r="F487" s="361" t="str">
        <f>IF(ISBLANK('Order Form'!$K$12),"",'Order Form'!$K$12)</f>
        <v/>
      </c>
      <c r="G487" s="123">
        <f t="shared" ca="1" si="30"/>
        <v>42157</v>
      </c>
      <c r="H487" s="362">
        <f>'Order Form'!$K$13</f>
        <v>0</v>
      </c>
      <c r="I487" s="363">
        <f>'Order Form'!E502</f>
        <v>7.5</v>
      </c>
      <c r="J487" s="352">
        <f>'Order Form'!K502</f>
        <v>0</v>
      </c>
      <c r="K487" s="122" t="str">
        <f t="shared" si="31"/>
        <v>F</v>
      </c>
      <c r="L487"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7" s="122" t="str">
        <f>"SS2016"&amp;"-"&amp;D487&amp;"-"&amp;'Order Form'!$P$3&amp;"-1"</f>
        <v>SS2016-0-1-1</v>
      </c>
    </row>
    <row r="488" spans="1:13" x14ac:dyDescent="0.25">
      <c r="A488" s="360" t="str">
        <f>'Order Form'!A503</f>
        <v>111690.555.30</v>
      </c>
      <c r="B488" s="357" t="str">
        <f t="shared" si="28"/>
        <v>111690.555.30</v>
      </c>
      <c r="C488" s="358" t="str">
        <f t="shared" si="29"/>
        <v>111690.555.30</v>
      </c>
      <c r="D488" s="122">
        <f>'Order Form'!$N$2</f>
        <v>0</v>
      </c>
      <c r="E488" s="361">
        <f>'Order Form'!$K$11</f>
        <v>0</v>
      </c>
      <c r="F488" s="361" t="str">
        <f>IF(ISBLANK('Order Form'!$K$12),"",'Order Form'!$K$12)</f>
        <v/>
      </c>
      <c r="G488" s="123">
        <f t="shared" ca="1" si="30"/>
        <v>42157</v>
      </c>
      <c r="H488" s="362">
        <f>'Order Form'!$K$13</f>
        <v>0</v>
      </c>
      <c r="I488" s="363">
        <f>'Order Form'!E503</f>
        <v>7.5</v>
      </c>
      <c r="J488" s="352">
        <f>'Order Form'!K503</f>
        <v>0</v>
      </c>
      <c r="K488" s="122" t="str">
        <f t="shared" si="31"/>
        <v>F</v>
      </c>
      <c r="L488" s="122">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8" s="122" t="str">
        <f>"SS2016"&amp;"-"&amp;D488&amp;"-"&amp;'Order Form'!$P$3&amp;"-1"</f>
        <v>SS2016-0-1-1</v>
      </c>
    </row>
    <row r="489" spans="1:13" x14ac:dyDescent="0.25">
      <c r="A489" s="364">
        <f>'Order Form'!A17</f>
        <v>111633.75199999999</v>
      </c>
      <c r="B489" s="365">
        <f t="shared" ref="B489" si="32">A489</f>
        <v>111633.75199999999</v>
      </c>
      <c r="C489" s="366">
        <f t="shared" ref="C489" si="33">IF(B489=0,A489,B489)</f>
        <v>111633.75199999999</v>
      </c>
      <c r="D489" s="367">
        <f>'Order Form'!$N$2</f>
        <v>0</v>
      </c>
      <c r="E489" s="368">
        <f>'Order Form'!$L$11</f>
        <v>0</v>
      </c>
      <c r="F489" s="368" t="str">
        <f>IF(ISBLANK('Order Form'!$L$12),"",'Order Form'!$L$12)</f>
        <v/>
      </c>
      <c r="G489" s="369">
        <f t="shared" ca="1" si="30"/>
        <v>42157</v>
      </c>
      <c r="H489" s="370">
        <f>'Order Form'!$L$13</f>
        <v>0</v>
      </c>
      <c r="I489" s="371">
        <f>'Order Form'!E17</f>
        <v>14.5</v>
      </c>
      <c r="J489" s="372">
        <f>'Order Form'!L17</f>
        <v>0</v>
      </c>
      <c r="K489" s="367" t="str">
        <f t="shared" ref="K489" si="34">IF(J489=0,"F","T")</f>
        <v>F</v>
      </c>
      <c r="L4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89" s="367" t="str">
        <f>"SS2016"&amp;"-"&amp;D489&amp;"-"&amp;'Order Form'!$P$3&amp;"-2"</f>
        <v>SS2016-0-1-2</v>
      </c>
    </row>
    <row r="490" spans="1:13" x14ac:dyDescent="0.25">
      <c r="A490" s="364">
        <f>'Order Form'!A18</f>
        <v>111498.999</v>
      </c>
      <c r="B490" s="365">
        <f t="shared" ref="B490:B553" si="35">A490</f>
        <v>111498.999</v>
      </c>
      <c r="C490" s="366">
        <f t="shared" ref="C490:C553" si="36">IF(B490=0,A490,B490)</f>
        <v>111498.999</v>
      </c>
      <c r="D490" s="367">
        <f>'Order Form'!$N$2</f>
        <v>0</v>
      </c>
      <c r="E490" s="368">
        <f>'Order Form'!$L$11</f>
        <v>0</v>
      </c>
      <c r="F490" s="368" t="str">
        <f>IF(ISBLANK('Order Form'!$L$12),"",'Order Form'!$L$12)</f>
        <v/>
      </c>
      <c r="G490" s="369">
        <f t="shared" ca="1" si="30"/>
        <v>42157</v>
      </c>
      <c r="H490" s="370">
        <f>'Order Form'!$L$13</f>
        <v>0</v>
      </c>
      <c r="I490" s="371">
        <f>'Order Form'!E18</f>
        <v>11</v>
      </c>
      <c r="J490" s="372">
        <f>'Order Form'!L18</f>
        <v>0</v>
      </c>
      <c r="K490" s="367" t="str">
        <f t="shared" ref="K490:K553" si="37">IF(J490=0,"F","T")</f>
        <v>F</v>
      </c>
      <c r="L4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0" s="367" t="str">
        <f>"SS2016"&amp;"-"&amp;D490&amp;"-"&amp;'Order Form'!$P$3&amp;"-2"</f>
        <v>SS2016-0-1-2</v>
      </c>
    </row>
    <row r="491" spans="1:13" x14ac:dyDescent="0.25">
      <c r="A491" s="364">
        <f>'Order Form'!A19</f>
        <v>111499.708</v>
      </c>
      <c r="B491" s="365">
        <f t="shared" si="35"/>
        <v>111499.708</v>
      </c>
      <c r="C491" s="366">
        <f t="shared" si="36"/>
        <v>111499.708</v>
      </c>
      <c r="D491" s="367">
        <f>'Order Form'!$N$2</f>
        <v>0</v>
      </c>
      <c r="E491" s="368">
        <f>'Order Form'!$L$11</f>
        <v>0</v>
      </c>
      <c r="F491" s="368" t="str">
        <f>IF(ISBLANK('Order Form'!$L$12),"",'Order Form'!$L$12)</f>
        <v/>
      </c>
      <c r="G491" s="369">
        <f t="shared" ca="1" si="30"/>
        <v>42157</v>
      </c>
      <c r="H491" s="370">
        <f>'Order Form'!$L$13</f>
        <v>0</v>
      </c>
      <c r="I491" s="371">
        <f>'Order Form'!E19</f>
        <v>11</v>
      </c>
      <c r="J491" s="372">
        <f>'Order Form'!L19</f>
        <v>0</v>
      </c>
      <c r="K491" s="367" t="str">
        <f t="shared" si="37"/>
        <v>F</v>
      </c>
      <c r="L4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1" s="367" t="str">
        <f>"SS2016"&amp;"-"&amp;D491&amp;"-"&amp;'Order Form'!$P$3&amp;"-2"</f>
        <v>SS2016-0-1-2</v>
      </c>
    </row>
    <row r="492" spans="1:13" x14ac:dyDescent="0.25">
      <c r="A492" s="364">
        <f>'Order Form'!A20</f>
        <v>111500.211</v>
      </c>
      <c r="B492" s="365">
        <f t="shared" si="35"/>
        <v>111500.211</v>
      </c>
      <c r="C492" s="366">
        <f t="shared" si="36"/>
        <v>111500.211</v>
      </c>
      <c r="D492" s="367">
        <f>'Order Form'!$N$2</f>
        <v>0</v>
      </c>
      <c r="E492" s="368">
        <f>'Order Form'!$L$11</f>
        <v>0</v>
      </c>
      <c r="F492" s="368" t="str">
        <f>IF(ISBLANK('Order Form'!$L$12),"",'Order Form'!$L$12)</f>
        <v/>
      </c>
      <c r="G492" s="369">
        <f t="shared" ca="1" si="30"/>
        <v>42157</v>
      </c>
      <c r="H492" s="370">
        <f>'Order Form'!$L$13</f>
        <v>0</v>
      </c>
      <c r="I492" s="371">
        <f>'Order Form'!E20</f>
        <v>11</v>
      </c>
      <c r="J492" s="372">
        <f>'Order Form'!L20</f>
        <v>0</v>
      </c>
      <c r="K492" s="367" t="str">
        <f t="shared" si="37"/>
        <v>F</v>
      </c>
      <c r="L4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2" s="367" t="str">
        <f>"SS2016"&amp;"-"&amp;D492&amp;"-"&amp;'Order Form'!$P$3&amp;"-2"</f>
        <v>SS2016-0-1-2</v>
      </c>
    </row>
    <row r="493" spans="1:13" x14ac:dyDescent="0.25">
      <c r="A493" s="364">
        <f>'Order Form'!A21</f>
        <v>108934.522</v>
      </c>
      <c r="B493" s="365">
        <f t="shared" si="35"/>
        <v>108934.522</v>
      </c>
      <c r="C493" s="366">
        <f t="shared" si="36"/>
        <v>108934.522</v>
      </c>
      <c r="D493" s="367">
        <f>'Order Form'!$N$2</f>
        <v>0</v>
      </c>
      <c r="E493" s="368">
        <f>'Order Form'!$L$11</f>
        <v>0</v>
      </c>
      <c r="F493" s="368" t="str">
        <f>IF(ISBLANK('Order Form'!$L$12),"",'Order Form'!$L$12)</f>
        <v/>
      </c>
      <c r="G493" s="369">
        <f t="shared" ca="1" si="30"/>
        <v>42157</v>
      </c>
      <c r="H493" s="370">
        <f>'Order Form'!$L$13</f>
        <v>0</v>
      </c>
      <c r="I493" s="371">
        <f>'Order Form'!E21</f>
        <v>13.5</v>
      </c>
      <c r="J493" s="372">
        <f>'Order Form'!L21</f>
        <v>0</v>
      </c>
      <c r="K493" s="367" t="str">
        <f t="shared" si="37"/>
        <v>F</v>
      </c>
      <c r="L4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3" s="367" t="str">
        <f>"SS2016"&amp;"-"&amp;D493&amp;"-"&amp;'Order Form'!$P$3&amp;"-2"</f>
        <v>SS2016-0-1-2</v>
      </c>
    </row>
    <row r="494" spans="1:13" x14ac:dyDescent="0.25">
      <c r="A494" s="364">
        <f>'Order Form'!A22</f>
        <v>111507.117</v>
      </c>
      <c r="B494" s="365">
        <f t="shared" si="35"/>
        <v>111507.117</v>
      </c>
      <c r="C494" s="366">
        <f t="shared" si="36"/>
        <v>111507.117</v>
      </c>
      <c r="D494" s="367">
        <f>'Order Form'!$N$2</f>
        <v>0</v>
      </c>
      <c r="E494" s="368">
        <f>'Order Form'!$L$11</f>
        <v>0</v>
      </c>
      <c r="F494" s="368" t="str">
        <f>IF(ISBLANK('Order Form'!$L$12),"",'Order Form'!$L$12)</f>
        <v/>
      </c>
      <c r="G494" s="369">
        <f t="shared" ca="1" si="30"/>
        <v>42157</v>
      </c>
      <c r="H494" s="370">
        <f>'Order Form'!$L$13</f>
        <v>0</v>
      </c>
      <c r="I494" s="371">
        <f>'Order Form'!E22</f>
        <v>13.5</v>
      </c>
      <c r="J494" s="372">
        <f>'Order Form'!L22</f>
        <v>0</v>
      </c>
      <c r="K494" s="367" t="str">
        <f t="shared" si="37"/>
        <v>F</v>
      </c>
      <c r="L4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4" s="367" t="str">
        <f>"SS2016"&amp;"-"&amp;D494&amp;"-"&amp;'Order Form'!$P$3&amp;"-2"</f>
        <v>SS2016-0-1-2</v>
      </c>
    </row>
    <row r="495" spans="1:13" x14ac:dyDescent="0.25">
      <c r="A495" s="364">
        <f>'Order Form'!A23</f>
        <v>111695.55499999999</v>
      </c>
      <c r="B495" s="365">
        <f t="shared" si="35"/>
        <v>111695.55499999999</v>
      </c>
      <c r="C495" s="366">
        <f t="shared" si="36"/>
        <v>111695.55499999999</v>
      </c>
      <c r="D495" s="367">
        <f>'Order Form'!$N$2</f>
        <v>0</v>
      </c>
      <c r="E495" s="368">
        <f>'Order Form'!$L$11</f>
        <v>0</v>
      </c>
      <c r="F495" s="368" t="str">
        <f>IF(ISBLANK('Order Form'!$L$12),"",'Order Form'!$L$12)</f>
        <v/>
      </c>
      <c r="G495" s="369">
        <f t="shared" ca="1" si="30"/>
        <v>42157</v>
      </c>
      <c r="H495" s="370">
        <f>'Order Form'!$L$13</f>
        <v>0</v>
      </c>
      <c r="I495" s="371">
        <f>'Order Form'!E23</f>
        <v>13.5</v>
      </c>
      <c r="J495" s="372">
        <f>'Order Form'!L23</f>
        <v>0</v>
      </c>
      <c r="K495" s="367" t="str">
        <f t="shared" si="37"/>
        <v>F</v>
      </c>
      <c r="L4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5" s="367" t="str">
        <f>"SS2016"&amp;"-"&amp;D495&amp;"-"&amp;'Order Form'!$P$3&amp;"-2"</f>
        <v>SS2016-0-1-2</v>
      </c>
    </row>
    <row r="496" spans="1:13" x14ac:dyDescent="0.25">
      <c r="A496" s="364">
        <f>'Order Form'!A24</f>
        <v>111509.55499999999</v>
      </c>
      <c r="B496" s="365">
        <f t="shared" si="35"/>
        <v>111509.55499999999</v>
      </c>
      <c r="C496" s="366">
        <f t="shared" si="36"/>
        <v>111509.55499999999</v>
      </c>
      <c r="D496" s="367">
        <f>'Order Form'!$N$2</f>
        <v>0</v>
      </c>
      <c r="E496" s="368">
        <f>'Order Form'!$L$11</f>
        <v>0</v>
      </c>
      <c r="F496" s="368" t="str">
        <f>IF(ISBLANK('Order Form'!$L$12),"",'Order Form'!$L$12)</f>
        <v/>
      </c>
      <c r="G496" s="369">
        <f t="shared" ca="1" si="30"/>
        <v>42157</v>
      </c>
      <c r="H496" s="370">
        <f>'Order Form'!$L$13</f>
        <v>0</v>
      </c>
      <c r="I496" s="371">
        <f>'Order Form'!E24</f>
        <v>13.5</v>
      </c>
      <c r="J496" s="372">
        <f>'Order Form'!L24</f>
        <v>0</v>
      </c>
      <c r="K496" s="367" t="str">
        <f t="shared" si="37"/>
        <v>F</v>
      </c>
      <c r="L4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6" s="367" t="str">
        <f>"SS2016"&amp;"-"&amp;D496&amp;"-"&amp;'Order Form'!$P$3&amp;"-2"</f>
        <v>SS2016-0-1-2</v>
      </c>
    </row>
    <row r="497" spans="1:13" x14ac:dyDescent="0.25">
      <c r="A497" s="364">
        <f>'Order Form'!A25</f>
        <v>111513.901</v>
      </c>
      <c r="B497" s="365">
        <f t="shared" si="35"/>
        <v>111513.901</v>
      </c>
      <c r="C497" s="366">
        <f t="shared" si="36"/>
        <v>111513.901</v>
      </c>
      <c r="D497" s="367">
        <f>'Order Form'!$N$2</f>
        <v>0</v>
      </c>
      <c r="E497" s="368">
        <f>'Order Form'!$L$11</f>
        <v>0</v>
      </c>
      <c r="F497" s="368" t="str">
        <f>IF(ISBLANK('Order Form'!$L$12),"",'Order Form'!$L$12)</f>
        <v/>
      </c>
      <c r="G497" s="369">
        <f t="shared" ca="1" si="30"/>
        <v>42157</v>
      </c>
      <c r="H497" s="370">
        <f>'Order Form'!$L$13</f>
        <v>0</v>
      </c>
      <c r="I497" s="371">
        <f>'Order Form'!E25</f>
        <v>13.5</v>
      </c>
      <c r="J497" s="372">
        <f>'Order Form'!L25</f>
        <v>0</v>
      </c>
      <c r="K497" s="367" t="str">
        <f t="shared" si="37"/>
        <v>F</v>
      </c>
      <c r="L4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7" s="367" t="str">
        <f>"SS2016"&amp;"-"&amp;D497&amp;"-"&amp;'Order Form'!$P$3&amp;"-2"</f>
        <v>SS2016-0-1-2</v>
      </c>
    </row>
    <row r="498" spans="1:13" x14ac:dyDescent="0.25">
      <c r="A498" s="364">
        <f>'Order Form'!A26</f>
        <v>111504.70699999999</v>
      </c>
      <c r="B498" s="365">
        <f t="shared" si="35"/>
        <v>111504.70699999999</v>
      </c>
      <c r="C498" s="366">
        <f t="shared" si="36"/>
        <v>111504.70699999999</v>
      </c>
      <c r="D498" s="367">
        <f>'Order Form'!$N$2</f>
        <v>0</v>
      </c>
      <c r="E498" s="368">
        <f>'Order Form'!$L$11</f>
        <v>0</v>
      </c>
      <c r="F498" s="368" t="str">
        <f>IF(ISBLANK('Order Form'!$L$12),"",'Order Form'!$L$12)</f>
        <v/>
      </c>
      <c r="G498" s="369">
        <f t="shared" ca="1" si="30"/>
        <v>42157</v>
      </c>
      <c r="H498" s="370">
        <f>'Order Form'!$L$13</f>
        <v>0</v>
      </c>
      <c r="I498" s="371">
        <f>'Order Form'!E26</f>
        <v>13.5</v>
      </c>
      <c r="J498" s="372">
        <f>'Order Form'!L26</f>
        <v>0</v>
      </c>
      <c r="K498" s="367" t="str">
        <f t="shared" si="37"/>
        <v>F</v>
      </c>
      <c r="L4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8" s="367" t="str">
        <f>"SS2016"&amp;"-"&amp;D498&amp;"-"&amp;'Order Form'!$P$3&amp;"-2"</f>
        <v>SS2016-0-1-2</v>
      </c>
    </row>
    <row r="499" spans="1:13" x14ac:dyDescent="0.25">
      <c r="A499" s="364">
        <f>'Order Form'!A27</f>
        <v>111696.325</v>
      </c>
      <c r="B499" s="365">
        <f t="shared" si="35"/>
        <v>111696.325</v>
      </c>
      <c r="C499" s="366">
        <f t="shared" si="36"/>
        <v>111696.325</v>
      </c>
      <c r="D499" s="367">
        <f>'Order Form'!$N$2</f>
        <v>0</v>
      </c>
      <c r="E499" s="368">
        <f>'Order Form'!$L$11</f>
        <v>0</v>
      </c>
      <c r="F499" s="368" t="str">
        <f>IF(ISBLANK('Order Form'!$L$12),"",'Order Form'!$L$12)</f>
        <v/>
      </c>
      <c r="G499" s="369">
        <f t="shared" ca="1" si="30"/>
        <v>42157</v>
      </c>
      <c r="H499" s="370">
        <f>'Order Form'!$L$13</f>
        <v>0</v>
      </c>
      <c r="I499" s="371">
        <f>'Order Form'!E27</f>
        <v>15</v>
      </c>
      <c r="J499" s="372">
        <f>'Order Form'!L27</f>
        <v>0</v>
      </c>
      <c r="K499" s="367" t="str">
        <f t="shared" si="37"/>
        <v>F</v>
      </c>
      <c r="L4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499" s="367" t="str">
        <f>"SS2016"&amp;"-"&amp;D499&amp;"-"&amp;'Order Form'!$P$3&amp;"-2"</f>
        <v>SS2016-0-1-2</v>
      </c>
    </row>
    <row r="500" spans="1:13" x14ac:dyDescent="0.25">
      <c r="A500" s="364">
        <f>'Order Form'!A28</f>
        <v>111519.90700000001</v>
      </c>
      <c r="B500" s="365">
        <f t="shared" si="35"/>
        <v>111519.90700000001</v>
      </c>
      <c r="C500" s="366">
        <f t="shared" si="36"/>
        <v>111519.90700000001</v>
      </c>
      <c r="D500" s="367">
        <f>'Order Form'!$N$2</f>
        <v>0</v>
      </c>
      <c r="E500" s="368">
        <f>'Order Form'!$L$11</f>
        <v>0</v>
      </c>
      <c r="F500" s="368" t="str">
        <f>IF(ISBLANK('Order Form'!$L$12),"",'Order Form'!$L$12)</f>
        <v/>
      </c>
      <c r="G500" s="369">
        <f t="shared" ca="1" si="30"/>
        <v>42157</v>
      </c>
      <c r="H500" s="370">
        <f>'Order Form'!$L$13</f>
        <v>0</v>
      </c>
      <c r="I500" s="371">
        <f>'Order Form'!E28</f>
        <v>15</v>
      </c>
      <c r="J500" s="372">
        <f>'Order Form'!L28</f>
        <v>0</v>
      </c>
      <c r="K500" s="367" t="str">
        <f t="shared" si="37"/>
        <v>F</v>
      </c>
      <c r="L5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0" s="367" t="str">
        <f>"SS2016"&amp;"-"&amp;D500&amp;"-"&amp;'Order Form'!$P$3&amp;"-2"</f>
        <v>SS2016-0-1-2</v>
      </c>
    </row>
    <row r="501" spans="1:13" x14ac:dyDescent="0.25">
      <c r="A501" s="364">
        <f>'Order Form'!A29</f>
        <v>111515.901</v>
      </c>
      <c r="B501" s="365">
        <f t="shared" si="35"/>
        <v>111515.901</v>
      </c>
      <c r="C501" s="366">
        <f t="shared" si="36"/>
        <v>111515.901</v>
      </c>
      <c r="D501" s="367">
        <f>'Order Form'!$N$2</f>
        <v>0</v>
      </c>
      <c r="E501" s="368">
        <f>'Order Form'!$L$11</f>
        <v>0</v>
      </c>
      <c r="F501" s="368" t="str">
        <f>IF(ISBLANK('Order Form'!$L$12),"",'Order Form'!$L$12)</f>
        <v/>
      </c>
      <c r="G501" s="369">
        <f t="shared" ca="1" si="30"/>
        <v>42157</v>
      </c>
      <c r="H501" s="370">
        <f>'Order Form'!$L$13</f>
        <v>0</v>
      </c>
      <c r="I501" s="371">
        <f>'Order Form'!E29</f>
        <v>15</v>
      </c>
      <c r="J501" s="372">
        <f>'Order Form'!L29</f>
        <v>0</v>
      </c>
      <c r="K501" s="367" t="str">
        <f t="shared" si="37"/>
        <v>F</v>
      </c>
      <c r="L5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1" s="367" t="str">
        <f>"SS2016"&amp;"-"&amp;D501&amp;"-"&amp;'Order Form'!$P$3&amp;"-2"</f>
        <v>SS2016-0-1-2</v>
      </c>
    </row>
    <row r="502" spans="1:13" x14ac:dyDescent="0.25">
      <c r="A502" s="364">
        <f>'Order Form'!A30</f>
        <v>111516.535</v>
      </c>
      <c r="B502" s="365">
        <f t="shared" si="35"/>
        <v>111516.535</v>
      </c>
      <c r="C502" s="366">
        <f t="shared" si="36"/>
        <v>111516.535</v>
      </c>
      <c r="D502" s="367">
        <f>'Order Form'!$N$2</f>
        <v>0</v>
      </c>
      <c r="E502" s="368">
        <f>'Order Form'!$L$11</f>
        <v>0</v>
      </c>
      <c r="F502" s="368" t="str">
        <f>IF(ISBLANK('Order Form'!$L$12),"",'Order Form'!$L$12)</f>
        <v/>
      </c>
      <c r="G502" s="369">
        <f t="shared" ca="1" si="30"/>
        <v>42157</v>
      </c>
      <c r="H502" s="370">
        <f>'Order Form'!$L$13</f>
        <v>0</v>
      </c>
      <c r="I502" s="371">
        <f>'Order Form'!E30</f>
        <v>15</v>
      </c>
      <c r="J502" s="372">
        <f>'Order Form'!L30</f>
        <v>0</v>
      </c>
      <c r="K502" s="367" t="str">
        <f t="shared" si="37"/>
        <v>F</v>
      </c>
      <c r="L5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2" s="367" t="str">
        <f>"SS2016"&amp;"-"&amp;D502&amp;"-"&amp;'Order Form'!$P$3&amp;"-2"</f>
        <v>SS2016-0-1-2</v>
      </c>
    </row>
    <row r="503" spans="1:13" x14ac:dyDescent="0.25">
      <c r="A503" s="364">
        <f>'Order Form'!A31</f>
        <v>111629.999</v>
      </c>
      <c r="B503" s="365">
        <f t="shared" si="35"/>
        <v>111629.999</v>
      </c>
      <c r="C503" s="366">
        <f t="shared" si="36"/>
        <v>111629.999</v>
      </c>
      <c r="D503" s="367">
        <f>'Order Form'!$N$2</f>
        <v>0</v>
      </c>
      <c r="E503" s="368">
        <f>'Order Form'!$L$11</f>
        <v>0</v>
      </c>
      <c r="F503" s="368" t="str">
        <f>IF(ISBLANK('Order Form'!$L$12),"",'Order Form'!$L$12)</f>
        <v/>
      </c>
      <c r="G503" s="369">
        <f t="shared" ca="1" si="30"/>
        <v>42157</v>
      </c>
      <c r="H503" s="370">
        <f>'Order Form'!$L$13</f>
        <v>0</v>
      </c>
      <c r="I503" s="371">
        <f>'Order Form'!E31</f>
        <v>13.5</v>
      </c>
      <c r="J503" s="372">
        <f>'Order Form'!L31</f>
        <v>0</v>
      </c>
      <c r="K503" s="367" t="str">
        <f t="shared" si="37"/>
        <v>F</v>
      </c>
      <c r="L5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3" s="367" t="str">
        <f>"SS2016"&amp;"-"&amp;D503&amp;"-"&amp;'Order Form'!$P$3&amp;"-2"</f>
        <v>SS2016-0-1-2</v>
      </c>
    </row>
    <row r="504" spans="1:13" x14ac:dyDescent="0.25">
      <c r="A504" s="364">
        <f>'Order Form'!A32</f>
        <v>111629.75199999999</v>
      </c>
      <c r="B504" s="365">
        <f t="shared" si="35"/>
        <v>111629.75199999999</v>
      </c>
      <c r="C504" s="366">
        <f t="shared" si="36"/>
        <v>111629.75199999999</v>
      </c>
      <c r="D504" s="367">
        <f>'Order Form'!$N$2</f>
        <v>0</v>
      </c>
      <c r="E504" s="368">
        <f>'Order Form'!$L$11</f>
        <v>0</v>
      </c>
      <c r="F504" s="368" t="str">
        <f>IF(ISBLANK('Order Form'!$L$12),"",'Order Form'!$L$12)</f>
        <v/>
      </c>
      <c r="G504" s="369">
        <f t="shared" ca="1" si="30"/>
        <v>42157</v>
      </c>
      <c r="H504" s="370">
        <f>'Order Form'!$L$13</f>
        <v>0</v>
      </c>
      <c r="I504" s="371">
        <f>'Order Form'!E32</f>
        <v>13.5</v>
      </c>
      <c r="J504" s="372">
        <f>'Order Form'!L32</f>
        <v>0</v>
      </c>
      <c r="K504" s="367" t="str">
        <f t="shared" si="37"/>
        <v>F</v>
      </c>
      <c r="L5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4" s="367" t="str">
        <f>"SS2016"&amp;"-"&amp;D504&amp;"-"&amp;'Order Form'!$P$3&amp;"-2"</f>
        <v>SS2016-0-1-2</v>
      </c>
    </row>
    <row r="505" spans="1:13" x14ac:dyDescent="0.25">
      <c r="A505" s="364">
        <f>'Order Form'!A33</f>
        <v>111629.42</v>
      </c>
      <c r="B505" s="365">
        <f t="shared" si="35"/>
        <v>111629.42</v>
      </c>
      <c r="C505" s="366">
        <f t="shared" si="36"/>
        <v>111629.42</v>
      </c>
      <c r="D505" s="367">
        <f>'Order Form'!$N$2</f>
        <v>0</v>
      </c>
      <c r="E505" s="368">
        <f>'Order Form'!$L$11</f>
        <v>0</v>
      </c>
      <c r="F505" s="368" t="str">
        <f>IF(ISBLANK('Order Form'!$L$12),"",'Order Form'!$L$12)</f>
        <v/>
      </c>
      <c r="G505" s="369">
        <f t="shared" ca="1" si="30"/>
        <v>42157</v>
      </c>
      <c r="H505" s="370">
        <f>'Order Form'!$L$13</f>
        <v>0</v>
      </c>
      <c r="I505" s="371">
        <f>'Order Form'!E33</f>
        <v>13.5</v>
      </c>
      <c r="J505" s="372">
        <f>'Order Form'!L33</f>
        <v>0</v>
      </c>
      <c r="K505" s="367" t="str">
        <f t="shared" si="37"/>
        <v>F</v>
      </c>
      <c r="L5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5" s="367" t="str">
        <f>"SS2016"&amp;"-"&amp;D505&amp;"-"&amp;'Order Form'!$P$3&amp;"-2"</f>
        <v>SS2016-0-1-2</v>
      </c>
    </row>
    <row r="506" spans="1:13" x14ac:dyDescent="0.25">
      <c r="A506" s="364">
        <f>'Order Form'!A34</f>
        <v>111629.791</v>
      </c>
      <c r="B506" s="365">
        <f t="shared" si="35"/>
        <v>111629.791</v>
      </c>
      <c r="C506" s="366">
        <f t="shared" si="36"/>
        <v>111629.791</v>
      </c>
      <c r="D506" s="367">
        <f>'Order Form'!$N$2</f>
        <v>0</v>
      </c>
      <c r="E506" s="368">
        <f>'Order Form'!$L$11</f>
        <v>0</v>
      </c>
      <c r="F506" s="368" t="str">
        <f>IF(ISBLANK('Order Form'!$L$12),"",'Order Form'!$L$12)</f>
        <v/>
      </c>
      <c r="G506" s="369">
        <f t="shared" ca="1" si="30"/>
        <v>42157</v>
      </c>
      <c r="H506" s="370">
        <f>'Order Form'!$L$13</f>
        <v>0</v>
      </c>
      <c r="I506" s="371">
        <f>'Order Form'!E34</f>
        <v>13.5</v>
      </c>
      <c r="J506" s="372">
        <f>'Order Form'!L34</f>
        <v>0</v>
      </c>
      <c r="K506" s="367" t="str">
        <f t="shared" si="37"/>
        <v>F</v>
      </c>
      <c r="L5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6" s="367" t="str">
        <f>"SS2016"&amp;"-"&amp;D506&amp;"-"&amp;'Order Form'!$P$3&amp;"-2"</f>
        <v>SS2016-0-1-2</v>
      </c>
    </row>
    <row r="507" spans="1:13" x14ac:dyDescent="0.25">
      <c r="A507" s="364">
        <f>'Order Form'!A35</f>
        <v>107672</v>
      </c>
      <c r="B507" s="365">
        <f t="shared" si="35"/>
        <v>107672</v>
      </c>
      <c r="C507" s="366">
        <f t="shared" si="36"/>
        <v>107672</v>
      </c>
      <c r="D507" s="367">
        <f>'Order Form'!$N$2</f>
        <v>0</v>
      </c>
      <c r="E507" s="368">
        <f>'Order Form'!$L$11</f>
        <v>0</v>
      </c>
      <c r="F507" s="368" t="str">
        <f>IF(ISBLANK('Order Form'!$L$12),"",'Order Form'!$L$12)</f>
        <v/>
      </c>
      <c r="G507" s="369">
        <f t="shared" ca="1" si="30"/>
        <v>42157</v>
      </c>
      <c r="H507" s="370">
        <f>'Order Form'!$L$13</f>
        <v>0</v>
      </c>
      <c r="I507" s="371">
        <f>'Order Form'!E35</f>
        <v>17.5</v>
      </c>
      <c r="J507" s="372">
        <f>'Order Form'!L35</f>
        <v>0</v>
      </c>
      <c r="K507" s="367" t="str">
        <f t="shared" si="37"/>
        <v>F</v>
      </c>
      <c r="L5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7" s="367" t="str">
        <f>"SS2016"&amp;"-"&amp;D507&amp;"-"&amp;'Order Form'!$P$3&amp;"-2"</f>
        <v>SS2016-0-1-2</v>
      </c>
    </row>
    <row r="508" spans="1:13" x14ac:dyDescent="0.25">
      <c r="A508" s="364">
        <f>'Order Form'!A36</f>
        <v>108659</v>
      </c>
      <c r="B508" s="365">
        <f t="shared" si="35"/>
        <v>108659</v>
      </c>
      <c r="C508" s="366">
        <f t="shared" si="36"/>
        <v>108659</v>
      </c>
      <c r="D508" s="367">
        <f>'Order Form'!$N$2</f>
        <v>0</v>
      </c>
      <c r="E508" s="368">
        <f>'Order Form'!$L$11</f>
        <v>0</v>
      </c>
      <c r="F508" s="368" t="str">
        <f>IF(ISBLANK('Order Form'!$L$12),"",'Order Form'!$L$12)</f>
        <v/>
      </c>
      <c r="G508" s="369">
        <f t="shared" ca="1" si="30"/>
        <v>42157</v>
      </c>
      <c r="H508" s="370">
        <f>'Order Form'!$L$13</f>
        <v>0</v>
      </c>
      <c r="I508" s="371">
        <f>'Order Form'!E36</f>
        <v>17.5</v>
      </c>
      <c r="J508" s="372">
        <f>'Order Form'!L36</f>
        <v>0</v>
      </c>
      <c r="K508" s="367" t="str">
        <f t="shared" si="37"/>
        <v>F</v>
      </c>
      <c r="L5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8" s="367" t="str">
        <f>"SS2016"&amp;"-"&amp;D508&amp;"-"&amp;'Order Form'!$P$3&amp;"-2"</f>
        <v>SS2016-0-1-2</v>
      </c>
    </row>
    <row r="509" spans="1:13" x14ac:dyDescent="0.25">
      <c r="A509" s="364">
        <f>'Order Form'!A37</f>
        <v>107674</v>
      </c>
      <c r="B509" s="365">
        <f t="shared" si="35"/>
        <v>107674</v>
      </c>
      <c r="C509" s="366">
        <f t="shared" si="36"/>
        <v>107674</v>
      </c>
      <c r="D509" s="367">
        <f>'Order Form'!$N$2</f>
        <v>0</v>
      </c>
      <c r="E509" s="368">
        <f>'Order Form'!$L$11</f>
        <v>0</v>
      </c>
      <c r="F509" s="368" t="str">
        <f>IF(ISBLANK('Order Form'!$L$12),"",'Order Form'!$L$12)</f>
        <v/>
      </c>
      <c r="G509" s="369">
        <f t="shared" ca="1" si="30"/>
        <v>42157</v>
      </c>
      <c r="H509" s="370">
        <f>'Order Form'!$L$13</f>
        <v>0</v>
      </c>
      <c r="I509" s="371">
        <f>'Order Form'!E37</f>
        <v>17.5</v>
      </c>
      <c r="J509" s="372">
        <f>'Order Form'!L37</f>
        <v>0</v>
      </c>
      <c r="K509" s="367" t="str">
        <f t="shared" si="37"/>
        <v>F</v>
      </c>
      <c r="L5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09" s="367" t="str">
        <f>"SS2016"&amp;"-"&amp;D509&amp;"-"&amp;'Order Form'!$P$3&amp;"-2"</f>
        <v>SS2016-0-1-2</v>
      </c>
    </row>
    <row r="510" spans="1:13" x14ac:dyDescent="0.25">
      <c r="A510" s="364">
        <f>'Order Form'!A38</f>
        <v>107673</v>
      </c>
      <c r="B510" s="365">
        <f t="shared" si="35"/>
        <v>107673</v>
      </c>
      <c r="C510" s="366">
        <f t="shared" si="36"/>
        <v>107673</v>
      </c>
      <c r="D510" s="367">
        <f>'Order Form'!$N$2</f>
        <v>0</v>
      </c>
      <c r="E510" s="368">
        <f>'Order Form'!$L$11</f>
        <v>0</v>
      </c>
      <c r="F510" s="368" t="str">
        <f>IF(ISBLANK('Order Form'!$L$12),"",'Order Form'!$L$12)</f>
        <v/>
      </c>
      <c r="G510" s="369">
        <f t="shared" ca="1" si="30"/>
        <v>42157</v>
      </c>
      <c r="H510" s="370">
        <f>'Order Form'!$L$13</f>
        <v>0</v>
      </c>
      <c r="I510" s="371">
        <f>'Order Form'!E38</f>
        <v>17.5</v>
      </c>
      <c r="J510" s="372">
        <f>'Order Form'!L38</f>
        <v>0</v>
      </c>
      <c r="K510" s="367" t="str">
        <f t="shared" si="37"/>
        <v>F</v>
      </c>
      <c r="L5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0" s="367" t="str">
        <f>"SS2016"&amp;"-"&amp;D510&amp;"-"&amp;'Order Form'!$P$3&amp;"-2"</f>
        <v>SS2016-0-1-2</v>
      </c>
    </row>
    <row r="511" spans="1:13" x14ac:dyDescent="0.25">
      <c r="A511" s="364">
        <f>'Order Form'!A39</f>
        <v>111670.302</v>
      </c>
      <c r="B511" s="365">
        <f t="shared" si="35"/>
        <v>111670.302</v>
      </c>
      <c r="C511" s="366">
        <f t="shared" si="36"/>
        <v>111670.302</v>
      </c>
      <c r="D511" s="367">
        <f>'Order Form'!$N$2</f>
        <v>0</v>
      </c>
      <c r="E511" s="368">
        <f>'Order Form'!$L$11</f>
        <v>0</v>
      </c>
      <c r="F511" s="368" t="str">
        <f>IF(ISBLANK('Order Form'!$L$12),"",'Order Form'!$L$12)</f>
        <v/>
      </c>
      <c r="G511" s="369">
        <f t="shared" ca="1" si="30"/>
        <v>42157</v>
      </c>
      <c r="H511" s="370">
        <f>'Order Form'!$L$13</f>
        <v>0</v>
      </c>
      <c r="I511" s="371">
        <f>'Order Form'!E39</f>
        <v>17.5</v>
      </c>
      <c r="J511" s="372">
        <f>'Order Form'!L39</f>
        <v>0</v>
      </c>
      <c r="K511" s="367" t="str">
        <f t="shared" si="37"/>
        <v>F</v>
      </c>
      <c r="L5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1" s="367" t="str">
        <f>"SS2016"&amp;"-"&amp;D511&amp;"-"&amp;'Order Form'!$P$3&amp;"-2"</f>
        <v>SS2016-0-1-2</v>
      </c>
    </row>
    <row r="512" spans="1:13" x14ac:dyDescent="0.25">
      <c r="A512" s="364">
        <f>'Order Form'!A40</f>
        <v>111669.73699999999</v>
      </c>
      <c r="B512" s="365">
        <f t="shared" si="35"/>
        <v>111669.73699999999</v>
      </c>
      <c r="C512" s="366">
        <f t="shared" si="36"/>
        <v>111669.73699999999</v>
      </c>
      <c r="D512" s="367">
        <f>'Order Form'!$N$2</f>
        <v>0</v>
      </c>
      <c r="E512" s="368">
        <f>'Order Form'!$L$11</f>
        <v>0</v>
      </c>
      <c r="F512" s="368" t="str">
        <f>IF(ISBLANK('Order Form'!$L$12),"",'Order Form'!$L$12)</f>
        <v/>
      </c>
      <c r="G512" s="369">
        <f t="shared" ca="1" si="30"/>
        <v>42157</v>
      </c>
      <c r="H512" s="370">
        <f>'Order Form'!$L$13</f>
        <v>0</v>
      </c>
      <c r="I512" s="371">
        <f>'Order Form'!E40</f>
        <v>17.5</v>
      </c>
      <c r="J512" s="372">
        <f>'Order Form'!L40</f>
        <v>0</v>
      </c>
      <c r="K512" s="367" t="str">
        <f t="shared" si="37"/>
        <v>F</v>
      </c>
      <c r="L5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2" s="367" t="str">
        <f>"SS2016"&amp;"-"&amp;D512&amp;"-"&amp;'Order Form'!$P$3&amp;"-2"</f>
        <v>SS2016-0-1-2</v>
      </c>
    </row>
    <row r="513" spans="1:13" x14ac:dyDescent="0.25">
      <c r="A513" s="364">
        <f>'Order Form'!A41</f>
        <v>108657</v>
      </c>
      <c r="B513" s="365">
        <f t="shared" si="35"/>
        <v>108657</v>
      </c>
      <c r="C513" s="366">
        <f t="shared" si="36"/>
        <v>108657</v>
      </c>
      <c r="D513" s="367">
        <f>'Order Form'!$N$2</f>
        <v>0</v>
      </c>
      <c r="E513" s="368">
        <f>'Order Form'!$L$11</f>
        <v>0</v>
      </c>
      <c r="F513" s="368" t="str">
        <f>IF(ISBLANK('Order Form'!$L$12),"",'Order Form'!$L$12)</f>
        <v/>
      </c>
      <c r="G513" s="369">
        <f t="shared" ca="1" si="30"/>
        <v>42157</v>
      </c>
      <c r="H513" s="370">
        <f>'Order Form'!$L$13</f>
        <v>0</v>
      </c>
      <c r="I513" s="371">
        <f>'Order Form'!E41</f>
        <v>22.5</v>
      </c>
      <c r="J513" s="372">
        <f>'Order Form'!L41</f>
        <v>0</v>
      </c>
      <c r="K513" s="367" t="str">
        <f t="shared" si="37"/>
        <v>F</v>
      </c>
      <c r="L5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3" s="367" t="str">
        <f>"SS2016"&amp;"-"&amp;D513&amp;"-"&amp;'Order Form'!$P$3&amp;"-2"</f>
        <v>SS2016-0-1-2</v>
      </c>
    </row>
    <row r="514" spans="1:13" x14ac:dyDescent="0.25">
      <c r="A514" s="364">
        <f>'Order Form'!A42</f>
        <v>108656</v>
      </c>
      <c r="B514" s="365">
        <f t="shared" si="35"/>
        <v>108656</v>
      </c>
      <c r="C514" s="366">
        <f t="shared" si="36"/>
        <v>108656</v>
      </c>
      <c r="D514" s="367">
        <f>'Order Form'!$N$2</f>
        <v>0</v>
      </c>
      <c r="E514" s="368">
        <f>'Order Form'!$L$11</f>
        <v>0</v>
      </c>
      <c r="F514" s="368" t="str">
        <f>IF(ISBLANK('Order Form'!$L$12),"",'Order Form'!$L$12)</f>
        <v/>
      </c>
      <c r="G514" s="369">
        <f t="shared" ref="G514:G577" ca="1" si="38">TODAY()</f>
        <v>42157</v>
      </c>
      <c r="H514" s="370">
        <f>'Order Form'!$L$13</f>
        <v>0</v>
      </c>
      <c r="I514" s="371">
        <f>'Order Form'!E42</f>
        <v>22.5</v>
      </c>
      <c r="J514" s="372">
        <f>'Order Form'!L42</f>
        <v>0</v>
      </c>
      <c r="K514" s="367" t="str">
        <f t="shared" si="37"/>
        <v>F</v>
      </c>
      <c r="L5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4" s="367" t="str">
        <f>"SS2016"&amp;"-"&amp;D514&amp;"-"&amp;'Order Form'!$P$3&amp;"-2"</f>
        <v>SS2016-0-1-2</v>
      </c>
    </row>
    <row r="515" spans="1:13" x14ac:dyDescent="0.25">
      <c r="A515" s="364">
        <f>'Order Form'!A43</f>
        <v>108658</v>
      </c>
      <c r="B515" s="365">
        <f t="shared" si="35"/>
        <v>108658</v>
      </c>
      <c r="C515" s="366">
        <f t="shared" si="36"/>
        <v>108658</v>
      </c>
      <c r="D515" s="367">
        <f>'Order Form'!$N$2</f>
        <v>0</v>
      </c>
      <c r="E515" s="368">
        <f>'Order Form'!$L$11</f>
        <v>0</v>
      </c>
      <c r="F515" s="368" t="str">
        <f>IF(ISBLANK('Order Form'!$L$12),"",'Order Form'!$L$12)</f>
        <v/>
      </c>
      <c r="G515" s="369">
        <f t="shared" ca="1" si="38"/>
        <v>42157</v>
      </c>
      <c r="H515" s="370">
        <f>'Order Form'!$L$13</f>
        <v>0</v>
      </c>
      <c r="I515" s="371">
        <f>'Order Form'!E43</f>
        <v>19.5</v>
      </c>
      <c r="J515" s="372">
        <f>'Order Form'!L43</f>
        <v>0</v>
      </c>
      <c r="K515" s="367" t="str">
        <f t="shared" si="37"/>
        <v>F</v>
      </c>
      <c r="L5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5" s="367" t="str">
        <f>"SS2016"&amp;"-"&amp;D515&amp;"-"&amp;'Order Form'!$P$3&amp;"-2"</f>
        <v>SS2016-0-1-2</v>
      </c>
    </row>
    <row r="516" spans="1:13" x14ac:dyDescent="0.25">
      <c r="A516" s="364">
        <f>'Order Form'!A44</f>
        <v>107670</v>
      </c>
      <c r="B516" s="365">
        <f t="shared" si="35"/>
        <v>107670</v>
      </c>
      <c r="C516" s="366">
        <f t="shared" si="36"/>
        <v>107670</v>
      </c>
      <c r="D516" s="367">
        <f>'Order Form'!$N$2</f>
        <v>0</v>
      </c>
      <c r="E516" s="368">
        <f>'Order Form'!$L$11</f>
        <v>0</v>
      </c>
      <c r="F516" s="368" t="str">
        <f>IF(ISBLANK('Order Form'!$L$12),"",'Order Form'!$L$12)</f>
        <v/>
      </c>
      <c r="G516" s="369">
        <f t="shared" ca="1" si="38"/>
        <v>42157</v>
      </c>
      <c r="H516" s="370">
        <f>'Order Form'!$L$13</f>
        <v>0</v>
      </c>
      <c r="I516" s="371">
        <f>'Order Form'!E44</f>
        <v>19.5</v>
      </c>
      <c r="J516" s="372">
        <f>'Order Form'!L44</f>
        <v>0</v>
      </c>
      <c r="K516" s="367" t="str">
        <f t="shared" si="37"/>
        <v>F</v>
      </c>
      <c r="L5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6" s="367" t="str">
        <f>"SS2016"&amp;"-"&amp;D516&amp;"-"&amp;'Order Form'!$P$3&amp;"-2"</f>
        <v>SS2016-0-1-2</v>
      </c>
    </row>
    <row r="517" spans="1:13" x14ac:dyDescent="0.25">
      <c r="A517" s="364">
        <f>'Order Form'!A45</f>
        <v>107669</v>
      </c>
      <c r="B517" s="365">
        <f t="shared" si="35"/>
        <v>107669</v>
      </c>
      <c r="C517" s="366">
        <f t="shared" si="36"/>
        <v>107669</v>
      </c>
      <c r="D517" s="367">
        <f>'Order Form'!$N$2</f>
        <v>0</v>
      </c>
      <c r="E517" s="368">
        <f>'Order Form'!$L$11</f>
        <v>0</v>
      </c>
      <c r="F517" s="368" t="str">
        <f>IF(ISBLANK('Order Form'!$L$12),"",'Order Form'!$L$12)</f>
        <v/>
      </c>
      <c r="G517" s="369">
        <f t="shared" ca="1" si="38"/>
        <v>42157</v>
      </c>
      <c r="H517" s="370">
        <f>'Order Form'!$L$13</f>
        <v>0</v>
      </c>
      <c r="I517" s="371">
        <f>'Order Form'!E45</f>
        <v>19.5</v>
      </c>
      <c r="J517" s="372">
        <f>'Order Form'!L45</f>
        <v>0</v>
      </c>
      <c r="K517" s="367" t="str">
        <f t="shared" si="37"/>
        <v>F</v>
      </c>
      <c r="L5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7" s="367" t="str">
        <f>"SS2016"&amp;"-"&amp;D517&amp;"-"&amp;'Order Form'!$P$3&amp;"-2"</f>
        <v>SS2016-0-1-2</v>
      </c>
    </row>
    <row r="518" spans="1:13" x14ac:dyDescent="0.25">
      <c r="A518" s="364">
        <f>'Order Form'!A46</f>
        <v>15302</v>
      </c>
      <c r="B518" s="365">
        <f t="shared" si="35"/>
        <v>15302</v>
      </c>
      <c r="C518" s="366">
        <f t="shared" si="36"/>
        <v>15302</v>
      </c>
      <c r="D518" s="367">
        <f>'Order Form'!$N$2</f>
        <v>0</v>
      </c>
      <c r="E518" s="368">
        <f>'Order Form'!$L$11</f>
        <v>0</v>
      </c>
      <c r="F518" s="368" t="str">
        <f>IF(ISBLANK('Order Form'!$L$12),"",'Order Form'!$L$12)</f>
        <v/>
      </c>
      <c r="G518" s="369">
        <f t="shared" ca="1" si="38"/>
        <v>42157</v>
      </c>
      <c r="H518" s="370">
        <f>'Order Form'!$L$13</f>
        <v>0</v>
      </c>
      <c r="I518" s="371">
        <f>'Order Form'!E46</f>
        <v>4</v>
      </c>
      <c r="J518" s="372">
        <f>'Order Form'!L46</f>
        <v>0</v>
      </c>
      <c r="K518" s="367" t="str">
        <f t="shared" si="37"/>
        <v>F</v>
      </c>
      <c r="L5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8" s="367" t="str">
        <f>"SS2016"&amp;"-"&amp;D518&amp;"-"&amp;'Order Form'!$P$3&amp;"-2"</f>
        <v>SS2016-0-1-2</v>
      </c>
    </row>
    <row r="519" spans="1:13" x14ac:dyDescent="0.25">
      <c r="A519" s="364">
        <f>'Order Form'!A47</f>
        <v>15301</v>
      </c>
      <c r="B519" s="365">
        <f t="shared" si="35"/>
        <v>15301</v>
      </c>
      <c r="C519" s="366">
        <f t="shared" si="36"/>
        <v>15301</v>
      </c>
      <c r="D519" s="367">
        <f>'Order Form'!$N$2</f>
        <v>0</v>
      </c>
      <c r="E519" s="368">
        <f>'Order Form'!$L$11</f>
        <v>0</v>
      </c>
      <c r="F519" s="368" t="str">
        <f>IF(ISBLANK('Order Form'!$L$12),"",'Order Form'!$L$12)</f>
        <v/>
      </c>
      <c r="G519" s="369">
        <f t="shared" ca="1" si="38"/>
        <v>42157</v>
      </c>
      <c r="H519" s="370">
        <f>'Order Form'!$L$13</f>
        <v>0</v>
      </c>
      <c r="I519" s="371">
        <f>'Order Form'!E47</f>
        <v>4</v>
      </c>
      <c r="J519" s="372">
        <f>'Order Form'!L47</f>
        <v>0</v>
      </c>
      <c r="K519" s="367" t="str">
        <f t="shared" si="37"/>
        <v>F</v>
      </c>
      <c r="L5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19" s="367" t="str">
        <f>"SS2016"&amp;"-"&amp;D519&amp;"-"&amp;'Order Form'!$P$3&amp;"-2"</f>
        <v>SS2016-0-1-2</v>
      </c>
    </row>
    <row r="520" spans="1:13" x14ac:dyDescent="0.25">
      <c r="A520" s="364">
        <f>'Order Form'!A48</f>
        <v>15300</v>
      </c>
      <c r="B520" s="365">
        <f t="shared" si="35"/>
        <v>15300</v>
      </c>
      <c r="C520" s="366">
        <f t="shared" si="36"/>
        <v>15300</v>
      </c>
      <c r="D520" s="367">
        <f>'Order Form'!$N$2</f>
        <v>0</v>
      </c>
      <c r="E520" s="368">
        <f>'Order Form'!$L$11</f>
        <v>0</v>
      </c>
      <c r="F520" s="368" t="str">
        <f>IF(ISBLANK('Order Form'!$L$12),"",'Order Form'!$L$12)</f>
        <v/>
      </c>
      <c r="G520" s="369">
        <f t="shared" ca="1" si="38"/>
        <v>42157</v>
      </c>
      <c r="H520" s="370">
        <f>'Order Form'!$L$13</f>
        <v>0</v>
      </c>
      <c r="I520" s="371">
        <f>'Order Form'!E48</f>
        <v>4</v>
      </c>
      <c r="J520" s="372">
        <f>'Order Form'!L48</f>
        <v>0</v>
      </c>
      <c r="K520" s="367" t="str">
        <f t="shared" si="37"/>
        <v>F</v>
      </c>
      <c r="L5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0" s="367" t="str">
        <f>"SS2016"&amp;"-"&amp;D520&amp;"-"&amp;'Order Form'!$P$3&amp;"-2"</f>
        <v>SS2016-0-1-2</v>
      </c>
    </row>
    <row r="521" spans="1:13" x14ac:dyDescent="0.25">
      <c r="A521" s="364">
        <f>'Order Form'!A49</f>
        <v>15298</v>
      </c>
      <c r="B521" s="365">
        <f t="shared" si="35"/>
        <v>15298</v>
      </c>
      <c r="C521" s="366">
        <f t="shared" si="36"/>
        <v>15298</v>
      </c>
      <c r="D521" s="367">
        <f>'Order Form'!$N$2</f>
        <v>0</v>
      </c>
      <c r="E521" s="368">
        <f>'Order Form'!$L$11</f>
        <v>0</v>
      </c>
      <c r="F521" s="368" t="str">
        <f>IF(ISBLANK('Order Form'!$L$12),"",'Order Form'!$L$12)</f>
        <v/>
      </c>
      <c r="G521" s="369">
        <f t="shared" ca="1" si="38"/>
        <v>42157</v>
      </c>
      <c r="H521" s="370">
        <f>'Order Form'!$L$13</f>
        <v>0</v>
      </c>
      <c r="I521" s="371">
        <f>'Order Form'!E49</f>
        <v>4</v>
      </c>
      <c r="J521" s="372">
        <f>'Order Form'!L49</f>
        <v>0</v>
      </c>
      <c r="K521" s="367" t="str">
        <f t="shared" si="37"/>
        <v>F</v>
      </c>
      <c r="L5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1" s="367" t="str">
        <f>"SS2016"&amp;"-"&amp;D521&amp;"-"&amp;'Order Form'!$P$3&amp;"-2"</f>
        <v>SS2016-0-1-2</v>
      </c>
    </row>
    <row r="522" spans="1:13" x14ac:dyDescent="0.25">
      <c r="A522" s="364">
        <f>'Order Form'!A50</f>
        <v>15299</v>
      </c>
      <c r="B522" s="365">
        <f t="shared" si="35"/>
        <v>15299</v>
      </c>
      <c r="C522" s="366">
        <f t="shared" si="36"/>
        <v>15299</v>
      </c>
      <c r="D522" s="367">
        <f>'Order Form'!$N$2</f>
        <v>0</v>
      </c>
      <c r="E522" s="368">
        <f>'Order Form'!$L$11</f>
        <v>0</v>
      </c>
      <c r="F522" s="368" t="str">
        <f>IF(ISBLANK('Order Form'!$L$12),"",'Order Form'!$L$12)</f>
        <v/>
      </c>
      <c r="G522" s="369">
        <f t="shared" ca="1" si="38"/>
        <v>42157</v>
      </c>
      <c r="H522" s="370">
        <f>'Order Form'!$L$13</f>
        <v>0</v>
      </c>
      <c r="I522" s="371">
        <f>'Order Form'!E50</f>
        <v>4</v>
      </c>
      <c r="J522" s="372">
        <f>'Order Form'!L50</f>
        <v>0</v>
      </c>
      <c r="K522" s="367" t="str">
        <f t="shared" si="37"/>
        <v>F</v>
      </c>
      <c r="L5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2" s="367" t="str">
        <f>"SS2016"&amp;"-"&amp;D522&amp;"-"&amp;'Order Form'!$P$3&amp;"-2"</f>
        <v>SS2016-0-1-2</v>
      </c>
    </row>
    <row r="523" spans="1:13" x14ac:dyDescent="0.25">
      <c r="A523" s="364">
        <f>'Order Form'!A51</f>
        <v>15303</v>
      </c>
      <c r="B523" s="365">
        <f t="shared" si="35"/>
        <v>15303</v>
      </c>
      <c r="C523" s="366">
        <f t="shared" si="36"/>
        <v>15303</v>
      </c>
      <c r="D523" s="367">
        <f>'Order Form'!$N$2</f>
        <v>0</v>
      </c>
      <c r="E523" s="368">
        <f>'Order Form'!$L$11</f>
        <v>0</v>
      </c>
      <c r="F523" s="368" t="str">
        <f>IF(ISBLANK('Order Form'!$L$12),"",'Order Form'!$L$12)</f>
        <v/>
      </c>
      <c r="G523" s="369">
        <f t="shared" ca="1" si="38"/>
        <v>42157</v>
      </c>
      <c r="H523" s="370">
        <f>'Order Form'!$L$13</f>
        <v>0</v>
      </c>
      <c r="I523" s="371">
        <f>'Order Form'!E51</f>
        <v>4</v>
      </c>
      <c r="J523" s="372">
        <f>'Order Form'!L51</f>
        <v>0</v>
      </c>
      <c r="K523" s="367" t="str">
        <f t="shared" si="37"/>
        <v>F</v>
      </c>
      <c r="L5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3" s="367" t="str">
        <f>"SS2016"&amp;"-"&amp;D523&amp;"-"&amp;'Order Form'!$P$3&amp;"-2"</f>
        <v>SS2016-0-1-2</v>
      </c>
    </row>
    <row r="524" spans="1:13" x14ac:dyDescent="0.25">
      <c r="A524" s="364">
        <f>'Order Form'!A52</f>
        <v>15361</v>
      </c>
      <c r="B524" s="365">
        <f t="shared" si="35"/>
        <v>15361</v>
      </c>
      <c r="C524" s="366">
        <f t="shared" si="36"/>
        <v>15361</v>
      </c>
      <c r="D524" s="367">
        <f>'Order Form'!$N$2</f>
        <v>0</v>
      </c>
      <c r="E524" s="368">
        <f>'Order Form'!$L$11</f>
        <v>0</v>
      </c>
      <c r="F524" s="368" t="str">
        <f>IF(ISBLANK('Order Form'!$L$12),"",'Order Form'!$L$12)</f>
        <v/>
      </c>
      <c r="G524" s="369">
        <f t="shared" ca="1" si="38"/>
        <v>42157</v>
      </c>
      <c r="H524" s="370">
        <f>'Order Form'!$L$13</f>
        <v>0</v>
      </c>
      <c r="I524" s="371">
        <f>'Order Form'!E52</f>
        <v>14.5</v>
      </c>
      <c r="J524" s="372">
        <f>'Order Form'!L52</f>
        <v>0</v>
      </c>
      <c r="K524" s="367" t="str">
        <f t="shared" si="37"/>
        <v>F</v>
      </c>
      <c r="L5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4" s="367" t="str">
        <f>"SS2016"&amp;"-"&amp;D524&amp;"-"&amp;'Order Form'!$P$3&amp;"-2"</f>
        <v>SS2016-0-1-2</v>
      </c>
    </row>
    <row r="525" spans="1:13" x14ac:dyDescent="0.25">
      <c r="A525" s="364">
        <f>'Order Form'!A53</f>
        <v>15362</v>
      </c>
      <c r="B525" s="365">
        <f t="shared" si="35"/>
        <v>15362</v>
      </c>
      <c r="C525" s="366">
        <f t="shared" si="36"/>
        <v>15362</v>
      </c>
      <c r="D525" s="367">
        <f>'Order Form'!$N$2</f>
        <v>0</v>
      </c>
      <c r="E525" s="368">
        <f>'Order Form'!$L$11</f>
        <v>0</v>
      </c>
      <c r="F525" s="368" t="str">
        <f>IF(ISBLANK('Order Form'!$L$12),"",'Order Form'!$L$12)</f>
        <v/>
      </c>
      <c r="G525" s="369">
        <f t="shared" ca="1" si="38"/>
        <v>42157</v>
      </c>
      <c r="H525" s="370">
        <f>'Order Form'!$L$13</f>
        <v>0</v>
      </c>
      <c r="I525" s="371">
        <f>'Order Form'!E53</f>
        <v>14.5</v>
      </c>
      <c r="J525" s="372">
        <f>'Order Form'!L53</f>
        <v>0</v>
      </c>
      <c r="K525" s="367" t="str">
        <f t="shared" si="37"/>
        <v>F</v>
      </c>
      <c r="L5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5" s="367" t="str">
        <f>"SS2016"&amp;"-"&amp;D525&amp;"-"&amp;'Order Form'!$P$3&amp;"-2"</f>
        <v>SS2016-0-1-2</v>
      </c>
    </row>
    <row r="526" spans="1:13" x14ac:dyDescent="0.25">
      <c r="A526" s="364">
        <f>'Order Form'!A54</f>
        <v>15363</v>
      </c>
      <c r="B526" s="365">
        <f t="shared" si="35"/>
        <v>15363</v>
      </c>
      <c r="C526" s="366">
        <f t="shared" si="36"/>
        <v>15363</v>
      </c>
      <c r="D526" s="367">
        <f>'Order Form'!$N$2</f>
        <v>0</v>
      </c>
      <c r="E526" s="368">
        <f>'Order Form'!$L$11</f>
        <v>0</v>
      </c>
      <c r="F526" s="368" t="str">
        <f>IF(ISBLANK('Order Form'!$L$12),"",'Order Form'!$L$12)</f>
        <v/>
      </c>
      <c r="G526" s="369">
        <f t="shared" ca="1" si="38"/>
        <v>42157</v>
      </c>
      <c r="H526" s="370">
        <f>'Order Form'!$L$13</f>
        <v>0</v>
      </c>
      <c r="I526" s="371">
        <f>'Order Form'!E54</f>
        <v>14.5</v>
      </c>
      <c r="J526" s="372">
        <f>'Order Form'!L54</f>
        <v>0</v>
      </c>
      <c r="K526" s="367" t="str">
        <f t="shared" si="37"/>
        <v>F</v>
      </c>
      <c r="L5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6" s="367" t="str">
        <f>"SS2016"&amp;"-"&amp;D526&amp;"-"&amp;'Order Form'!$P$3&amp;"-2"</f>
        <v>SS2016-0-1-2</v>
      </c>
    </row>
    <row r="527" spans="1:13" x14ac:dyDescent="0.25">
      <c r="A527" s="364">
        <f>'Order Form'!A55</f>
        <v>15364</v>
      </c>
      <c r="B527" s="365">
        <f t="shared" si="35"/>
        <v>15364</v>
      </c>
      <c r="C527" s="366">
        <f t="shared" si="36"/>
        <v>15364</v>
      </c>
      <c r="D527" s="367">
        <f>'Order Form'!$N$2</f>
        <v>0</v>
      </c>
      <c r="E527" s="368">
        <f>'Order Form'!$L$11</f>
        <v>0</v>
      </c>
      <c r="F527" s="368" t="str">
        <f>IF(ISBLANK('Order Form'!$L$12),"",'Order Form'!$L$12)</f>
        <v/>
      </c>
      <c r="G527" s="369">
        <f t="shared" ca="1" si="38"/>
        <v>42157</v>
      </c>
      <c r="H527" s="370">
        <f>'Order Form'!$L$13</f>
        <v>0</v>
      </c>
      <c r="I527" s="371">
        <f>'Order Form'!E55</f>
        <v>14.5</v>
      </c>
      <c r="J527" s="372">
        <f>'Order Form'!L55</f>
        <v>0</v>
      </c>
      <c r="K527" s="367" t="str">
        <f t="shared" si="37"/>
        <v>F</v>
      </c>
      <c r="L5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7" s="367" t="str">
        <f>"SS2016"&amp;"-"&amp;D527&amp;"-"&amp;'Order Form'!$P$3&amp;"-2"</f>
        <v>SS2016-0-1-2</v>
      </c>
    </row>
    <row r="528" spans="1:13" x14ac:dyDescent="0.25">
      <c r="A528" s="364">
        <f>'Order Form'!A56</f>
        <v>15365</v>
      </c>
      <c r="B528" s="365">
        <f t="shared" si="35"/>
        <v>15365</v>
      </c>
      <c r="C528" s="366">
        <f t="shared" si="36"/>
        <v>15365</v>
      </c>
      <c r="D528" s="367">
        <f>'Order Form'!$N$2</f>
        <v>0</v>
      </c>
      <c r="E528" s="368">
        <f>'Order Form'!$L$11</f>
        <v>0</v>
      </c>
      <c r="F528" s="368" t="str">
        <f>IF(ISBLANK('Order Form'!$L$12),"",'Order Form'!$L$12)</f>
        <v/>
      </c>
      <c r="G528" s="369">
        <f t="shared" ca="1" si="38"/>
        <v>42157</v>
      </c>
      <c r="H528" s="370">
        <f>'Order Form'!$L$13</f>
        <v>0</v>
      </c>
      <c r="I528" s="371">
        <f>'Order Form'!E56</f>
        <v>14.5</v>
      </c>
      <c r="J528" s="372">
        <f>'Order Form'!L56</f>
        <v>0</v>
      </c>
      <c r="K528" s="367" t="str">
        <f t="shared" si="37"/>
        <v>F</v>
      </c>
      <c r="L5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8" s="367" t="str">
        <f>"SS2016"&amp;"-"&amp;D528&amp;"-"&amp;'Order Form'!$P$3&amp;"-2"</f>
        <v>SS2016-0-1-2</v>
      </c>
    </row>
    <row r="529" spans="1:13" x14ac:dyDescent="0.25">
      <c r="A529" s="364">
        <f>'Order Form'!A57</f>
        <v>15366</v>
      </c>
      <c r="B529" s="365">
        <f t="shared" si="35"/>
        <v>15366</v>
      </c>
      <c r="C529" s="366">
        <f t="shared" si="36"/>
        <v>15366</v>
      </c>
      <c r="D529" s="367">
        <f>'Order Form'!$N$2</f>
        <v>0</v>
      </c>
      <c r="E529" s="368">
        <f>'Order Form'!$L$11</f>
        <v>0</v>
      </c>
      <c r="F529" s="368" t="str">
        <f>IF(ISBLANK('Order Form'!$L$12),"",'Order Form'!$L$12)</f>
        <v/>
      </c>
      <c r="G529" s="369">
        <f t="shared" ca="1" si="38"/>
        <v>42157</v>
      </c>
      <c r="H529" s="370">
        <f>'Order Form'!$L$13</f>
        <v>0</v>
      </c>
      <c r="I529" s="371">
        <f>'Order Form'!E57</f>
        <v>14.5</v>
      </c>
      <c r="J529" s="372">
        <f>'Order Form'!L57</f>
        <v>0</v>
      </c>
      <c r="K529" s="367" t="str">
        <f t="shared" si="37"/>
        <v>F</v>
      </c>
      <c r="L5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29" s="367" t="str">
        <f>"SS2016"&amp;"-"&amp;D529&amp;"-"&amp;'Order Form'!$P$3&amp;"-2"</f>
        <v>SS2016-0-1-2</v>
      </c>
    </row>
    <row r="530" spans="1:13" x14ac:dyDescent="0.25">
      <c r="A530" s="364">
        <f>'Order Form'!A58</f>
        <v>15367</v>
      </c>
      <c r="B530" s="365">
        <f t="shared" si="35"/>
        <v>15367</v>
      </c>
      <c r="C530" s="366">
        <f t="shared" si="36"/>
        <v>15367</v>
      </c>
      <c r="D530" s="367">
        <f>'Order Form'!$N$2</f>
        <v>0</v>
      </c>
      <c r="E530" s="368">
        <f>'Order Form'!$L$11</f>
        <v>0</v>
      </c>
      <c r="F530" s="368" t="str">
        <f>IF(ISBLANK('Order Form'!$L$12),"",'Order Form'!$L$12)</f>
        <v/>
      </c>
      <c r="G530" s="369">
        <f t="shared" ca="1" si="38"/>
        <v>42157</v>
      </c>
      <c r="H530" s="370">
        <f>'Order Form'!$L$13</f>
        <v>0</v>
      </c>
      <c r="I530" s="371">
        <f>'Order Form'!E58</f>
        <v>14.5</v>
      </c>
      <c r="J530" s="372">
        <f>'Order Form'!L58</f>
        <v>0</v>
      </c>
      <c r="K530" s="367" t="str">
        <f t="shared" si="37"/>
        <v>F</v>
      </c>
      <c r="L5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0" s="367" t="str">
        <f>"SS2016"&amp;"-"&amp;D530&amp;"-"&amp;'Order Form'!$P$3&amp;"-2"</f>
        <v>SS2016-0-1-2</v>
      </c>
    </row>
    <row r="531" spans="1:13" x14ac:dyDescent="0.25">
      <c r="A531" s="364">
        <f>'Order Form'!A59</f>
        <v>15368</v>
      </c>
      <c r="B531" s="365">
        <f t="shared" si="35"/>
        <v>15368</v>
      </c>
      <c r="C531" s="366">
        <f t="shared" si="36"/>
        <v>15368</v>
      </c>
      <c r="D531" s="367">
        <f>'Order Form'!$N$2</f>
        <v>0</v>
      </c>
      <c r="E531" s="368">
        <f>'Order Form'!$L$11</f>
        <v>0</v>
      </c>
      <c r="F531" s="368" t="str">
        <f>IF(ISBLANK('Order Form'!$L$12),"",'Order Form'!$L$12)</f>
        <v/>
      </c>
      <c r="G531" s="369">
        <f t="shared" ca="1" si="38"/>
        <v>42157</v>
      </c>
      <c r="H531" s="370">
        <f>'Order Form'!$L$13</f>
        <v>0</v>
      </c>
      <c r="I531" s="371">
        <f>'Order Form'!E59</f>
        <v>14.5</v>
      </c>
      <c r="J531" s="372">
        <f>'Order Form'!L59</f>
        <v>0</v>
      </c>
      <c r="K531" s="367" t="str">
        <f t="shared" si="37"/>
        <v>F</v>
      </c>
      <c r="L5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1" s="367" t="str">
        <f>"SS2016"&amp;"-"&amp;D531&amp;"-"&amp;'Order Form'!$P$3&amp;"-2"</f>
        <v>SS2016-0-1-2</v>
      </c>
    </row>
    <row r="532" spans="1:13" x14ac:dyDescent="0.25">
      <c r="A532" s="364">
        <f>'Order Form'!A60</f>
        <v>15353</v>
      </c>
      <c r="B532" s="365">
        <f t="shared" si="35"/>
        <v>15353</v>
      </c>
      <c r="C532" s="366">
        <f t="shared" si="36"/>
        <v>15353</v>
      </c>
      <c r="D532" s="367">
        <f>'Order Form'!$N$2</f>
        <v>0</v>
      </c>
      <c r="E532" s="368">
        <f>'Order Form'!$L$11</f>
        <v>0</v>
      </c>
      <c r="F532" s="368" t="str">
        <f>IF(ISBLANK('Order Form'!$L$12),"",'Order Form'!$L$12)</f>
        <v/>
      </c>
      <c r="G532" s="369">
        <f t="shared" ca="1" si="38"/>
        <v>42157</v>
      </c>
      <c r="H532" s="370">
        <f>'Order Form'!$L$13</f>
        <v>0</v>
      </c>
      <c r="I532" s="371">
        <f>'Order Form'!E60</f>
        <v>14.5</v>
      </c>
      <c r="J532" s="372">
        <f>'Order Form'!L60</f>
        <v>0</v>
      </c>
      <c r="K532" s="367" t="str">
        <f t="shared" si="37"/>
        <v>F</v>
      </c>
      <c r="L5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2" s="367" t="str">
        <f>"SS2016"&amp;"-"&amp;D532&amp;"-"&amp;'Order Form'!$P$3&amp;"-2"</f>
        <v>SS2016-0-1-2</v>
      </c>
    </row>
    <row r="533" spans="1:13" x14ac:dyDescent="0.25">
      <c r="A533" s="364">
        <f>'Order Form'!A61</f>
        <v>15354</v>
      </c>
      <c r="B533" s="365">
        <f t="shared" si="35"/>
        <v>15354</v>
      </c>
      <c r="C533" s="366">
        <f t="shared" si="36"/>
        <v>15354</v>
      </c>
      <c r="D533" s="367">
        <f>'Order Form'!$N$2</f>
        <v>0</v>
      </c>
      <c r="E533" s="368">
        <f>'Order Form'!$L$11</f>
        <v>0</v>
      </c>
      <c r="F533" s="368" t="str">
        <f>IF(ISBLANK('Order Form'!$L$12),"",'Order Form'!$L$12)</f>
        <v/>
      </c>
      <c r="G533" s="369">
        <f t="shared" ca="1" si="38"/>
        <v>42157</v>
      </c>
      <c r="H533" s="370">
        <f>'Order Form'!$L$13</f>
        <v>0</v>
      </c>
      <c r="I533" s="371">
        <f>'Order Form'!E61</f>
        <v>14.5</v>
      </c>
      <c r="J533" s="372">
        <f>'Order Form'!L61</f>
        <v>0</v>
      </c>
      <c r="K533" s="367" t="str">
        <f t="shared" si="37"/>
        <v>F</v>
      </c>
      <c r="L5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3" s="367" t="str">
        <f>"SS2016"&amp;"-"&amp;D533&amp;"-"&amp;'Order Form'!$P$3&amp;"-2"</f>
        <v>SS2016-0-1-2</v>
      </c>
    </row>
    <row r="534" spans="1:13" x14ac:dyDescent="0.25">
      <c r="A534" s="364">
        <f>'Order Form'!A62</f>
        <v>15355</v>
      </c>
      <c r="B534" s="365">
        <f t="shared" si="35"/>
        <v>15355</v>
      </c>
      <c r="C534" s="366">
        <f t="shared" si="36"/>
        <v>15355</v>
      </c>
      <c r="D534" s="367">
        <f>'Order Form'!$N$2</f>
        <v>0</v>
      </c>
      <c r="E534" s="368">
        <f>'Order Form'!$L$11</f>
        <v>0</v>
      </c>
      <c r="F534" s="368" t="str">
        <f>IF(ISBLANK('Order Form'!$L$12),"",'Order Form'!$L$12)</f>
        <v/>
      </c>
      <c r="G534" s="369">
        <f t="shared" ca="1" si="38"/>
        <v>42157</v>
      </c>
      <c r="H534" s="370">
        <f>'Order Form'!$L$13</f>
        <v>0</v>
      </c>
      <c r="I534" s="371">
        <f>'Order Form'!E62</f>
        <v>14.5</v>
      </c>
      <c r="J534" s="372">
        <f>'Order Form'!L62</f>
        <v>0</v>
      </c>
      <c r="K534" s="367" t="str">
        <f t="shared" si="37"/>
        <v>F</v>
      </c>
      <c r="L5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4" s="367" t="str">
        <f>"SS2016"&amp;"-"&amp;D534&amp;"-"&amp;'Order Form'!$P$3&amp;"-2"</f>
        <v>SS2016-0-1-2</v>
      </c>
    </row>
    <row r="535" spans="1:13" x14ac:dyDescent="0.25">
      <c r="A535" s="364">
        <f>'Order Form'!A63</f>
        <v>15356</v>
      </c>
      <c r="B535" s="365">
        <f t="shared" si="35"/>
        <v>15356</v>
      </c>
      <c r="C535" s="366">
        <f t="shared" si="36"/>
        <v>15356</v>
      </c>
      <c r="D535" s="367">
        <f>'Order Form'!$N$2</f>
        <v>0</v>
      </c>
      <c r="E535" s="368">
        <f>'Order Form'!$L$11</f>
        <v>0</v>
      </c>
      <c r="F535" s="368" t="str">
        <f>IF(ISBLANK('Order Form'!$L$12),"",'Order Form'!$L$12)</f>
        <v/>
      </c>
      <c r="G535" s="369">
        <f t="shared" ca="1" si="38"/>
        <v>42157</v>
      </c>
      <c r="H535" s="370">
        <f>'Order Form'!$L$13</f>
        <v>0</v>
      </c>
      <c r="I535" s="371">
        <f>'Order Form'!E63</f>
        <v>14.5</v>
      </c>
      <c r="J535" s="372">
        <f>'Order Form'!L63</f>
        <v>0</v>
      </c>
      <c r="K535" s="367" t="str">
        <f t="shared" si="37"/>
        <v>F</v>
      </c>
      <c r="L5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5" s="367" t="str">
        <f>"SS2016"&amp;"-"&amp;D535&amp;"-"&amp;'Order Form'!$P$3&amp;"-2"</f>
        <v>SS2016-0-1-2</v>
      </c>
    </row>
    <row r="536" spans="1:13" x14ac:dyDescent="0.25">
      <c r="A536" s="364">
        <f>'Order Form'!A64</f>
        <v>15357</v>
      </c>
      <c r="B536" s="365">
        <f t="shared" si="35"/>
        <v>15357</v>
      </c>
      <c r="C536" s="366">
        <f t="shared" si="36"/>
        <v>15357</v>
      </c>
      <c r="D536" s="367">
        <f>'Order Form'!$N$2</f>
        <v>0</v>
      </c>
      <c r="E536" s="368">
        <f>'Order Form'!$L$11</f>
        <v>0</v>
      </c>
      <c r="F536" s="368" t="str">
        <f>IF(ISBLANK('Order Form'!$L$12),"",'Order Form'!$L$12)</f>
        <v/>
      </c>
      <c r="G536" s="369">
        <f t="shared" ca="1" si="38"/>
        <v>42157</v>
      </c>
      <c r="H536" s="370">
        <f>'Order Form'!$L$13</f>
        <v>0</v>
      </c>
      <c r="I536" s="371">
        <f>'Order Form'!E64</f>
        <v>14.5</v>
      </c>
      <c r="J536" s="372">
        <f>'Order Form'!L64</f>
        <v>0</v>
      </c>
      <c r="K536" s="367" t="str">
        <f t="shared" si="37"/>
        <v>F</v>
      </c>
      <c r="L5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6" s="367" t="str">
        <f>"SS2016"&amp;"-"&amp;D536&amp;"-"&amp;'Order Form'!$P$3&amp;"-2"</f>
        <v>SS2016-0-1-2</v>
      </c>
    </row>
    <row r="537" spans="1:13" x14ac:dyDescent="0.25">
      <c r="A537" s="364">
        <f>'Order Form'!A65</f>
        <v>15358</v>
      </c>
      <c r="B537" s="365">
        <f t="shared" si="35"/>
        <v>15358</v>
      </c>
      <c r="C537" s="366">
        <f t="shared" si="36"/>
        <v>15358</v>
      </c>
      <c r="D537" s="367">
        <f>'Order Form'!$N$2</f>
        <v>0</v>
      </c>
      <c r="E537" s="368">
        <f>'Order Form'!$L$11</f>
        <v>0</v>
      </c>
      <c r="F537" s="368" t="str">
        <f>IF(ISBLANK('Order Form'!$L$12),"",'Order Form'!$L$12)</f>
        <v/>
      </c>
      <c r="G537" s="369">
        <f t="shared" ca="1" si="38"/>
        <v>42157</v>
      </c>
      <c r="H537" s="370">
        <f>'Order Form'!$L$13</f>
        <v>0</v>
      </c>
      <c r="I537" s="371">
        <f>'Order Form'!E65</f>
        <v>14.5</v>
      </c>
      <c r="J537" s="372">
        <f>'Order Form'!L65</f>
        <v>0</v>
      </c>
      <c r="K537" s="367" t="str">
        <f t="shared" si="37"/>
        <v>F</v>
      </c>
      <c r="L5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7" s="367" t="str">
        <f>"SS2016"&amp;"-"&amp;D537&amp;"-"&amp;'Order Form'!$P$3&amp;"-2"</f>
        <v>SS2016-0-1-2</v>
      </c>
    </row>
    <row r="538" spans="1:13" x14ac:dyDescent="0.25">
      <c r="A538" s="364">
        <f>'Order Form'!A66</f>
        <v>15359</v>
      </c>
      <c r="B538" s="365">
        <f t="shared" si="35"/>
        <v>15359</v>
      </c>
      <c r="C538" s="366">
        <f t="shared" si="36"/>
        <v>15359</v>
      </c>
      <c r="D538" s="367">
        <f>'Order Form'!$N$2</f>
        <v>0</v>
      </c>
      <c r="E538" s="368">
        <f>'Order Form'!$L$11</f>
        <v>0</v>
      </c>
      <c r="F538" s="368" t="str">
        <f>IF(ISBLANK('Order Form'!$L$12),"",'Order Form'!$L$12)</f>
        <v/>
      </c>
      <c r="G538" s="369">
        <f t="shared" ca="1" si="38"/>
        <v>42157</v>
      </c>
      <c r="H538" s="370">
        <f>'Order Form'!$L$13</f>
        <v>0</v>
      </c>
      <c r="I538" s="371">
        <f>'Order Form'!E66</f>
        <v>14.5</v>
      </c>
      <c r="J538" s="372">
        <f>'Order Form'!L66</f>
        <v>0</v>
      </c>
      <c r="K538" s="367" t="str">
        <f t="shared" si="37"/>
        <v>F</v>
      </c>
      <c r="L5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8" s="367" t="str">
        <f>"SS2016"&amp;"-"&amp;D538&amp;"-"&amp;'Order Form'!$P$3&amp;"-2"</f>
        <v>SS2016-0-1-2</v>
      </c>
    </row>
    <row r="539" spans="1:13" x14ac:dyDescent="0.25">
      <c r="A539" s="364">
        <f>'Order Form'!A67</f>
        <v>15360</v>
      </c>
      <c r="B539" s="365">
        <f t="shared" si="35"/>
        <v>15360</v>
      </c>
      <c r="C539" s="366">
        <f t="shared" si="36"/>
        <v>15360</v>
      </c>
      <c r="D539" s="367">
        <f>'Order Form'!$N$2</f>
        <v>0</v>
      </c>
      <c r="E539" s="368">
        <f>'Order Form'!$L$11</f>
        <v>0</v>
      </c>
      <c r="F539" s="368" t="str">
        <f>IF(ISBLANK('Order Form'!$L$12),"",'Order Form'!$L$12)</f>
        <v/>
      </c>
      <c r="G539" s="369">
        <f t="shared" ca="1" si="38"/>
        <v>42157</v>
      </c>
      <c r="H539" s="370">
        <f>'Order Form'!$L$13</f>
        <v>0</v>
      </c>
      <c r="I539" s="371">
        <f>'Order Form'!E67</f>
        <v>14.5</v>
      </c>
      <c r="J539" s="372">
        <f>'Order Form'!L67</f>
        <v>0</v>
      </c>
      <c r="K539" s="367" t="str">
        <f t="shared" si="37"/>
        <v>F</v>
      </c>
      <c r="L5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39" s="367" t="str">
        <f>"SS2016"&amp;"-"&amp;D539&amp;"-"&amp;'Order Form'!$P$3&amp;"-2"</f>
        <v>SS2016-0-1-2</v>
      </c>
    </row>
    <row r="540" spans="1:13" x14ac:dyDescent="0.25">
      <c r="A540" s="364">
        <f>'Order Form'!A68</f>
        <v>15318</v>
      </c>
      <c r="B540" s="365">
        <f t="shared" si="35"/>
        <v>15318</v>
      </c>
      <c r="C540" s="366">
        <f t="shared" si="36"/>
        <v>15318</v>
      </c>
      <c r="D540" s="367">
        <f>'Order Form'!$N$2</f>
        <v>0</v>
      </c>
      <c r="E540" s="368">
        <f>'Order Form'!$L$11</f>
        <v>0</v>
      </c>
      <c r="F540" s="368" t="str">
        <f>IF(ISBLANK('Order Form'!$L$12),"",'Order Form'!$L$12)</f>
        <v/>
      </c>
      <c r="G540" s="369">
        <f t="shared" ca="1" si="38"/>
        <v>42157</v>
      </c>
      <c r="H540" s="370">
        <f>'Order Form'!$L$13</f>
        <v>0</v>
      </c>
      <c r="I540" s="371">
        <f>'Order Form'!E68</f>
        <v>14.5</v>
      </c>
      <c r="J540" s="372">
        <f>'Order Form'!L68</f>
        <v>0</v>
      </c>
      <c r="K540" s="367" t="str">
        <f t="shared" si="37"/>
        <v>F</v>
      </c>
      <c r="L5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0" s="367" t="str">
        <f>"SS2016"&amp;"-"&amp;D540&amp;"-"&amp;'Order Form'!$P$3&amp;"-2"</f>
        <v>SS2016-0-1-2</v>
      </c>
    </row>
    <row r="541" spans="1:13" x14ac:dyDescent="0.25">
      <c r="A541" s="364">
        <f>'Order Form'!A69</f>
        <v>15319</v>
      </c>
      <c r="B541" s="365">
        <f t="shared" si="35"/>
        <v>15319</v>
      </c>
      <c r="C541" s="366">
        <f t="shared" si="36"/>
        <v>15319</v>
      </c>
      <c r="D541" s="367">
        <f>'Order Form'!$N$2</f>
        <v>0</v>
      </c>
      <c r="E541" s="368">
        <f>'Order Form'!$L$11</f>
        <v>0</v>
      </c>
      <c r="F541" s="368" t="str">
        <f>IF(ISBLANK('Order Form'!$L$12),"",'Order Form'!$L$12)</f>
        <v/>
      </c>
      <c r="G541" s="369">
        <f t="shared" ca="1" si="38"/>
        <v>42157</v>
      </c>
      <c r="H541" s="370">
        <f>'Order Form'!$L$13</f>
        <v>0</v>
      </c>
      <c r="I541" s="371">
        <f>'Order Form'!E69</f>
        <v>14.5</v>
      </c>
      <c r="J541" s="372">
        <f>'Order Form'!L69</f>
        <v>0</v>
      </c>
      <c r="K541" s="367" t="str">
        <f t="shared" si="37"/>
        <v>F</v>
      </c>
      <c r="L5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1" s="367" t="str">
        <f>"SS2016"&amp;"-"&amp;D541&amp;"-"&amp;'Order Form'!$P$3&amp;"-2"</f>
        <v>SS2016-0-1-2</v>
      </c>
    </row>
    <row r="542" spans="1:13" x14ac:dyDescent="0.25">
      <c r="A542" s="364">
        <f>'Order Form'!A70</f>
        <v>15320</v>
      </c>
      <c r="B542" s="365">
        <f t="shared" si="35"/>
        <v>15320</v>
      </c>
      <c r="C542" s="366">
        <f t="shared" si="36"/>
        <v>15320</v>
      </c>
      <c r="D542" s="367">
        <f>'Order Form'!$N$2</f>
        <v>0</v>
      </c>
      <c r="E542" s="368">
        <f>'Order Form'!$L$11</f>
        <v>0</v>
      </c>
      <c r="F542" s="368" t="str">
        <f>IF(ISBLANK('Order Form'!$L$12),"",'Order Form'!$L$12)</f>
        <v/>
      </c>
      <c r="G542" s="369">
        <f t="shared" ca="1" si="38"/>
        <v>42157</v>
      </c>
      <c r="H542" s="370">
        <f>'Order Form'!$L$13</f>
        <v>0</v>
      </c>
      <c r="I542" s="371">
        <f>'Order Form'!E70</f>
        <v>14.5</v>
      </c>
      <c r="J542" s="372">
        <f>'Order Form'!L70</f>
        <v>0</v>
      </c>
      <c r="K542" s="367" t="str">
        <f t="shared" si="37"/>
        <v>F</v>
      </c>
      <c r="L5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2" s="367" t="str">
        <f>"SS2016"&amp;"-"&amp;D542&amp;"-"&amp;'Order Form'!$P$3&amp;"-2"</f>
        <v>SS2016-0-1-2</v>
      </c>
    </row>
    <row r="543" spans="1:13" x14ac:dyDescent="0.25">
      <c r="A543" s="364">
        <f>'Order Form'!A71</f>
        <v>15321</v>
      </c>
      <c r="B543" s="365">
        <f t="shared" si="35"/>
        <v>15321</v>
      </c>
      <c r="C543" s="366">
        <f t="shared" si="36"/>
        <v>15321</v>
      </c>
      <c r="D543" s="367">
        <f>'Order Form'!$N$2</f>
        <v>0</v>
      </c>
      <c r="E543" s="368">
        <f>'Order Form'!$L$11</f>
        <v>0</v>
      </c>
      <c r="F543" s="368" t="str">
        <f>IF(ISBLANK('Order Form'!$L$12),"",'Order Form'!$L$12)</f>
        <v/>
      </c>
      <c r="G543" s="369">
        <f t="shared" ca="1" si="38"/>
        <v>42157</v>
      </c>
      <c r="H543" s="370">
        <f>'Order Form'!$L$13</f>
        <v>0</v>
      </c>
      <c r="I543" s="371">
        <f>'Order Form'!E71</f>
        <v>14.5</v>
      </c>
      <c r="J543" s="372">
        <f>'Order Form'!L71</f>
        <v>0</v>
      </c>
      <c r="K543" s="367" t="str">
        <f t="shared" si="37"/>
        <v>F</v>
      </c>
      <c r="L5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3" s="367" t="str">
        <f>"SS2016"&amp;"-"&amp;D543&amp;"-"&amp;'Order Form'!$P$3&amp;"-2"</f>
        <v>SS2016-0-1-2</v>
      </c>
    </row>
    <row r="544" spans="1:13" x14ac:dyDescent="0.25">
      <c r="A544" s="364">
        <f>'Order Form'!A72</f>
        <v>15322</v>
      </c>
      <c r="B544" s="365">
        <f t="shared" si="35"/>
        <v>15322</v>
      </c>
      <c r="C544" s="366">
        <f t="shared" si="36"/>
        <v>15322</v>
      </c>
      <c r="D544" s="367">
        <f>'Order Form'!$N$2</f>
        <v>0</v>
      </c>
      <c r="E544" s="368">
        <f>'Order Form'!$L$11</f>
        <v>0</v>
      </c>
      <c r="F544" s="368" t="str">
        <f>IF(ISBLANK('Order Form'!$L$12),"",'Order Form'!$L$12)</f>
        <v/>
      </c>
      <c r="G544" s="369">
        <f t="shared" ca="1" si="38"/>
        <v>42157</v>
      </c>
      <c r="H544" s="370">
        <f>'Order Form'!$L$13</f>
        <v>0</v>
      </c>
      <c r="I544" s="371">
        <f>'Order Form'!E72</f>
        <v>22.5</v>
      </c>
      <c r="J544" s="372">
        <f>'Order Form'!L72</f>
        <v>0</v>
      </c>
      <c r="K544" s="367" t="str">
        <f t="shared" si="37"/>
        <v>F</v>
      </c>
      <c r="L5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4" s="367" t="str">
        <f>"SS2016"&amp;"-"&amp;D544&amp;"-"&amp;'Order Form'!$P$3&amp;"-2"</f>
        <v>SS2016-0-1-2</v>
      </c>
    </row>
    <row r="545" spans="1:13" x14ac:dyDescent="0.25">
      <c r="A545" s="364">
        <f>'Order Form'!A73</f>
        <v>15323</v>
      </c>
      <c r="B545" s="365">
        <f t="shared" si="35"/>
        <v>15323</v>
      </c>
      <c r="C545" s="366">
        <f t="shared" si="36"/>
        <v>15323</v>
      </c>
      <c r="D545" s="367">
        <f>'Order Form'!$N$2</f>
        <v>0</v>
      </c>
      <c r="E545" s="368">
        <f>'Order Form'!$L$11</f>
        <v>0</v>
      </c>
      <c r="F545" s="368" t="str">
        <f>IF(ISBLANK('Order Form'!$L$12),"",'Order Form'!$L$12)</f>
        <v/>
      </c>
      <c r="G545" s="369">
        <f t="shared" ca="1" si="38"/>
        <v>42157</v>
      </c>
      <c r="H545" s="370">
        <f>'Order Form'!$L$13</f>
        <v>0</v>
      </c>
      <c r="I545" s="371">
        <f>'Order Form'!E73</f>
        <v>22.5</v>
      </c>
      <c r="J545" s="372">
        <f>'Order Form'!L73</f>
        <v>0</v>
      </c>
      <c r="K545" s="367" t="str">
        <f t="shared" si="37"/>
        <v>F</v>
      </c>
      <c r="L5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5" s="367" t="str">
        <f>"SS2016"&amp;"-"&amp;D545&amp;"-"&amp;'Order Form'!$P$3&amp;"-2"</f>
        <v>SS2016-0-1-2</v>
      </c>
    </row>
    <row r="546" spans="1:13" x14ac:dyDescent="0.25">
      <c r="A546" s="364">
        <f>'Order Form'!A74</f>
        <v>15324</v>
      </c>
      <c r="B546" s="365">
        <f t="shared" si="35"/>
        <v>15324</v>
      </c>
      <c r="C546" s="366">
        <f t="shared" si="36"/>
        <v>15324</v>
      </c>
      <c r="D546" s="367">
        <f>'Order Form'!$N$2</f>
        <v>0</v>
      </c>
      <c r="E546" s="368">
        <f>'Order Form'!$L$11</f>
        <v>0</v>
      </c>
      <c r="F546" s="368" t="str">
        <f>IF(ISBLANK('Order Form'!$L$12),"",'Order Form'!$L$12)</f>
        <v/>
      </c>
      <c r="G546" s="369">
        <f t="shared" ca="1" si="38"/>
        <v>42157</v>
      </c>
      <c r="H546" s="370">
        <f>'Order Form'!$L$13</f>
        <v>0</v>
      </c>
      <c r="I546" s="371">
        <f>'Order Form'!E74</f>
        <v>22.5</v>
      </c>
      <c r="J546" s="372">
        <f>'Order Form'!L74</f>
        <v>0</v>
      </c>
      <c r="K546" s="367" t="str">
        <f t="shared" si="37"/>
        <v>F</v>
      </c>
      <c r="L5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6" s="367" t="str">
        <f>"SS2016"&amp;"-"&amp;D546&amp;"-"&amp;'Order Form'!$P$3&amp;"-2"</f>
        <v>SS2016-0-1-2</v>
      </c>
    </row>
    <row r="547" spans="1:13" x14ac:dyDescent="0.25">
      <c r="A547" s="364">
        <f>'Order Form'!A75</f>
        <v>15325</v>
      </c>
      <c r="B547" s="365">
        <f t="shared" si="35"/>
        <v>15325</v>
      </c>
      <c r="C547" s="366">
        <f t="shared" si="36"/>
        <v>15325</v>
      </c>
      <c r="D547" s="367">
        <f>'Order Form'!$N$2</f>
        <v>0</v>
      </c>
      <c r="E547" s="368">
        <f>'Order Form'!$L$11</f>
        <v>0</v>
      </c>
      <c r="F547" s="368" t="str">
        <f>IF(ISBLANK('Order Form'!$L$12),"",'Order Form'!$L$12)</f>
        <v/>
      </c>
      <c r="G547" s="369">
        <f t="shared" ca="1" si="38"/>
        <v>42157</v>
      </c>
      <c r="H547" s="370">
        <f>'Order Form'!$L$13</f>
        <v>0</v>
      </c>
      <c r="I547" s="371">
        <f>'Order Form'!E75</f>
        <v>22.5</v>
      </c>
      <c r="J547" s="372">
        <f>'Order Form'!L75</f>
        <v>0</v>
      </c>
      <c r="K547" s="367" t="str">
        <f t="shared" si="37"/>
        <v>F</v>
      </c>
      <c r="L5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7" s="367" t="str">
        <f>"SS2016"&amp;"-"&amp;D547&amp;"-"&amp;'Order Form'!$P$3&amp;"-2"</f>
        <v>SS2016-0-1-2</v>
      </c>
    </row>
    <row r="548" spans="1:13" x14ac:dyDescent="0.25">
      <c r="A548" s="364">
        <f>'Order Form'!A76</f>
        <v>15304</v>
      </c>
      <c r="B548" s="365">
        <f t="shared" si="35"/>
        <v>15304</v>
      </c>
      <c r="C548" s="366">
        <f t="shared" si="36"/>
        <v>15304</v>
      </c>
      <c r="D548" s="367">
        <f>'Order Form'!$N$2</f>
        <v>0</v>
      </c>
      <c r="E548" s="368">
        <f>'Order Form'!$L$11</f>
        <v>0</v>
      </c>
      <c r="F548" s="368" t="str">
        <f>IF(ISBLANK('Order Form'!$L$12),"",'Order Form'!$L$12)</f>
        <v/>
      </c>
      <c r="G548" s="369">
        <f t="shared" ca="1" si="38"/>
        <v>42157</v>
      </c>
      <c r="H548" s="370">
        <f>'Order Form'!$L$13</f>
        <v>0</v>
      </c>
      <c r="I548" s="371">
        <f>'Order Form'!E76</f>
        <v>22.5</v>
      </c>
      <c r="J548" s="372">
        <f>'Order Form'!L76</f>
        <v>0</v>
      </c>
      <c r="K548" s="367" t="str">
        <f t="shared" si="37"/>
        <v>F</v>
      </c>
      <c r="L5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8" s="367" t="str">
        <f>"SS2016"&amp;"-"&amp;D548&amp;"-"&amp;'Order Form'!$P$3&amp;"-2"</f>
        <v>SS2016-0-1-2</v>
      </c>
    </row>
    <row r="549" spans="1:13" x14ac:dyDescent="0.25">
      <c r="A549" s="364">
        <f>'Order Form'!A77</f>
        <v>15305</v>
      </c>
      <c r="B549" s="365">
        <f t="shared" si="35"/>
        <v>15305</v>
      </c>
      <c r="C549" s="366">
        <f t="shared" si="36"/>
        <v>15305</v>
      </c>
      <c r="D549" s="367">
        <f>'Order Form'!$N$2</f>
        <v>0</v>
      </c>
      <c r="E549" s="368">
        <f>'Order Form'!$L$11</f>
        <v>0</v>
      </c>
      <c r="F549" s="368" t="str">
        <f>IF(ISBLANK('Order Form'!$L$12),"",'Order Form'!$L$12)</f>
        <v/>
      </c>
      <c r="G549" s="369">
        <f t="shared" ca="1" si="38"/>
        <v>42157</v>
      </c>
      <c r="H549" s="370">
        <f>'Order Form'!$L$13</f>
        <v>0</v>
      </c>
      <c r="I549" s="371">
        <f>'Order Form'!E77</f>
        <v>22.5</v>
      </c>
      <c r="J549" s="372">
        <f>'Order Form'!L77</f>
        <v>0</v>
      </c>
      <c r="K549" s="367" t="str">
        <f t="shared" si="37"/>
        <v>F</v>
      </c>
      <c r="L5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49" s="367" t="str">
        <f>"SS2016"&amp;"-"&amp;D549&amp;"-"&amp;'Order Form'!$P$3&amp;"-2"</f>
        <v>SS2016-0-1-2</v>
      </c>
    </row>
    <row r="550" spans="1:13" x14ac:dyDescent="0.25">
      <c r="A550" s="364">
        <f>'Order Form'!A78</f>
        <v>15306</v>
      </c>
      <c r="B550" s="365">
        <f t="shared" si="35"/>
        <v>15306</v>
      </c>
      <c r="C550" s="366">
        <f t="shared" si="36"/>
        <v>15306</v>
      </c>
      <c r="D550" s="367">
        <f>'Order Form'!$N$2</f>
        <v>0</v>
      </c>
      <c r="E550" s="368">
        <f>'Order Form'!$L$11</f>
        <v>0</v>
      </c>
      <c r="F550" s="368" t="str">
        <f>IF(ISBLANK('Order Form'!$L$12),"",'Order Form'!$L$12)</f>
        <v/>
      </c>
      <c r="G550" s="369">
        <f t="shared" ca="1" si="38"/>
        <v>42157</v>
      </c>
      <c r="H550" s="370">
        <f>'Order Form'!$L$13</f>
        <v>0</v>
      </c>
      <c r="I550" s="371">
        <f>'Order Form'!E78</f>
        <v>22.5</v>
      </c>
      <c r="J550" s="372">
        <f>'Order Form'!L78</f>
        <v>0</v>
      </c>
      <c r="K550" s="367" t="str">
        <f t="shared" si="37"/>
        <v>F</v>
      </c>
      <c r="L5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0" s="367" t="str">
        <f>"SS2016"&amp;"-"&amp;D550&amp;"-"&amp;'Order Form'!$P$3&amp;"-2"</f>
        <v>SS2016-0-1-2</v>
      </c>
    </row>
    <row r="551" spans="1:13" x14ac:dyDescent="0.25">
      <c r="A551" s="364">
        <f>'Order Form'!A79</f>
        <v>15307</v>
      </c>
      <c r="B551" s="365">
        <f t="shared" si="35"/>
        <v>15307</v>
      </c>
      <c r="C551" s="366">
        <f t="shared" si="36"/>
        <v>15307</v>
      </c>
      <c r="D551" s="367">
        <f>'Order Form'!$N$2</f>
        <v>0</v>
      </c>
      <c r="E551" s="368">
        <f>'Order Form'!$L$11</f>
        <v>0</v>
      </c>
      <c r="F551" s="368" t="str">
        <f>IF(ISBLANK('Order Form'!$L$12),"",'Order Form'!$L$12)</f>
        <v/>
      </c>
      <c r="G551" s="369">
        <f t="shared" ca="1" si="38"/>
        <v>42157</v>
      </c>
      <c r="H551" s="370">
        <f>'Order Form'!$L$13</f>
        <v>0</v>
      </c>
      <c r="I551" s="371">
        <f>'Order Form'!E79</f>
        <v>22.5</v>
      </c>
      <c r="J551" s="372">
        <f>'Order Form'!L79</f>
        <v>0</v>
      </c>
      <c r="K551" s="367" t="str">
        <f t="shared" si="37"/>
        <v>F</v>
      </c>
      <c r="L5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1" s="367" t="str">
        <f>"SS2016"&amp;"-"&amp;D551&amp;"-"&amp;'Order Form'!$P$3&amp;"-2"</f>
        <v>SS2016-0-1-2</v>
      </c>
    </row>
    <row r="552" spans="1:13" x14ac:dyDescent="0.25">
      <c r="A552" s="364">
        <f>'Order Form'!A80</f>
        <v>15326</v>
      </c>
      <c r="B552" s="365">
        <f t="shared" si="35"/>
        <v>15326</v>
      </c>
      <c r="C552" s="366">
        <f t="shared" si="36"/>
        <v>15326</v>
      </c>
      <c r="D552" s="367">
        <f>'Order Form'!$N$2</f>
        <v>0</v>
      </c>
      <c r="E552" s="368">
        <f>'Order Form'!$L$11</f>
        <v>0</v>
      </c>
      <c r="F552" s="368" t="str">
        <f>IF(ISBLANK('Order Form'!$L$12),"",'Order Form'!$L$12)</f>
        <v/>
      </c>
      <c r="G552" s="369">
        <f t="shared" ca="1" si="38"/>
        <v>42157</v>
      </c>
      <c r="H552" s="370">
        <f>'Order Form'!$L$13</f>
        <v>0</v>
      </c>
      <c r="I552" s="371">
        <f>'Order Form'!E80</f>
        <v>22.5</v>
      </c>
      <c r="J552" s="372">
        <f>'Order Form'!L80</f>
        <v>0</v>
      </c>
      <c r="K552" s="367" t="str">
        <f t="shared" si="37"/>
        <v>F</v>
      </c>
      <c r="L5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2" s="367" t="str">
        <f>"SS2016"&amp;"-"&amp;D552&amp;"-"&amp;'Order Form'!$P$3&amp;"-2"</f>
        <v>SS2016-0-1-2</v>
      </c>
    </row>
    <row r="553" spans="1:13" x14ac:dyDescent="0.25">
      <c r="A553" s="364">
        <f>'Order Form'!A81</f>
        <v>15327</v>
      </c>
      <c r="B553" s="365">
        <f t="shared" si="35"/>
        <v>15327</v>
      </c>
      <c r="C553" s="366">
        <f t="shared" si="36"/>
        <v>15327</v>
      </c>
      <c r="D553" s="367">
        <f>'Order Form'!$N$2</f>
        <v>0</v>
      </c>
      <c r="E553" s="368">
        <f>'Order Form'!$L$11</f>
        <v>0</v>
      </c>
      <c r="F553" s="368" t="str">
        <f>IF(ISBLANK('Order Form'!$L$12),"",'Order Form'!$L$12)</f>
        <v/>
      </c>
      <c r="G553" s="369">
        <f t="shared" ca="1" si="38"/>
        <v>42157</v>
      </c>
      <c r="H553" s="370">
        <f>'Order Form'!$L$13</f>
        <v>0</v>
      </c>
      <c r="I553" s="371">
        <f>'Order Form'!E81</f>
        <v>22.5</v>
      </c>
      <c r="J553" s="372">
        <f>'Order Form'!L81</f>
        <v>0</v>
      </c>
      <c r="K553" s="367" t="str">
        <f t="shared" si="37"/>
        <v>F</v>
      </c>
      <c r="L5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3" s="367" t="str">
        <f>"SS2016"&amp;"-"&amp;D553&amp;"-"&amp;'Order Form'!$P$3&amp;"-2"</f>
        <v>SS2016-0-1-2</v>
      </c>
    </row>
    <row r="554" spans="1:13" x14ac:dyDescent="0.25">
      <c r="A554" s="364">
        <f>'Order Form'!A82</f>
        <v>15328</v>
      </c>
      <c r="B554" s="365">
        <f t="shared" ref="B554:B617" si="39">A554</f>
        <v>15328</v>
      </c>
      <c r="C554" s="366">
        <f t="shared" ref="C554:C617" si="40">IF(B554=0,A554,B554)</f>
        <v>15328</v>
      </c>
      <c r="D554" s="367">
        <f>'Order Form'!$N$2</f>
        <v>0</v>
      </c>
      <c r="E554" s="368">
        <f>'Order Form'!$L$11</f>
        <v>0</v>
      </c>
      <c r="F554" s="368" t="str">
        <f>IF(ISBLANK('Order Form'!$L$12),"",'Order Form'!$L$12)</f>
        <v/>
      </c>
      <c r="G554" s="369">
        <f t="shared" ca="1" si="38"/>
        <v>42157</v>
      </c>
      <c r="H554" s="370">
        <f>'Order Form'!$L$13</f>
        <v>0</v>
      </c>
      <c r="I554" s="371">
        <f>'Order Form'!E82</f>
        <v>22.5</v>
      </c>
      <c r="J554" s="372">
        <f>'Order Form'!L82</f>
        <v>0</v>
      </c>
      <c r="K554" s="367" t="str">
        <f t="shared" ref="K554:K617" si="41">IF(J554=0,"F","T")</f>
        <v>F</v>
      </c>
      <c r="L5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4" s="367" t="str">
        <f>"SS2016"&amp;"-"&amp;D554&amp;"-"&amp;'Order Form'!$P$3&amp;"-2"</f>
        <v>SS2016-0-1-2</v>
      </c>
    </row>
    <row r="555" spans="1:13" x14ac:dyDescent="0.25">
      <c r="A555" s="364">
        <f>'Order Form'!A83</f>
        <v>15329</v>
      </c>
      <c r="B555" s="365">
        <f t="shared" si="39"/>
        <v>15329</v>
      </c>
      <c r="C555" s="366">
        <f t="shared" si="40"/>
        <v>15329</v>
      </c>
      <c r="D555" s="367">
        <f>'Order Form'!$N$2</f>
        <v>0</v>
      </c>
      <c r="E555" s="368">
        <f>'Order Form'!$L$11</f>
        <v>0</v>
      </c>
      <c r="F555" s="368" t="str">
        <f>IF(ISBLANK('Order Form'!$L$12),"",'Order Form'!$L$12)</f>
        <v/>
      </c>
      <c r="G555" s="369">
        <f t="shared" ca="1" si="38"/>
        <v>42157</v>
      </c>
      <c r="H555" s="370">
        <f>'Order Form'!$L$13</f>
        <v>0</v>
      </c>
      <c r="I555" s="371">
        <f>'Order Form'!E83</f>
        <v>22.5</v>
      </c>
      <c r="J555" s="372">
        <f>'Order Form'!L83</f>
        <v>0</v>
      </c>
      <c r="K555" s="367" t="str">
        <f t="shared" si="41"/>
        <v>F</v>
      </c>
      <c r="L5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5" s="367" t="str">
        <f>"SS2016"&amp;"-"&amp;D555&amp;"-"&amp;'Order Form'!$P$3&amp;"-2"</f>
        <v>SS2016-0-1-2</v>
      </c>
    </row>
    <row r="556" spans="1:13" x14ac:dyDescent="0.25">
      <c r="A556" s="364">
        <f>'Order Form'!A84</f>
        <v>15311</v>
      </c>
      <c r="B556" s="365">
        <f t="shared" si="39"/>
        <v>15311</v>
      </c>
      <c r="C556" s="366">
        <f t="shared" si="40"/>
        <v>15311</v>
      </c>
      <c r="D556" s="367">
        <f>'Order Form'!$N$2</f>
        <v>0</v>
      </c>
      <c r="E556" s="368">
        <f>'Order Form'!$L$11</f>
        <v>0</v>
      </c>
      <c r="F556" s="368" t="str">
        <f>IF(ISBLANK('Order Form'!$L$12),"",'Order Form'!$L$12)</f>
        <v/>
      </c>
      <c r="G556" s="369">
        <f t="shared" ca="1" si="38"/>
        <v>42157</v>
      </c>
      <c r="H556" s="370">
        <f>'Order Form'!$L$13</f>
        <v>0</v>
      </c>
      <c r="I556" s="371">
        <f>'Order Form'!E84</f>
        <v>22.5</v>
      </c>
      <c r="J556" s="372">
        <f>'Order Form'!L84</f>
        <v>0</v>
      </c>
      <c r="K556" s="367" t="str">
        <f t="shared" si="41"/>
        <v>F</v>
      </c>
      <c r="L5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6" s="367" t="str">
        <f>"SS2016"&amp;"-"&amp;D556&amp;"-"&amp;'Order Form'!$P$3&amp;"-2"</f>
        <v>SS2016-0-1-2</v>
      </c>
    </row>
    <row r="557" spans="1:13" x14ac:dyDescent="0.25">
      <c r="A557" s="364">
        <f>'Order Form'!A85</f>
        <v>15312</v>
      </c>
      <c r="B557" s="365">
        <f t="shared" si="39"/>
        <v>15312</v>
      </c>
      <c r="C557" s="366">
        <f t="shared" si="40"/>
        <v>15312</v>
      </c>
      <c r="D557" s="367">
        <f>'Order Form'!$N$2</f>
        <v>0</v>
      </c>
      <c r="E557" s="368">
        <f>'Order Form'!$L$11</f>
        <v>0</v>
      </c>
      <c r="F557" s="368" t="str">
        <f>IF(ISBLANK('Order Form'!$L$12),"",'Order Form'!$L$12)</f>
        <v/>
      </c>
      <c r="G557" s="369">
        <f t="shared" ca="1" si="38"/>
        <v>42157</v>
      </c>
      <c r="H557" s="370">
        <f>'Order Form'!$L$13</f>
        <v>0</v>
      </c>
      <c r="I557" s="371">
        <f>'Order Form'!E85</f>
        <v>22.5</v>
      </c>
      <c r="J557" s="372">
        <f>'Order Form'!L85</f>
        <v>0</v>
      </c>
      <c r="K557" s="367" t="str">
        <f t="shared" si="41"/>
        <v>F</v>
      </c>
      <c r="L5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7" s="367" t="str">
        <f>"SS2016"&amp;"-"&amp;D557&amp;"-"&amp;'Order Form'!$P$3&amp;"-2"</f>
        <v>SS2016-0-1-2</v>
      </c>
    </row>
    <row r="558" spans="1:13" x14ac:dyDescent="0.25">
      <c r="A558" s="364">
        <f>'Order Form'!A86</f>
        <v>15313</v>
      </c>
      <c r="B558" s="365">
        <f t="shared" si="39"/>
        <v>15313</v>
      </c>
      <c r="C558" s="366">
        <f t="shared" si="40"/>
        <v>15313</v>
      </c>
      <c r="D558" s="367">
        <f>'Order Form'!$N$2</f>
        <v>0</v>
      </c>
      <c r="E558" s="368">
        <f>'Order Form'!$L$11</f>
        <v>0</v>
      </c>
      <c r="F558" s="368" t="str">
        <f>IF(ISBLANK('Order Form'!$L$12),"",'Order Form'!$L$12)</f>
        <v/>
      </c>
      <c r="G558" s="369">
        <f t="shared" ca="1" si="38"/>
        <v>42157</v>
      </c>
      <c r="H558" s="370">
        <f>'Order Form'!$L$13</f>
        <v>0</v>
      </c>
      <c r="I558" s="371">
        <f>'Order Form'!E86</f>
        <v>22.5</v>
      </c>
      <c r="J558" s="372">
        <f>'Order Form'!L86</f>
        <v>0</v>
      </c>
      <c r="K558" s="367" t="str">
        <f t="shared" si="41"/>
        <v>F</v>
      </c>
      <c r="L5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8" s="367" t="str">
        <f>"SS2016"&amp;"-"&amp;D558&amp;"-"&amp;'Order Form'!$P$3&amp;"-2"</f>
        <v>SS2016-0-1-2</v>
      </c>
    </row>
    <row r="559" spans="1:13" x14ac:dyDescent="0.25">
      <c r="A559" s="364">
        <f>'Order Form'!A87</f>
        <v>15308</v>
      </c>
      <c r="B559" s="365">
        <f t="shared" si="39"/>
        <v>15308</v>
      </c>
      <c r="C559" s="366">
        <f t="shared" si="40"/>
        <v>15308</v>
      </c>
      <c r="D559" s="367">
        <f>'Order Form'!$N$2</f>
        <v>0</v>
      </c>
      <c r="E559" s="368">
        <f>'Order Form'!$L$11</f>
        <v>0</v>
      </c>
      <c r="F559" s="368" t="str">
        <f>IF(ISBLANK('Order Form'!$L$12),"",'Order Form'!$L$12)</f>
        <v/>
      </c>
      <c r="G559" s="369">
        <f t="shared" ca="1" si="38"/>
        <v>42157</v>
      </c>
      <c r="H559" s="370">
        <f>'Order Form'!$L$13</f>
        <v>0</v>
      </c>
      <c r="I559" s="371">
        <f>'Order Form'!E87</f>
        <v>22.5</v>
      </c>
      <c r="J559" s="372">
        <f>'Order Form'!L87</f>
        <v>0</v>
      </c>
      <c r="K559" s="367" t="str">
        <f t="shared" si="41"/>
        <v>F</v>
      </c>
      <c r="L5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59" s="367" t="str">
        <f>"SS2016"&amp;"-"&amp;D559&amp;"-"&amp;'Order Form'!$P$3&amp;"-2"</f>
        <v>SS2016-0-1-2</v>
      </c>
    </row>
    <row r="560" spans="1:13" x14ac:dyDescent="0.25">
      <c r="A560" s="364">
        <f>'Order Form'!A88</f>
        <v>15309</v>
      </c>
      <c r="B560" s="365">
        <f t="shared" si="39"/>
        <v>15309</v>
      </c>
      <c r="C560" s="366">
        <f t="shared" si="40"/>
        <v>15309</v>
      </c>
      <c r="D560" s="367">
        <f>'Order Form'!$N$2</f>
        <v>0</v>
      </c>
      <c r="E560" s="368">
        <f>'Order Form'!$L$11</f>
        <v>0</v>
      </c>
      <c r="F560" s="368" t="str">
        <f>IF(ISBLANK('Order Form'!$L$12),"",'Order Form'!$L$12)</f>
        <v/>
      </c>
      <c r="G560" s="369">
        <f t="shared" ca="1" si="38"/>
        <v>42157</v>
      </c>
      <c r="H560" s="370">
        <f>'Order Form'!$L$13</f>
        <v>0</v>
      </c>
      <c r="I560" s="371">
        <f>'Order Form'!E88</f>
        <v>22.5</v>
      </c>
      <c r="J560" s="372">
        <f>'Order Form'!L88</f>
        <v>0</v>
      </c>
      <c r="K560" s="367" t="str">
        <f t="shared" si="41"/>
        <v>F</v>
      </c>
      <c r="L5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0" s="367" t="str">
        <f>"SS2016"&amp;"-"&amp;D560&amp;"-"&amp;'Order Form'!$P$3&amp;"-2"</f>
        <v>SS2016-0-1-2</v>
      </c>
    </row>
    <row r="561" spans="1:13" x14ac:dyDescent="0.25">
      <c r="A561" s="364">
        <f>'Order Form'!A89</f>
        <v>15310</v>
      </c>
      <c r="B561" s="365">
        <f t="shared" si="39"/>
        <v>15310</v>
      </c>
      <c r="C561" s="366">
        <f t="shared" si="40"/>
        <v>15310</v>
      </c>
      <c r="D561" s="367">
        <f>'Order Form'!$N$2</f>
        <v>0</v>
      </c>
      <c r="E561" s="368">
        <f>'Order Form'!$L$11</f>
        <v>0</v>
      </c>
      <c r="F561" s="368" t="str">
        <f>IF(ISBLANK('Order Form'!$L$12),"",'Order Form'!$L$12)</f>
        <v/>
      </c>
      <c r="G561" s="369">
        <f t="shared" ca="1" si="38"/>
        <v>42157</v>
      </c>
      <c r="H561" s="370">
        <f>'Order Form'!$L$13</f>
        <v>0</v>
      </c>
      <c r="I561" s="371">
        <f>'Order Form'!E89</f>
        <v>22.5</v>
      </c>
      <c r="J561" s="372">
        <f>'Order Form'!L89</f>
        <v>0</v>
      </c>
      <c r="K561" s="367" t="str">
        <f t="shared" si="41"/>
        <v>F</v>
      </c>
      <c r="L5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1" s="367" t="str">
        <f>"SS2016"&amp;"-"&amp;D561&amp;"-"&amp;'Order Form'!$P$3&amp;"-2"</f>
        <v>SS2016-0-1-2</v>
      </c>
    </row>
    <row r="562" spans="1:13" x14ac:dyDescent="0.25">
      <c r="A562" s="364">
        <f>'Order Form'!A90</f>
        <v>15330</v>
      </c>
      <c r="B562" s="365">
        <f t="shared" si="39"/>
        <v>15330</v>
      </c>
      <c r="C562" s="366">
        <f t="shared" si="40"/>
        <v>15330</v>
      </c>
      <c r="D562" s="367">
        <f>'Order Form'!$N$2</f>
        <v>0</v>
      </c>
      <c r="E562" s="368">
        <f>'Order Form'!$L$11</f>
        <v>0</v>
      </c>
      <c r="F562" s="368" t="str">
        <f>IF(ISBLANK('Order Form'!$L$12),"",'Order Form'!$L$12)</f>
        <v/>
      </c>
      <c r="G562" s="369">
        <f t="shared" ca="1" si="38"/>
        <v>42157</v>
      </c>
      <c r="H562" s="370">
        <f>'Order Form'!$L$13</f>
        <v>0</v>
      </c>
      <c r="I562" s="371">
        <f>'Order Form'!E90</f>
        <v>22.5</v>
      </c>
      <c r="J562" s="372">
        <f>'Order Form'!L90</f>
        <v>0</v>
      </c>
      <c r="K562" s="367" t="str">
        <f t="shared" si="41"/>
        <v>F</v>
      </c>
      <c r="L5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2" s="367" t="str">
        <f>"SS2016"&amp;"-"&amp;D562&amp;"-"&amp;'Order Form'!$P$3&amp;"-2"</f>
        <v>SS2016-0-1-2</v>
      </c>
    </row>
    <row r="563" spans="1:13" x14ac:dyDescent="0.25">
      <c r="A563" s="364">
        <f>'Order Form'!A91</f>
        <v>15331</v>
      </c>
      <c r="B563" s="365">
        <f t="shared" si="39"/>
        <v>15331</v>
      </c>
      <c r="C563" s="366">
        <f t="shared" si="40"/>
        <v>15331</v>
      </c>
      <c r="D563" s="367">
        <f>'Order Form'!$N$2</f>
        <v>0</v>
      </c>
      <c r="E563" s="368">
        <f>'Order Form'!$L$11</f>
        <v>0</v>
      </c>
      <c r="F563" s="368" t="str">
        <f>IF(ISBLANK('Order Form'!$L$12),"",'Order Form'!$L$12)</f>
        <v/>
      </c>
      <c r="G563" s="369">
        <f t="shared" ca="1" si="38"/>
        <v>42157</v>
      </c>
      <c r="H563" s="370">
        <f>'Order Form'!$L$13</f>
        <v>0</v>
      </c>
      <c r="I563" s="371">
        <f>'Order Form'!E91</f>
        <v>22.5</v>
      </c>
      <c r="J563" s="372">
        <f>'Order Form'!L91</f>
        <v>0</v>
      </c>
      <c r="K563" s="367" t="str">
        <f t="shared" si="41"/>
        <v>F</v>
      </c>
      <c r="L5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3" s="367" t="str">
        <f>"SS2016"&amp;"-"&amp;D563&amp;"-"&amp;'Order Form'!$P$3&amp;"-2"</f>
        <v>SS2016-0-1-2</v>
      </c>
    </row>
    <row r="564" spans="1:13" x14ac:dyDescent="0.25">
      <c r="A564" s="364">
        <f>'Order Form'!A92</f>
        <v>15332</v>
      </c>
      <c r="B564" s="365">
        <f t="shared" si="39"/>
        <v>15332</v>
      </c>
      <c r="C564" s="366">
        <f t="shared" si="40"/>
        <v>15332</v>
      </c>
      <c r="D564" s="367">
        <f>'Order Form'!$N$2</f>
        <v>0</v>
      </c>
      <c r="E564" s="368">
        <f>'Order Form'!$L$11</f>
        <v>0</v>
      </c>
      <c r="F564" s="368" t="str">
        <f>IF(ISBLANK('Order Form'!$L$12),"",'Order Form'!$L$12)</f>
        <v/>
      </c>
      <c r="G564" s="369">
        <f t="shared" ca="1" si="38"/>
        <v>42157</v>
      </c>
      <c r="H564" s="370">
        <f>'Order Form'!$L$13</f>
        <v>0</v>
      </c>
      <c r="I564" s="371">
        <f>'Order Form'!E92</f>
        <v>22.5</v>
      </c>
      <c r="J564" s="372">
        <f>'Order Form'!L92</f>
        <v>0</v>
      </c>
      <c r="K564" s="367" t="str">
        <f t="shared" si="41"/>
        <v>F</v>
      </c>
      <c r="L5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4" s="367" t="str">
        <f>"SS2016"&amp;"-"&amp;D564&amp;"-"&amp;'Order Form'!$P$3&amp;"-2"</f>
        <v>SS2016-0-1-2</v>
      </c>
    </row>
    <row r="565" spans="1:13" x14ac:dyDescent="0.25">
      <c r="A565" s="364">
        <f>'Order Form'!A93</f>
        <v>15341</v>
      </c>
      <c r="B565" s="365">
        <f t="shared" si="39"/>
        <v>15341</v>
      </c>
      <c r="C565" s="366">
        <f t="shared" si="40"/>
        <v>15341</v>
      </c>
      <c r="D565" s="367">
        <f>'Order Form'!$N$2</f>
        <v>0</v>
      </c>
      <c r="E565" s="368">
        <f>'Order Form'!$L$11</f>
        <v>0</v>
      </c>
      <c r="F565" s="368" t="str">
        <f>IF(ISBLANK('Order Form'!$L$12),"",'Order Form'!$L$12)</f>
        <v/>
      </c>
      <c r="G565" s="369">
        <f t="shared" ca="1" si="38"/>
        <v>42157</v>
      </c>
      <c r="H565" s="370">
        <f>'Order Form'!$L$13</f>
        <v>0</v>
      </c>
      <c r="I565" s="371">
        <f>'Order Form'!E93</f>
        <v>18.5</v>
      </c>
      <c r="J565" s="372">
        <f>'Order Form'!L93</f>
        <v>0</v>
      </c>
      <c r="K565" s="367" t="str">
        <f t="shared" si="41"/>
        <v>F</v>
      </c>
      <c r="L5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5" s="367" t="str">
        <f>"SS2016"&amp;"-"&amp;D565&amp;"-"&amp;'Order Form'!$P$3&amp;"-2"</f>
        <v>SS2016-0-1-2</v>
      </c>
    </row>
    <row r="566" spans="1:13" x14ac:dyDescent="0.25">
      <c r="A566" s="364">
        <f>'Order Form'!A94</f>
        <v>15342</v>
      </c>
      <c r="B566" s="365">
        <f t="shared" si="39"/>
        <v>15342</v>
      </c>
      <c r="C566" s="366">
        <f t="shared" si="40"/>
        <v>15342</v>
      </c>
      <c r="D566" s="367">
        <f>'Order Form'!$N$2</f>
        <v>0</v>
      </c>
      <c r="E566" s="368">
        <f>'Order Form'!$L$11</f>
        <v>0</v>
      </c>
      <c r="F566" s="368" t="str">
        <f>IF(ISBLANK('Order Form'!$L$12),"",'Order Form'!$L$12)</f>
        <v/>
      </c>
      <c r="G566" s="369">
        <f t="shared" ca="1" si="38"/>
        <v>42157</v>
      </c>
      <c r="H566" s="370">
        <f>'Order Form'!$L$13</f>
        <v>0</v>
      </c>
      <c r="I566" s="371">
        <f>'Order Form'!E94</f>
        <v>18.5</v>
      </c>
      <c r="J566" s="372">
        <f>'Order Form'!L94</f>
        <v>0</v>
      </c>
      <c r="K566" s="367" t="str">
        <f t="shared" si="41"/>
        <v>F</v>
      </c>
      <c r="L5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6" s="367" t="str">
        <f>"SS2016"&amp;"-"&amp;D566&amp;"-"&amp;'Order Form'!$P$3&amp;"-2"</f>
        <v>SS2016-0-1-2</v>
      </c>
    </row>
    <row r="567" spans="1:13" x14ac:dyDescent="0.25">
      <c r="A567" s="364">
        <f>'Order Form'!A95</f>
        <v>15343</v>
      </c>
      <c r="B567" s="365">
        <f t="shared" si="39"/>
        <v>15343</v>
      </c>
      <c r="C567" s="366">
        <f t="shared" si="40"/>
        <v>15343</v>
      </c>
      <c r="D567" s="367">
        <f>'Order Form'!$N$2</f>
        <v>0</v>
      </c>
      <c r="E567" s="368">
        <f>'Order Form'!$L$11</f>
        <v>0</v>
      </c>
      <c r="F567" s="368" t="str">
        <f>IF(ISBLANK('Order Form'!$L$12),"",'Order Form'!$L$12)</f>
        <v/>
      </c>
      <c r="G567" s="369">
        <f t="shared" ca="1" si="38"/>
        <v>42157</v>
      </c>
      <c r="H567" s="370">
        <f>'Order Form'!$L$13</f>
        <v>0</v>
      </c>
      <c r="I567" s="371">
        <f>'Order Form'!E95</f>
        <v>18.5</v>
      </c>
      <c r="J567" s="372">
        <f>'Order Form'!L95</f>
        <v>0</v>
      </c>
      <c r="K567" s="367" t="str">
        <f t="shared" si="41"/>
        <v>F</v>
      </c>
      <c r="L5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7" s="367" t="str">
        <f>"SS2016"&amp;"-"&amp;D567&amp;"-"&amp;'Order Form'!$P$3&amp;"-2"</f>
        <v>SS2016-0-1-2</v>
      </c>
    </row>
    <row r="568" spans="1:13" x14ac:dyDescent="0.25">
      <c r="A568" s="364">
        <f>'Order Form'!A96</f>
        <v>15344</v>
      </c>
      <c r="B568" s="365">
        <f t="shared" si="39"/>
        <v>15344</v>
      </c>
      <c r="C568" s="366">
        <f t="shared" si="40"/>
        <v>15344</v>
      </c>
      <c r="D568" s="367">
        <f>'Order Form'!$N$2</f>
        <v>0</v>
      </c>
      <c r="E568" s="368">
        <f>'Order Form'!$L$11</f>
        <v>0</v>
      </c>
      <c r="F568" s="368" t="str">
        <f>IF(ISBLANK('Order Form'!$L$12),"",'Order Form'!$L$12)</f>
        <v/>
      </c>
      <c r="G568" s="369">
        <f t="shared" ca="1" si="38"/>
        <v>42157</v>
      </c>
      <c r="H568" s="370">
        <f>'Order Form'!$L$13</f>
        <v>0</v>
      </c>
      <c r="I568" s="371">
        <f>'Order Form'!E96</f>
        <v>18.5</v>
      </c>
      <c r="J568" s="372">
        <f>'Order Form'!L96</f>
        <v>0</v>
      </c>
      <c r="K568" s="367" t="str">
        <f t="shared" si="41"/>
        <v>F</v>
      </c>
      <c r="L5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8" s="367" t="str">
        <f>"SS2016"&amp;"-"&amp;D568&amp;"-"&amp;'Order Form'!$P$3&amp;"-2"</f>
        <v>SS2016-0-1-2</v>
      </c>
    </row>
    <row r="569" spans="1:13" x14ac:dyDescent="0.25">
      <c r="A569" s="364">
        <f>'Order Form'!A97</f>
        <v>15345</v>
      </c>
      <c r="B569" s="365">
        <f t="shared" si="39"/>
        <v>15345</v>
      </c>
      <c r="C569" s="366">
        <f t="shared" si="40"/>
        <v>15345</v>
      </c>
      <c r="D569" s="367">
        <f>'Order Form'!$N$2</f>
        <v>0</v>
      </c>
      <c r="E569" s="368">
        <f>'Order Form'!$L$11</f>
        <v>0</v>
      </c>
      <c r="F569" s="368" t="str">
        <f>IF(ISBLANK('Order Form'!$L$12),"",'Order Form'!$L$12)</f>
        <v/>
      </c>
      <c r="G569" s="369">
        <f t="shared" ca="1" si="38"/>
        <v>42157</v>
      </c>
      <c r="H569" s="370">
        <f>'Order Form'!$L$13</f>
        <v>0</v>
      </c>
      <c r="I569" s="371">
        <f>'Order Form'!E97</f>
        <v>18.5</v>
      </c>
      <c r="J569" s="372">
        <f>'Order Form'!L97</f>
        <v>0</v>
      </c>
      <c r="K569" s="367" t="str">
        <f t="shared" si="41"/>
        <v>F</v>
      </c>
      <c r="L5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69" s="367" t="str">
        <f>"SS2016"&amp;"-"&amp;D569&amp;"-"&amp;'Order Form'!$P$3&amp;"-2"</f>
        <v>SS2016-0-1-2</v>
      </c>
    </row>
    <row r="570" spans="1:13" x14ac:dyDescent="0.25">
      <c r="A570" s="364">
        <f>'Order Form'!A98</f>
        <v>15346</v>
      </c>
      <c r="B570" s="365">
        <f t="shared" si="39"/>
        <v>15346</v>
      </c>
      <c r="C570" s="366">
        <f t="shared" si="40"/>
        <v>15346</v>
      </c>
      <c r="D570" s="367">
        <f>'Order Form'!$N$2</f>
        <v>0</v>
      </c>
      <c r="E570" s="368">
        <f>'Order Form'!$L$11</f>
        <v>0</v>
      </c>
      <c r="F570" s="368" t="str">
        <f>IF(ISBLANK('Order Form'!$L$12),"",'Order Form'!$L$12)</f>
        <v/>
      </c>
      <c r="G570" s="369">
        <f t="shared" ca="1" si="38"/>
        <v>42157</v>
      </c>
      <c r="H570" s="370">
        <f>'Order Form'!$L$13</f>
        <v>0</v>
      </c>
      <c r="I570" s="371">
        <f>'Order Form'!E98</f>
        <v>18.5</v>
      </c>
      <c r="J570" s="372">
        <f>'Order Form'!L98</f>
        <v>0</v>
      </c>
      <c r="K570" s="367" t="str">
        <f t="shared" si="41"/>
        <v>F</v>
      </c>
      <c r="L5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0" s="367" t="str">
        <f>"SS2016"&amp;"-"&amp;D570&amp;"-"&amp;'Order Form'!$P$3&amp;"-2"</f>
        <v>SS2016-0-1-2</v>
      </c>
    </row>
    <row r="571" spans="1:13" x14ac:dyDescent="0.25">
      <c r="A571" s="364">
        <f>'Order Form'!A99</f>
        <v>15347</v>
      </c>
      <c r="B571" s="365">
        <f t="shared" si="39"/>
        <v>15347</v>
      </c>
      <c r="C571" s="366">
        <f t="shared" si="40"/>
        <v>15347</v>
      </c>
      <c r="D571" s="367">
        <f>'Order Form'!$N$2</f>
        <v>0</v>
      </c>
      <c r="E571" s="368">
        <f>'Order Form'!$L$11</f>
        <v>0</v>
      </c>
      <c r="F571" s="368" t="str">
        <f>IF(ISBLANK('Order Form'!$L$12),"",'Order Form'!$L$12)</f>
        <v/>
      </c>
      <c r="G571" s="369">
        <f t="shared" ca="1" si="38"/>
        <v>42157</v>
      </c>
      <c r="H571" s="370">
        <f>'Order Form'!$L$13</f>
        <v>0</v>
      </c>
      <c r="I571" s="371">
        <f>'Order Form'!E99</f>
        <v>18.5</v>
      </c>
      <c r="J571" s="372">
        <f>'Order Form'!L99</f>
        <v>0</v>
      </c>
      <c r="K571" s="367" t="str">
        <f t="shared" si="41"/>
        <v>F</v>
      </c>
      <c r="L5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1" s="367" t="str">
        <f>"SS2016"&amp;"-"&amp;D571&amp;"-"&amp;'Order Form'!$P$3&amp;"-2"</f>
        <v>SS2016-0-1-2</v>
      </c>
    </row>
    <row r="572" spans="1:13" x14ac:dyDescent="0.25">
      <c r="A572" s="364">
        <f>'Order Form'!A100</f>
        <v>15348</v>
      </c>
      <c r="B572" s="365">
        <f t="shared" si="39"/>
        <v>15348</v>
      </c>
      <c r="C572" s="366">
        <f t="shared" si="40"/>
        <v>15348</v>
      </c>
      <c r="D572" s="367">
        <f>'Order Form'!$N$2</f>
        <v>0</v>
      </c>
      <c r="E572" s="368">
        <f>'Order Form'!$L$11</f>
        <v>0</v>
      </c>
      <c r="F572" s="368" t="str">
        <f>IF(ISBLANK('Order Form'!$L$12),"",'Order Form'!$L$12)</f>
        <v/>
      </c>
      <c r="G572" s="369">
        <f t="shared" ca="1" si="38"/>
        <v>42157</v>
      </c>
      <c r="H572" s="370">
        <f>'Order Form'!$L$13</f>
        <v>0</v>
      </c>
      <c r="I572" s="371">
        <f>'Order Form'!E100</f>
        <v>18.5</v>
      </c>
      <c r="J572" s="372">
        <f>'Order Form'!L100</f>
        <v>0</v>
      </c>
      <c r="K572" s="367" t="str">
        <f t="shared" si="41"/>
        <v>F</v>
      </c>
      <c r="L5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2" s="367" t="str">
        <f>"SS2016"&amp;"-"&amp;D572&amp;"-"&amp;'Order Form'!$P$3&amp;"-2"</f>
        <v>SS2016-0-1-2</v>
      </c>
    </row>
    <row r="573" spans="1:13" x14ac:dyDescent="0.25">
      <c r="A573" s="364">
        <f>'Order Form'!A101</f>
        <v>15337</v>
      </c>
      <c r="B573" s="365">
        <f t="shared" si="39"/>
        <v>15337</v>
      </c>
      <c r="C573" s="366">
        <f t="shared" si="40"/>
        <v>15337</v>
      </c>
      <c r="D573" s="367">
        <f>'Order Form'!$N$2</f>
        <v>0</v>
      </c>
      <c r="E573" s="368">
        <f>'Order Form'!$L$11</f>
        <v>0</v>
      </c>
      <c r="F573" s="368" t="str">
        <f>IF(ISBLANK('Order Form'!$L$12),"",'Order Form'!$L$12)</f>
        <v/>
      </c>
      <c r="G573" s="369">
        <f t="shared" ca="1" si="38"/>
        <v>42157</v>
      </c>
      <c r="H573" s="370">
        <f>'Order Form'!$L$13</f>
        <v>0</v>
      </c>
      <c r="I573" s="371">
        <f>'Order Form'!E101</f>
        <v>18.5</v>
      </c>
      <c r="J573" s="372">
        <f>'Order Form'!L101</f>
        <v>0</v>
      </c>
      <c r="K573" s="367" t="str">
        <f t="shared" si="41"/>
        <v>F</v>
      </c>
      <c r="L5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3" s="367" t="str">
        <f>"SS2016"&amp;"-"&amp;D573&amp;"-"&amp;'Order Form'!$P$3&amp;"-2"</f>
        <v>SS2016-0-1-2</v>
      </c>
    </row>
    <row r="574" spans="1:13" x14ac:dyDescent="0.25">
      <c r="A574" s="364">
        <f>'Order Form'!A102</f>
        <v>15338</v>
      </c>
      <c r="B574" s="365">
        <f t="shared" si="39"/>
        <v>15338</v>
      </c>
      <c r="C574" s="366">
        <f t="shared" si="40"/>
        <v>15338</v>
      </c>
      <c r="D574" s="367">
        <f>'Order Form'!$N$2</f>
        <v>0</v>
      </c>
      <c r="E574" s="368">
        <f>'Order Form'!$L$11</f>
        <v>0</v>
      </c>
      <c r="F574" s="368" t="str">
        <f>IF(ISBLANK('Order Form'!$L$12),"",'Order Form'!$L$12)</f>
        <v/>
      </c>
      <c r="G574" s="369">
        <f t="shared" ca="1" si="38"/>
        <v>42157</v>
      </c>
      <c r="H574" s="370">
        <f>'Order Form'!$L$13</f>
        <v>0</v>
      </c>
      <c r="I574" s="371">
        <f>'Order Form'!E102</f>
        <v>18.5</v>
      </c>
      <c r="J574" s="372">
        <f>'Order Form'!L102</f>
        <v>0</v>
      </c>
      <c r="K574" s="367" t="str">
        <f t="shared" si="41"/>
        <v>F</v>
      </c>
      <c r="L5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4" s="367" t="str">
        <f>"SS2016"&amp;"-"&amp;D574&amp;"-"&amp;'Order Form'!$P$3&amp;"-2"</f>
        <v>SS2016-0-1-2</v>
      </c>
    </row>
    <row r="575" spans="1:13" x14ac:dyDescent="0.25">
      <c r="A575" s="364">
        <f>'Order Form'!A103</f>
        <v>15339</v>
      </c>
      <c r="B575" s="365">
        <f t="shared" si="39"/>
        <v>15339</v>
      </c>
      <c r="C575" s="366">
        <f t="shared" si="40"/>
        <v>15339</v>
      </c>
      <c r="D575" s="367">
        <f>'Order Form'!$N$2</f>
        <v>0</v>
      </c>
      <c r="E575" s="368">
        <f>'Order Form'!$L$11</f>
        <v>0</v>
      </c>
      <c r="F575" s="368" t="str">
        <f>IF(ISBLANK('Order Form'!$L$12),"",'Order Form'!$L$12)</f>
        <v/>
      </c>
      <c r="G575" s="369">
        <f t="shared" ca="1" si="38"/>
        <v>42157</v>
      </c>
      <c r="H575" s="370">
        <f>'Order Form'!$L$13</f>
        <v>0</v>
      </c>
      <c r="I575" s="371">
        <f>'Order Form'!E103</f>
        <v>18.5</v>
      </c>
      <c r="J575" s="372">
        <f>'Order Form'!L103</f>
        <v>0</v>
      </c>
      <c r="K575" s="367" t="str">
        <f t="shared" si="41"/>
        <v>F</v>
      </c>
      <c r="L5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5" s="367" t="str">
        <f>"SS2016"&amp;"-"&amp;D575&amp;"-"&amp;'Order Form'!$P$3&amp;"-2"</f>
        <v>SS2016-0-1-2</v>
      </c>
    </row>
    <row r="576" spans="1:13" x14ac:dyDescent="0.25">
      <c r="A576" s="364">
        <f>'Order Form'!A104</f>
        <v>15340</v>
      </c>
      <c r="B576" s="365">
        <f t="shared" si="39"/>
        <v>15340</v>
      </c>
      <c r="C576" s="366">
        <f t="shared" si="40"/>
        <v>15340</v>
      </c>
      <c r="D576" s="367">
        <f>'Order Form'!$N$2</f>
        <v>0</v>
      </c>
      <c r="E576" s="368">
        <f>'Order Form'!$L$11</f>
        <v>0</v>
      </c>
      <c r="F576" s="368" t="str">
        <f>IF(ISBLANK('Order Form'!$L$12),"",'Order Form'!$L$12)</f>
        <v/>
      </c>
      <c r="G576" s="369">
        <f t="shared" ca="1" si="38"/>
        <v>42157</v>
      </c>
      <c r="H576" s="370">
        <f>'Order Form'!$L$13</f>
        <v>0</v>
      </c>
      <c r="I576" s="371">
        <f>'Order Form'!E104</f>
        <v>18.5</v>
      </c>
      <c r="J576" s="372">
        <f>'Order Form'!L104</f>
        <v>0</v>
      </c>
      <c r="K576" s="367" t="str">
        <f t="shared" si="41"/>
        <v>F</v>
      </c>
      <c r="L5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6" s="367" t="str">
        <f>"SS2016"&amp;"-"&amp;D576&amp;"-"&amp;'Order Form'!$P$3&amp;"-2"</f>
        <v>SS2016-0-1-2</v>
      </c>
    </row>
    <row r="577" spans="1:13" x14ac:dyDescent="0.25">
      <c r="A577" s="364">
        <f>'Order Form'!A105</f>
        <v>15333</v>
      </c>
      <c r="B577" s="365">
        <f t="shared" si="39"/>
        <v>15333</v>
      </c>
      <c r="C577" s="366">
        <f t="shared" si="40"/>
        <v>15333</v>
      </c>
      <c r="D577" s="367">
        <f>'Order Form'!$N$2</f>
        <v>0</v>
      </c>
      <c r="E577" s="368">
        <f>'Order Form'!$L$11</f>
        <v>0</v>
      </c>
      <c r="F577" s="368" t="str">
        <f>IF(ISBLANK('Order Form'!$L$12),"",'Order Form'!$L$12)</f>
        <v/>
      </c>
      <c r="G577" s="369">
        <f t="shared" ca="1" si="38"/>
        <v>42157</v>
      </c>
      <c r="H577" s="370">
        <f>'Order Form'!$L$13</f>
        <v>0</v>
      </c>
      <c r="I577" s="371">
        <f>'Order Form'!E105</f>
        <v>18.5</v>
      </c>
      <c r="J577" s="372">
        <f>'Order Form'!L105</f>
        <v>0</v>
      </c>
      <c r="K577" s="367" t="str">
        <f t="shared" si="41"/>
        <v>F</v>
      </c>
      <c r="L5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7" s="367" t="str">
        <f>"SS2016"&amp;"-"&amp;D577&amp;"-"&amp;'Order Form'!$P$3&amp;"-2"</f>
        <v>SS2016-0-1-2</v>
      </c>
    </row>
    <row r="578" spans="1:13" x14ac:dyDescent="0.25">
      <c r="A578" s="364">
        <f>'Order Form'!A106</f>
        <v>15334</v>
      </c>
      <c r="B578" s="365">
        <f t="shared" si="39"/>
        <v>15334</v>
      </c>
      <c r="C578" s="366">
        <f t="shared" si="40"/>
        <v>15334</v>
      </c>
      <c r="D578" s="367">
        <f>'Order Form'!$N$2</f>
        <v>0</v>
      </c>
      <c r="E578" s="368">
        <f>'Order Form'!$L$11</f>
        <v>0</v>
      </c>
      <c r="F578" s="368" t="str">
        <f>IF(ISBLANK('Order Form'!$L$12),"",'Order Form'!$L$12)</f>
        <v/>
      </c>
      <c r="G578" s="369">
        <f t="shared" ref="G578:G641" ca="1" si="42">TODAY()</f>
        <v>42157</v>
      </c>
      <c r="H578" s="370">
        <f>'Order Form'!$L$13</f>
        <v>0</v>
      </c>
      <c r="I578" s="371">
        <f>'Order Form'!E106</f>
        <v>18.5</v>
      </c>
      <c r="J578" s="372">
        <f>'Order Form'!L106</f>
        <v>0</v>
      </c>
      <c r="K578" s="367" t="str">
        <f t="shared" si="41"/>
        <v>F</v>
      </c>
      <c r="L5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8" s="367" t="str">
        <f>"SS2016"&amp;"-"&amp;D578&amp;"-"&amp;'Order Form'!$P$3&amp;"-2"</f>
        <v>SS2016-0-1-2</v>
      </c>
    </row>
    <row r="579" spans="1:13" x14ac:dyDescent="0.25">
      <c r="A579" s="364">
        <f>'Order Form'!A107</f>
        <v>15335</v>
      </c>
      <c r="B579" s="365">
        <f t="shared" si="39"/>
        <v>15335</v>
      </c>
      <c r="C579" s="366">
        <f t="shared" si="40"/>
        <v>15335</v>
      </c>
      <c r="D579" s="367">
        <f>'Order Form'!$N$2</f>
        <v>0</v>
      </c>
      <c r="E579" s="368">
        <f>'Order Form'!$L$11</f>
        <v>0</v>
      </c>
      <c r="F579" s="368" t="str">
        <f>IF(ISBLANK('Order Form'!$L$12),"",'Order Form'!$L$12)</f>
        <v/>
      </c>
      <c r="G579" s="369">
        <f t="shared" ca="1" si="42"/>
        <v>42157</v>
      </c>
      <c r="H579" s="370">
        <f>'Order Form'!$L$13</f>
        <v>0</v>
      </c>
      <c r="I579" s="371">
        <f>'Order Form'!E107</f>
        <v>18.5</v>
      </c>
      <c r="J579" s="372">
        <f>'Order Form'!L107</f>
        <v>0</v>
      </c>
      <c r="K579" s="367" t="str">
        <f t="shared" si="41"/>
        <v>F</v>
      </c>
      <c r="L5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79" s="367" t="str">
        <f>"SS2016"&amp;"-"&amp;D579&amp;"-"&amp;'Order Form'!$P$3&amp;"-2"</f>
        <v>SS2016-0-1-2</v>
      </c>
    </row>
    <row r="580" spans="1:13" x14ac:dyDescent="0.25">
      <c r="A580" s="364">
        <f>'Order Form'!A108</f>
        <v>15336</v>
      </c>
      <c r="B580" s="365">
        <f t="shared" si="39"/>
        <v>15336</v>
      </c>
      <c r="C580" s="366">
        <f t="shared" si="40"/>
        <v>15336</v>
      </c>
      <c r="D580" s="367">
        <f>'Order Form'!$N$2</f>
        <v>0</v>
      </c>
      <c r="E580" s="368">
        <f>'Order Form'!$L$11</f>
        <v>0</v>
      </c>
      <c r="F580" s="368" t="str">
        <f>IF(ISBLANK('Order Form'!$L$12),"",'Order Form'!$L$12)</f>
        <v/>
      </c>
      <c r="G580" s="369">
        <f t="shared" ca="1" si="42"/>
        <v>42157</v>
      </c>
      <c r="H580" s="370">
        <f>'Order Form'!$L$13</f>
        <v>0</v>
      </c>
      <c r="I580" s="371">
        <f>'Order Form'!E108</f>
        <v>18.5</v>
      </c>
      <c r="J580" s="372">
        <f>'Order Form'!L108</f>
        <v>0</v>
      </c>
      <c r="K580" s="367" t="str">
        <f t="shared" si="41"/>
        <v>F</v>
      </c>
      <c r="L5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0" s="367" t="str">
        <f>"SS2016"&amp;"-"&amp;D580&amp;"-"&amp;'Order Form'!$P$3&amp;"-2"</f>
        <v>SS2016-0-1-2</v>
      </c>
    </row>
    <row r="581" spans="1:13" x14ac:dyDescent="0.25">
      <c r="A581" s="364">
        <f>'Order Form'!A109</f>
        <v>108555</v>
      </c>
      <c r="B581" s="365">
        <f t="shared" si="39"/>
        <v>108555</v>
      </c>
      <c r="C581" s="366">
        <f t="shared" si="40"/>
        <v>108555</v>
      </c>
      <c r="D581" s="367">
        <f>'Order Form'!$N$2</f>
        <v>0</v>
      </c>
      <c r="E581" s="368">
        <f>'Order Form'!$L$11</f>
        <v>0</v>
      </c>
      <c r="F581" s="368" t="str">
        <f>IF(ISBLANK('Order Form'!$L$12),"",'Order Form'!$L$12)</f>
        <v/>
      </c>
      <c r="G581" s="369">
        <f t="shared" ca="1" si="42"/>
        <v>42157</v>
      </c>
      <c r="H581" s="370">
        <f>'Order Form'!$L$13</f>
        <v>0</v>
      </c>
      <c r="I581" s="371">
        <f>'Order Form'!E109</f>
        <v>12.5</v>
      </c>
      <c r="J581" s="372">
        <f>'Order Form'!L109</f>
        <v>0</v>
      </c>
      <c r="K581" s="367" t="str">
        <f t="shared" si="41"/>
        <v>F</v>
      </c>
      <c r="L5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1" s="367" t="str">
        <f>"SS2016"&amp;"-"&amp;D581&amp;"-"&amp;'Order Form'!$P$3&amp;"-2"</f>
        <v>SS2016-0-1-2</v>
      </c>
    </row>
    <row r="582" spans="1:13" x14ac:dyDescent="0.25">
      <c r="A582" s="364">
        <f>'Order Form'!A110</f>
        <v>108678</v>
      </c>
      <c r="B582" s="365">
        <f t="shared" si="39"/>
        <v>108678</v>
      </c>
      <c r="C582" s="366">
        <f t="shared" si="40"/>
        <v>108678</v>
      </c>
      <c r="D582" s="367">
        <f>'Order Form'!$N$2</f>
        <v>0</v>
      </c>
      <c r="E582" s="368">
        <f>'Order Form'!$L$11</f>
        <v>0</v>
      </c>
      <c r="F582" s="368" t="str">
        <f>IF(ISBLANK('Order Form'!$L$12),"",'Order Form'!$L$12)</f>
        <v/>
      </c>
      <c r="G582" s="369">
        <f t="shared" ca="1" si="42"/>
        <v>42157</v>
      </c>
      <c r="H582" s="370">
        <f>'Order Form'!$L$13</f>
        <v>0</v>
      </c>
      <c r="I582" s="371">
        <f>'Order Form'!E110</f>
        <v>12.5</v>
      </c>
      <c r="J582" s="372">
        <f>'Order Form'!L110</f>
        <v>0</v>
      </c>
      <c r="K582" s="367" t="str">
        <f t="shared" si="41"/>
        <v>F</v>
      </c>
      <c r="L5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2" s="367" t="str">
        <f>"SS2016"&amp;"-"&amp;D582&amp;"-"&amp;'Order Form'!$P$3&amp;"-2"</f>
        <v>SS2016-0-1-2</v>
      </c>
    </row>
    <row r="583" spans="1:13" x14ac:dyDescent="0.25">
      <c r="A583" s="364">
        <f>'Order Form'!A111</f>
        <v>100137</v>
      </c>
      <c r="B583" s="365">
        <f t="shared" si="39"/>
        <v>100137</v>
      </c>
      <c r="C583" s="366">
        <f t="shared" si="40"/>
        <v>100137</v>
      </c>
      <c r="D583" s="367">
        <f>'Order Form'!$N$2</f>
        <v>0</v>
      </c>
      <c r="E583" s="368">
        <f>'Order Form'!$L$11</f>
        <v>0</v>
      </c>
      <c r="F583" s="368" t="str">
        <f>IF(ISBLANK('Order Form'!$L$12),"",'Order Form'!$L$12)</f>
        <v/>
      </c>
      <c r="G583" s="369">
        <f t="shared" ca="1" si="42"/>
        <v>42157</v>
      </c>
      <c r="H583" s="370">
        <f>'Order Form'!$L$13</f>
        <v>0</v>
      </c>
      <c r="I583" s="371">
        <f>'Order Form'!E111</f>
        <v>12.5</v>
      </c>
      <c r="J583" s="372">
        <f>'Order Form'!L111</f>
        <v>0</v>
      </c>
      <c r="K583" s="367" t="str">
        <f t="shared" si="41"/>
        <v>F</v>
      </c>
      <c r="L5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3" s="367" t="str">
        <f>"SS2016"&amp;"-"&amp;D583&amp;"-"&amp;'Order Form'!$P$3&amp;"-2"</f>
        <v>SS2016-0-1-2</v>
      </c>
    </row>
    <row r="584" spans="1:13" x14ac:dyDescent="0.25">
      <c r="A584" s="364">
        <f>'Order Form'!A112</f>
        <v>100505</v>
      </c>
      <c r="B584" s="365">
        <f t="shared" si="39"/>
        <v>100505</v>
      </c>
      <c r="C584" s="366">
        <f t="shared" si="40"/>
        <v>100505</v>
      </c>
      <c r="D584" s="367">
        <f>'Order Form'!$N$2</f>
        <v>0</v>
      </c>
      <c r="E584" s="368">
        <f>'Order Form'!$L$11</f>
        <v>0</v>
      </c>
      <c r="F584" s="368" t="str">
        <f>IF(ISBLANK('Order Form'!$L$12),"",'Order Form'!$L$12)</f>
        <v/>
      </c>
      <c r="G584" s="369">
        <f t="shared" ca="1" si="42"/>
        <v>42157</v>
      </c>
      <c r="H584" s="370">
        <f>'Order Form'!$L$13</f>
        <v>0</v>
      </c>
      <c r="I584" s="371">
        <f>'Order Form'!E112</f>
        <v>12.5</v>
      </c>
      <c r="J584" s="372">
        <f>'Order Form'!L112</f>
        <v>0</v>
      </c>
      <c r="K584" s="367" t="str">
        <f t="shared" si="41"/>
        <v>F</v>
      </c>
      <c r="L5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4" s="367" t="str">
        <f>"SS2016"&amp;"-"&amp;D584&amp;"-"&amp;'Order Form'!$P$3&amp;"-2"</f>
        <v>SS2016-0-1-2</v>
      </c>
    </row>
    <row r="585" spans="1:13" x14ac:dyDescent="0.25">
      <c r="A585" s="364">
        <f>'Order Form'!A113</f>
        <v>100139</v>
      </c>
      <c r="B585" s="365">
        <f t="shared" si="39"/>
        <v>100139</v>
      </c>
      <c r="C585" s="366">
        <f t="shared" si="40"/>
        <v>100139</v>
      </c>
      <c r="D585" s="367">
        <f>'Order Form'!$N$2</f>
        <v>0</v>
      </c>
      <c r="E585" s="368">
        <f>'Order Form'!$L$11</f>
        <v>0</v>
      </c>
      <c r="F585" s="368" t="str">
        <f>IF(ISBLANK('Order Form'!$L$12),"",'Order Form'!$L$12)</f>
        <v/>
      </c>
      <c r="G585" s="369">
        <f t="shared" ca="1" si="42"/>
        <v>42157</v>
      </c>
      <c r="H585" s="370">
        <f>'Order Form'!$L$13</f>
        <v>0</v>
      </c>
      <c r="I585" s="371">
        <f>'Order Form'!E113</f>
        <v>12.5</v>
      </c>
      <c r="J585" s="372">
        <f>'Order Form'!L113</f>
        <v>0</v>
      </c>
      <c r="K585" s="367" t="str">
        <f t="shared" si="41"/>
        <v>F</v>
      </c>
      <c r="L5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5" s="367" t="str">
        <f>"SS2016"&amp;"-"&amp;D585&amp;"-"&amp;'Order Form'!$P$3&amp;"-2"</f>
        <v>SS2016-0-1-2</v>
      </c>
    </row>
    <row r="586" spans="1:13" x14ac:dyDescent="0.25">
      <c r="A586" s="364">
        <f>'Order Form'!A114</f>
        <v>100549</v>
      </c>
      <c r="B586" s="365">
        <f t="shared" si="39"/>
        <v>100549</v>
      </c>
      <c r="C586" s="366">
        <f t="shared" si="40"/>
        <v>100549</v>
      </c>
      <c r="D586" s="367">
        <f>'Order Form'!$N$2</f>
        <v>0</v>
      </c>
      <c r="E586" s="368">
        <f>'Order Form'!$L$11</f>
        <v>0</v>
      </c>
      <c r="F586" s="368" t="str">
        <f>IF(ISBLANK('Order Form'!$L$12),"",'Order Form'!$L$12)</f>
        <v/>
      </c>
      <c r="G586" s="369">
        <f t="shared" ca="1" si="42"/>
        <v>42157</v>
      </c>
      <c r="H586" s="370">
        <f>'Order Form'!$L$13</f>
        <v>0</v>
      </c>
      <c r="I586" s="371">
        <f>'Order Form'!E114</f>
        <v>12.5</v>
      </c>
      <c r="J586" s="372">
        <f>'Order Form'!L114</f>
        <v>0</v>
      </c>
      <c r="K586" s="367" t="str">
        <f t="shared" si="41"/>
        <v>F</v>
      </c>
      <c r="L5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6" s="367" t="str">
        <f>"SS2016"&amp;"-"&amp;D586&amp;"-"&amp;'Order Form'!$P$3&amp;"-2"</f>
        <v>SS2016-0-1-2</v>
      </c>
    </row>
    <row r="587" spans="1:13" x14ac:dyDescent="0.25">
      <c r="A587" s="364">
        <f>'Order Form'!A115</f>
        <v>111624.55499999999</v>
      </c>
      <c r="B587" s="365">
        <f t="shared" si="39"/>
        <v>111624.55499999999</v>
      </c>
      <c r="C587" s="366">
        <f t="shared" si="40"/>
        <v>111624.55499999999</v>
      </c>
      <c r="D587" s="367">
        <f>'Order Form'!$N$2</f>
        <v>0</v>
      </c>
      <c r="E587" s="368">
        <f>'Order Form'!$L$11</f>
        <v>0</v>
      </c>
      <c r="F587" s="368" t="str">
        <f>IF(ISBLANK('Order Form'!$L$12),"",'Order Form'!$L$12)</f>
        <v/>
      </c>
      <c r="G587" s="369">
        <f t="shared" ca="1" si="42"/>
        <v>42157</v>
      </c>
      <c r="H587" s="370">
        <f>'Order Form'!$L$13</f>
        <v>0</v>
      </c>
      <c r="I587" s="371">
        <f>'Order Form'!E115</f>
        <v>12.5</v>
      </c>
      <c r="J587" s="372">
        <f>'Order Form'!L115</f>
        <v>0</v>
      </c>
      <c r="K587" s="367" t="str">
        <f t="shared" si="41"/>
        <v>F</v>
      </c>
      <c r="L5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7" s="367" t="str">
        <f>"SS2016"&amp;"-"&amp;D587&amp;"-"&amp;'Order Form'!$P$3&amp;"-2"</f>
        <v>SS2016-0-1-2</v>
      </c>
    </row>
    <row r="588" spans="1:13" x14ac:dyDescent="0.25">
      <c r="A588" s="364">
        <f>'Order Form'!A116</f>
        <v>111664.70699999999</v>
      </c>
      <c r="B588" s="365">
        <f t="shared" si="39"/>
        <v>111664.70699999999</v>
      </c>
      <c r="C588" s="366">
        <f t="shared" si="40"/>
        <v>111664.70699999999</v>
      </c>
      <c r="D588" s="367">
        <f>'Order Form'!$N$2</f>
        <v>0</v>
      </c>
      <c r="E588" s="368">
        <f>'Order Form'!$L$11</f>
        <v>0</v>
      </c>
      <c r="F588" s="368" t="str">
        <f>IF(ISBLANK('Order Form'!$L$12),"",'Order Form'!$L$12)</f>
        <v/>
      </c>
      <c r="G588" s="369">
        <f t="shared" ca="1" si="42"/>
        <v>42157</v>
      </c>
      <c r="H588" s="370">
        <f>'Order Form'!$L$13</f>
        <v>0</v>
      </c>
      <c r="I588" s="371">
        <f>'Order Form'!E116</f>
        <v>12.5</v>
      </c>
      <c r="J588" s="372">
        <f>'Order Form'!L116</f>
        <v>0</v>
      </c>
      <c r="K588" s="367" t="str">
        <f t="shared" si="41"/>
        <v>F</v>
      </c>
      <c r="L5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8" s="367" t="str">
        <f>"SS2016"&amp;"-"&amp;D588&amp;"-"&amp;'Order Form'!$P$3&amp;"-2"</f>
        <v>SS2016-0-1-2</v>
      </c>
    </row>
    <row r="589" spans="1:13" x14ac:dyDescent="0.25">
      <c r="A589" s="364">
        <f>'Order Form'!A117</f>
        <v>108673</v>
      </c>
      <c r="B589" s="365">
        <f t="shared" si="39"/>
        <v>108673</v>
      </c>
      <c r="C589" s="366">
        <f t="shared" si="40"/>
        <v>108673</v>
      </c>
      <c r="D589" s="367">
        <f>'Order Form'!$N$2</f>
        <v>0</v>
      </c>
      <c r="E589" s="368">
        <f>'Order Form'!$L$11</f>
        <v>0</v>
      </c>
      <c r="F589" s="368" t="str">
        <f>IF(ISBLANK('Order Form'!$L$12),"",'Order Form'!$L$12)</f>
        <v/>
      </c>
      <c r="G589" s="369">
        <f t="shared" ca="1" si="42"/>
        <v>42157</v>
      </c>
      <c r="H589" s="370">
        <f>'Order Form'!$L$13</f>
        <v>0</v>
      </c>
      <c r="I589" s="371">
        <f>'Order Form'!E117</f>
        <v>12.5</v>
      </c>
      <c r="J589" s="372">
        <f>'Order Form'!L117</f>
        <v>0</v>
      </c>
      <c r="K589" s="367" t="str">
        <f t="shared" si="41"/>
        <v>F</v>
      </c>
      <c r="L5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89" s="367" t="str">
        <f>"SS2016"&amp;"-"&amp;D589&amp;"-"&amp;'Order Form'!$P$3&amp;"-2"</f>
        <v>SS2016-0-1-2</v>
      </c>
    </row>
    <row r="590" spans="1:13" x14ac:dyDescent="0.25">
      <c r="A590" s="364">
        <f>'Order Form'!A118</f>
        <v>107694</v>
      </c>
      <c r="B590" s="365">
        <f t="shared" si="39"/>
        <v>107694</v>
      </c>
      <c r="C590" s="366">
        <f t="shared" si="40"/>
        <v>107694</v>
      </c>
      <c r="D590" s="367">
        <f>'Order Form'!$N$2</f>
        <v>0</v>
      </c>
      <c r="E590" s="368">
        <f>'Order Form'!$L$11</f>
        <v>0</v>
      </c>
      <c r="F590" s="368" t="str">
        <f>IF(ISBLANK('Order Form'!$L$12),"",'Order Form'!$L$12)</f>
        <v/>
      </c>
      <c r="G590" s="369">
        <f t="shared" ca="1" si="42"/>
        <v>42157</v>
      </c>
      <c r="H590" s="370">
        <f>'Order Form'!$L$13</f>
        <v>0</v>
      </c>
      <c r="I590" s="371">
        <f>'Order Form'!E118</f>
        <v>12.5</v>
      </c>
      <c r="J590" s="372">
        <f>'Order Form'!L118</f>
        <v>0</v>
      </c>
      <c r="K590" s="367" t="str">
        <f t="shared" si="41"/>
        <v>F</v>
      </c>
      <c r="L5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0" s="367" t="str">
        <f>"SS2016"&amp;"-"&amp;D590&amp;"-"&amp;'Order Form'!$P$3&amp;"-2"</f>
        <v>SS2016-0-1-2</v>
      </c>
    </row>
    <row r="591" spans="1:13" x14ac:dyDescent="0.25">
      <c r="A591" s="364">
        <f>'Order Form'!A119</f>
        <v>107693</v>
      </c>
      <c r="B591" s="365">
        <f t="shared" si="39"/>
        <v>107693</v>
      </c>
      <c r="C591" s="366">
        <f t="shared" si="40"/>
        <v>107693</v>
      </c>
      <c r="D591" s="367">
        <f>'Order Form'!$N$2</f>
        <v>0</v>
      </c>
      <c r="E591" s="368">
        <f>'Order Form'!$L$11</f>
        <v>0</v>
      </c>
      <c r="F591" s="368" t="str">
        <f>IF(ISBLANK('Order Form'!$L$12),"",'Order Form'!$L$12)</f>
        <v/>
      </c>
      <c r="G591" s="369">
        <f t="shared" ca="1" si="42"/>
        <v>42157</v>
      </c>
      <c r="H591" s="370">
        <f>'Order Form'!$L$13</f>
        <v>0</v>
      </c>
      <c r="I591" s="371">
        <f>'Order Form'!E119</f>
        <v>12.5</v>
      </c>
      <c r="J591" s="372">
        <f>'Order Form'!L119</f>
        <v>0</v>
      </c>
      <c r="K591" s="367" t="str">
        <f t="shared" si="41"/>
        <v>F</v>
      </c>
      <c r="L5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1" s="367" t="str">
        <f>"SS2016"&amp;"-"&amp;D591&amp;"-"&amp;'Order Form'!$P$3&amp;"-2"</f>
        <v>SS2016-0-1-2</v>
      </c>
    </row>
    <row r="592" spans="1:13" x14ac:dyDescent="0.25">
      <c r="A592" s="364">
        <f>'Order Form'!A120</f>
        <v>107696</v>
      </c>
      <c r="B592" s="365">
        <f t="shared" si="39"/>
        <v>107696</v>
      </c>
      <c r="C592" s="366">
        <f t="shared" si="40"/>
        <v>107696</v>
      </c>
      <c r="D592" s="367">
        <f>'Order Form'!$N$2</f>
        <v>0</v>
      </c>
      <c r="E592" s="368">
        <f>'Order Form'!$L$11</f>
        <v>0</v>
      </c>
      <c r="F592" s="368" t="str">
        <f>IF(ISBLANK('Order Form'!$L$12),"",'Order Form'!$L$12)</f>
        <v/>
      </c>
      <c r="G592" s="369">
        <f t="shared" ca="1" si="42"/>
        <v>42157</v>
      </c>
      <c r="H592" s="370">
        <f>'Order Form'!$L$13</f>
        <v>0</v>
      </c>
      <c r="I592" s="371">
        <f>'Order Form'!E120</f>
        <v>12.5</v>
      </c>
      <c r="J592" s="372">
        <f>'Order Form'!L120</f>
        <v>0</v>
      </c>
      <c r="K592" s="367" t="str">
        <f t="shared" si="41"/>
        <v>F</v>
      </c>
      <c r="L5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2" s="367" t="str">
        <f>"SS2016"&amp;"-"&amp;D592&amp;"-"&amp;'Order Form'!$P$3&amp;"-2"</f>
        <v>SS2016-0-1-2</v>
      </c>
    </row>
    <row r="593" spans="1:13" x14ac:dyDescent="0.25">
      <c r="A593" s="364">
        <f>'Order Form'!A121</f>
        <v>107698</v>
      </c>
      <c r="B593" s="365">
        <f t="shared" si="39"/>
        <v>107698</v>
      </c>
      <c r="C593" s="366">
        <f t="shared" si="40"/>
        <v>107698</v>
      </c>
      <c r="D593" s="367">
        <f>'Order Form'!$N$2</f>
        <v>0</v>
      </c>
      <c r="E593" s="368">
        <f>'Order Form'!$L$11</f>
        <v>0</v>
      </c>
      <c r="F593" s="368" t="str">
        <f>IF(ISBLANK('Order Form'!$L$12),"",'Order Form'!$L$12)</f>
        <v/>
      </c>
      <c r="G593" s="369">
        <f t="shared" ca="1" si="42"/>
        <v>42157</v>
      </c>
      <c r="H593" s="370">
        <f>'Order Form'!$L$13</f>
        <v>0</v>
      </c>
      <c r="I593" s="371">
        <f>'Order Form'!E121</f>
        <v>12.5</v>
      </c>
      <c r="J593" s="372">
        <f>'Order Form'!L121</f>
        <v>0</v>
      </c>
      <c r="K593" s="367" t="str">
        <f t="shared" si="41"/>
        <v>F</v>
      </c>
      <c r="L5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3" s="367" t="str">
        <f>"SS2016"&amp;"-"&amp;D593&amp;"-"&amp;'Order Form'!$P$3&amp;"-2"</f>
        <v>SS2016-0-1-2</v>
      </c>
    </row>
    <row r="594" spans="1:13" x14ac:dyDescent="0.25">
      <c r="A594" s="364">
        <f>'Order Form'!A122</f>
        <v>107695</v>
      </c>
      <c r="B594" s="365">
        <f t="shared" si="39"/>
        <v>107695</v>
      </c>
      <c r="C594" s="366">
        <f t="shared" si="40"/>
        <v>107695</v>
      </c>
      <c r="D594" s="367">
        <f>'Order Form'!$N$2</f>
        <v>0</v>
      </c>
      <c r="E594" s="368">
        <f>'Order Form'!$L$11</f>
        <v>0</v>
      </c>
      <c r="F594" s="368" t="str">
        <f>IF(ISBLANK('Order Form'!$L$12),"",'Order Form'!$L$12)</f>
        <v/>
      </c>
      <c r="G594" s="369">
        <f t="shared" ca="1" si="42"/>
        <v>42157</v>
      </c>
      <c r="H594" s="370">
        <f>'Order Form'!$L$13</f>
        <v>0</v>
      </c>
      <c r="I594" s="371">
        <f>'Order Form'!E122</f>
        <v>12.5</v>
      </c>
      <c r="J594" s="372">
        <f>'Order Form'!L122</f>
        <v>0</v>
      </c>
      <c r="K594" s="367" t="str">
        <f t="shared" si="41"/>
        <v>F</v>
      </c>
      <c r="L5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4" s="367" t="str">
        <f>"SS2016"&amp;"-"&amp;D594&amp;"-"&amp;'Order Form'!$P$3&amp;"-2"</f>
        <v>SS2016-0-1-2</v>
      </c>
    </row>
    <row r="595" spans="1:13" x14ac:dyDescent="0.25">
      <c r="A595" s="364">
        <f>'Order Form'!A123</f>
        <v>111613.787</v>
      </c>
      <c r="B595" s="365">
        <f t="shared" si="39"/>
        <v>111613.787</v>
      </c>
      <c r="C595" s="366">
        <f t="shared" si="40"/>
        <v>111613.787</v>
      </c>
      <c r="D595" s="367">
        <f>'Order Form'!$N$2</f>
        <v>0</v>
      </c>
      <c r="E595" s="368">
        <f>'Order Form'!$L$11</f>
        <v>0</v>
      </c>
      <c r="F595" s="368" t="str">
        <f>IF(ISBLANK('Order Form'!$L$12),"",'Order Form'!$L$12)</f>
        <v/>
      </c>
      <c r="G595" s="369">
        <f t="shared" ca="1" si="42"/>
        <v>42157</v>
      </c>
      <c r="H595" s="370">
        <f>'Order Form'!$L$13</f>
        <v>0</v>
      </c>
      <c r="I595" s="371">
        <f>'Order Form'!E123</f>
        <v>12.5</v>
      </c>
      <c r="J595" s="372">
        <f>'Order Form'!L123</f>
        <v>0</v>
      </c>
      <c r="K595" s="367" t="str">
        <f t="shared" si="41"/>
        <v>F</v>
      </c>
      <c r="L5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5" s="367" t="str">
        <f>"SS2016"&amp;"-"&amp;D595&amp;"-"&amp;'Order Form'!$P$3&amp;"-2"</f>
        <v>SS2016-0-1-2</v>
      </c>
    </row>
    <row r="596" spans="1:13" x14ac:dyDescent="0.25">
      <c r="A596" s="364">
        <f>'Order Form'!A124</f>
        <v>111643.55499999999</v>
      </c>
      <c r="B596" s="365">
        <f t="shared" si="39"/>
        <v>111643.55499999999</v>
      </c>
      <c r="C596" s="366">
        <f t="shared" si="40"/>
        <v>111643.55499999999</v>
      </c>
      <c r="D596" s="367">
        <f>'Order Form'!$N$2</f>
        <v>0</v>
      </c>
      <c r="E596" s="368">
        <f>'Order Form'!$L$11</f>
        <v>0</v>
      </c>
      <c r="F596" s="368" t="str">
        <f>IF(ISBLANK('Order Form'!$L$12),"",'Order Form'!$L$12)</f>
        <v/>
      </c>
      <c r="G596" s="369">
        <f t="shared" ca="1" si="42"/>
        <v>42157</v>
      </c>
      <c r="H596" s="370">
        <f>'Order Form'!$L$13</f>
        <v>0</v>
      </c>
      <c r="I596" s="371">
        <f>'Order Form'!E124</f>
        <v>12.5</v>
      </c>
      <c r="J596" s="372">
        <f>'Order Form'!L124</f>
        <v>0</v>
      </c>
      <c r="K596" s="367" t="str">
        <f t="shared" si="41"/>
        <v>F</v>
      </c>
      <c r="L5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6" s="367" t="str">
        <f>"SS2016"&amp;"-"&amp;D596&amp;"-"&amp;'Order Form'!$P$3&amp;"-2"</f>
        <v>SS2016-0-1-2</v>
      </c>
    </row>
    <row r="597" spans="1:13" x14ac:dyDescent="0.25">
      <c r="A597" s="364">
        <f>'Order Form'!A125</f>
        <v>111642.70699999999</v>
      </c>
      <c r="B597" s="365">
        <f t="shared" si="39"/>
        <v>111642.70699999999</v>
      </c>
      <c r="C597" s="366">
        <f t="shared" si="40"/>
        <v>111642.70699999999</v>
      </c>
      <c r="D597" s="367">
        <f>'Order Form'!$N$2</f>
        <v>0</v>
      </c>
      <c r="E597" s="368">
        <f>'Order Form'!$L$11</f>
        <v>0</v>
      </c>
      <c r="F597" s="368" t="str">
        <f>IF(ISBLANK('Order Form'!$L$12),"",'Order Form'!$L$12)</f>
        <v/>
      </c>
      <c r="G597" s="369">
        <f t="shared" ca="1" si="42"/>
        <v>42157</v>
      </c>
      <c r="H597" s="370">
        <f>'Order Form'!$L$13</f>
        <v>0</v>
      </c>
      <c r="I597" s="371">
        <f>'Order Form'!E125</f>
        <v>12.5</v>
      </c>
      <c r="J597" s="372">
        <f>'Order Form'!L125</f>
        <v>0</v>
      </c>
      <c r="K597" s="367" t="str">
        <f t="shared" si="41"/>
        <v>F</v>
      </c>
      <c r="L5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7" s="367" t="str">
        <f>"SS2016"&amp;"-"&amp;D597&amp;"-"&amp;'Order Form'!$P$3&amp;"-2"</f>
        <v>SS2016-0-1-2</v>
      </c>
    </row>
    <row r="598" spans="1:13" x14ac:dyDescent="0.25">
      <c r="A598" s="364">
        <f>'Order Form'!A126</f>
        <v>108700</v>
      </c>
      <c r="B598" s="365">
        <f t="shared" si="39"/>
        <v>108700</v>
      </c>
      <c r="C598" s="366">
        <f t="shared" si="40"/>
        <v>108700</v>
      </c>
      <c r="D598" s="367">
        <f>'Order Form'!$N$2</f>
        <v>0</v>
      </c>
      <c r="E598" s="368">
        <f>'Order Form'!$L$11</f>
        <v>0</v>
      </c>
      <c r="F598" s="368" t="str">
        <f>IF(ISBLANK('Order Form'!$L$12),"",'Order Form'!$L$12)</f>
        <v/>
      </c>
      <c r="G598" s="369">
        <f t="shared" ca="1" si="42"/>
        <v>42157</v>
      </c>
      <c r="H598" s="370">
        <f>'Order Form'!$L$13</f>
        <v>0</v>
      </c>
      <c r="I598" s="371">
        <f>'Order Form'!E126</f>
        <v>12.5</v>
      </c>
      <c r="J598" s="372">
        <f>'Order Form'!L126</f>
        <v>0</v>
      </c>
      <c r="K598" s="367" t="str">
        <f t="shared" si="41"/>
        <v>F</v>
      </c>
      <c r="L5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8" s="367" t="str">
        <f>"SS2016"&amp;"-"&amp;D598&amp;"-"&amp;'Order Form'!$P$3&amp;"-2"</f>
        <v>SS2016-0-1-2</v>
      </c>
    </row>
    <row r="599" spans="1:13" x14ac:dyDescent="0.25">
      <c r="A599" s="364">
        <f>'Order Form'!A127</f>
        <v>111656.55499999999</v>
      </c>
      <c r="B599" s="365">
        <f t="shared" si="39"/>
        <v>111656.55499999999</v>
      </c>
      <c r="C599" s="366">
        <f t="shared" si="40"/>
        <v>111656.55499999999</v>
      </c>
      <c r="D599" s="367">
        <f>'Order Form'!$N$2</f>
        <v>0</v>
      </c>
      <c r="E599" s="368">
        <f>'Order Form'!$L$11</f>
        <v>0</v>
      </c>
      <c r="F599" s="368" t="str">
        <f>IF(ISBLANK('Order Form'!$L$12),"",'Order Form'!$L$12)</f>
        <v/>
      </c>
      <c r="G599" s="369">
        <f t="shared" ca="1" si="42"/>
        <v>42157</v>
      </c>
      <c r="H599" s="370">
        <f>'Order Form'!$L$13</f>
        <v>0</v>
      </c>
      <c r="I599" s="371">
        <f>'Order Form'!E127</f>
        <v>12.5</v>
      </c>
      <c r="J599" s="372">
        <f>'Order Form'!L127</f>
        <v>0</v>
      </c>
      <c r="K599" s="367" t="str">
        <f t="shared" si="41"/>
        <v>F</v>
      </c>
      <c r="L5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599" s="367" t="str">
        <f>"SS2016"&amp;"-"&amp;D599&amp;"-"&amp;'Order Form'!$P$3&amp;"-2"</f>
        <v>SS2016-0-1-2</v>
      </c>
    </row>
    <row r="600" spans="1:13" x14ac:dyDescent="0.25">
      <c r="A600" s="364">
        <f>'Order Form'!A128</f>
        <v>111655.55499999999</v>
      </c>
      <c r="B600" s="365">
        <f t="shared" si="39"/>
        <v>111655.55499999999</v>
      </c>
      <c r="C600" s="366">
        <f t="shared" si="40"/>
        <v>111655.55499999999</v>
      </c>
      <c r="D600" s="367">
        <f>'Order Form'!$N$2</f>
        <v>0</v>
      </c>
      <c r="E600" s="368">
        <f>'Order Form'!$L$11</f>
        <v>0</v>
      </c>
      <c r="F600" s="368" t="str">
        <f>IF(ISBLANK('Order Form'!$L$12),"",'Order Form'!$L$12)</f>
        <v/>
      </c>
      <c r="G600" s="369">
        <f t="shared" ca="1" si="42"/>
        <v>42157</v>
      </c>
      <c r="H600" s="370">
        <f>'Order Form'!$L$13</f>
        <v>0</v>
      </c>
      <c r="I600" s="371">
        <f>'Order Form'!E128</f>
        <v>12.5</v>
      </c>
      <c r="J600" s="372">
        <f>'Order Form'!L128</f>
        <v>0</v>
      </c>
      <c r="K600" s="367" t="str">
        <f t="shared" si="41"/>
        <v>F</v>
      </c>
      <c r="L6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0" s="367" t="str">
        <f>"SS2016"&amp;"-"&amp;D600&amp;"-"&amp;'Order Form'!$P$3&amp;"-2"</f>
        <v>SS2016-0-1-2</v>
      </c>
    </row>
    <row r="601" spans="1:13" x14ac:dyDescent="0.25">
      <c r="A601" s="364">
        <f>'Order Form'!A129</f>
        <v>111654.93700000001</v>
      </c>
      <c r="B601" s="365">
        <f t="shared" si="39"/>
        <v>111654.93700000001</v>
      </c>
      <c r="C601" s="366">
        <f t="shared" si="40"/>
        <v>111654.93700000001</v>
      </c>
      <c r="D601" s="367">
        <f>'Order Form'!$N$2</f>
        <v>0</v>
      </c>
      <c r="E601" s="368">
        <f>'Order Form'!$L$11</f>
        <v>0</v>
      </c>
      <c r="F601" s="368" t="str">
        <f>IF(ISBLANK('Order Form'!$L$12),"",'Order Form'!$L$12)</f>
        <v/>
      </c>
      <c r="G601" s="369">
        <f t="shared" ca="1" si="42"/>
        <v>42157</v>
      </c>
      <c r="H601" s="370">
        <f>'Order Form'!$L$13</f>
        <v>0</v>
      </c>
      <c r="I601" s="371">
        <f>'Order Form'!E129</f>
        <v>12.5</v>
      </c>
      <c r="J601" s="372">
        <f>'Order Form'!L129</f>
        <v>0</v>
      </c>
      <c r="K601" s="367" t="str">
        <f t="shared" si="41"/>
        <v>F</v>
      </c>
      <c r="L6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1" s="367" t="str">
        <f>"SS2016"&amp;"-"&amp;D601&amp;"-"&amp;'Order Form'!$P$3&amp;"-2"</f>
        <v>SS2016-0-1-2</v>
      </c>
    </row>
    <row r="602" spans="1:13" x14ac:dyDescent="0.25">
      <c r="A602" s="364">
        <f>'Order Form'!A130</f>
        <v>100482</v>
      </c>
      <c r="B602" s="365">
        <f t="shared" si="39"/>
        <v>100482</v>
      </c>
      <c r="C602" s="366">
        <f t="shared" si="40"/>
        <v>100482</v>
      </c>
      <c r="D602" s="367">
        <f>'Order Form'!$N$2</f>
        <v>0</v>
      </c>
      <c r="E602" s="368">
        <f>'Order Form'!$L$11</f>
        <v>0</v>
      </c>
      <c r="F602" s="368" t="str">
        <f>IF(ISBLANK('Order Form'!$L$12),"",'Order Form'!$L$12)</f>
        <v/>
      </c>
      <c r="G602" s="369">
        <f t="shared" ca="1" si="42"/>
        <v>42157</v>
      </c>
      <c r="H602" s="370">
        <f>'Order Form'!$L$13</f>
        <v>0</v>
      </c>
      <c r="I602" s="371">
        <f>'Order Form'!E130</f>
        <v>12.5</v>
      </c>
      <c r="J602" s="372">
        <f>'Order Form'!L130</f>
        <v>0</v>
      </c>
      <c r="K602" s="367" t="str">
        <f t="shared" si="41"/>
        <v>F</v>
      </c>
      <c r="L6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2" s="367" t="str">
        <f>"SS2016"&amp;"-"&amp;D602&amp;"-"&amp;'Order Form'!$P$3&amp;"-2"</f>
        <v>SS2016-0-1-2</v>
      </c>
    </row>
    <row r="603" spans="1:13" x14ac:dyDescent="0.25">
      <c r="A603" s="364">
        <f>'Order Form'!A131</f>
        <v>100483</v>
      </c>
      <c r="B603" s="365">
        <f t="shared" si="39"/>
        <v>100483</v>
      </c>
      <c r="C603" s="366">
        <f t="shared" si="40"/>
        <v>100483</v>
      </c>
      <c r="D603" s="367">
        <f>'Order Form'!$N$2</f>
        <v>0</v>
      </c>
      <c r="E603" s="368">
        <f>'Order Form'!$L$11</f>
        <v>0</v>
      </c>
      <c r="F603" s="368" t="str">
        <f>IF(ISBLANK('Order Form'!$L$12),"",'Order Form'!$L$12)</f>
        <v/>
      </c>
      <c r="G603" s="369">
        <f t="shared" ca="1" si="42"/>
        <v>42157</v>
      </c>
      <c r="H603" s="370">
        <f>'Order Form'!$L$13</f>
        <v>0</v>
      </c>
      <c r="I603" s="371">
        <f>'Order Form'!E131</f>
        <v>12.5</v>
      </c>
      <c r="J603" s="372">
        <f>'Order Form'!L131</f>
        <v>0</v>
      </c>
      <c r="K603" s="367" t="str">
        <f t="shared" si="41"/>
        <v>F</v>
      </c>
      <c r="L6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3" s="367" t="str">
        <f>"SS2016"&amp;"-"&amp;D603&amp;"-"&amp;'Order Form'!$P$3&amp;"-2"</f>
        <v>SS2016-0-1-2</v>
      </c>
    </row>
    <row r="604" spans="1:13" x14ac:dyDescent="0.25">
      <c r="A604" s="364">
        <f>'Order Form'!A132</f>
        <v>100481</v>
      </c>
      <c r="B604" s="365">
        <f t="shared" si="39"/>
        <v>100481</v>
      </c>
      <c r="C604" s="366">
        <f t="shared" si="40"/>
        <v>100481</v>
      </c>
      <c r="D604" s="367">
        <f>'Order Form'!$N$2</f>
        <v>0</v>
      </c>
      <c r="E604" s="368">
        <f>'Order Form'!$L$11</f>
        <v>0</v>
      </c>
      <c r="F604" s="368" t="str">
        <f>IF(ISBLANK('Order Form'!$L$12),"",'Order Form'!$L$12)</f>
        <v/>
      </c>
      <c r="G604" s="369">
        <f t="shared" ca="1" si="42"/>
        <v>42157</v>
      </c>
      <c r="H604" s="370">
        <f>'Order Form'!$L$13</f>
        <v>0</v>
      </c>
      <c r="I604" s="371">
        <f>'Order Form'!E132</f>
        <v>12.5</v>
      </c>
      <c r="J604" s="372">
        <f>'Order Form'!L132</f>
        <v>0</v>
      </c>
      <c r="K604" s="367" t="str">
        <f t="shared" si="41"/>
        <v>F</v>
      </c>
      <c r="L6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4" s="367" t="str">
        <f>"SS2016"&amp;"-"&amp;D604&amp;"-"&amp;'Order Form'!$P$3&amp;"-2"</f>
        <v>SS2016-0-1-2</v>
      </c>
    </row>
    <row r="605" spans="1:13" x14ac:dyDescent="0.25">
      <c r="A605" s="364">
        <f>'Order Form'!A133</f>
        <v>107700</v>
      </c>
      <c r="B605" s="365">
        <f t="shared" si="39"/>
        <v>107700</v>
      </c>
      <c r="C605" s="366">
        <f t="shared" si="40"/>
        <v>107700</v>
      </c>
      <c r="D605" s="367">
        <f>'Order Form'!$N$2</f>
        <v>0</v>
      </c>
      <c r="E605" s="368">
        <f>'Order Form'!$L$11</f>
        <v>0</v>
      </c>
      <c r="F605" s="368" t="str">
        <f>IF(ISBLANK('Order Form'!$L$12),"",'Order Form'!$L$12)</f>
        <v/>
      </c>
      <c r="G605" s="369">
        <f t="shared" ca="1" si="42"/>
        <v>42157</v>
      </c>
      <c r="H605" s="370">
        <f>'Order Form'!$L$13</f>
        <v>0</v>
      </c>
      <c r="I605" s="371">
        <f>'Order Form'!E133</f>
        <v>12.5</v>
      </c>
      <c r="J605" s="372">
        <f>'Order Form'!L133</f>
        <v>0</v>
      </c>
      <c r="K605" s="367" t="str">
        <f t="shared" si="41"/>
        <v>F</v>
      </c>
      <c r="L6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5" s="367" t="str">
        <f>"SS2016"&amp;"-"&amp;D605&amp;"-"&amp;'Order Form'!$P$3&amp;"-2"</f>
        <v>SS2016-0-1-2</v>
      </c>
    </row>
    <row r="606" spans="1:13" x14ac:dyDescent="0.25">
      <c r="A606" s="364">
        <f>'Order Form'!A134</f>
        <v>107701</v>
      </c>
      <c r="B606" s="365">
        <f t="shared" si="39"/>
        <v>107701</v>
      </c>
      <c r="C606" s="366">
        <f t="shared" si="40"/>
        <v>107701</v>
      </c>
      <c r="D606" s="367">
        <f>'Order Form'!$N$2</f>
        <v>0</v>
      </c>
      <c r="E606" s="368">
        <f>'Order Form'!$L$11</f>
        <v>0</v>
      </c>
      <c r="F606" s="368" t="str">
        <f>IF(ISBLANK('Order Form'!$L$12),"",'Order Form'!$L$12)</f>
        <v/>
      </c>
      <c r="G606" s="369">
        <f t="shared" ca="1" si="42"/>
        <v>42157</v>
      </c>
      <c r="H606" s="370">
        <f>'Order Form'!$L$13</f>
        <v>0</v>
      </c>
      <c r="I606" s="371">
        <f>'Order Form'!E134</f>
        <v>12.5</v>
      </c>
      <c r="J606" s="372">
        <f>'Order Form'!L134</f>
        <v>0</v>
      </c>
      <c r="K606" s="367" t="str">
        <f t="shared" si="41"/>
        <v>F</v>
      </c>
      <c r="L6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6" s="367" t="str">
        <f>"SS2016"&amp;"-"&amp;D606&amp;"-"&amp;'Order Form'!$P$3&amp;"-2"</f>
        <v>SS2016-0-1-2</v>
      </c>
    </row>
    <row r="607" spans="1:13" x14ac:dyDescent="0.25">
      <c r="A607" s="364">
        <f>'Order Form'!A135</f>
        <v>107702</v>
      </c>
      <c r="B607" s="365">
        <f t="shared" si="39"/>
        <v>107702</v>
      </c>
      <c r="C607" s="366">
        <f t="shared" si="40"/>
        <v>107702</v>
      </c>
      <c r="D607" s="367">
        <f>'Order Form'!$N$2</f>
        <v>0</v>
      </c>
      <c r="E607" s="368">
        <f>'Order Form'!$L$11</f>
        <v>0</v>
      </c>
      <c r="F607" s="368" t="str">
        <f>IF(ISBLANK('Order Form'!$L$12),"",'Order Form'!$L$12)</f>
        <v/>
      </c>
      <c r="G607" s="369">
        <f t="shared" ca="1" si="42"/>
        <v>42157</v>
      </c>
      <c r="H607" s="370">
        <f>'Order Form'!$L$13</f>
        <v>0</v>
      </c>
      <c r="I607" s="371">
        <f>'Order Form'!E135</f>
        <v>12.5</v>
      </c>
      <c r="J607" s="372">
        <f>'Order Form'!L135</f>
        <v>0</v>
      </c>
      <c r="K607" s="367" t="str">
        <f t="shared" si="41"/>
        <v>F</v>
      </c>
      <c r="L6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7" s="367" t="str">
        <f>"SS2016"&amp;"-"&amp;D607&amp;"-"&amp;'Order Form'!$P$3&amp;"-2"</f>
        <v>SS2016-0-1-2</v>
      </c>
    </row>
    <row r="608" spans="1:13" x14ac:dyDescent="0.25">
      <c r="A608" s="364">
        <f>'Order Form'!A136</f>
        <v>107703</v>
      </c>
      <c r="B608" s="365">
        <f t="shared" si="39"/>
        <v>107703</v>
      </c>
      <c r="C608" s="366">
        <f t="shared" si="40"/>
        <v>107703</v>
      </c>
      <c r="D608" s="367">
        <f>'Order Form'!$N$2</f>
        <v>0</v>
      </c>
      <c r="E608" s="368">
        <f>'Order Form'!$L$11</f>
        <v>0</v>
      </c>
      <c r="F608" s="368" t="str">
        <f>IF(ISBLANK('Order Form'!$L$12),"",'Order Form'!$L$12)</f>
        <v/>
      </c>
      <c r="G608" s="369">
        <f t="shared" ca="1" si="42"/>
        <v>42157</v>
      </c>
      <c r="H608" s="370">
        <f>'Order Form'!$L$13</f>
        <v>0</v>
      </c>
      <c r="I608" s="371">
        <f>'Order Form'!E136</f>
        <v>12.5</v>
      </c>
      <c r="J608" s="372">
        <f>'Order Form'!L136</f>
        <v>0</v>
      </c>
      <c r="K608" s="367" t="str">
        <f t="shared" si="41"/>
        <v>F</v>
      </c>
      <c r="L6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8" s="367" t="str">
        <f>"SS2016"&amp;"-"&amp;D608&amp;"-"&amp;'Order Form'!$P$3&amp;"-2"</f>
        <v>SS2016-0-1-2</v>
      </c>
    </row>
    <row r="609" spans="1:13" x14ac:dyDescent="0.25">
      <c r="A609" s="364">
        <f>'Order Form'!A137</f>
        <v>108674</v>
      </c>
      <c r="B609" s="365">
        <f t="shared" si="39"/>
        <v>108674</v>
      </c>
      <c r="C609" s="366">
        <f t="shared" si="40"/>
        <v>108674</v>
      </c>
      <c r="D609" s="367">
        <f>'Order Form'!$N$2</f>
        <v>0</v>
      </c>
      <c r="E609" s="368">
        <f>'Order Form'!$L$11</f>
        <v>0</v>
      </c>
      <c r="F609" s="368" t="str">
        <f>IF(ISBLANK('Order Form'!$L$12),"",'Order Form'!$L$12)</f>
        <v/>
      </c>
      <c r="G609" s="369">
        <f t="shared" ca="1" si="42"/>
        <v>42157</v>
      </c>
      <c r="H609" s="370">
        <f>'Order Form'!$L$13</f>
        <v>0</v>
      </c>
      <c r="I609" s="371">
        <f>'Order Form'!E137</f>
        <v>12.5</v>
      </c>
      <c r="J609" s="372">
        <f>'Order Form'!L137</f>
        <v>0</v>
      </c>
      <c r="K609" s="367" t="str">
        <f t="shared" si="41"/>
        <v>F</v>
      </c>
      <c r="L6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09" s="367" t="str">
        <f>"SS2016"&amp;"-"&amp;D609&amp;"-"&amp;'Order Form'!$P$3&amp;"-2"</f>
        <v>SS2016-0-1-2</v>
      </c>
    </row>
    <row r="610" spans="1:13" x14ac:dyDescent="0.25">
      <c r="A610" s="364">
        <f>'Order Form'!A138</f>
        <v>108675</v>
      </c>
      <c r="B610" s="365">
        <f t="shared" si="39"/>
        <v>108675</v>
      </c>
      <c r="C610" s="366">
        <f t="shared" si="40"/>
        <v>108675</v>
      </c>
      <c r="D610" s="367">
        <f>'Order Form'!$N$2</f>
        <v>0</v>
      </c>
      <c r="E610" s="368">
        <f>'Order Form'!$L$11</f>
        <v>0</v>
      </c>
      <c r="F610" s="368" t="str">
        <f>IF(ISBLANK('Order Form'!$L$12),"",'Order Form'!$L$12)</f>
        <v/>
      </c>
      <c r="G610" s="369">
        <f t="shared" ca="1" si="42"/>
        <v>42157</v>
      </c>
      <c r="H610" s="370">
        <f>'Order Form'!$L$13</f>
        <v>0</v>
      </c>
      <c r="I610" s="371">
        <f>'Order Form'!E138</f>
        <v>12.5</v>
      </c>
      <c r="J610" s="372">
        <f>'Order Form'!L138</f>
        <v>0</v>
      </c>
      <c r="K610" s="367" t="str">
        <f t="shared" si="41"/>
        <v>F</v>
      </c>
      <c r="L6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0" s="367" t="str">
        <f>"SS2016"&amp;"-"&amp;D610&amp;"-"&amp;'Order Form'!$P$3&amp;"-2"</f>
        <v>SS2016-0-1-2</v>
      </c>
    </row>
    <row r="611" spans="1:13" x14ac:dyDescent="0.25">
      <c r="A611" s="364">
        <f>'Order Form'!A139</f>
        <v>100208</v>
      </c>
      <c r="B611" s="365">
        <f t="shared" si="39"/>
        <v>100208</v>
      </c>
      <c r="C611" s="366">
        <f t="shared" si="40"/>
        <v>100208</v>
      </c>
      <c r="D611" s="367">
        <f>'Order Form'!$N$2</f>
        <v>0</v>
      </c>
      <c r="E611" s="368">
        <f>'Order Form'!$L$11</f>
        <v>0</v>
      </c>
      <c r="F611" s="368" t="str">
        <f>IF(ISBLANK('Order Form'!$L$12),"",'Order Form'!$L$12)</f>
        <v/>
      </c>
      <c r="G611" s="369">
        <f t="shared" ca="1" si="42"/>
        <v>42157</v>
      </c>
      <c r="H611" s="370">
        <f>'Order Form'!$L$13</f>
        <v>0</v>
      </c>
      <c r="I611" s="371">
        <f>'Order Form'!E139</f>
        <v>12.5</v>
      </c>
      <c r="J611" s="372">
        <f>'Order Form'!L139</f>
        <v>0</v>
      </c>
      <c r="K611" s="367" t="str">
        <f t="shared" si="41"/>
        <v>F</v>
      </c>
      <c r="L6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1" s="367" t="str">
        <f>"SS2016"&amp;"-"&amp;D611&amp;"-"&amp;'Order Form'!$P$3&amp;"-2"</f>
        <v>SS2016-0-1-2</v>
      </c>
    </row>
    <row r="612" spans="1:13" x14ac:dyDescent="0.25">
      <c r="A612" s="364">
        <f>'Order Form'!A140</f>
        <v>111641.999</v>
      </c>
      <c r="B612" s="365">
        <f t="shared" si="39"/>
        <v>111641.999</v>
      </c>
      <c r="C612" s="366">
        <f t="shared" si="40"/>
        <v>111641.999</v>
      </c>
      <c r="D612" s="367">
        <f>'Order Form'!$N$2</f>
        <v>0</v>
      </c>
      <c r="E612" s="368">
        <f>'Order Form'!$L$11</f>
        <v>0</v>
      </c>
      <c r="F612" s="368" t="str">
        <f>IF(ISBLANK('Order Form'!$L$12),"",'Order Form'!$L$12)</f>
        <v/>
      </c>
      <c r="G612" s="369">
        <f t="shared" ca="1" si="42"/>
        <v>42157</v>
      </c>
      <c r="H612" s="370">
        <f>'Order Form'!$L$13</f>
        <v>0</v>
      </c>
      <c r="I612" s="371">
        <f>'Order Form'!E140</f>
        <v>12.5</v>
      </c>
      <c r="J612" s="372">
        <f>'Order Form'!L140</f>
        <v>0</v>
      </c>
      <c r="K612" s="367" t="str">
        <f t="shared" si="41"/>
        <v>F</v>
      </c>
      <c r="L6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2" s="367" t="str">
        <f>"SS2016"&amp;"-"&amp;D612&amp;"-"&amp;'Order Form'!$P$3&amp;"-2"</f>
        <v>SS2016-0-1-2</v>
      </c>
    </row>
    <row r="613" spans="1:13" x14ac:dyDescent="0.25">
      <c r="A613" s="364">
        <f>'Order Form'!A141</f>
        <v>100486</v>
      </c>
      <c r="B613" s="365">
        <f t="shared" si="39"/>
        <v>100486</v>
      </c>
      <c r="C613" s="366">
        <f t="shared" si="40"/>
        <v>100486</v>
      </c>
      <c r="D613" s="367">
        <f>'Order Form'!$N$2</f>
        <v>0</v>
      </c>
      <c r="E613" s="368">
        <f>'Order Form'!$L$11</f>
        <v>0</v>
      </c>
      <c r="F613" s="368" t="str">
        <f>IF(ISBLANK('Order Form'!$L$12),"",'Order Form'!$L$12)</f>
        <v/>
      </c>
      <c r="G613" s="369">
        <f t="shared" ca="1" si="42"/>
        <v>42157</v>
      </c>
      <c r="H613" s="370">
        <f>'Order Form'!$L$13</f>
        <v>0</v>
      </c>
      <c r="I613" s="371">
        <f>'Order Form'!E141</f>
        <v>12.5</v>
      </c>
      <c r="J613" s="372">
        <f>'Order Form'!L141</f>
        <v>0</v>
      </c>
      <c r="K613" s="367" t="str">
        <f t="shared" si="41"/>
        <v>F</v>
      </c>
      <c r="L6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3" s="367" t="str">
        <f>"SS2016"&amp;"-"&amp;D613&amp;"-"&amp;'Order Form'!$P$3&amp;"-2"</f>
        <v>SS2016-0-1-2</v>
      </c>
    </row>
    <row r="614" spans="1:13" x14ac:dyDescent="0.25">
      <c r="A614" s="364">
        <f>'Order Form'!A142</f>
        <v>100485</v>
      </c>
      <c r="B614" s="365">
        <f t="shared" si="39"/>
        <v>100485</v>
      </c>
      <c r="C614" s="366">
        <f t="shared" si="40"/>
        <v>100485</v>
      </c>
      <c r="D614" s="367">
        <f>'Order Form'!$N$2</f>
        <v>0</v>
      </c>
      <c r="E614" s="368">
        <f>'Order Form'!$L$11</f>
        <v>0</v>
      </c>
      <c r="F614" s="368" t="str">
        <f>IF(ISBLANK('Order Form'!$L$12),"",'Order Form'!$L$12)</f>
        <v/>
      </c>
      <c r="G614" s="369">
        <f t="shared" ca="1" si="42"/>
        <v>42157</v>
      </c>
      <c r="H614" s="370">
        <f>'Order Form'!$L$13</f>
        <v>0</v>
      </c>
      <c r="I614" s="371">
        <f>'Order Form'!E142</f>
        <v>12.5</v>
      </c>
      <c r="J614" s="372">
        <f>'Order Form'!L142</f>
        <v>0</v>
      </c>
      <c r="K614" s="367" t="str">
        <f t="shared" si="41"/>
        <v>F</v>
      </c>
      <c r="L6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4" s="367" t="str">
        <f>"SS2016"&amp;"-"&amp;D614&amp;"-"&amp;'Order Form'!$P$3&amp;"-2"</f>
        <v>SS2016-0-1-2</v>
      </c>
    </row>
    <row r="615" spans="1:13" x14ac:dyDescent="0.25">
      <c r="A615" s="364">
        <f>'Order Form'!A143</f>
        <v>100487</v>
      </c>
      <c r="B615" s="365">
        <f t="shared" si="39"/>
        <v>100487</v>
      </c>
      <c r="C615" s="366">
        <f t="shared" si="40"/>
        <v>100487</v>
      </c>
      <c r="D615" s="367">
        <f>'Order Form'!$N$2</f>
        <v>0</v>
      </c>
      <c r="E615" s="368">
        <f>'Order Form'!$L$11</f>
        <v>0</v>
      </c>
      <c r="F615" s="368" t="str">
        <f>IF(ISBLANK('Order Form'!$L$12),"",'Order Form'!$L$12)</f>
        <v/>
      </c>
      <c r="G615" s="369">
        <f t="shared" ca="1" si="42"/>
        <v>42157</v>
      </c>
      <c r="H615" s="370">
        <f>'Order Form'!$L$13</f>
        <v>0</v>
      </c>
      <c r="I615" s="371">
        <f>'Order Form'!E143</f>
        <v>12.5</v>
      </c>
      <c r="J615" s="372">
        <f>'Order Form'!L143</f>
        <v>0</v>
      </c>
      <c r="K615" s="367" t="str">
        <f t="shared" si="41"/>
        <v>F</v>
      </c>
      <c r="L6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5" s="367" t="str">
        <f>"SS2016"&amp;"-"&amp;D615&amp;"-"&amp;'Order Form'!$P$3&amp;"-2"</f>
        <v>SS2016-0-1-2</v>
      </c>
    </row>
    <row r="616" spans="1:13" x14ac:dyDescent="0.25">
      <c r="A616" s="364">
        <f>'Order Form'!A144</f>
        <v>100488</v>
      </c>
      <c r="B616" s="365">
        <f t="shared" si="39"/>
        <v>100488</v>
      </c>
      <c r="C616" s="366">
        <f t="shared" si="40"/>
        <v>100488</v>
      </c>
      <c r="D616" s="367">
        <f>'Order Form'!$N$2</f>
        <v>0</v>
      </c>
      <c r="E616" s="368">
        <f>'Order Form'!$L$11</f>
        <v>0</v>
      </c>
      <c r="F616" s="368" t="str">
        <f>IF(ISBLANK('Order Form'!$L$12),"",'Order Form'!$L$12)</f>
        <v/>
      </c>
      <c r="G616" s="369">
        <f t="shared" ca="1" si="42"/>
        <v>42157</v>
      </c>
      <c r="H616" s="370">
        <f>'Order Form'!$L$13</f>
        <v>0</v>
      </c>
      <c r="I616" s="371">
        <f>'Order Form'!E144</f>
        <v>12.5</v>
      </c>
      <c r="J616" s="372">
        <f>'Order Form'!L144</f>
        <v>0</v>
      </c>
      <c r="K616" s="367" t="str">
        <f t="shared" si="41"/>
        <v>F</v>
      </c>
      <c r="L6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6" s="367" t="str">
        <f>"SS2016"&amp;"-"&amp;D616&amp;"-"&amp;'Order Form'!$P$3&amp;"-2"</f>
        <v>SS2016-0-1-2</v>
      </c>
    </row>
    <row r="617" spans="1:13" x14ac:dyDescent="0.25">
      <c r="A617" s="364">
        <f>'Order Form'!A145</f>
        <v>100489</v>
      </c>
      <c r="B617" s="365">
        <f t="shared" si="39"/>
        <v>100489</v>
      </c>
      <c r="C617" s="366">
        <f t="shared" si="40"/>
        <v>100489</v>
      </c>
      <c r="D617" s="367">
        <f>'Order Form'!$N$2</f>
        <v>0</v>
      </c>
      <c r="E617" s="368">
        <f>'Order Form'!$L$11</f>
        <v>0</v>
      </c>
      <c r="F617" s="368" t="str">
        <f>IF(ISBLANK('Order Form'!$L$12),"",'Order Form'!$L$12)</f>
        <v/>
      </c>
      <c r="G617" s="369">
        <f t="shared" ca="1" si="42"/>
        <v>42157</v>
      </c>
      <c r="H617" s="370">
        <f>'Order Form'!$L$13</f>
        <v>0</v>
      </c>
      <c r="I617" s="371">
        <f>'Order Form'!E145</f>
        <v>12.5</v>
      </c>
      <c r="J617" s="372">
        <f>'Order Form'!L145</f>
        <v>0</v>
      </c>
      <c r="K617" s="367" t="str">
        <f t="shared" si="41"/>
        <v>F</v>
      </c>
      <c r="L6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7" s="367" t="str">
        <f>"SS2016"&amp;"-"&amp;D617&amp;"-"&amp;'Order Form'!$P$3&amp;"-2"</f>
        <v>SS2016-0-1-2</v>
      </c>
    </row>
    <row r="618" spans="1:13" x14ac:dyDescent="0.25">
      <c r="A618" s="364">
        <f>'Order Form'!A146</f>
        <v>107699</v>
      </c>
      <c r="B618" s="365">
        <f t="shared" ref="B618:B681" si="43">A618</f>
        <v>107699</v>
      </c>
      <c r="C618" s="366">
        <f t="shared" ref="C618:C681" si="44">IF(B618=0,A618,B618)</f>
        <v>107699</v>
      </c>
      <c r="D618" s="367">
        <f>'Order Form'!$N$2</f>
        <v>0</v>
      </c>
      <c r="E618" s="368">
        <f>'Order Form'!$L$11</f>
        <v>0</v>
      </c>
      <c r="F618" s="368" t="str">
        <f>IF(ISBLANK('Order Form'!$L$12),"",'Order Form'!$L$12)</f>
        <v/>
      </c>
      <c r="G618" s="369">
        <f t="shared" ca="1" si="42"/>
        <v>42157</v>
      </c>
      <c r="H618" s="370">
        <f>'Order Form'!$L$13</f>
        <v>0</v>
      </c>
      <c r="I618" s="371">
        <f>'Order Form'!E146</f>
        <v>12.5</v>
      </c>
      <c r="J618" s="372">
        <f>'Order Form'!L146</f>
        <v>0</v>
      </c>
      <c r="K618" s="367" t="str">
        <f t="shared" ref="K618:K681" si="45">IF(J618=0,"F","T")</f>
        <v>F</v>
      </c>
      <c r="L6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8" s="367" t="str">
        <f>"SS2016"&amp;"-"&amp;D618&amp;"-"&amp;'Order Form'!$P$3&amp;"-2"</f>
        <v>SS2016-0-1-2</v>
      </c>
    </row>
    <row r="619" spans="1:13" x14ac:dyDescent="0.25">
      <c r="A619" s="364">
        <f>'Order Form'!A147</f>
        <v>111626.70699999999</v>
      </c>
      <c r="B619" s="365">
        <f t="shared" si="43"/>
        <v>111626.70699999999</v>
      </c>
      <c r="C619" s="366">
        <f t="shared" si="44"/>
        <v>111626.70699999999</v>
      </c>
      <c r="D619" s="367">
        <f>'Order Form'!$N$2</f>
        <v>0</v>
      </c>
      <c r="E619" s="368">
        <f>'Order Form'!$L$11</f>
        <v>0</v>
      </c>
      <c r="F619" s="368" t="str">
        <f>IF(ISBLANK('Order Form'!$L$12),"",'Order Form'!$L$12)</f>
        <v/>
      </c>
      <c r="G619" s="369">
        <f t="shared" ca="1" si="42"/>
        <v>42157</v>
      </c>
      <c r="H619" s="370">
        <f>'Order Form'!$L$13</f>
        <v>0</v>
      </c>
      <c r="I619" s="371">
        <f>'Order Form'!E147</f>
        <v>12.5</v>
      </c>
      <c r="J619" s="372">
        <f>'Order Form'!L147</f>
        <v>0</v>
      </c>
      <c r="K619" s="367" t="str">
        <f t="shared" si="45"/>
        <v>F</v>
      </c>
      <c r="L6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19" s="367" t="str">
        <f>"SS2016"&amp;"-"&amp;D619&amp;"-"&amp;'Order Form'!$P$3&amp;"-2"</f>
        <v>SS2016-0-1-2</v>
      </c>
    </row>
    <row r="620" spans="1:13" x14ac:dyDescent="0.25">
      <c r="A620" s="364">
        <f>'Order Form'!A148</f>
        <v>111665.93700000001</v>
      </c>
      <c r="B620" s="365">
        <f t="shared" si="43"/>
        <v>111665.93700000001</v>
      </c>
      <c r="C620" s="366">
        <f t="shared" si="44"/>
        <v>111665.93700000001</v>
      </c>
      <c r="D620" s="367">
        <f>'Order Form'!$N$2</f>
        <v>0</v>
      </c>
      <c r="E620" s="368">
        <f>'Order Form'!$L$11</f>
        <v>0</v>
      </c>
      <c r="F620" s="368" t="str">
        <f>IF(ISBLANK('Order Form'!$L$12),"",'Order Form'!$L$12)</f>
        <v/>
      </c>
      <c r="G620" s="369">
        <f t="shared" ca="1" si="42"/>
        <v>42157</v>
      </c>
      <c r="H620" s="370">
        <f>'Order Form'!$L$13</f>
        <v>0</v>
      </c>
      <c r="I620" s="371">
        <f>'Order Form'!E148</f>
        <v>12.5</v>
      </c>
      <c r="J620" s="372">
        <f>'Order Form'!L148</f>
        <v>0</v>
      </c>
      <c r="K620" s="367" t="str">
        <f t="shared" si="45"/>
        <v>F</v>
      </c>
      <c r="L6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0" s="367" t="str">
        <f>"SS2016"&amp;"-"&amp;D620&amp;"-"&amp;'Order Form'!$P$3&amp;"-2"</f>
        <v>SS2016-0-1-2</v>
      </c>
    </row>
    <row r="621" spans="1:13" x14ac:dyDescent="0.25">
      <c r="A621" s="364">
        <f>'Order Form'!A149</f>
        <v>111647.73699999999</v>
      </c>
      <c r="B621" s="365">
        <f t="shared" si="43"/>
        <v>111647.73699999999</v>
      </c>
      <c r="C621" s="366">
        <f t="shared" si="44"/>
        <v>111647.73699999999</v>
      </c>
      <c r="D621" s="367">
        <f>'Order Form'!$N$2</f>
        <v>0</v>
      </c>
      <c r="E621" s="368">
        <f>'Order Form'!$L$11</f>
        <v>0</v>
      </c>
      <c r="F621" s="368" t="str">
        <f>IF(ISBLANK('Order Form'!$L$12),"",'Order Form'!$L$12)</f>
        <v/>
      </c>
      <c r="G621" s="369">
        <f t="shared" ca="1" si="42"/>
        <v>42157</v>
      </c>
      <c r="H621" s="370">
        <f>'Order Form'!$L$13</f>
        <v>0</v>
      </c>
      <c r="I621" s="371">
        <f>'Order Form'!E149</f>
        <v>12.5</v>
      </c>
      <c r="J621" s="372">
        <f>'Order Form'!L149</f>
        <v>0</v>
      </c>
      <c r="K621" s="367" t="str">
        <f t="shared" si="45"/>
        <v>F</v>
      </c>
      <c r="L6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1" s="367" t="str">
        <f>"SS2016"&amp;"-"&amp;D621&amp;"-"&amp;'Order Form'!$P$3&amp;"-2"</f>
        <v>SS2016-0-1-2</v>
      </c>
    </row>
    <row r="622" spans="1:13" x14ac:dyDescent="0.25">
      <c r="A622" s="364">
        <f>'Order Form'!A150</f>
        <v>111644.901</v>
      </c>
      <c r="B622" s="365">
        <f t="shared" si="43"/>
        <v>111644.901</v>
      </c>
      <c r="C622" s="366">
        <f t="shared" si="44"/>
        <v>111644.901</v>
      </c>
      <c r="D622" s="367">
        <f>'Order Form'!$N$2</f>
        <v>0</v>
      </c>
      <c r="E622" s="368">
        <f>'Order Form'!$L$11</f>
        <v>0</v>
      </c>
      <c r="F622" s="368" t="str">
        <f>IF(ISBLANK('Order Form'!$L$12),"",'Order Form'!$L$12)</f>
        <v/>
      </c>
      <c r="G622" s="369">
        <f t="shared" ca="1" si="42"/>
        <v>42157</v>
      </c>
      <c r="H622" s="370">
        <f>'Order Form'!$L$13</f>
        <v>0</v>
      </c>
      <c r="I622" s="371">
        <f>'Order Form'!E150</f>
        <v>12.5</v>
      </c>
      <c r="J622" s="372">
        <f>'Order Form'!L150</f>
        <v>0</v>
      </c>
      <c r="K622" s="367" t="str">
        <f t="shared" si="45"/>
        <v>F</v>
      </c>
      <c r="L6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2" s="367" t="str">
        <f>"SS2016"&amp;"-"&amp;D622&amp;"-"&amp;'Order Form'!$P$3&amp;"-2"</f>
        <v>SS2016-0-1-2</v>
      </c>
    </row>
    <row r="623" spans="1:13" x14ac:dyDescent="0.25">
      <c r="A623" s="364">
        <f>'Order Form'!A151</f>
        <v>100539</v>
      </c>
      <c r="B623" s="365">
        <f t="shared" si="43"/>
        <v>100539</v>
      </c>
      <c r="C623" s="366">
        <f t="shared" si="44"/>
        <v>100539</v>
      </c>
      <c r="D623" s="367">
        <f>'Order Form'!$N$2</f>
        <v>0</v>
      </c>
      <c r="E623" s="368">
        <f>'Order Form'!$L$11</f>
        <v>0</v>
      </c>
      <c r="F623" s="368" t="str">
        <f>IF(ISBLANK('Order Form'!$L$12),"",'Order Form'!$L$12)</f>
        <v/>
      </c>
      <c r="G623" s="369">
        <f t="shared" ca="1" si="42"/>
        <v>42157</v>
      </c>
      <c r="H623" s="370">
        <f>'Order Form'!$L$13</f>
        <v>0</v>
      </c>
      <c r="I623" s="371">
        <f>'Order Form'!E151</f>
        <v>12.5</v>
      </c>
      <c r="J623" s="372">
        <f>'Order Form'!L151</f>
        <v>0</v>
      </c>
      <c r="K623" s="367" t="str">
        <f t="shared" si="45"/>
        <v>F</v>
      </c>
      <c r="L6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3" s="367" t="str">
        <f>"SS2016"&amp;"-"&amp;D623&amp;"-"&amp;'Order Form'!$P$3&amp;"-2"</f>
        <v>SS2016-0-1-2</v>
      </c>
    </row>
    <row r="624" spans="1:13" x14ac:dyDescent="0.25">
      <c r="A624" s="364">
        <f>'Order Form'!A152</f>
        <v>100241</v>
      </c>
      <c r="B624" s="365">
        <f t="shared" si="43"/>
        <v>100241</v>
      </c>
      <c r="C624" s="366">
        <f t="shared" si="44"/>
        <v>100241</v>
      </c>
      <c r="D624" s="367">
        <f>'Order Form'!$N$2</f>
        <v>0</v>
      </c>
      <c r="E624" s="368">
        <f>'Order Form'!$L$11</f>
        <v>0</v>
      </c>
      <c r="F624" s="368" t="str">
        <f>IF(ISBLANK('Order Form'!$L$12),"",'Order Form'!$L$12)</f>
        <v/>
      </c>
      <c r="G624" s="369">
        <f t="shared" ca="1" si="42"/>
        <v>42157</v>
      </c>
      <c r="H624" s="370">
        <f>'Order Form'!$L$13</f>
        <v>0</v>
      </c>
      <c r="I624" s="371">
        <f>'Order Form'!E152</f>
        <v>12.5</v>
      </c>
      <c r="J624" s="372">
        <f>'Order Form'!L152</f>
        <v>0</v>
      </c>
      <c r="K624" s="367" t="str">
        <f t="shared" si="45"/>
        <v>F</v>
      </c>
      <c r="L6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4" s="367" t="str">
        <f>"SS2016"&amp;"-"&amp;D624&amp;"-"&amp;'Order Form'!$P$3&amp;"-2"</f>
        <v>SS2016-0-1-2</v>
      </c>
    </row>
    <row r="625" spans="1:13" x14ac:dyDescent="0.25">
      <c r="A625" s="364">
        <f>'Order Form'!A153</f>
        <v>100167</v>
      </c>
      <c r="B625" s="365">
        <f t="shared" si="43"/>
        <v>100167</v>
      </c>
      <c r="C625" s="366">
        <f t="shared" si="44"/>
        <v>100167</v>
      </c>
      <c r="D625" s="367">
        <f>'Order Form'!$N$2</f>
        <v>0</v>
      </c>
      <c r="E625" s="368">
        <f>'Order Form'!$L$11</f>
        <v>0</v>
      </c>
      <c r="F625" s="368" t="str">
        <f>IF(ISBLANK('Order Form'!$L$12),"",'Order Form'!$L$12)</f>
        <v/>
      </c>
      <c r="G625" s="369">
        <f t="shared" ca="1" si="42"/>
        <v>42157</v>
      </c>
      <c r="H625" s="370">
        <f>'Order Form'!$L$13</f>
        <v>0</v>
      </c>
      <c r="I625" s="371">
        <f>'Order Form'!E153</f>
        <v>12.5</v>
      </c>
      <c r="J625" s="372">
        <f>'Order Form'!L153</f>
        <v>0</v>
      </c>
      <c r="K625" s="367" t="str">
        <f t="shared" si="45"/>
        <v>F</v>
      </c>
      <c r="L6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5" s="367" t="str">
        <f>"SS2016"&amp;"-"&amp;D625&amp;"-"&amp;'Order Form'!$P$3&amp;"-2"</f>
        <v>SS2016-0-1-2</v>
      </c>
    </row>
    <row r="626" spans="1:13" x14ac:dyDescent="0.25">
      <c r="A626" s="364">
        <f>'Order Form'!A154</f>
        <v>100530</v>
      </c>
      <c r="B626" s="365">
        <f t="shared" si="43"/>
        <v>100530</v>
      </c>
      <c r="C626" s="366">
        <f t="shared" si="44"/>
        <v>100530</v>
      </c>
      <c r="D626" s="367">
        <f>'Order Form'!$N$2</f>
        <v>0</v>
      </c>
      <c r="E626" s="368">
        <f>'Order Form'!$L$11</f>
        <v>0</v>
      </c>
      <c r="F626" s="368" t="str">
        <f>IF(ISBLANK('Order Form'!$L$12),"",'Order Form'!$L$12)</f>
        <v/>
      </c>
      <c r="G626" s="369">
        <f t="shared" ca="1" si="42"/>
        <v>42157</v>
      </c>
      <c r="H626" s="370">
        <f>'Order Form'!$L$13</f>
        <v>0</v>
      </c>
      <c r="I626" s="371">
        <f>'Order Form'!E154</f>
        <v>12.5</v>
      </c>
      <c r="J626" s="372">
        <f>'Order Form'!L154</f>
        <v>0</v>
      </c>
      <c r="K626" s="367" t="str">
        <f t="shared" si="45"/>
        <v>F</v>
      </c>
      <c r="L6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6" s="367" t="str">
        <f>"SS2016"&amp;"-"&amp;D626&amp;"-"&amp;'Order Form'!$P$3&amp;"-2"</f>
        <v>SS2016-0-1-2</v>
      </c>
    </row>
    <row r="627" spans="1:13" x14ac:dyDescent="0.25">
      <c r="A627" s="364">
        <f>'Order Form'!A155</f>
        <v>100207</v>
      </c>
      <c r="B627" s="365">
        <f t="shared" si="43"/>
        <v>100207</v>
      </c>
      <c r="C627" s="366">
        <f t="shared" si="44"/>
        <v>100207</v>
      </c>
      <c r="D627" s="367">
        <f>'Order Form'!$N$2</f>
        <v>0</v>
      </c>
      <c r="E627" s="368">
        <f>'Order Form'!$L$11</f>
        <v>0</v>
      </c>
      <c r="F627" s="368" t="str">
        <f>IF(ISBLANK('Order Form'!$L$12),"",'Order Form'!$L$12)</f>
        <v/>
      </c>
      <c r="G627" s="369">
        <f t="shared" ca="1" si="42"/>
        <v>42157</v>
      </c>
      <c r="H627" s="370">
        <f>'Order Form'!$L$13</f>
        <v>0</v>
      </c>
      <c r="I627" s="371">
        <f>'Order Form'!E155</f>
        <v>12.5</v>
      </c>
      <c r="J627" s="372">
        <f>'Order Form'!L155</f>
        <v>0</v>
      </c>
      <c r="K627" s="367" t="str">
        <f t="shared" si="45"/>
        <v>F</v>
      </c>
      <c r="L6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7" s="367" t="str">
        <f>"SS2016"&amp;"-"&amp;D627&amp;"-"&amp;'Order Form'!$P$3&amp;"-2"</f>
        <v>SS2016-0-1-2</v>
      </c>
    </row>
    <row r="628" spans="1:13" x14ac:dyDescent="0.25">
      <c r="A628" s="364">
        <f>'Order Form'!A156</f>
        <v>100536</v>
      </c>
      <c r="B628" s="365">
        <f t="shared" si="43"/>
        <v>100536</v>
      </c>
      <c r="C628" s="366">
        <f t="shared" si="44"/>
        <v>100536</v>
      </c>
      <c r="D628" s="367">
        <f>'Order Form'!$N$2</f>
        <v>0</v>
      </c>
      <c r="E628" s="368">
        <f>'Order Form'!$L$11</f>
        <v>0</v>
      </c>
      <c r="F628" s="368" t="str">
        <f>IF(ISBLANK('Order Form'!$L$12),"",'Order Form'!$L$12)</f>
        <v/>
      </c>
      <c r="G628" s="369">
        <f t="shared" ca="1" si="42"/>
        <v>42157</v>
      </c>
      <c r="H628" s="370">
        <f>'Order Form'!$L$13</f>
        <v>0</v>
      </c>
      <c r="I628" s="371">
        <f>'Order Form'!E156</f>
        <v>12.5</v>
      </c>
      <c r="J628" s="372">
        <f>'Order Form'!L156</f>
        <v>0</v>
      </c>
      <c r="K628" s="367" t="str">
        <f t="shared" si="45"/>
        <v>F</v>
      </c>
      <c r="L6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8" s="367" t="str">
        <f>"SS2016"&amp;"-"&amp;D628&amp;"-"&amp;'Order Form'!$P$3&amp;"-2"</f>
        <v>SS2016-0-1-2</v>
      </c>
    </row>
    <row r="629" spans="1:13" x14ac:dyDescent="0.25">
      <c r="A629" s="364">
        <f>'Order Form'!A157</f>
        <v>100166</v>
      </c>
      <c r="B629" s="365">
        <f t="shared" si="43"/>
        <v>100166</v>
      </c>
      <c r="C629" s="366">
        <f t="shared" si="44"/>
        <v>100166</v>
      </c>
      <c r="D629" s="367">
        <f>'Order Form'!$N$2</f>
        <v>0</v>
      </c>
      <c r="E629" s="368">
        <f>'Order Form'!$L$11</f>
        <v>0</v>
      </c>
      <c r="F629" s="368" t="str">
        <f>IF(ISBLANK('Order Form'!$L$12),"",'Order Form'!$L$12)</f>
        <v/>
      </c>
      <c r="G629" s="369">
        <f t="shared" ca="1" si="42"/>
        <v>42157</v>
      </c>
      <c r="H629" s="370">
        <f>'Order Form'!$L$13</f>
        <v>0</v>
      </c>
      <c r="I629" s="371">
        <f>'Order Form'!E157</f>
        <v>12.5</v>
      </c>
      <c r="J629" s="372">
        <f>'Order Form'!L157</f>
        <v>0</v>
      </c>
      <c r="K629" s="367" t="str">
        <f t="shared" si="45"/>
        <v>F</v>
      </c>
      <c r="L6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29" s="367" t="str">
        <f>"SS2016"&amp;"-"&amp;D629&amp;"-"&amp;'Order Form'!$P$3&amp;"-2"</f>
        <v>SS2016-0-1-2</v>
      </c>
    </row>
    <row r="630" spans="1:13" x14ac:dyDescent="0.25">
      <c r="A630" s="364">
        <f>'Order Form'!A158</f>
        <v>100541</v>
      </c>
      <c r="B630" s="365">
        <f t="shared" si="43"/>
        <v>100541</v>
      </c>
      <c r="C630" s="366">
        <f t="shared" si="44"/>
        <v>100541</v>
      </c>
      <c r="D630" s="367">
        <f>'Order Form'!$N$2</f>
        <v>0</v>
      </c>
      <c r="E630" s="368">
        <f>'Order Form'!$L$11</f>
        <v>0</v>
      </c>
      <c r="F630" s="368" t="str">
        <f>IF(ISBLANK('Order Form'!$L$12),"",'Order Form'!$L$12)</f>
        <v/>
      </c>
      <c r="G630" s="369">
        <f t="shared" ca="1" si="42"/>
        <v>42157</v>
      </c>
      <c r="H630" s="370">
        <f>'Order Form'!$L$13</f>
        <v>0</v>
      </c>
      <c r="I630" s="371">
        <f>'Order Form'!E158</f>
        <v>12.5</v>
      </c>
      <c r="J630" s="372">
        <f>'Order Form'!L158</f>
        <v>0</v>
      </c>
      <c r="K630" s="367" t="str">
        <f t="shared" si="45"/>
        <v>F</v>
      </c>
      <c r="L6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0" s="367" t="str">
        <f>"SS2016"&amp;"-"&amp;D630&amp;"-"&amp;'Order Form'!$P$3&amp;"-2"</f>
        <v>SS2016-0-1-2</v>
      </c>
    </row>
    <row r="631" spans="1:13" x14ac:dyDescent="0.25">
      <c r="A631" s="364">
        <f>'Order Form'!A159</f>
        <v>108686</v>
      </c>
      <c r="B631" s="365">
        <f t="shared" si="43"/>
        <v>108686</v>
      </c>
      <c r="C631" s="366">
        <f t="shared" si="44"/>
        <v>108686</v>
      </c>
      <c r="D631" s="367">
        <f>'Order Form'!$N$2</f>
        <v>0</v>
      </c>
      <c r="E631" s="368">
        <f>'Order Form'!$L$11</f>
        <v>0</v>
      </c>
      <c r="F631" s="368" t="str">
        <f>IF(ISBLANK('Order Form'!$L$12),"",'Order Form'!$L$12)</f>
        <v/>
      </c>
      <c r="G631" s="369">
        <f t="shared" ca="1" si="42"/>
        <v>42157</v>
      </c>
      <c r="H631" s="370">
        <f>'Order Form'!$L$13</f>
        <v>0</v>
      </c>
      <c r="I631" s="371">
        <f>'Order Form'!E159</f>
        <v>12.5</v>
      </c>
      <c r="J631" s="372">
        <f>'Order Form'!L159</f>
        <v>0</v>
      </c>
      <c r="K631" s="367" t="str">
        <f t="shared" si="45"/>
        <v>F</v>
      </c>
      <c r="L6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1" s="367" t="str">
        <f>"SS2016"&amp;"-"&amp;D631&amp;"-"&amp;'Order Form'!$P$3&amp;"-2"</f>
        <v>SS2016-0-1-2</v>
      </c>
    </row>
    <row r="632" spans="1:13" x14ac:dyDescent="0.25">
      <c r="A632" s="364">
        <f>'Order Form'!A160</f>
        <v>100533</v>
      </c>
      <c r="B632" s="365">
        <f t="shared" si="43"/>
        <v>100533</v>
      </c>
      <c r="C632" s="366">
        <f t="shared" si="44"/>
        <v>100533</v>
      </c>
      <c r="D632" s="367">
        <f>'Order Form'!$N$2</f>
        <v>0</v>
      </c>
      <c r="E632" s="368">
        <f>'Order Form'!$L$11</f>
        <v>0</v>
      </c>
      <c r="F632" s="368" t="str">
        <f>IF(ISBLANK('Order Form'!$L$12),"",'Order Form'!$L$12)</f>
        <v/>
      </c>
      <c r="G632" s="369">
        <f t="shared" ca="1" si="42"/>
        <v>42157</v>
      </c>
      <c r="H632" s="370">
        <f>'Order Form'!$L$13</f>
        <v>0</v>
      </c>
      <c r="I632" s="371">
        <f>'Order Form'!E160</f>
        <v>12.5</v>
      </c>
      <c r="J632" s="372">
        <f>'Order Form'!L160</f>
        <v>0</v>
      </c>
      <c r="K632" s="367" t="str">
        <f t="shared" si="45"/>
        <v>F</v>
      </c>
      <c r="L6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2" s="367" t="str">
        <f>"SS2016"&amp;"-"&amp;D632&amp;"-"&amp;'Order Form'!$P$3&amp;"-2"</f>
        <v>SS2016-0-1-2</v>
      </c>
    </row>
    <row r="633" spans="1:13" x14ac:dyDescent="0.25">
      <c r="A633" s="364">
        <f>'Order Form'!A161</f>
        <v>100531</v>
      </c>
      <c r="B633" s="365">
        <f t="shared" si="43"/>
        <v>100531</v>
      </c>
      <c r="C633" s="366">
        <f t="shared" si="44"/>
        <v>100531</v>
      </c>
      <c r="D633" s="367">
        <f>'Order Form'!$N$2</f>
        <v>0</v>
      </c>
      <c r="E633" s="368">
        <f>'Order Form'!$L$11</f>
        <v>0</v>
      </c>
      <c r="F633" s="368" t="str">
        <f>IF(ISBLANK('Order Form'!$L$12),"",'Order Form'!$L$12)</f>
        <v/>
      </c>
      <c r="G633" s="369">
        <f t="shared" ca="1" si="42"/>
        <v>42157</v>
      </c>
      <c r="H633" s="370">
        <f>'Order Form'!$L$13</f>
        <v>0</v>
      </c>
      <c r="I633" s="371">
        <f>'Order Form'!E161</f>
        <v>12.5</v>
      </c>
      <c r="J633" s="372">
        <f>'Order Form'!L161</f>
        <v>0</v>
      </c>
      <c r="K633" s="367" t="str">
        <f t="shared" si="45"/>
        <v>F</v>
      </c>
      <c r="L6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3" s="367" t="str">
        <f>"SS2016"&amp;"-"&amp;D633&amp;"-"&amp;'Order Form'!$P$3&amp;"-2"</f>
        <v>SS2016-0-1-2</v>
      </c>
    </row>
    <row r="634" spans="1:13" x14ac:dyDescent="0.25">
      <c r="A634" s="364">
        <f>'Order Form'!A162</f>
        <v>107719</v>
      </c>
      <c r="B634" s="365">
        <f t="shared" si="43"/>
        <v>107719</v>
      </c>
      <c r="C634" s="366">
        <f t="shared" si="44"/>
        <v>107719</v>
      </c>
      <c r="D634" s="367">
        <f>'Order Form'!$N$2</f>
        <v>0</v>
      </c>
      <c r="E634" s="368">
        <f>'Order Form'!$L$11</f>
        <v>0</v>
      </c>
      <c r="F634" s="368" t="str">
        <f>IF(ISBLANK('Order Form'!$L$12),"",'Order Form'!$L$12)</f>
        <v/>
      </c>
      <c r="G634" s="369">
        <f t="shared" ca="1" si="42"/>
        <v>42157</v>
      </c>
      <c r="H634" s="370">
        <f>'Order Form'!$L$13</f>
        <v>0</v>
      </c>
      <c r="I634" s="371">
        <f>'Order Form'!E162</f>
        <v>12.5</v>
      </c>
      <c r="J634" s="372">
        <f>'Order Form'!L162</f>
        <v>0</v>
      </c>
      <c r="K634" s="367" t="str">
        <f t="shared" si="45"/>
        <v>F</v>
      </c>
      <c r="L6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4" s="367" t="str">
        <f>"SS2016"&amp;"-"&amp;D634&amp;"-"&amp;'Order Form'!$P$3&amp;"-2"</f>
        <v>SS2016-0-1-2</v>
      </c>
    </row>
    <row r="635" spans="1:13" x14ac:dyDescent="0.25">
      <c r="A635" s="364">
        <f>'Order Form'!A163</f>
        <v>100529</v>
      </c>
      <c r="B635" s="365">
        <f t="shared" si="43"/>
        <v>100529</v>
      </c>
      <c r="C635" s="366">
        <f t="shared" si="44"/>
        <v>100529</v>
      </c>
      <c r="D635" s="367">
        <f>'Order Form'!$N$2</f>
        <v>0</v>
      </c>
      <c r="E635" s="368">
        <f>'Order Form'!$L$11</f>
        <v>0</v>
      </c>
      <c r="F635" s="368" t="str">
        <f>IF(ISBLANK('Order Form'!$L$12),"",'Order Form'!$L$12)</f>
        <v/>
      </c>
      <c r="G635" s="369">
        <f t="shared" ca="1" si="42"/>
        <v>42157</v>
      </c>
      <c r="H635" s="370">
        <f>'Order Form'!$L$13</f>
        <v>0</v>
      </c>
      <c r="I635" s="371">
        <f>'Order Form'!E163</f>
        <v>12.5</v>
      </c>
      <c r="J635" s="372">
        <f>'Order Form'!L163</f>
        <v>0</v>
      </c>
      <c r="K635" s="367" t="str">
        <f t="shared" si="45"/>
        <v>F</v>
      </c>
      <c r="L6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5" s="367" t="str">
        <f>"SS2016"&amp;"-"&amp;D635&amp;"-"&amp;'Order Form'!$P$3&amp;"-2"</f>
        <v>SS2016-0-1-2</v>
      </c>
    </row>
    <row r="636" spans="1:13" x14ac:dyDescent="0.25">
      <c r="A636" s="364">
        <f>'Order Form'!A164</f>
        <v>100534</v>
      </c>
      <c r="B636" s="365">
        <f t="shared" si="43"/>
        <v>100534</v>
      </c>
      <c r="C636" s="366">
        <f t="shared" si="44"/>
        <v>100534</v>
      </c>
      <c r="D636" s="367">
        <f>'Order Form'!$N$2</f>
        <v>0</v>
      </c>
      <c r="E636" s="368">
        <f>'Order Form'!$L$11</f>
        <v>0</v>
      </c>
      <c r="F636" s="368" t="str">
        <f>IF(ISBLANK('Order Form'!$L$12),"",'Order Form'!$L$12)</f>
        <v/>
      </c>
      <c r="G636" s="369">
        <f t="shared" ca="1" si="42"/>
        <v>42157</v>
      </c>
      <c r="H636" s="370">
        <f>'Order Form'!$L$13</f>
        <v>0</v>
      </c>
      <c r="I636" s="371">
        <f>'Order Form'!E164</f>
        <v>12.5</v>
      </c>
      <c r="J636" s="372">
        <f>'Order Form'!L164</f>
        <v>0</v>
      </c>
      <c r="K636" s="367" t="str">
        <f t="shared" si="45"/>
        <v>F</v>
      </c>
      <c r="L6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6" s="367" t="str">
        <f>"SS2016"&amp;"-"&amp;D636&amp;"-"&amp;'Order Form'!$P$3&amp;"-2"</f>
        <v>SS2016-0-1-2</v>
      </c>
    </row>
    <row r="637" spans="1:13" x14ac:dyDescent="0.25">
      <c r="A637" s="364">
        <f>'Order Form'!A165</f>
        <v>100528</v>
      </c>
      <c r="B637" s="365">
        <f t="shared" si="43"/>
        <v>100528</v>
      </c>
      <c r="C637" s="366">
        <f t="shared" si="44"/>
        <v>100528</v>
      </c>
      <c r="D637" s="367">
        <f>'Order Form'!$N$2</f>
        <v>0</v>
      </c>
      <c r="E637" s="368">
        <f>'Order Form'!$L$11</f>
        <v>0</v>
      </c>
      <c r="F637" s="368" t="str">
        <f>IF(ISBLANK('Order Form'!$L$12),"",'Order Form'!$L$12)</f>
        <v/>
      </c>
      <c r="G637" s="369">
        <f t="shared" ca="1" si="42"/>
        <v>42157</v>
      </c>
      <c r="H637" s="370">
        <f>'Order Form'!$L$13</f>
        <v>0</v>
      </c>
      <c r="I637" s="371">
        <f>'Order Form'!E165</f>
        <v>12.5</v>
      </c>
      <c r="J637" s="372">
        <f>'Order Form'!L165</f>
        <v>0</v>
      </c>
      <c r="K637" s="367" t="str">
        <f t="shared" si="45"/>
        <v>F</v>
      </c>
      <c r="L6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7" s="367" t="str">
        <f>"SS2016"&amp;"-"&amp;D637&amp;"-"&amp;'Order Form'!$P$3&amp;"-2"</f>
        <v>SS2016-0-1-2</v>
      </c>
    </row>
    <row r="638" spans="1:13" x14ac:dyDescent="0.25">
      <c r="A638" s="364">
        <f>'Order Form'!A166</f>
        <v>100382</v>
      </c>
      <c r="B638" s="365">
        <f t="shared" si="43"/>
        <v>100382</v>
      </c>
      <c r="C638" s="366">
        <f t="shared" si="44"/>
        <v>100382</v>
      </c>
      <c r="D638" s="367">
        <f>'Order Form'!$N$2</f>
        <v>0</v>
      </c>
      <c r="E638" s="368">
        <f>'Order Form'!$L$11</f>
        <v>0</v>
      </c>
      <c r="F638" s="368" t="str">
        <f>IF(ISBLANK('Order Form'!$L$12),"",'Order Form'!$L$12)</f>
        <v/>
      </c>
      <c r="G638" s="369">
        <f t="shared" ca="1" si="42"/>
        <v>42157</v>
      </c>
      <c r="H638" s="370">
        <f>'Order Form'!$L$13</f>
        <v>0</v>
      </c>
      <c r="I638" s="371">
        <f>'Order Form'!E166</f>
        <v>12.5</v>
      </c>
      <c r="J638" s="372">
        <f>'Order Form'!L166</f>
        <v>0</v>
      </c>
      <c r="K638" s="367" t="str">
        <f t="shared" si="45"/>
        <v>F</v>
      </c>
      <c r="L6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8" s="367" t="str">
        <f>"SS2016"&amp;"-"&amp;D638&amp;"-"&amp;'Order Form'!$P$3&amp;"-2"</f>
        <v>SS2016-0-1-2</v>
      </c>
    </row>
    <row r="639" spans="1:13" x14ac:dyDescent="0.25">
      <c r="A639" s="364">
        <f>'Order Form'!A167</f>
        <v>108681</v>
      </c>
      <c r="B639" s="365">
        <f t="shared" si="43"/>
        <v>108681</v>
      </c>
      <c r="C639" s="366">
        <f t="shared" si="44"/>
        <v>108681</v>
      </c>
      <c r="D639" s="367">
        <f>'Order Form'!$N$2</f>
        <v>0</v>
      </c>
      <c r="E639" s="368">
        <f>'Order Form'!$L$11</f>
        <v>0</v>
      </c>
      <c r="F639" s="368" t="str">
        <f>IF(ISBLANK('Order Form'!$L$12),"",'Order Form'!$L$12)</f>
        <v/>
      </c>
      <c r="G639" s="369">
        <f t="shared" ca="1" si="42"/>
        <v>42157</v>
      </c>
      <c r="H639" s="370">
        <f>'Order Form'!$L$13</f>
        <v>0</v>
      </c>
      <c r="I639" s="371">
        <f>'Order Form'!E167</f>
        <v>12.5</v>
      </c>
      <c r="J639" s="372">
        <f>'Order Form'!L167</f>
        <v>0</v>
      </c>
      <c r="K639" s="367" t="str">
        <f t="shared" si="45"/>
        <v>F</v>
      </c>
      <c r="L6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39" s="367" t="str">
        <f>"SS2016"&amp;"-"&amp;D639&amp;"-"&amp;'Order Form'!$P$3&amp;"-2"</f>
        <v>SS2016-0-1-2</v>
      </c>
    </row>
    <row r="640" spans="1:13" x14ac:dyDescent="0.25">
      <c r="A640" s="364">
        <f>'Order Form'!A168</f>
        <v>108680</v>
      </c>
      <c r="B640" s="365">
        <f t="shared" si="43"/>
        <v>108680</v>
      </c>
      <c r="C640" s="366">
        <f t="shared" si="44"/>
        <v>108680</v>
      </c>
      <c r="D640" s="367">
        <f>'Order Form'!$N$2</f>
        <v>0</v>
      </c>
      <c r="E640" s="368">
        <f>'Order Form'!$L$11</f>
        <v>0</v>
      </c>
      <c r="F640" s="368" t="str">
        <f>IF(ISBLANK('Order Form'!$L$12),"",'Order Form'!$L$12)</f>
        <v/>
      </c>
      <c r="G640" s="369">
        <f t="shared" ca="1" si="42"/>
        <v>42157</v>
      </c>
      <c r="H640" s="370">
        <f>'Order Form'!$L$13</f>
        <v>0</v>
      </c>
      <c r="I640" s="371">
        <f>'Order Form'!E168</f>
        <v>12.5</v>
      </c>
      <c r="J640" s="372">
        <f>'Order Form'!L168</f>
        <v>0</v>
      </c>
      <c r="K640" s="367" t="str">
        <f t="shared" si="45"/>
        <v>F</v>
      </c>
      <c r="L6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0" s="367" t="str">
        <f>"SS2016"&amp;"-"&amp;D640&amp;"-"&amp;'Order Form'!$P$3&amp;"-2"</f>
        <v>SS2016-0-1-2</v>
      </c>
    </row>
    <row r="641" spans="1:13" x14ac:dyDescent="0.25">
      <c r="A641" s="364">
        <f>'Order Form'!A169</f>
        <v>111376</v>
      </c>
      <c r="B641" s="365">
        <f t="shared" si="43"/>
        <v>111376</v>
      </c>
      <c r="C641" s="366">
        <f t="shared" si="44"/>
        <v>111376</v>
      </c>
      <c r="D641" s="367">
        <f>'Order Form'!$N$2</f>
        <v>0</v>
      </c>
      <c r="E641" s="368">
        <f>'Order Form'!$L$11</f>
        <v>0</v>
      </c>
      <c r="F641" s="368" t="str">
        <f>IF(ISBLANK('Order Form'!$L$12),"",'Order Form'!$L$12)</f>
        <v/>
      </c>
      <c r="G641" s="369">
        <f t="shared" ca="1" si="42"/>
        <v>42157</v>
      </c>
      <c r="H641" s="370">
        <f>'Order Form'!$L$13</f>
        <v>0</v>
      </c>
      <c r="I641" s="371">
        <f>'Order Form'!E169</f>
        <v>12.5</v>
      </c>
      <c r="J641" s="372">
        <f>'Order Form'!L169</f>
        <v>0</v>
      </c>
      <c r="K641" s="367" t="str">
        <f t="shared" si="45"/>
        <v>F</v>
      </c>
      <c r="L6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1" s="367" t="str">
        <f>"SS2016"&amp;"-"&amp;D641&amp;"-"&amp;'Order Form'!$P$3&amp;"-2"</f>
        <v>SS2016-0-1-2</v>
      </c>
    </row>
    <row r="642" spans="1:13" x14ac:dyDescent="0.25">
      <c r="A642" s="364">
        <f>'Order Form'!A170</f>
        <v>100546</v>
      </c>
      <c r="B642" s="365">
        <f t="shared" si="43"/>
        <v>100546</v>
      </c>
      <c r="C642" s="366">
        <f t="shared" si="44"/>
        <v>100546</v>
      </c>
      <c r="D642" s="367">
        <f>'Order Form'!$N$2</f>
        <v>0</v>
      </c>
      <c r="E642" s="368">
        <f>'Order Form'!$L$11</f>
        <v>0</v>
      </c>
      <c r="F642" s="368" t="str">
        <f>IF(ISBLANK('Order Form'!$L$12),"",'Order Form'!$L$12)</f>
        <v/>
      </c>
      <c r="G642" s="369">
        <f t="shared" ref="G642:G705" ca="1" si="46">TODAY()</f>
        <v>42157</v>
      </c>
      <c r="H642" s="370">
        <f>'Order Form'!$L$13</f>
        <v>0</v>
      </c>
      <c r="I642" s="371">
        <f>'Order Form'!E170</f>
        <v>12.5</v>
      </c>
      <c r="J642" s="372">
        <f>'Order Form'!L170</f>
        <v>0</v>
      </c>
      <c r="K642" s="367" t="str">
        <f t="shared" si="45"/>
        <v>F</v>
      </c>
      <c r="L6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2" s="367" t="str">
        <f>"SS2016"&amp;"-"&amp;D642&amp;"-"&amp;'Order Form'!$P$3&amp;"-2"</f>
        <v>SS2016-0-1-2</v>
      </c>
    </row>
    <row r="643" spans="1:13" x14ac:dyDescent="0.25">
      <c r="A643" s="364">
        <f>'Order Form'!A171</f>
        <v>101838</v>
      </c>
      <c r="B643" s="365">
        <f t="shared" si="43"/>
        <v>101838</v>
      </c>
      <c r="C643" s="366">
        <f t="shared" si="44"/>
        <v>101838</v>
      </c>
      <c r="D643" s="367">
        <f>'Order Form'!$N$2</f>
        <v>0</v>
      </c>
      <c r="E643" s="368">
        <f>'Order Form'!$L$11</f>
        <v>0</v>
      </c>
      <c r="F643" s="368" t="str">
        <f>IF(ISBLANK('Order Form'!$L$12),"",'Order Form'!$L$12)</f>
        <v/>
      </c>
      <c r="G643" s="369">
        <f t="shared" ca="1" si="46"/>
        <v>42157</v>
      </c>
      <c r="H643" s="370">
        <f>'Order Form'!$L$13</f>
        <v>0</v>
      </c>
      <c r="I643" s="371">
        <f>'Order Form'!E171</f>
        <v>12.5</v>
      </c>
      <c r="J643" s="372">
        <f>'Order Form'!L171</f>
        <v>0</v>
      </c>
      <c r="K643" s="367" t="str">
        <f t="shared" si="45"/>
        <v>F</v>
      </c>
      <c r="L6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3" s="367" t="str">
        <f>"SS2016"&amp;"-"&amp;D643&amp;"-"&amp;'Order Form'!$P$3&amp;"-2"</f>
        <v>SS2016-0-1-2</v>
      </c>
    </row>
    <row r="644" spans="1:13" x14ac:dyDescent="0.25">
      <c r="A644" s="364">
        <f>'Order Form'!A172</f>
        <v>100545</v>
      </c>
      <c r="B644" s="365">
        <f t="shared" si="43"/>
        <v>100545</v>
      </c>
      <c r="C644" s="366">
        <f t="shared" si="44"/>
        <v>100545</v>
      </c>
      <c r="D644" s="367">
        <f>'Order Form'!$N$2</f>
        <v>0</v>
      </c>
      <c r="E644" s="368">
        <f>'Order Form'!$L$11</f>
        <v>0</v>
      </c>
      <c r="F644" s="368" t="str">
        <f>IF(ISBLANK('Order Form'!$L$12),"",'Order Form'!$L$12)</f>
        <v/>
      </c>
      <c r="G644" s="369">
        <f t="shared" ca="1" si="46"/>
        <v>42157</v>
      </c>
      <c r="H644" s="370">
        <f>'Order Form'!$L$13</f>
        <v>0</v>
      </c>
      <c r="I644" s="371">
        <f>'Order Form'!E172</f>
        <v>12.5</v>
      </c>
      <c r="J644" s="372">
        <f>'Order Form'!L172</f>
        <v>0</v>
      </c>
      <c r="K644" s="367" t="str">
        <f t="shared" si="45"/>
        <v>F</v>
      </c>
      <c r="L6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4" s="367" t="str">
        <f>"SS2016"&amp;"-"&amp;D644&amp;"-"&amp;'Order Form'!$P$3&amp;"-2"</f>
        <v>SS2016-0-1-2</v>
      </c>
    </row>
    <row r="645" spans="1:13" x14ac:dyDescent="0.25">
      <c r="A645" s="364">
        <f>'Order Form'!A173</f>
        <v>107734</v>
      </c>
      <c r="B645" s="365">
        <f t="shared" si="43"/>
        <v>107734</v>
      </c>
      <c r="C645" s="366">
        <f t="shared" si="44"/>
        <v>107734</v>
      </c>
      <c r="D645" s="367">
        <f>'Order Form'!$N$2</f>
        <v>0</v>
      </c>
      <c r="E645" s="368">
        <f>'Order Form'!$L$11</f>
        <v>0</v>
      </c>
      <c r="F645" s="368" t="str">
        <f>IF(ISBLANK('Order Form'!$L$12),"",'Order Form'!$L$12)</f>
        <v/>
      </c>
      <c r="G645" s="369">
        <f t="shared" ca="1" si="46"/>
        <v>42157</v>
      </c>
      <c r="H645" s="370">
        <f>'Order Form'!$L$13</f>
        <v>0</v>
      </c>
      <c r="I645" s="371">
        <f>'Order Form'!E173</f>
        <v>12.5</v>
      </c>
      <c r="J645" s="372">
        <f>'Order Form'!L173</f>
        <v>0</v>
      </c>
      <c r="K645" s="367" t="str">
        <f t="shared" si="45"/>
        <v>F</v>
      </c>
      <c r="L6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5" s="367" t="str">
        <f>"SS2016"&amp;"-"&amp;D645&amp;"-"&amp;'Order Form'!$P$3&amp;"-2"</f>
        <v>SS2016-0-1-2</v>
      </c>
    </row>
    <row r="646" spans="1:13" x14ac:dyDescent="0.25">
      <c r="A646" s="364">
        <f>'Order Form'!A174</f>
        <v>100544</v>
      </c>
      <c r="B646" s="365">
        <f t="shared" si="43"/>
        <v>100544</v>
      </c>
      <c r="C646" s="366">
        <f t="shared" si="44"/>
        <v>100544</v>
      </c>
      <c r="D646" s="367">
        <f>'Order Form'!$N$2</f>
        <v>0</v>
      </c>
      <c r="E646" s="368">
        <f>'Order Form'!$L$11</f>
        <v>0</v>
      </c>
      <c r="F646" s="368" t="str">
        <f>IF(ISBLANK('Order Form'!$L$12),"",'Order Form'!$L$12)</f>
        <v/>
      </c>
      <c r="G646" s="369">
        <f t="shared" ca="1" si="46"/>
        <v>42157</v>
      </c>
      <c r="H646" s="370">
        <f>'Order Form'!$L$13</f>
        <v>0</v>
      </c>
      <c r="I646" s="371">
        <f>'Order Form'!E174</f>
        <v>12.5</v>
      </c>
      <c r="J646" s="372">
        <f>'Order Form'!L174</f>
        <v>0</v>
      </c>
      <c r="K646" s="367" t="str">
        <f t="shared" si="45"/>
        <v>F</v>
      </c>
      <c r="L6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6" s="367" t="str">
        <f>"SS2016"&amp;"-"&amp;D646&amp;"-"&amp;'Order Form'!$P$3&amp;"-2"</f>
        <v>SS2016-0-1-2</v>
      </c>
    </row>
    <row r="647" spans="1:13" x14ac:dyDescent="0.25">
      <c r="A647" s="364">
        <f>'Order Form'!A175</f>
        <v>111375</v>
      </c>
      <c r="B647" s="365">
        <f t="shared" si="43"/>
        <v>111375</v>
      </c>
      <c r="C647" s="366">
        <f t="shared" si="44"/>
        <v>111375</v>
      </c>
      <c r="D647" s="367">
        <f>'Order Form'!$N$2</f>
        <v>0</v>
      </c>
      <c r="E647" s="368">
        <f>'Order Form'!$L$11</f>
        <v>0</v>
      </c>
      <c r="F647" s="368" t="str">
        <f>IF(ISBLANK('Order Form'!$L$12),"",'Order Form'!$L$12)</f>
        <v/>
      </c>
      <c r="G647" s="369">
        <f t="shared" ca="1" si="46"/>
        <v>42157</v>
      </c>
      <c r="H647" s="370">
        <f>'Order Form'!$L$13</f>
        <v>0</v>
      </c>
      <c r="I647" s="371">
        <f>'Order Form'!E175</f>
        <v>12.5</v>
      </c>
      <c r="J647" s="372">
        <f>'Order Form'!L175</f>
        <v>0</v>
      </c>
      <c r="K647" s="367" t="str">
        <f t="shared" si="45"/>
        <v>F</v>
      </c>
      <c r="L6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7" s="367" t="str">
        <f>"SS2016"&amp;"-"&amp;D647&amp;"-"&amp;'Order Form'!$P$3&amp;"-2"</f>
        <v>SS2016-0-1-2</v>
      </c>
    </row>
    <row r="648" spans="1:13" x14ac:dyDescent="0.25">
      <c r="A648" s="364">
        <f>'Order Form'!A176</f>
        <v>107717</v>
      </c>
      <c r="B648" s="365">
        <f t="shared" si="43"/>
        <v>107717</v>
      </c>
      <c r="C648" s="366">
        <f t="shared" si="44"/>
        <v>107717</v>
      </c>
      <c r="D648" s="367">
        <f>'Order Form'!$N$2</f>
        <v>0</v>
      </c>
      <c r="E648" s="368">
        <f>'Order Form'!$L$11</f>
        <v>0</v>
      </c>
      <c r="F648" s="368" t="str">
        <f>IF(ISBLANK('Order Form'!$L$12),"",'Order Form'!$L$12)</f>
        <v/>
      </c>
      <c r="G648" s="369">
        <f t="shared" ca="1" si="46"/>
        <v>42157</v>
      </c>
      <c r="H648" s="370">
        <f>'Order Form'!$L$13</f>
        <v>0</v>
      </c>
      <c r="I648" s="371">
        <f>'Order Form'!E176</f>
        <v>12.5</v>
      </c>
      <c r="J648" s="372">
        <f>'Order Form'!L176</f>
        <v>0</v>
      </c>
      <c r="K648" s="367" t="str">
        <f t="shared" si="45"/>
        <v>F</v>
      </c>
      <c r="L6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8" s="367" t="str">
        <f>"SS2016"&amp;"-"&amp;D648&amp;"-"&amp;'Order Form'!$P$3&amp;"-2"</f>
        <v>SS2016-0-1-2</v>
      </c>
    </row>
    <row r="649" spans="1:13" x14ac:dyDescent="0.25">
      <c r="A649" s="364">
        <f>'Order Form'!A177</f>
        <v>107718</v>
      </c>
      <c r="B649" s="365">
        <f t="shared" si="43"/>
        <v>107718</v>
      </c>
      <c r="C649" s="366">
        <f t="shared" si="44"/>
        <v>107718</v>
      </c>
      <c r="D649" s="367">
        <f>'Order Form'!$N$2</f>
        <v>0</v>
      </c>
      <c r="E649" s="368">
        <f>'Order Form'!$L$11</f>
        <v>0</v>
      </c>
      <c r="F649" s="368" t="str">
        <f>IF(ISBLANK('Order Form'!$L$12),"",'Order Form'!$L$12)</f>
        <v/>
      </c>
      <c r="G649" s="369">
        <f t="shared" ca="1" si="46"/>
        <v>42157</v>
      </c>
      <c r="H649" s="370">
        <f>'Order Form'!$L$13</f>
        <v>0</v>
      </c>
      <c r="I649" s="371">
        <f>'Order Form'!E177</f>
        <v>12.5</v>
      </c>
      <c r="J649" s="372">
        <f>'Order Form'!L177</f>
        <v>0</v>
      </c>
      <c r="K649" s="367" t="str">
        <f t="shared" si="45"/>
        <v>F</v>
      </c>
      <c r="L6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49" s="367" t="str">
        <f>"SS2016"&amp;"-"&amp;D649&amp;"-"&amp;'Order Form'!$P$3&amp;"-2"</f>
        <v>SS2016-0-1-2</v>
      </c>
    </row>
    <row r="650" spans="1:13" x14ac:dyDescent="0.25">
      <c r="A650" s="364">
        <f>'Order Form'!A178</f>
        <v>108676</v>
      </c>
      <c r="B650" s="365">
        <f t="shared" si="43"/>
        <v>108676</v>
      </c>
      <c r="C650" s="366">
        <f t="shared" si="44"/>
        <v>108676</v>
      </c>
      <c r="D650" s="367">
        <f>'Order Form'!$N$2</f>
        <v>0</v>
      </c>
      <c r="E650" s="368">
        <f>'Order Form'!$L$11</f>
        <v>0</v>
      </c>
      <c r="F650" s="368" t="str">
        <f>IF(ISBLANK('Order Form'!$L$12),"",'Order Form'!$L$12)</f>
        <v/>
      </c>
      <c r="G650" s="369">
        <f t="shared" ca="1" si="46"/>
        <v>42157</v>
      </c>
      <c r="H650" s="370">
        <f>'Order Form'!$L$13</f>
        <v>0</v>
      </c>
      <c r="I650" s="371">
        <f>'Order Form'!E178</f>
        <v>12.5</v>
      </c>
      <c r="J650" s="372">
        <f>'Order Form'!L178</f>
        <v>0</v>
      </c>
      <c r="K650" s="367" t="str">
        <f t="shared" si="45"/>
        <v>F</v>
      </c>
      <c r="L6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0" s="367" t="str">
        <f>"SS2016"&amp;"-"&amp;D650&amp;"-"&amp;'Order Form'!$P$3&amp;"-2"</f>
        <v>SS2016-0-1-2</v>
      </c>
    </row>
    <row r="651" spans="1:13" x14ac:dyDescent="0.25">
      <c r="A651" s="364">
        <f>'Order Form'!A179</f>
        <v>108677</v>
      </c>
      <c r="B651" s="365">
        <f t="shared" si="43"/>
        <v>108677</v>
      </c>
      <c r="C651" s="366">
        <f t="shared" si="44"/>
        <v>108677</v>
      </c>
      <c r="D651" s="367">
        <f>'Order Form'!$N$2</f>
        <v>0</v>
      </c>
      <c r="E651" s="368">
        <f>'Order Form'!$L$11</f>
        <v>0</v>
      </c>
      <c r="F651" s="368" t="str">
        <f>IF(ISBLANK('Order Form'!$L$12),"",'Order Form'!$L$12)</f>
        <v/>
      </c>
      <c r="G651" s="369">
        <f t="shared" ca="1" si="46"/>
        <v>42157</v>
      </c>
      <c r="H651" s="370">
        <f>'Order Form'!$L$13</f>
        <v>0</v>
      </c>
      <c r="I651" s="371">
        <f>'Order Form'!E179</f>
        <v>12.5</v>
      </c>
      <c r="J651" s="372">
        <f>'Order Form'!L179</f>
        <v>0</v>
      </c>
      <c r="K651" s="367" t="str">
        <f t="shared" si="45"/>
        <v>F</v>
      </c>
      <c r="L6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1" s="367" t="str">
        <f>"SS2016"&amp;"-"&amp;D651&amp;"-"&amp;'Order Form'!$P$3&amp;"-2"</f>
        <v>SS2016-0-1-2</v>
      </c>
    </row>
    <row r="652" spans="1:13" x14ac:dyDescent="0.25">
      <c r="A652" s="364">
        <f>'Order Form'!A180</f>
        <v>107743</v>
      </c>
      <c r="B652" s="365">
        <f t="shared" si="43"/>
        <v>107743</v>
      </c>
      <c r="C652" s="366">
        <f t="shared" si="44"/>
        <v>107743</v>
      </c>
      <c r="D652" s="367">
        <f>'Order Form'!$N$2</f>
        <v>0</v>
      </c>
      <c r="E652" s="368">
        <f>'Order Form'!$L$11</f>
        <v>0</v>
      </c>
      <c r="F652" s="368" t="str">
        <f>IF(ISBLANK('Order Form'!$L$12),"",'Order Form'!$L$12)</f>
        <v/>
      </c>
      <c r="G652" s="369">
        <f t="shared" ca="1" si="46"/>
        <v>42157</v>
      </c>
      <c r="H652" s="370">
        <f>'Order Form'!$L$13</f>
        <v>0</v>
      </c>
      <c r="I652" s="371">
        <f>'Order Form'!E180</f>
        <v>12.5</v>
      </c>
      <c r="J652" s="372">
        <f>'Order Form'!L180</f>
        <v>0</v>
      </c>
      <c r="K652" s="367" t="str">
        <f t="shared" si="45"/>
        <v>F</v>
      </c>
      <c r="L6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2" s="367" t="str">
        <f>"SS2016"&amp;"-"&amp;D652&amp;"-"&amp;'Order Form'!$P$3&amp;"-2"</f>
        <v>SS2016-0-1-2</v>
      </c>
    </row>
    <row r="653" spans="1:13" x14ac:dyDescent="0.25">
      <c r="A653" s="364">
        <f>'Order Form'!A181</f>
        <v>107740</v>
      </c>
      <c r="B653" s="365">
        <f t="shared" si="43"/>
        <v>107740</v>
      </c>
      <c r="C653" s="366">
        <f t="shared" si="44"/>
        <v>107740</v>
      </c>
      <c r="D653" s="367">
        <f>'Order Form'!$N$2</f>
        <v>0</v>
      </c>
      <c r="E653" s="368">
        <f>'Order Form'!$L$11</f>
        <v>0</v>
      </c>
      <c r="F653" s="368" t="str">
        <f>IF(ISBLANK('Order Form'!$L$12),"",'Order Form'!$L$12)</f>
        <v/>
      </c>
      <c r="G653" s="369">
        <f t="shared" ca="1" si="46"/>
        <v>42157</v>
      </c>
      <c r="H653" s="370">
        <f>'Order Form'!$L$13</f>
        <v>0</v>
      </c>
      <c r="I653" s="371">
        <f>'Order Form'!E181</f>
        <v>12.5</v>
      </c>
      <c r="J653" s="372">
        <f>'Order Form'!L181</f>
        <v>0</v>
      </c>
      <c r="K653" s="367" t="str">
        <f t="shared" si="45"/>
        <v>F</v>
      </c>
      <c r="L6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3" s="367" t="str">
        <f>"SS2016"&amp;"-"&amp;D653&amp;"-"&amp;'Order Form'!$P$3&amp;"-2"</f>
        <v>SS2016-0-1-2</v>
      </c>
    </row>
    <row r="654" spans="1:13" x14ac:dyDescent="0.25">
      <c r="A654" s="364">
        <f>'Order Form'!A182</f>
        <v>100526</v>
      </c>
      <c r="B654" s="365">
        <f t="shared" si="43"/>
        <v>100526</v>
      </c>
      <c r="C654" s="366">
        <f t="shared" si="44"/>
        <v>100526</v>
      </c>
      <c r="D654" s="367">
        <f>'Order Form'!$N$2</f>
        <v>0</v>
      </c>
      <c r="E654" s="368">
        <f>'Order Form'!$L$11</f>
        <v>0</v>
      </c>
      <c r="F654" s="368" t="str">
        <f>IF(ISBLANK('Order Form'!$L$12),"",'Order Form'!$L$12)</f>
        <v/>
      </c>
      <c r="G654" s="369">
        <f t="shared" ca="1" si="46"/>
        <v>42157</v>
      </c>
      <c r="H654" s="370">
        <f>'Order Form'!$L$13</f>
        <v>0</v>
      </c>
      <c r="I654" s="371">
        <f>'Order Form'!E182</f>
        <v>12.5</v>
      </c>
      <c r="J654" s="372">
        <f>'Order Form'!L182</f>
        <v>0</v>
      </c>
      <c r="K654" s="367" t="str">
        <f t="shared" si="45"/>
        <v>F</v>
      </c>
      <c r="L6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4" s="367" t="str">
        <f>"SS2016"&amp;"-"&amp;D654&amp;"-"&amp;'Order Form'!$P$3&amp;"-2"</f>
        <v>SS2016-0-1-2</v>
      </c>
    </row>
    <row r="655" spans="1:13" x14ac:dyDescent="0.25">
      <c r="A655" s="364">
        <f>'Order Form'!A183</f>
        <v>100511</v>
      </c>
      <c r="B655" s="365">
        <f t="shared" si="43"/>
        <v>100511</v>
      </c>
      <c r="C655" s="366">
        <f t="shared" si="44"/>
        <v>100511</v>
      </c>
      <c r="D655" s="367">
        <f>'Order Form'!$N$2</f>
        <v>0</v>
      </c>
      <c r="E655" s="368">
        <f>'Order Form'!$L$11</f>
        <v>0</v>
      </c>
      <c r="F655" s="368" t="str">
        <f>IF(ISBLANK('Order Form'!$L$12),"",'Order Form'!$L$12)</f>
        <v/>
      </c>
      <c r="G655" s="369">
        <f t="shared" ca="1" si="46"/>
        <v>42157</v>
      </c>
      <c r="H655" s="370">
        <f>'Order Form'!$L$13</f>
        <v>0</v>
      </c>
      <c r="I655" s="371">
        <f>'Order Form'!E183</f>
        <v>12.5</v>
      </c>
      <c r="J655" s="372">
        <f>'Order Form'!L183</f>
        <v>0</v>
      </c>
      <c r="K655" s="367" t="str">
        <f t="shared" si="45"/>
        <v>F</v>
      </c>
      <c r="L6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5" s="367" t="str">
        <f>"SS2016"&amp;"-"&amp;D655&amp;"-"&amp;'Order Form'!$P$3&amp;"-2"</f>
        <v>SS2016-0-1-2</v>
      </c>
    </row>
    <row r="656" spans="1:13" x14ac:dyDescent="0.25">
      <c r="A656" s="364">
        <f>'Order Form'!A184</f>
        <v>100141</v>
      </c>
      <c r="B656" s="365">
        <f t="shared" si="43"/>
        <v>100141</v>
      </c>
      <c r="C656" s="366">
        <f t="shared" si="44"/>
        <v>100141</v>
      </c>
      <c r="D656" s="367">
        <f>'Order Form'!$N$2</f>
        <v>0</v>
      </c>
      <c r="E656" s="368">
        <f>'Order Form'!$L$11</f>
        <v>0</v>
      </c>
      <c r="F656" s="368" t="str">
        <f>IF(ISBLANK('Order Form'!$L$12),"",'Order Form'!$L$12)</f>
        <v/>
      </c>
      <c r="G656" s="369">
        <f t="shared" ca="1" si="46"/>
        <v>42157</v>
      </c>
      <c r="H656" s="370">
        <f>'Order Form'!$L$13</f>
        <v>0</v>
      </c>
      <c r="I656" s="371">
        <f>'Order Form'!E184</f>
        <v>12.5</v>
      </c>
      <c r="J656" s="372">
        <f>'Order Form'!L184</f>
        <v>0</v>
      </c>
      <c r="K656" s="367" t="str">
        <f t="shared" si="45"/>
        <v>F</v>
      </c>
      <c r="L6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6" s="367" t="str">
        <f>"SS2016"&amp;"-"&amp;D656&amp;"-"&amp;'Order Form'!$P$3&amp;"-2"</f>
        <v>SS2016-0-1-2</v>
      </c>
    </row>
    <row r="657" spans="1:13" x14ac:dyDescent="0.25">
      <c r="A657" s="364">
        <f>'Order Form'!A185</f>
        <v>100509</v>
      </c>
      <c r="B657" s="365">
        <f t="shared" si="43"/>
        <v>100509</v>
      </c>
      <c r="C657" s="366">
        <f t="shared" si="44"/>
        <v>100509</v>
      </c>
      <c r="D657" s="367">
        <f>'Order Form'!$N$2</f>
        <v>0</v>
      </c>
      <c r="E657" s="368">
        <f>'Order Form'!$L$11</f>
        <v>0</v>
      </c>
      <c r="F657" s="368" t="str">
        <f>IF(ISBLANK('Order Form'!$L$12),"",'Order Form'!$L$12)</f>
        <v/>
      </c>
      <c r="G657" s="369">
        <f t="shared" ca="1" si="46"/>
        <v>42157</v>
      </c>
      <c r="H657" s="370">
        <f>'Order Form'!$L$13</f>
        <v>0</v>
      </c>
      <c r="I657" s="371">
        <f>'Order Form'!E185</f>
        <v>12.5</v>
      </c>
      <c r="J657" s="372">
        <f>'Order Form'!L185</f>
        <v>0</v>
      </c>
      <c r="K657" s="367" t="str">
        <f t="shared" si="45"/>
        <v>F</v>
      </c>
      <c r="L6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7" s="367" t="str">
        <f>"SS2016"&amp;"-"&amp;D657&amp;"-"&amp;'Order Form'!$P$3&amp;"-2"</f>
        <v>SS2016-0-1-2</v>
      </c>
    </row>
    <row r="658" spans="1:13" x14ac:dyDescent="0.25">
      <c r="A658" s="364">
        <f>'Order Form'!A186</f>
        <v>100860</v>
      </c>
      <c r="B658" s="365">
        <f t="shared" si="43"/>
        <v>100860</v>
      </c>
      <c r="C658" s="366">
        <f t="shared" si="44"/>
        <v>100860</v>
      </c>
      <c r="D658" s="367">
        <f>'Order Form'!$N$2</f>
        <v>0</v>
      </c>
      <c r="E658" s="368">
        <f>'Order Form'!$L$11</f>
        <v>0</v>
      </c>
      <c r="F658" s="368" t="str">
        <f>IF(ISBLANK('Order Form'!$L$12),"",'Order Form'!$L$12)</f>
        <v/>
      </c>
      <c r="G658" s="369">
        <f t="shared" ca="1" si="46"/>
        <v>42157</v>
      </c>
      <c r="H658" s="370">
        <f>'Order Form'!$L$13</f>
        <v>0</v>
      </c>
      <c r="I658" s="371">
        <f>'Order Form'!E186</f>
        <v>12.5</v>
      </c>
      <c r="J658" s="372">
        <f>'Order Form'!L186</f>
        <v>0</v>
      </c>
      <c r="K658" s="367" t="str">
        <f t="shared" si="45"/>
        <v>F</v>
      </c>
      <c r="L6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8" s="367" t="str">
        <f>"SS2016"&amp;"-"&amp;D658&amp;"-"&amp;'Order Form'!$P$3&amp;"-2"</f>
        <v>SS2016-0-1-2</v>
      </c>
    </row>
    <row r="659" spans="1:13" x14ac:dyDescent="0.25">
      <c r="A659" s="364">
        <f>'Order Form'!A187</f>
        <v>100504</v>
      </c>
      <c r="B659" s="365">
        <f t="shared" si="43"/>
        <v>100504</v>
      </c>
      <c r="C659" s="366">
        <f t="shared" si="44"/>
        <v>100504</v>
      </c>
      <c r="D659" s="367">
        <f>'Order Form'!$N$2</f>
        <v>0</v>
      </c>
      <c r="E659" s="368">
        <f>'Order Form'!$L$11</f>
        <v>0</v>
      </c>
      <c r="F659" s="368" t="str">
        <f>IF(ISBLANK('Order Form'!$L$12),"",'Order Form'!$L$12)</f>
        <v/>
      </c>
      <c r="G659" s="369">
        <f t="shared" ca="1" si="46"/>
        <v>42157</v>
      </c>
      <c r="H659" s="370">
        <f>'Order Form'!$L$13</f>
        <v>0</v>
      </c>
      <c r="I659" s="371">
        <f>'Order Form'!E187</f>
        <v>12.5</v>
      </c>
      <c r="J659" s="372">
        <f>'Order Form'!L187</f>
        <v>0</v>
      </c>
      <c r="K659" s="367" t="str">
        <f t="shared" si="45"/>
        <v>F</v>
      </c>
      <c r="L6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59" s="367" t="str">
        <f>"SS2016"&amp;"-"&amp;D659&amp;"-"&amp;'Order Form'!$P$3&amp;"-2"</f>
        <v>SS2016-0-1-2</v>
      </c>
    </row>
    <row r="660" spans="1:13" x14ac:dyDescent="0.25">
      <c r="A660" s="364">
        <f>'Order Form'!A188</f>
        <v>108691</v>
      </c>
      <c r="B660" s="365">
        <f t="shared" si="43"/>
        <v>108691</v>
      </c>
      <c r="C660" s="366">
        <f t="shared" si="44"/>
        <v>108691</v>
      </c>
      <c r="D660" s="367">
        <f>'Order Form'!$N$2</f>
        <v>0</v>
      </c>
      <c r="E660" s="368">
        <f>'Order Form'!$L$11</f>
        <v>0</v>
      </c>
      <c r="F660" s="368" t="str">
        <f>IF(ISBLANK('Order Form'!$L$12),"",'Order Form'!$L$12)</f>
        <v/>
      </c>
      <c r="G660" s="369">
        <f t="shared" ca="1" si="46"/>
        <v>42157</v>
      </c>
      <c r="H660" s="370">
        <f>'Order Form'!$L$13</f>
        <v>0</v>
      </c>
      <c r="I660" s="371">
        <f>'Order Form'!E188</f>
        <v>12.5</v>
      </c>
      <c r="J660" s="372">
        <f>'Order Form'!L188</f>
        <v>0</v>
      </c>
      <c r="K660" s="367" t="str">
        <f t="shared" si="45"/>
        <v>F</v>
      </c>
      <c r="L6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0" s="367" t="str">
        <f>"SS2016"&amp;"-"&amp;D660&amp;"-"&amp;'Order Form'!$P$3&amp;"-2"</f>
        <v>SS2016-0-1-2</v>
      </c>
    </row>
    <row r="661" spans="1:13" x14ac:dyDescent="0.25">
      <c r="A661" s="364">
        <f>'Order Form'!A189</f>
        <v>108589</v>
      </c>
      <c r="B661" s="365">
        <f t="shared" si="43"/>
        <v>108589</v>
      </c>
      <c r="C661" s="366">
        <f t="shared" si="44"/>
        <v>108589</v>
      </c>
      <c r="D661" s="367">
        <f>'Order Form'!$N$2</f>
        <v>0</v>
      </c>
      <c r="E661" s="368">
        <f>'Order Form'!$L$11</f>
        <v>0</v>
      </c>
      <c r="F661" s="368" t="str">
        <f>IF(ISBLANK('Order Form'!$L$12),"",'Order Form'!$L$12)</f>
        <v/>
      </c>
      <c r="G661" s="369">
        <f t="shared" ca="1" si="46"/>
        <v>42157</v>
      </c>
      <c r="H661" s="370">
        <f>'Order Form'!$L$13</f>
        <v>0</v>
      </c>
      <c r="I661" s="371">
        <f>'Order Form'!E189</f>
        <v>12.5</v>
      </c>
      <c r="J661" s="372">
        <f>'Order Form'!L189</f>
        <v>0</v>
      </c>
      <c r="K661" s="367" t="str">
        <f t="shared" si="45"/>
        <v>F</v>
      </c>
      <c r="L6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1" s="367" t="str">
        <f>"SS2016"&amp;"-"&amp;D661&amp;"-"&amp;'Order Form'!$P$3&amp;"-2"</f>
        <v>SS2016-0-1-2</v>
      </c>
    </row>
    <row r="662" spans="1:13" x14ac:dyDescent="0.25">
      <c r="A662" s="364">
        <f>'Order Form'!A190</f>
        <v>100515</v>
      </c>
      <c r="B662" s="365">
        <f t="shared" si="43"/>
        <v>100515</v>
      </c>
      <c r="C662" s="366">
        <f t="shared" si="44"/>
        <v>100515</v>
      </c>
      <c r="D662" s="367">
        <f>'Order Form'!$N$2</f>
        <v>0</v>
      </c>
      <c r="E662" s="368">
        <f>'Order Form'!$L$11</f>
        <v>0</v>
      </c>
      <c r="F662" s="368" t="str">
        <f>IF(ISBLANK('Order Form'!$L$12),"",'Order Form'!$L$12)</f>
        <v/>
      </c>
      <c r="G662" s="369">
        <f t="shared" ca="1" si="46"/>
        <v>42157</v>
      </c>
      <c r="H662" s="370">
        <f>'Order Form'!$L$13</f>
        <v>0</v>
      </c>
      <c r="I662" s="371">
        <f>'Order Form'!E190</f>
        <v>12.5</v>
      </c>
      <c r="J662" s="372">
        <f>'Order Form'!L190</f>
        <v>0</v>
      </c>
      <c r="K662" s="367" t="str">
        <f t="shared" si="45"/>
        <v>F</v>
      </c>
      <c r="L6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2" s="367" t="str">
        <f>"SS2016"&amp;"-"&amp;D662&amp;"-"&amp;'Order Form'!$P$3&amp;"-2"</f>
        <v>SS2016-0-1-2</v>
      </c>
    </row>
    <row r="663" spans="1:13" x14ac:dyDescent="0.25">
      <c r="A663" s="364">
        <f>'Order Form'!A191</f>
        <v>108682</v>
      </c>
      <c r="B663" s="365">
        <f t="shared" si="43"/>
        <v>108682</v>
      </c>
      <c r="C663" s="366">
        <f t="shared" si="44"/>
        <v>108682</v>
      </c>
      <c r="D663" s="367">
        <f>'Order Form'!$N$2</f>
        <v>0</v>
      </c>
      <c r="E663" s="368">
        <f>'Order Form'!$L$11</f>
        <v>0</v>
      </c>
      <c r="F663" s="368" t="str">
        <f>IF(ISBLANK('Order Form'!$L$12),"",'Order Form'!$L$12)</f>
        <v/>
      </c>
      <c r="G663" s="369">
        <f t="shared" ca="1" si="46"/>
        <v>42157</v>
      </c>
      <c r="H663" s="370">
        <f>'Order Form'!$L$13</f>
        <v>0</v>
      </c>
      <c r="I663" s="371">
        <f>'Order Form'!E191</f>
        <v>12.5</v>
      </c>
      <c r="J663" s="372">
        <f>'Order Form'!L191</f>
        <v>0</v>
      </c>
      <c r="K663" s="367" t="str">
        <f t="shared" si="45"/>
        <v>F</v>
      </c>
      <c r="L6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3" s="367" t="str">
        <f>"SS2016"&amp;"-"&amp;D663&amp;"-"&amp;'Order Form'!$P$3&amp;"-2"</f>
        <v>SS2016-0-1-2</v>
      </c>
    </row>
    <row r="664" spans="1:13" x14ac:dyDescent="0.25">
      <c r="A664" s="364">
        <f>'Order Form'!A192</f>
        <v>107705</v>
      </c>
      <c r="B664" s="365">
        <f t="shared" si="43"/>
        <v>107705</v>
      </c>
      <c r="C664" s="366">
        <f t="shared" si="44"/>
        <v>107705</v>
      </c>
      <c r="D664" s="367">
        <f>'Order Form'!$N$2</f>
        <v>0</v>
      </c>
      <c r="E664" s="368">
        <f>'Order Form'!$L$11</f>
        <v>0</v>
      </c>
      <c r="F664" s="368" t="str">
        <f>IF(ISBLANK('Order Form'!$L$12),"",'Order Form'!$L$12)</f>
        <v/>
      </c>
      <c r="G664" s="369">
        <f t="shared" ca="1" si="46"/>
        <v>42157</v>
      </c>
      <c r="H664" s="370">
        <f>'Order Form'!$L$13</f>
        <v>0</v>
      </c>
      <c r="I664" s="371">
        <f>'Order Form'!E192</f>
        <v>12.5</v>
      </c>
      <c r="J664" s="372">
        <f>'Order Form'!L192</f>
        <v>0</v>
      </c>
      <c r="K664" s="367" t="str">
        <f t="shared" si="45"/>
        <v>F</v>
      </c>
      <c r="L6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4" s="367" t="str">
        <f>"SS2016"&amp;"-"&amp;D664&amp;"-"&amp;'Order Form'!$P$3&amp;"-2"</f>
        <v>SS2016-0-1-2</v>
      </c>
    </row>
    <row r="665" spans="1:13" x14ac:dyDescent="0.25">
      <c r="A665" s="364">
        <f>'Order Form'!A193</f>
        <v>107706</v>
      </c>
      <c r="B665" s="365">
        <f t="shared" si="43"/>
        <v>107706</v>
      </c>
      <c r="C665" s="366">
        <f t="shared" si="44"/>
        <v>107706</v>
      </c>
      <c r="D665" s="367">
        <f>'Order Form'!$N$2</f>
        <v>0</v>
      </c>
      <c r="E665" s="368">
        <f>'Order Form'!$L$11</f>
        <v>0</v>
      </c>
      <c r="F665" s="368" t="str">
        <f>IF(ISBLANK('Order Form'!$L$12),"",'Order Form'!$L$12)</f>
        <v/>
      </c>
      <c r="G665" s="369">
        <f t="shared" ca="1" si="46"/>
        <v>42157</v>
      </c>
      <c r="H665" s="370">
        <f>'Order Form'!$L$13</f>
        <v>0</v>
      </c>
      <c r="I665" s="371">
        <f>'Order Form'!E193</f>
        <v>12.5</v>
      </c>
      <c r="J665" s="372">
        <f>'Order Form'!L193</f>
        <v>0</v>
      </c>
      <c r="K665" s="367" t="str">
        <f t="shared" si="45"/>
        <v>F</v>
      </c>
      <c r="L6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5" s="367" t="str">
        <f>"SS2016"&amp;"-"&amp;D665&amp;"-"&amp;'Order Form'!$P$3&amp;"-2"</f>
        <v>SS2016-0-1-2</v>
      </c>
    </row>
    <row r="666" spans="1:13" x14ac:dyDescent="0.25">
      <c r="A666" s="364">
        <f>'Order Form'!A194</f>
        <v>111662.55499999999</v>
      </c>
      <c r="B666" s="365">
        <f t="shared" si="43"/>
        <v>111662.55499999999</v>
      </c>
      <c r="C666" s="366">
        <f t="shared" si="44"/>
        <v>111662.55499999999</v>
      </c>
      <c r="D666" s="367">
        <f>'Order Form'!$N$2</f>
        <v>0</v>
      </c>
      <c r="E666" s="368">
        <f>'Order Form'!$L$11</f>
        <v>0</v>
      </c>
      <c r="F666" s="368" t="str">
        <f>IF(ISBLANK('Order Form'!$L$12),"",'Order Form'!$L$12)</f>
        <v/>
      </c>
      <c r="G666" s="369">
        <f t="shared" ca="1" si="46"/>
        <v>42157</v>
      </c>
      <c r="H666" s="370">
        <f>'Order Form'!$L$13</f>
        <v>0</v>
      </c>
      <c r="I666" s="371">
        <f>'Order Form'!E194</f>
        <v>12.5</v>
      </c>
      <c r="J666" s="372">
        <f>'Order Form'!L194</f>
        <v>0</v>
      </c>
      <c r="K666" s="367" t="str">
        <f t="shared" si="45"/>
        <v>F</v>
      </c>
      <c r="L6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6" s="367" t="str">
        <f>"SS2016"&amp;"-"&amp;D666&amp;"-"&amp;'Order Form'!$P$3&amp;"-2"</f>
        <v>SS2016-0-1-2</v>
      </c>
    </row>
    <row r="667" spans="1:13" x14ac:dyDescent="0.25">
      <c r="A667" s="364">
        <f>'Order Form'!A195</f>
        <v>108590</v>
      </c>
      <c r="B667" s="365">
        <f t="shared" si="43"/>
        <v>108590</v>
      </c>
      <c r="C667" s="366">
        <f t="shared" si="44"/>
        <v>108590</v>
      </c>
      <c r="D667" s="367">
        <f>'Order Form'!$N$2</f>
        <v>0</v>
      </c>
      <c r="E667" s="368">
        <f>'Order Form'!$L$11</f>
        <v>0</v>
      </c>
      <c r="F667" s="368" t="str">
        <f>IF(ISBLANK('Order Form'!$L$12),"",'Order Form'!$L$12)</f>
        <v/>
      </c>
      <c r="G667" s="369">
        <f t="shared" ca="1" si="46"/>
        <v>42157</v>
      </c>
      <c r="H667" s="370">
        <f>'Order Form'!$L$13</f>
        <v>0</v>
      </c>
      <c r="I667" s="371">
        <f>'Order Form'!E195</f>
        <v>12.5</v>
      </c>
      <c r="J667" s="372">
        <f>'Order Form'!L195</f>
        <v>0</v>
      </c>
      <c r="K667" s="367" t="str">
        <f t="shared" si="45"/>
        <v>F</v>
      </c>
      <c r="L6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7" s="367" t="str">
        <f>"SS2016"&amp;"-"&amp;D667&amp;"-"&amp;'Order Form'!$P$3&amp;"-2"</f>
        <v>SS2016-0-1-2</v>
      </c>
    </row>
    <row r="668" spans="1:13" x14ac:dyDescent="0.25">
      <c r="A668" s="364">
        <f>'Order Form'!A196</f>
        <v>111432.55499999999</v>
      </c>
      <c r="B668" s="365">
        <f t="shared" si="43"/>
        <v>111432.55499999999</v>
      </c>
      <c r="C668" s="366">
        <f t="shared" si="44"/>
        <v>111432.55499999999</v>
      </c>
      <c r="D668" s="367">
        <f>'Order Form'!$N$2</f>
        <v>0</v>
      </c>
      <c r="E668" s="368">
        <f>'Order Form'!$L$11</f>
        <v>0</v>
      </c>
      <c r="F668" s="368" t="str">
        <f>IF(ISBLANK('Order Form'!$L$12),"",'Order Form'!$L$12)</f>
        <v/>
      </c>
      <c r="G668" s="369">
        <f t="shared" ca="1" si="46"/>
        <v>42157</v>
      </c>
      <c r="H668" s="370">
        <f>'Order Form'!$L$13</f>
        <v>0</v>
      </c>
      <c r="I668" s="371">
        <f>'Order Form'!E196</f>
        <v>12.5</v>
      </c>
      <c r="J668" s="372">
        <f>'Order Form'!L196</f>
        <v>0</v>
      </c>
      <c r="K668" s="367" t="str">
        <f t="shared" si="45"/>
        <v>F</v>
      </c>
      <c r="L6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8" s="367" t="str">
        <f>"SS2016"&amp;"-"&amp;D668&amp;"-"&amp;'Order Form'!$P$3&amp;"-2"</f>
        <v>SS2016-0-1-2</v>
      </c>
    </row>
    <row r="669" spans="1:13" x14ac:dyDescent="0.25">
      <c r="A669" s="364">
        <f>'Order Form'!A197</f>
        <v>100510</v>
      </c>
      <c r="B669" s="365">
        <f t="shared" si="43"/>
        <v>100510</v>
      </c>
      <c r="C669" s="366">
        <f t="shared" si="44"/>
        <v>100510</v>
      </c>
      <c r="D669" s="367">
        <f>'Order Form'!$N$2</f>
        <v>0</v>
      </c>
      <c r="E669" s="368">
        <f>'Order Form'!$L$11</f>
        <v>0</v>
      </c>
      <c r="F669" s="368" t="str">
        <f>IF(ISBLANK('Order Form'!$L$12),"",'Order Form'!$L$12)</f>
        <v/>
      </c>
      <c r="G669" s="369">
        <f t="shared" ca="1" si="46"/>
        <v>42157</v>
      </c>
      <c r="H669" s="370">
        <f>'Order Form'!$L$13</f>
        <v>0</v>
      </c>
      <c r="I669" s="371">
        <f>'Order Form'!E197</f>
        <v>12.5</v>
      </c>
      <c r="J669" s="372">
        <f>'Order Form'!L197</f>
        <v>0</v>
      </c>
      <c r="K669" s="367" t="str">
        <f t="shared" si="45"/>
        <v>F</v>
      </c>
      <c r="L6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69" s="367" t="str">
        <f>"SS2016"&amp;"-"&amp;D669&amp;"-"&amp;'Order Form'!$P$3&amp;"-2"</f>
        <v>SS2016-0-1-2</v>
      </c>
    </row>
    <row r="670" spans="1:13" x14ac:dyDescent="0.25">
      <c r="A670" s="364">
        <f>'Order Form'!A198</f>
        <v>100235</v>
      </c>
      <c r="B670" s="365">
        <f t="shared" si="43"/>
        <v>100235</v>
      </c>
      <c r="C670" s="366">
        <f t="shared" si="44"/>
        <v>100235</v>
      </c>
      <c r="D670" s="367">
        <f>'Order Form'!$N$2</f>
        <v>0</v>
      </c>
      <c r="E670" s="368">
        <f>'Order Form'!$L$11</f>
        <v>0</v>
      </c>
      <c r="F670" s="368" t="str">
        <f>IF(ISBLANK('Order Form'!$L$12),"",'Order Form'!$L$12)</f>
        <v/>
      </c>
      <c r="G670" s="369">
        <f t="shared" ca="1" si="46"/>
        <v>42157</v>
      </c>
      <c r="H670" s="370">
        <f>'Order Form'!$L$13</f>
        <v>0</v>
      </c>
      <c r="I670" s="371">
        <f>'Order Form'!E198</f>
        <v>12.5</v>
      </c>
      <c r="J670" s="372">
        <f>'Order Form'!L198</f>
        <v>0</v>
      </c>
      <c r="K670" s="367" t="str">
        <f t="shared" si="45"/>
        <v>F</v>
      </c>
      <c r="L6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0" s="367" t="str">
        <f>"SS2016"&amp;"-"&amp;D670&amp;"-"&amp;'Order Form'!$P$3&amp;"-2"</f>
        <v>SS2016-0-1-2</v>
      </c>
    </row>
    <row r="671" spans="1:13" x14ac:dyDescent="0.25">
      <c r="A671" s="364">
        <f>'Order Form'!A199</f>
        <v>111663.21400000001</v>
      </c>
      <c r="B671" s="365">
        <f t="shared" si="43"/>
        <v>111663.21400000001</v>
      </c>
      <c r="C671" s="366">
        <f t="shared" si="44"/>
        <v>111663.21400000001</v>
      </c>
      <c r="D671" s="367">
        <f>'Order Form'!$N$2</f>
        <v>0</v>
      </c>
      <c r="E671" s="368">
        <f>'Order Form'!$L$11</f>
        <v>0</v>
      </c>
      <c r="F671" s="368" t="str">
        <f>IF(ISBLANK('Order Form'!$L$12),"",'Order Form'!$L$12)</f>
        <v/>
      </c>
      <c r="G671" s="369">
        <f t="shared" ca="1" si="46"/>
        <v>42157</v>
      </c>
      <c r="H671" s="370">
        <f>'Order Form'!$L$13</f>
        <v>0</v>
      </c>
      <c r="I671" s="371">
        <f>'Order Form'!E199</f>
        <v>12.5</v>
      </c>
      <c r="J671" s="372">
        <f>'Order Form'!L199</f>
        <v>0</v>
      </c>
      <c r="K671" s="367" t="str">
        <f t="shared" si="45"/>
        <v>F</v>
      </c>
      <c r="L6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1" s="367" t="str">
        <f>"SS2016"&amp;"-"&amp;D671&amp;"-"&amp;'Order Form'!$P$3&amp;"-2"</f>
        <v>SS2016-0-1-2</v>
      </c>
    </row>
    <row r="672" spans="1:13" x14ac:dyDescent="0.25">
      <c r="A672" s="364">
        <f>'Order Form'!A200</f>
        <v>108690</v>
      </c>
      <c r="B672" s="365">
        <f t="shared" si="43"/>
        <v>108690</v>
      </c>
      <c r="C672" s="366">
        <f t="shared" si="44"/>
        <v>108690</v>
      </c>
      <c r="D672" s="367">
        <f>'Order Form'!$N$2</f>
        <v>0</v>
      </c>
      <c r="E672" s="368">
        <f>'Order Form'!$L$11</f>
        <v>0</v>
      </c>
      <c r="F672" s="368" t="str">
        <f>IF(ISBLANK('Order Form'!$L$12),"",'Order Form'!$L$12)</f>
        <v/>
      </c>
      <c r="G672" s="369">
        <f t="shared" ca="1" si="46"/>
        <v>42157</v>
      </c>
      <c r="H672" s="370">
        <f>'Order Form'!$L$13</f>
        <v>0</v>
      </c>
      <c r="I672" s="371">
        <f>'Order Form'!E200</f>
        <v>12.5</v>
      </c>
      <c r="J672" s="372">
        <f>'Order Form'!L200</f>
        <v>0</v>
      </c>
      <c r="K672" s="367" t="str">
        <f t="shared" si="45"/>
        <v>F</v>
      </c>
      <c r="L6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2" s="367" t="str">
        <f>"SS2016"&amp;"-"&amp;D672&amp;"-"&amp;'Order Form'!$P$3&amp;"-2"</f>
        <v>SS2016-0-1-2</v>
      </c>
    </row>
    <row r="673" spans="1:13" x14ac:dyDescent="0.25">
      <c r="A673" s="364">
        <f>'Order Form'!A201</f>
        <v>111659.93700000001</v>
      </c>
      <c r="B673" s="365">
        <f t="shared" si="43"/>
        <v>111659.93700000001</v>
      </c>
      <c r="C673" s="366">
        <f t="shared" si="44"/>
        <v>111659.93700000001</v>
      </c>
      <c r="D673" s="367">
        <f>'Order Form'!$N$2</f>
        <v>0</v>
      </c>
      <c r="E673" s="368">
        <f>'Order Form'!$L$11</f>
        <v>0</v>
      </c>
      <c r="F673" s="368" t="str">
        <f>IF(ISBLANK('Order Form'!$L$12),"",'Order Form'!$L$12)</f>
        <v/>
      </c>
      <c r="G673" s="369">
        <f t="shared" ca="1" si="46"/>
        <v>42157</v>
      </c>
      <c r="H673" s="370">
        <f>'Order Form'!$L$13</f>
        <v>0</v>
      </c>
      <c r="I673" s="371">
        <f>'Order Form'!E201</f>
        <v>12.5</v>
      </c>
      <c r="J673" s="372">
        <f>'Order Form'!L201</f>
        <v>0</v>
      </c>
      <c r="K673" s="367" t="str">
        <f t="shared" si="45"/>
        <v>F</v>
      </c>
      <c r="L6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3" s="367" t="str">
        <f>"SS2016"&amp;"-"&amp;D673&amp;"-"&amp;'Order Form'!$P$3&amp;"-2"</f>
        <v>SS2016-0-1-2</v>
      </c>
    </row>
    <row r="674" spans="1:13" x14ac:dyDescent="0.25">
      <c r="A674" s="364">
        <f>'Order Form'!A202</f>
        <v>107731</v>
      </c>
      <c r="B674" s="365">
        <f t="shared" si="43"/>
        <v>107731</v>
      </c>
      <c r="C674" s="366">
        <f t="shared" si="44"/>
        <v>107731</v>
      </c>
      <c r="D674" s="367">
        <f>'Order Form'!$N$2</f>
        <v>0</v>
      </c>
      <c r="E674" s="368">
        <f>'Order Form'!$L$11</f>
        <v>0</v>
      </c>
      <c r="F674" s="368" t="str">
        <f>IF(ISBLANK('Order Form'!$L$12),"",'Order Form'!$L$12)</f>
        <v/>
      </c>
      <c r="G674" s="369">
        <f t="shared" ca="1" si="46"/>
        <v>42157</v>
      </c>
      <c r="H674" s="370">
        <f>'Order Form'!$L$13</f>
        <v>0</v>
      </c>
      <c r="I674" s="371">
        <f>'Order Form'!E202</f>
        <v>12.5</v>
      </c>
      <c r="J674" s="372">
        <f>'Order Form'!L202</f>
        <v>0</v>
      </c>
      <c r="K674" s="367" t="str">
        <f t="shared" si="45"/>
        <v>F</v>
      </c>
      <c r="L6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4" s="367" t="str">
        <f>"SS2016"&amp;"-"&amp;D674&amp;"-"&amp;'Order Form'!$P$3&amp;"-2"</f>
        <v>SS2016-0-1-2</v>
      </c>
    </row>
    <row r="675" spans="1:13" x14ac:dyDescent="0.25">
      <c r="A675" s="364">
        <f>'Order Form'!A203</f>
        <v>108704</v>
      </c>
      <c r="B675" s="365">
        <f t="shared" si="43"/>
        <v>108704</v>
      </c>
      <c r="C675" s="366">
        <f t="shared" si="44"/>
        <v>108704</v>
      </c>
      <c r="D675" s="367">
        <f>'Order Form'!$N$2</f>
        <v>0</v>
      </c>
      <c r="E675" s="368">
        <f>'Order Form'!$L$11</f>
        <v>0</v>
      </c>
      <c r="F675" s="368" t="str">
        <f>IF(ISBLANK('Order Form'!$L$12),"",'Order Form'!$L$12)</f>
        <v/>
      </c>
      <c r="G675" s="369">
        <f t="shared" ca="1" si="46"/>
        <v>42157</v>
      </c>
      <c r="H675" s="370">
        <f>'Order Form'!$L$13</f>
        <v>0</v>
      </c>
      <c r="I675" s="371">
        <f>'Order Form'!E203</f>
        <v>12.5</v>
      </c>
      <c r="J675" s="372">
        <f>'Order Form'!L203</f>
        <v>0</v>
      </c>
      <c r="K675" s="367" t="str">
        <f t="shared" si="45"/>
        <v>F</v>
      </c>
      <c r="L6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5" s="367" t="str">
        <f>"SS2016"&amp;"-"&amp;D675&amp;"-"&amp;'Order Form'!$P$3&amp;"-2"</f>
        <v>SS2016-0-1-2</v>
      </c>
    </row>
    <row r="676" spans="1:13" x14ac:dyDescent="0.25">
      <c r="A676" s="364">
        <f>'Order Form'!A204</f>
        <v>111660.789</v>
      </c>
      <c r="B676" s="365">
        <f t="shared" si="43"/>
        <v>111660.789</v>
      </c>
      <c r="C676" s="366">
        <f t="shared" si="44"/>
        <v>111660.789</v>
      </c>
      <c r="D676" s="367">
        <f>'Order Form'!$N$2</f>
        <v>0</v>
      </c>
      <c r="E676" s="368">
        <f>'Order Form'!$L$11</f>
        <v>0</v>
      </c>
      <c r="F676" s="368" t="str">
        <f>IF(ISBLANK('Order Form'!$L$12),"",'Order Form'!$L$12)</f>
        <v/>
      </c>
      <c r="G676" s="369">
        <f t="shared" ca="1" si="46"/>
        <v>42157</v>
      </c>
      <c r="H676" s="370">
        <f>'Order Form'!$L$13</f>
        <v>0</v>
      </c>
      <c r="I676" s="371">
        <f>'Order Form'!E204</f>
        <v>12.5</v>
      </c>
      <c r="J676" s="372">
        <f>'Order Form'!L204</f>
        <v>0</v>
      </c>
      <c r="K676" s="367" t="str">
        <f t="shared" si="45"/>
        <v>F</v>
      </c>
      <c r="L6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6" s="367" t="str">
        <f>"SS2016"&amp;"-"&amp;D676&amp;"-"&amp;'Order Form'!$P$3&amp;"-2"</f>
        <v>SS2016-0-1-2</v>
      </c>
    </row>
    <row r="677" spans="1:13" x14ac:dyDescent="0.25">
      <c r="A677" s="364">
        <f>'Order Form'!A205</f>
        <v>107745</v>
      </c>
      <c r="B677" s="365">
        <f t="shared" si="43"/>
        <v>107745</v>
      </c>
      <c r="C677" s="366">
        <f t="shared" si="44"/>
        <v>107745</v>
      </c>
      <c r="D677" s="367">
        <f>'Order Form'!$N$2</f>
        <v>0</v>
      </c>
      <c r="E677" s="368">
        <f>'Order Form'!$L$11</f>
        <v>0</v>
      </c>
      <c r="F677" s="368" t="str">
        <f>IF(ISBLANK('Order Form'!$L$12),"",'Order Form'!$L$12)</f>
        <v/>
      </c>
      <c r="G677" s="369">
        <f t="shared" ca="1" si="46"/>
        <v>42157</v>
      </c>
      <c r="H677" s="370">
        <f>'Order Form'!$L$13</f>
        <v>0</v>
      </c>
      <c r="I677" s="371">
        <f>'Order Form'!E205</f>
        <v>12.5</v>
      </c>
      <c r="J677" s="372">
        <f>'Order Form'!L205</f>
        <v>0</v>
      </c>
      <c r="K677" s="367" t="str">
        <f t="shared" si="45"/>
        <v>F</v>
      </c>
      <c r="L6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7" s="367" t="str">
        <f>"SS2016"&amp;"-"&amp;D677&amp;"-"&amp;'Order Form'!$P$3&amp;"-2"</f>
        <v>SS2016-0-1-2</v>
      </c>
    </row>
    <row r="678" spans="1:13" x14ac:dyDescent="0.25">
      <c r="A678" s="364">
        <f>'Order Form'!A206</f>
        <v>111661.55499999999</v>
      </c>
      <c r="B678" s="365">
        <f t="shared" si="43"/>
        <v>111661.55499999999</v>
      </c>
      <c r="C678" s="366">
        <f t="shared" si="44"/>
        <v>111661.55499999999</v>
      </c>
      <c r="D678" s="367">
        <f>'Order Form'!$N$2</f>
        <v>0</v>
      </c>
      <c r="E678" s="368">
        <f>'Order Form'!$L$11</f>
        <v>0</v>
      </c>
      <c r="F678" s="368" t="str">
        <f>IF(ISBLANK('Order Form'!$L$12),"",'Order Form'!$L$12)</f>
        <v/>
      </c>
      <c r="G678" s="369">
        <f t="shared" ca="1" si="46"/>
        <v>42157</v>
      </c>
      <c r="H678" s="370">
        <f>'Order Form'!$L$13</f>
        <v>0</v>
      </c>
      <c r="I678" s="371">
        <f>'Order Form'!E206</f>
        <v>12.5</v>
      </c>
      <c r="J678" s="372">
        <f>'Order Form'!L206</f>
        <v>0</v>
      </c>
      <c r="K678" s="367" t="str">
        <f t="shared" si="45"/>
        <v>F</v>
      </c>
      <c r="L6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8" s="367" t="str">
        <f>"SS2016"&amp;"-"&amp;D678&amp;"-"&amp;'Order Form'!$P$3&amp;"-2"</f>
        <v>SS2016-0-1-2</v>
      </c>
    </row>
    <row r="679" spans="1:13" x14ac:dyDescent="0.25">
      <c r="A679" s="364">
        <f>'Order Form'!A207</f>
        <v>100060</v>
      </c>
      <c r="B679" s="365">
        <f t="shared" si="43"/>
        <v>100060</v>
      </c>
      <c r="C679" s="366">
        <f t="shared" si="44"/>
        <v>100060</v>
      </c>
      <c r="D679" s="367">
        <f>'Order Form'!$N$2</f>
        <v>0</v>
      </c>
      <c r="E679" s="368">
        <f>'Order Form'!$L$11</f>
        <v>0</v>
      </c>
      <c r="F679" s="368" t="str">
        <f>IF(ISBLANK('Order Form'!$L$12),"",'Order Form'!$L$12)</f>
        <v/>
      </c>
      <c r="G679" s="369">
        <f t="shared" ca="1" si="46"/>
        <v>42157</v>
      </c>
      <c r="H679" s="370">
        <f>'Order Form'!$L$13</f>
        <v>0</v>
      </c>
      <c r="I679" s="371">
        <f>'Order Form'!E207</f>
        <v>12.5</v>
      </c>
      <c r="J679" s="372">
        <f>'Order Form'!L207</f>
        <v>0</v>
      </c>
      <c r="K679" s="367" t="str">
        <f t="shared" si="45"/>
        <v>F</v>
      </c>
      <c r="L6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79" s="367" t="str">
        <f>"SS2016"&amp;"-"&amp;D679&amp;"-"&amp;'Order Form'!$P$3&amp;"-2"</f>
        <v>SS2016-0-1-2</v>
      </c>
    </row>
    <row r="680" spans="1:13" x14ac:dyDescent="0.25">
      <c r="A680" s="364">
        <f>'Order Form'!A208</f>
        <v>111640.5</v>
      </c>
      <c r="B680" s="365">
        <f t="shared" si="43"/>
        <v>111640.5</v>
      </c>
      <c r="C680" s="366">
        <f t="shared" si="44"/>
        <v>111640.5</v>
      </c>
      <c r="D680" s="367">
        <f>'Order Form'!$N$2</f>
        <v>0</v>
      </c>
      <c r="E680" s="368">
        <f>'Order Form'!$L$11</f>
        <v>0</v>
      </c>
      <c r="F680" s="368" t="str">
        <f>IF(ISBLANK('Order Form'!$L$12),"",'Order Form'!$L$12)</f>
        <v/>
      </c>
      <c r="G680" s="369">
        <f t="shared" ca="1" si="46"/>
        <v>42157</v>
      </c>
      <c r="H680" s="370">
        <f>'Order Form'!$L$13</f>
        <v>0</v>
      </c>
      <c r="I680" s="371">
        <f>'Order Form'!E208</f>
        <v>12.5</v>
      </c>
      <c r="J680" s="372">
        <f>'Order Form'!L208</f>
        <v>0</v>
      </c>
      <c r="K680" s="367" t="str">
        <f t="shared" si="45"/>
        <v>F</v>
      </c>
      <c r="L6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0" s="367" t="str">
        <f>"SS2016"&amp;"-"&amp;D680&amp;"-"&amp;'Order Form'!$P$3&amp;"-2"</f>
        <v>SS2016-0-1-2</v>
      </c>
    </row>
    <row r="681" spans="1:13" x14ac:dyDescent="0.25">
      <c r="A681" s="364">
        <f>'Order Form'!A209</f>
        <v>111630.75199999999</v>
      </c>
      <c r="B681" s="365">
        <f t="shared" si="43"/>
        <v>111630.75199999999</v>
      </c>
      <c r="C681" s="366">
        <f t="shared" si="44"/>
        <v>111630.75199999999</v>
      </c>
      <c r="D681" s="367">
        <f>'Order Form'!$N$2</f>
        <v>0</v>
      </c>
      <c r="E681" s="368">
        <f>'Order Form'!$L$11</f>
        <v>0</v>
      </c>
      <c r="F681" s="368" t="str">
        <f>IF(ISBLANK('Order Form'!$L$12),"",'Order Form'!$L$12)</f>
        <v/>
      </c>
      <c r="G681" s="369">
        <f t="shared" ca="1" si="46"/>
        <v>42157</v>
      </c>
      <c r="H681" s="370">
        <f>'Order Form'!$L$13</f>
        <v>0</v>
      </c>
      <c r="I681" s="371">
        <f>'Order Form'!E209</f>
        <v>12.5</v>
      </c>
      <c r="J681" s="372">
        <f>'Order Form'!L209</f>
        <v>0</v>
      </c>
      <c r="K681" s="367" t="str">
        <f t="shared" si="45"/>
        <v>F</v>
      </c>
      <c r="L6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1" s="367" t="str">
        <f>"SS2016"&amp;"-"&amp;D681&amp;"-"&amp;'Order Form'!$P$3&amp;"-2"</f>
        <v>SS2016-0-1-2</v>
      </c>
    </row>
    <row r="682" spans="1:13" x14ac:dyDescent="0.25">
      <c r="A682" s="364">
        <f>'Order Form'!A210</f>
        <v>108693</v>
      </c>
      <c r="B682" s="365">
        <f t="shared" ref="B682:B745" si="47">A682</f>
        <v>108693</v>
      </c>
      <c r="C682" s="366">
        <f t="shared" ref="C682:C745" si="48">IF(B682=0,A682,B682)</f>
        <v>108693</v>
      </c>
      <c r="D682" s="367">
        <f>'Order Form'!$N$2</f>
        <v>0</v>
      </c>
      <c r="E682" s="368">
        <f>'Order Form'!$L$11</f>
        <v>0</v>
      </c>
      <c r="F682" s="368" t="str">
        <f>IF(ISBLANK('Order Form'!$L$12),"",'Order Form'!$L$12)</f>
        <v/>
      </c>
      <c r="G682" s="369">
        <f t="shared" ca="1" si="46"/>
        <v>42157</v>
      </c>
      <c r="H682" s="370">
        <f>'Order Form'!$L$13</f>
        <v>0</v>
      </c>
      <c r="I682" s="371">
        <f>'Order Form'!E210</f>
        <v>12.5</v>
      </c>
      <c r="J682" s="372">
        <f>'Order Form'!L210</f>
        <v>0</v>
      </c>
      <c r="K682" s="367" t="str">
        <f t="shared" ref="K682:K745" si="49">IF(J682=0,"F","T")</f>
        <v>F</v>
      </c>
      <c r="L6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2" s="367" t="str">
        <f>"SS2016"&amp;"-"&amp;D682&amp;"-"&amp;'Order Form'!$P$3&amp;"-2"</f>
        <v>SS2016-0-1-2</v>
      </c>
    </row>
    <row r="683" spans="1:13" x14ac:dyDescent="0.25">
      <c r="A683" s="364">
        <f>'Order Form'!A211</f>
        <v>108694</v>
      </c>
      <c r="B683" s="365">
        <f t="shared" si="47"/>
        <v>108694</v>
      </c>
      <c r="C683" s="366">
        <f t="shared" si="48"/>
        <v>108694</v>
      </c>
      <c r="D683" s="367">
        <f>'Order Form'!$N$2</f>
        <v>0</v>
      </c>
      <c r="E683" s="368">
        <f>'Order Form'!$L$11</f>
        <v>0</v>
      </c>
      <c r="F683" s="368" t="str">
        <f>IF(ISBLANK('Order Form'!$L$12),"",'Order Form'!$L$12)</f>
        <v/>
      </c>
      <c r="G683" s="369">
        <f t="shared" ca="1" si="46"/>
        <v>42157</v>
      </c>
      <c r="H683" s="370">
        <f>'Order Form'!$L$13</f>
        <v>0</v>
      </c>
      <c r="I683" s="371">
        <f>'Order Form'!E211</f>
        <v>12.5</v>
      </c>
      <c r="J683" s="372">
        <f>'Order Form'!L211</f>
        <v>0</v>
      </c>
      <c r="K683" s="367" t="str">
        <f t="shared" si="49"/>
        <v>F</v>
      </c>
      <c r="L6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3" s="367" t="str">
        <f>"SS2016"&amp;"-"&amp;D683&amp;"-"&amp;'Order Form'!$P$3&amp;"-2"</f>
        <v>SS2016-0-1-2</v>
      </c>
    </row>
    <row r="684" spans="1:13" x14ac:dyDescent="0.25">
      <c r="A684" s="364">
        <f>'Order Form'!A212</f>
        <v>111658.409</v>
      </c>
      <c r="B684" s="365">
        <f t="shared" si="47"/>
        <v>111658.409</v>
      </c>
      <c r="C684" s="366">
        <f t="shared" si="48"/>
        <v>111658.409</v>
      </c>
      <c r="D684" s="367">
        <f>'Order Form'!$N$2</f>
        <v>0</v>
      </c>
      <c r="E684" s="368">
        <f>'Order Form'!$L$11</f>
        <v>0</v>
      </c>
      <c r="F684" s="368" t="str">
        <f>IF(ISBLANK('Order Form'!$L$12),"",'Order Form'!$L$12)</f>
        <v/>
      </c>
      <c r="G684" s="369">
        <f t="shared" ca="1" si="46"/>
        <v>42157</v>
      </c>
      <c r="H684" s="370">
        <f>'Order Form'!$L$13</f>
        <v>0</v>
      </c>
      <c r="I684" s="371">
        <f>'Order Form'!E212</f>
        <v>12.5</v>
      </c>
      <c r="J684" s="372">
        <f>'Order Form'!L212</f>
        <v>0</v>
      </c>
      <c r="K684" s="367" t="str">
        <f t="shared" si="49"/>
        <v>F</v>
      </c>
      <c r="L6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4" s="367" t="str">
        <f>"SS2016"&amp;"-"&amp;D684&amp;"-"&amp;'Order Form'!$P$3&amp;"-2"</f>
        <v>SS2016-0-1-2</v>
      </c>
    </row>
    <row r="685" spans="1:13" x14ac:dyDescent="0.25">
      <c r="A685" s="364">
        <f>'Order Form'!A213</f>
        <v>100069</v>
      </c>
      <c r="B685" s="365">
        <f t="shared" si="47"/>
        <v>100069</v>
      </c>
      <c r="C685" s="366">
        <f t="shared" si="48"/>
        <v>100069</v>
      </c>
      <c r="D685" s="367">
        <f>'Order Form'!$N$2</f>
        <v>0</v>
      </c>
      <c r="E685" s="368">
        <f>'Order Form'!$L$11</f>
        <v>0</v>
      </c>
      <c r="F685" s="368" t="str">
        <f>IF(ISBLANK('Order Form'!$L$12),"",'Order Form'!$L$12)</f>
        <v/>
      </c>
      <c r="G685" s="369">
        <f t="shared" ca="1" si="46"/>
        <v>42157</v>
      </c>
      <c r="H685" s="370">
        <f>'Order Form'!$L$13</f>
        <v>0</v>
      </c>
      <c r="I685" s="371">
        <f>'Order Form'!E213</f>
        <v>12.5</v>
      </c>
      <c r="J685" s="372">
        <f>'Order Form'!L213</f>
        <v>0</v>
      </c>
      <c r="K685" s="367" t="str">
        <f t="shared" si="49"/>
        <v>F</v>
      </c>
      <c r="L6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5" s="367" t="str">
        <f>"SS2016"&amp;"-"&amp;D685&amp;"-"&amp;'Order Form'!$P$3&amp;"-2"</f>
        <v>SS2016-0-1-2</v>
      </c>
    </row>
    <row r="686" spans="1:13" x14ac:dyDescent="0.25">
      <c r="A686" s="364">
        <f>'Order Form'!A214</f>
        <v>111659.845</v>
      </c>
      <c r="B686" s="365">
        <f t="shared" si="47"/>
        <v>111659.845</v>
      </c>
      <c r="C686" s="366">
        <f t="shared" si="48"/>
        <v>111659.845</v>
      </c>
      <c r="D686" s="367">
        <f>'Order Form'!$N$2</f>
        <v>0</v>
      </c>
      <c r="E686" s="368">
        <f>'Order Form'!$L$11</f>
        <v>0</v>
      </c>
      <c r="F686" s="368" t="str">
        <f>IF(ISBLANK('Order Form'!$L$12),"",'Order Form'!$L$12)</f>
        <v/>
      </c>
      <c r="G686" s="369">
        <f t="shared" ca="1" si="46"/>
        <v>42157</v>
      </c>
      <c r="H686" s="370">
        <f>'Order Form'!$L$13</f>
        <v>0</v>
      </c>
      <c r="I686" s="371">
        <f>'Order Form'!E214</f>
        <v>12.5</v>
      </c>
      <c r="J686" s="372">
        <f>'Order Form'!L214</f>
        <v>0</v>
      </c>
      <c r="K686" s="367" t="str">
        <f t="shared" si="49"/>
        <v>F</v>
      </c>
      <c r="L6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6" s="367" t="str">
        <f>"SS2016"&amp;"-"&amp;D686&amp;"-"&amp;'Order Form'!$P$3&amp;"-2"</f>
        <v>SS2016-0-1-2</v>
      </c>
    </row>
    <row r="687" spans="1:13" x14ac:dyDescent="0.25">
      <c r="A687" s="364">
        <f>'Order Form'!A215</f>
        <v>108695</v>
      </c>
      <c r="B687" s="365">
        <f t="shared" si="47"/>
        <v>108695</v>
      </c>
      <c r="C687" s="366">
        <f t="shared" si="48"/>
        <v>108695</v>
      </c>
      <c r="D687" s="367">
        <f>'Order Form'!$N$2</f>
        <v>0</v>
      </c>
      <c r="E687" s="368">
        <f>'Order Form'!$L$11</f>
        <v>0</v>
      </c>
      <c r="F687" s="368" t="str">
        <f>IF(ISBLANK('Order Form'!$L$12),"",'Order Form'!$L$12)</f>
        <v/>
      </c>
      <c r="G687" s="369">
        <f t="shared" ca="1" si="46"/>
        <v>42157</v>
      </c>
      <c r="H687" s="370">
        <f>'Order Form'!$L$13</f>
        <v>0</v>
      </c>
      <c r="I687" s="371">
        <f>'Order Form'!E215</f>
        <v>12.5</v>
      </c>
      <c r="J687" s="372">
        <f>'Order Form'!L215</f>
        <v>0</v>
      </c>
      <c r="K687" s="367" t="str">
        <f t="shared" si="49"/>
        <v>F</v>
      </c>
      <c r="L6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7" s="367" t="str">
        <f>"SS2016"&amp;"-"&amp;D687&amp;"-"&amp;'Order Form'!$P$3&amp;"-2"</f>
        <v>SS2016-0-1-2</v>
      </c>
    </row>
    <row r="688" spans="1:13" x14ac:dyDescent="0.25">
      <c r="A688" s="364">
        <f>'Order Form'!A216</f>
        <v>111657.55499999999</v>
      </c>
      <c r="B688" s="365">
        <f t="shared" si="47"/>
        <v>111657.55499999999</v>
      </c>
      <c r="C688" s="366">
        <f t="shared" si="48"/>
        <v>111657.55499999999</v>
      </c>
      <c r="D688" s="367">
        <f>'Order Form'!$N$2</f>
        <v>0</v>
      </c>
      <c r="E688" s="368">
        <f>'Order Form'!$L$11</f>
        <v>0</v>
      </c>
      <c r="F688" s="368" t="str">
        <f>IF(ISBLANK('Order Form'!$L$12),"",'Order Form'!$L$12)</f>
        <v/>
      </c>
      <c r="G688" s="369">
        <f t="shared" ca="1" si="46"/>
        <v>42157</v>
      </c>
      <c r="H688" s="370">
        <f>'Order Form'!$L$13</f>
        <v>0</v>
      </c>
      <c r="I688" s="371">
        <f>'Order Form'!E216</f>
        <v>12.5</v>
      </c>
      <c r="J688" s="372">
        <f>'Order Form'!L216</f>
        <v>0</v>
      </c>
      <c r="K688" s="367" t="str">
        <f t="shared" si="49"/>
        <v>F</v>
      </c>
      <c r="L6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8" s="367" t="str">
        <f>"SS2016"&amp;"-"&amp;D688&amp;"-"&amp;'Order Form'!$P$3&amp;"-2"</f>
        <v>SS2016-0-1-2</v>
      </c>
    </row>
    <row r="689" spans="1:13" x14ac:dyDescent="0.25">
      <c r="A689" s="364">
        <f>'Order Form'!A217</f>
        <v>108701</v>
      </c>
      <c r="B689" s="365">
        <f t="shared" si="47"/>
        <v>108701</v>
      </c>
      <c r="C689" s="366">
        <f t="shared" si="48"/>
        <v>108701</v>
      </c>
      <c r="D689" s="367">
        <f>'Order Form'!$N$2</f>
        <v>0</v>
      </c>
      <c r="E689" s="368">
        <f>'Order Form'!$L$11</f>
        <v>0</v>
      </c>
      <c r="F689" s="368" t="str">
        <f>IF(ISBLANK('Order Form'!$L$12),"",'Order Form'!$L$12)</f>
        <v/>
      </c>
      <c r="G689" s="369">
        <f t="shared" ca="1" si="46"/>
        <v>42157</v>
      </c>
      <c r="H689" s="370">
        <f>'Order Form'!$L$13</f>
        <v>0</v>
      </c>
      <c r="I689" s="371">
        <f>'Order Form'!E217</f>
        <v>12.5</v>
      </c>
      <c r="J689" s="372">
        <f>'Order Form'!L217</f>
        <v>0</v>
      </c>
      <c r="K689" s="367" t="str">
        <f t="shared" si="49"/>
        <v>F</v>
      </c>
      <c r="L6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89" s="367" t="str">
        <f>"SS2016"&amp;"-"&amp;D689&amp;"-"&amp;'Order Form'!$P$3&amp;"-2"</f>
        <v>SS2016-0-1-2</v>
      </c>
    </row>
    <row r="690" spans="1:13" x14ac:dyDescent="0.25">
      <c r="A690" s="364">
        <f>'Order Form'!A218</f>
        <v>108702</v>
      </c>
      <c r="B690" s="365">
        <f t="shared" si="47"/>
        <v>108702</v>
      </c>
      <c r="C690" s="366">
        <f t="shared" si="48"/>
        <v>108702</v>
      </c>
      <c r="D690" s="367">
        <f>'Order Form'!$N$2</f>
        <v>0</v>
      </c>
      <c r="E690" s="368">
        <f>'Order Form'!$L$11</f>
        <v>0</v>
      </c>
      <c r="F690" s="368" t="str">
        <f>IF(ISBLANK('Order Form'!$L$12),"",'Order Form'!$L$12)</f>
        <v/>
      </c>
      <c r="G690" s="369">
        <f t="shared" ca="1" si="46"/>
        <v>42157</v>
      </c>
      <c r="H690" s="370">
        <f>'Order Form'!$L$13</f>
        <v>0</v>
      </c>
      <c r="I690" s="371">
        <f>'Order Form'!E218</f>
        <v>12.5</v>
      </c>
      <c r="J690" s="372">
        <f>'Order Form'!L218</f>
        <v>0</v>
      </c>
      <c r="K690" s="367" t="str">
        <f t="shared" si="49"/>
        <v>F</v>
      </c>
      <c r="L6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0" s="367" t="str">
        <f>"SS2016"&amp;"-"&amp;D690&amp;"-"&amp;'Order Form'!$P$3&amp;"-2"</f>
        <v>SS2016-0-1-2</v>
      </c>
    </row>
    <row r="691" spans="1:13" x14ac:dyDescent="0.25">
      <c r="A691" s="364">
        <f>'Order Form'!A219</f>
        <v>111649.901</v>
      </c>
      <c r="B691" s="365">
        <f t="shared" si="47"/>
        <v>111649.901</v>
      </c>
      <c r="C691" s="366">
        <f t="shared" si="48"/>
        <v>111649.901</v>
      </c>
      <c r="D691" s="367">
        <f>'Order Form'!$N$2</f>
        <v>0</v>
      </c>
      <c r="E691" s="368">
        <f>'Order Form'!$L$11</f>
        <v>0</v>
      </c>
      <c r="F691" s="368" t="str">
        <f>IF(ISBLANK('Order Form'!$L$12),"",'Order Form'!$L$12)</f>
        <v/>
      </c>
      <c r="G691" s="369">
        <f t="shared" ca="1" si="46"/>
        <v>42157</v>
      </c>
      <c r="H691" s="370">
        <f>'Order Form'!$L$13</f>
        <v>0</v>
      </c>
      <c r="I691" s="371">
        <f>'Order Form'!E219</f>
        <v>12.5</v>
      </c>
      <c r="J691" s="372">
        <f>'Order Form'!L219</f>
        <v>0</v>
      </c>
      <c r="K691" s="367" t="str">
        <f t="shared" si="49"/>
        <v>F</v>
      </c>
      <c r="L6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1" s="367" t="str">
        <f>"SS2016"&amp;"-"&amp;D691&amp;"-"&amp;'Order Form'!$P$3&amp;"-2"</f>
        <v>SS2016-0-1-2</v>
      </c>
    </row>
    <row r="692" spans="1:13" x14ac:dyDescent="0.25">
      <c r="A692" s="364">
        <f>'Order Form'!A220</f>
        <v>111648.55499999999</v>
      </c>
      <c r="B692" s="365">
        <f t="shared" si="47"/>
        <v>111648.55499999999</v>
      </c>
      <c r="C692" s="366">
        <f t="shared" si="48"/>
        <v>111648.55499999999</v>
      </c>
      <c r="D692" s="367">
        <f>'Order Form'!$N$2</f>
        <v>0</v>
      </c>
      <c r="E692" s="368">
        <f>'Order Form'!$L$11</f>
        <v>0</v>
      </c>
      <c r="F692" s="368" t="str">
        <f>IF(ISBLANK('Order Form'!$L$12),"",'Order Form'!$L$12)</f>
        <v/>
      </c>
      <c r="G692" s="369">
        <f t="shared" ca="1" si="46"/>
        <v>42157</v>
      </c>
      <c r="H692" s="370">
        <f>'Order Form'!$L$13</f>
        <v>0</v>
      </c>
      <c r="I692" s="371">
        <f>'Order Form'!E220</f>
        <v>12.5</v>
      </c>
      <c r="J692" s="372">
        <f>'Order Form'!L220</f>
        <v>0</v>
      </c>
      <c r="K692" s="367" t="str">
        <f t="shared" si="49"/>
        <v>F</v>
      </c>
      <c r="L6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2" s="367" t="str">
        <f>"SS2016"&amp;"-"&amp;D692&amp;"-"&amp;'Order Form'!$P$3&amp;"-2"</f>
        <v>SS2016-0-1-2</v>
      </c>
    </row>
    <row r="693" spans="1:13" x14ac:dyDescent="0.25">
      <c r="A693" s="364">
        <f>'Order Form'!A221</f>
        <v>111419</v>
      </c>
      <c r="B693" s="365">
        <f t="shared" si="47"/>
        <v>111419</v>
      </c>
      <c r="C693" s="366">
        <f t="shared" si="48"/>
        <v>111419</v>
      </c>
      <c r="D693" s="367">
        <f>'Order Form'!$N$2</f>
        <v>0</v>
      </c>
      <c r="E693" s="368">
        <f>'Order Form'!$L$11</f>
        <v>0</v>
      </c>
      <c r="F693" s="368" t="str">
        <f>IF(ISBLANK('Order Form'!$L$12),"",'Order Form'!$L$12)</f>
        <v/>
      </c>
      <c r="G693" s="369">
        <f t="shared" ca="1" si="46"/>
        <v>42157</v>
      </c>
      <c r="H693" s="370">
        <f>'Order Form'!$L$13</f>
        <v>0</v>
      </c>
      <c r="I693" s="371">
        <f>'Order Form'!E221</f>
        <v>12.5</v>
      </c>
      <c r="J693" s="372">
        <f>'Order Form'!L221</f>
        <v>0</v>
      </c>
      <c r="K693" s="367" t="str">
        <f t="shared" si="49"/>
        <v>F</v>
      </c>
      <c r="L6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3" s="367" t="str">
        <f>"SS2016"&amp;"-"&amp;D693&amp;"-"&amp;'Order Form'!$P$3&amp;"-2"</f>
        <v>SS2016-0-1-2</v>
      </c>
    </row>
    <row r="694" spans="1:13" x14ac:dyDescent="0.25">
      <c r="A694" s="364">
        <f>'Order Form'!A222</f>
        <v>111420</v>
      </c>
      <c r="B694" s="365">
        <f t="shared" si="47"/>
        <v>111420</v>
      </c>
      <c r="C694" s="366">
        <f t="shared" si="48"/>
        <v>111420</v>
      </c>
      <c r="D694" s="367">
        <f>'Order Form'!$N$2</f>
        <v>0</v>
      </c>
      <c r="E694" s="368">
        <f>'Order Form'!$L$11</f>
        <v>0</v>
      </c>
      <c r="F694" s="368" t="str">
        <f>IF(ISBLANK('Order Form'!$L$12),"",'Order Form'!$L$12)</f>
        <v/>
      </c>
      <c r="G694" s="369">
        <f t="shared" ca="1" si="46"/>
        <v>42157</v>
      </c>
      <c r="H694" s="370">
        <f>'Order Form'!$L$13</f>
        <v>0</v>
      </c>
      <c r="I694" s="371">
        <f>'Order Form'!E222</f>
        <v>12.5</v>
      </c>
      <c r="J694" s="372">
        <f>'Order Form'!L222</f>
        <v>0</v>
      </c>
      <c r="K694" s="367" t="str">
        <f t="shared" si="49"/>
        <v>F</v>
      </c>
      <c r="L6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4" s="367" t="str">
        <f>"SS2016"&amp;"-"&amp;D694&amp;"-"&amp;'Order Form'!$P$3&amp;"-2"</f>
        <v>SS2016-0-1-2</v>
      </c>
    </row>
    <row r="695" spans="1:13" x14ac:dyDescent="0.25">
      <c r="A695" s="364">
        <f>'Order Form'!A223</f>
        <v>111097</v>
      </c>
      <c r="B695" s="365">
        <f t="shared" si="47"/>
        <v>111097</v>
      </c>
      <c r="C695" s="366">
        <f t="shared" si="48"/>
        <v>111097</v>
      </c>
      <c r="D695" s="367">
        <f>'Order Form'!$N$2</f>
        <v>0</v>
      </c>
      <c r="E695" s="368">
        <f>'Order Form'!$L$11</f>
        <v>0</v>
      </c>
      <c r="F695" s="368" t="str">
        <f>IF(ISBLANK('Order Form'!$L$12),"",'Order Form'!$L$12)</f>
        <v/>
      </c>
      <c r="G695" s="369">
        <f t="shared" ca="1" si="46"/>
        <v>42157</v>
      </c>
      <c r="H695" s="370">
        <f>'Order Form'!$L$13</f>
        <v>0</v>
      </c>
      <c r="I695" s="371">
        <f>'Order Form'!E223</f>
        <v>12.5</v>
      </c>
      <c r="J695" s="372">
        <f>'Order Form'!L223</f>
        <v>0</v>
      </c>
      <c r="K695" s="367" t="str">
        <f t="shared" si="49"/>
        <v>F</v>
      </c>
      <c r="L6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5" s="367" t="str">
        <f>"SS2016"&amp;"-"&amp;D695&amp;"-"&amp;'Order Form'!$P$3&amp;"-2"</f>
        <v>SS2016-0-1-2</v>
      </c>
    </row>
    <row r="696" spans="1:13" x14ac:dyDescent="0.25">
      <c r="A696" s="364">
        <f>'Order Form'!A224</f>
        <v>111651.522</v>
      </c>
      <c r="B696" s="365">
        <f t="shared" si="47"/>
        <v>111651.522</v>
      </c>
      <c r="C696" s="366">
        <f t="shared" si="48"/>
        <v>111651.522</v>
      </c>
      <c r="D696" s="367">
        <f>'Order Form'!$N$2</f>
        <v>0</v>
      </c>
      <c r="E696" s="368">
        <f>'Order Form'!$L$11</f>
        <v>0</v>
      </c>
      <c r="F696" s="368" t="str">
        <f>IF(ISBLANK('Order Form'!$L$12),"",'Order Form'!$L$12)</f>
        <v/>
      </c>
      <c r="G696" s="369">
        <f t="shared" ca="1" si="46"/>
        <v>42157</v>
      </c>
      <c r="H696" s="370">
        <f>'Order Form'!$L$13</f>
        <v>0</v>
      </c>
      <c r="I696" s="371">
        <f>'Order Form'!E224</f>
        <v>12.5</v>
      </c>
      <c r="J696" s="372">
        <f>'Order Form'!L224</f>
        <v>0</v>
      </c>
      <c r="K696" s="367" t="str">
        <f t="shared" si="49"/>
        <v>F</v>
      </c>
      <c r="L6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6" s="367" t="str">
        <f>"SS2016"&amp;"-"&amp;D696&amp;"-"&amp;'Order Form'!$P$3&amp;"-2"</f>
        <v>SS2016-0-1-2</v>
      </c>
    </row>
    <row r="697" spans="1:13" x14ac:dyDescent="0.25">
      <c r="A697" s="364">
        <f>'Order Form'!A225</f>
        <v>108699</v>
      </c>
      <c r="B697" s="365">
        <f t="shared" si="47"/>
        <v>108699</v>
      </c>
      <c r="C697" s="366">
        <f t="shared" si="48"/>
        <v>108699</v>
      </c>
      <c r="D697" s="367">
        <f>'Order Form'!$N$2</f>
        <v>0</v>
      </c>
      <c r="E697" s="368">
        <f>'Order Form'!$L$11</f>
        <v>0</v>
      </c>
      <c r="F697" s="368" t="str">
        <f>IF(ISBLANK('Order Form'!$L$12),"",'Order Form'!$L$12)</f>
        <v/>
      </c>
      <c r="G697" s="369">
        <f t="shared" ca="1" si="46"/>
        <v>42157</v>
      </c>
      <c r="H697" s="370">
        <f>'Order Form'!$L$13</f>
        <v>0</v>
      </c>
      <c r="I697" s="371">
        <f>'Order Form'!E225</f>
        <v>12.5</v>
      </c>
      <c r="J697" s="372">
        <f>'Order Form'!L225</f>
        <v>0</v>
      </c>
      <c r="K697" s="367" t="str">
        <f t="shared" si="49"/>
        <v>F</v>
      </c>
      <c r="L6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7" s="367" t="str">
        <f>"SS2016"&amp;"-"&amp;D697&amp;"-"&amp;'Order Form'!$P$3&amp;"-2"</f>
        <v>SS2016-0-1-2</v>
      </c>
    </row>
    <row r="698" spans="1:13" x14ac:dyDescent="0.25">
      <c r="A698" s="364">
        <f>'Order Form'!A226</f>
        <v>111442.901</v>
      </c>
      <c r="B698" s="365">
        <f t="shared" si="47"/>
        <v>111442.901</v>
      </c>
      <c r="C698" s="366">
        <f t="shared" si="48"/>
        <v>111442.901</v>
      </c>
      <c r="D698" s="367">
        <f>'Order Form'!$N$2</f>
        <v>0</v>
      </c>
      <c r="E698" s="368">
        <f>'Order Form'!$L$11</f>
        <v>0</v>
      </c>
      <c r="F698" s="368" t="str">
        <f>IF(ISBLANK('Order Form'!$L$12),"",'Order Form'!$L$12)</f>
        <v/>
      </c>
      <c r="G698" s="369">
        <f t="shared" ca="1" si="46"/>
        <v>42157</v>
      </c>
      <c r="H698" s="370">
        <f>'Order Form'!$L$13</f>
        <v>0</v>
      </c>
      <c r="I698" s="371">
        <f>'Order Form'!E226</f>
        <v>12.5</v>
      </c>
      <c r="J698" s="372">
        <f>'Order Form'!L226</f>
        <v>0</v>
      </c>
      <c r="K698" s="367" t="str">
        <f t="shared" si="49"/>
        <v>F</v>
      </c>
      <c r="L6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8" s="367" t="str">
        <f>"SS2016"&amp;"-"&amp;D698&amp;"-"&amp;'Order Form'!$P$3&amp;"-2"</f>
        <v>SS2016-0-1-2</v>
      </c>
    </row>
    <row r="699" spans="1:13" x14ac:dyDescent="0.25">
      <c r="A699" s="364">
        <f>'Order Form'!A227</f>
        <v>105815</v>
      </c>
      <c r="B699" s="365">
        <f t="shared" si="47"/>
        <v>105815</v>
      </c>
      <c r="C699" s="366">
        <f t="shared" si="48"/>
        <v>105815</v>
      </c>
      <c r="D699" s="367">
        <f>'Order Form'!$N$2</f>
        <v>0</v>
      </c>
      <c r="E699" s="368">
        <f>'Order Form'!$L$11</f>
        <v>0</v>
      </c>
      <c r="F699" s="368" t="str">
        <f>IF(ISBLANK('Order Form'!$L$12),"",'Order Form'!$L$12)</f>
        <v/>
      </c>
      <c r="G699" s="369">
        <f t="shared" ca="1" si="46"/>
        <v>42157</v>
      </c>
      <c r="H699" s="370">
        <f>'Order Form'!$L$13</f>
        <v>0</v>
      </c>
      <c r="I699" s="371">
        <f>'Order Form'!E227</f>
        <v>12.5</v>
      </c>
      <c r="J699" s="372">
        <f>'Order Form'!L227</f>
        <v>0</v>
      </c>
      <c r="K699" s="367" t="str">
        <f t="shared" si="49"/>
        <v>F</v>
      </c>
      <c r="L6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699" s="367" t="str">
        <f>"SS2016"&amp;"-"&amp;D699&amp;"-"&amp;'Order Form'!$P$3&amp;"-2"</f>
        <v>SS2016-0-1-2</v>
      </c>
    </row>
    <row r="700" spans="1:13" x14ac:dyDescent="0.25">
      <c r="A700" s="364">
        <f>'Order Form'!A228</f>
        <v>107713</v>
      </c>
      <c r="B700" s="365">
        <f t="shared" si="47"/>
        <v>107713</v>
      </c>
      <c r="C700" s="366">
        <f t="shared" si="48"/>
        <v>107713</v>
      </c>
      <c r="D700" s="367">
        <f>'Order Form'!$N$2</f>
        <v>0</v>
      </c>
      <c r="E700" s="368">
        <f>'Order Form'!$L$11</f>
        <v>0</v>
      </c>
      <c r="F700" s="368" t="str">
        <f>IF(ISBLANK('Order Form'!$L$12),"",'Order Form'!$L$12)</f>
        <v/>
      </c>
      <c r="G700" s="369">
        <f t="shared" ca="1" si="46"/>
        <v>42157</v>
      </c>
      <c r="H700" s="370">
        <f>'Order Form'!$L$13</f>
        <v>0</v>
      </c>
      <c r="I700" s="371">
        <f>'Order Form'!E228</f>
        <v>12.5</v>
      </c>
      <c r="J700" s="372">
        <f>'Order Form'!L228</f>
        <v>0</v>
      </c>
      <c r="K700" s="367" t="str">
        <f t="shared" si="49"/>
        <v>F</v>
      </c>
      <c r="L7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0" s="367" t="str">
        <f>"SS2016"&amp;"-"&amp;D700&amp;"-"&amp;'Order Form'!$P$3&amp;"-2"</f>
        <v>SS2016-0-1-2</v>
      </c>
    </row>
    <row r="701" spans="1:13" x14ac:dyDescent="0.25">
      <c r="A701" s="364">
        <f>'Order Form'!A229</f>
        <v>108689</v>
      </c>
      <c r="B701" s="365">
        <f t="shared" si="47"/>
        <v>108689</v>
      </c>
      <c r="C701" s="366">
        <f t="shared" si="48"/>
        <v>108689</v>
      </c>
      <c r="D701" s="367">
        <f>'Order Form'!$N$2</f>
        <v>0</v>
      </c>
      <c r="E701" s="368">
        <f>'Order Form'!$L$11</f>
        <v>0</v>
      </c>
      <c r="F701" s="368" t="str">
        <f>IF(ISBLANK('Order Form'!$L$12),"",'Order Form'!$L$12)</f>
        <v/>
      </c>
      <c r="G701" s="369">
        <f t="shared" ca="1" si="46"/>
        <v>42157</v>
      </c>
      <c r="H701" s="370">
        <f>'Order Form'!$L$13</f>
        <v>0</v>
      </c>
      <c r="I701" s="371">
        <f>'Order Form'!E229</f>
        <v>12.5</v>
      </c>
      <c r="J701" s="372">
        <f>'Order Form'!L229</f>
        <v>0</v>
      </c>
      <c r="K701" s="367" t="str">
        <f t="shared" si="49"/>
        <v>F</v>
      </c>
      <c r="L7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1" s="367" t="str">
        <f>"SS2016"&amp;"-"&amp;D701&amp;"-"&amp;'Order Form'!$P$3&amp;"-2"</f>
        <v>SS2016-0-1-2</v>
      </c>
    </row>
    <row r="702" spans="1:13" x14ac:dyDescent="0.25">
      <c r="A702" s="364">
        <f>'Order Form'!A230</f>
        <v>111653.901</v>
      </c>
      <c r="B702" s="365">
        <f t="shared" si="47"/>
        <v>111653.901</v>
      </c>
      <c r="C702" s="366">
        <f t="shared" si="48"/>
        <v>111653.901</v>
      </c>
      <c r="D702" s="367">
        <f>'Order Form'!$N$2</f>
        <v>0</v>
      </c>
      <c r="E702" s="368">
        <f>'Order Form'!$L$11</f>
        <v>0</v>
      </c>
      <c r="F702" s="368" t="str">
        <f>IF(ISBLANK('Order Form'!$L$12),"",'Order Form'!$L$12)</f>
        <v/>
      </c>
      <c r="G702" s="369">
        <f t="shared" ca="1" si="46"/>
        <v>42157</v>
      </c>
      <c r="H702" s="370">
        <f>'Order Form'!$L$13</f>
        <v>0</v>
      </c>
      <c r="I702" s="371">
        <f>'Order Form'!E230</f>
        <v>12.5</v>
      </c>
      <c r="J702" s="372">
        <f>'Order Form'!L230</f>
        <v>0</v>
      </c>
      <c r="K702" s="367" t="str">
        <f t="shared" si="49"/>
        <v>F</v>
      </c>
      <c r="L7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2" s="367" t="str">
        <f>"SS2016"&amp;"-"&amp;D702&amp;"-"&amp;'Order Form'!$P$3&amp;"-2"</f>
        <v>SS2016-0-1-2</v>
      </c>
    </row>
    <row r="703" spans="1:13" x14ac:dyDescent="0.25">
      <c r="A703" s="364">
        <f>'Order Form'!A231</f>
        <v>111653.325</v>
      </c>
      <c r="B703" s="365">
        <f t="shared" si="47"/>
        <v>111653.325</v>
      </c>
      <c r="C703" s="366">
        <f t="shared" si="48"/>
        <v>111653.325</v>
      </c>
      <c r="D703" s="367">
        <f>'Order Form'!$N$2</f>
        <v>0</v>
      </c>
      <c r="E703" s="368">
        <f>'Order Form'!$L$11</f>
        <v>0</v>
      </c>
      <c r="F703" s="368" t="str">
        <f>IF(ISBLANK('Order Form'!$L$12),"",'Order Form'!$L$12)</f>
        <v/>
      </c>
      <c r="G703" s="369">
        <f t="shared" ca="1" si="46"/>
        <v>42157</v>
      </c>
      <c r="H703" s="370">
        <f>'Order Form'!$L$13</f>
        <v>0</v>
      </c>
      <c r="I703" s="371">
        <f>'Order Form'!E231</f>
        <v>12.5</v>
      </c>
      <c r="J703" s="372">
        <f>'Order Form'!L231</f>
        <v>0</v>
      </c>
      <c r="K703" s="367" t="str">
        <f t="shared" si="49"/>
        <v>F</v>
      </c>
      <c r="L7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3" s="367" t="str">
        <f>"SS2016"&amp;"-"&amp;D703&amp;"-"&amp;'Order Form'!$P$3&amp;"-2"</f>
        <v>SS2016-0-1-2</v>
      </c>
    </row>
    <row r="704" spans="1:13" x14ac:dyDescent="0.25">
      <c r="A704" s="364">
        <f>'Order Form'!A232</f>
        <v>100502</v>
      </c>
      <c r="B704" s="365">
        <f t="shared" si="47"/>
        <v>100502</v>
      </c>
      <c r="C704" s="366">
        <f t="shared" si="48"/>
        <v>100502</v>
      </c>
      <c r="D704" s="367">
        <f>'Order Form'!$N$2</f>
        <v>0</v>
      </c>
      <c r="E704" s="368">
        <f>'Order Form'!$L$11</f>
        <v>0</v>
      </c>
      <c r="F704" s="368" t="str">
        <f>IF(ISBLANK('Order Form'!$L$12),"",'Order Form'!$L$12)</f>
        <v/>
      </c>
      <c r="G704" s="369">
        <f t="shared" ca="1" si="46"/>
        <v>42157</v>
      </c>
      <c r="H704" s="370">
        <f>'Order Form'!$L$13</f>
        <v>0</v>
      </c>
      <c r="I704" s="371">
        <f>'Order Form'!E232</f>
        <v>12.5</v>
      </c>
      <c r="J704" s="372">
        <f>'Order Form'!L232</f>
        <v>0</v>
      </c>
      <c r="K704" s="367" t="str">
        <f t="shared" si="49"/>
        <v>F</v>
      </c>
      <c r="L7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4" s="367" t="str">
        <f>"SS2016"&amp;"-"&amp;D704&amp;"-"&amp;'Order Form'!$P$3&amp;"-2"</f>
        <v>SS2016-0-1-2</v>
      </c>
    </row>
    <row r="705" spans="1:13" x14ac:dyDescent="0.25">
      <c r="A705" s="364">
        <f>'Order Form'!A233</f>
        <v>111650.789</v>
      </c>
      <c r="B705" s="365">
        <f t="shared" si="47"/>
        <v>111650.789</v>
      </c>
      <c r="C705" s="366">
        <f t="shared" si="48"/>
        <v>111650.789</v>
      </c>
      <c r="D705" s="367">
        <f>'Order Form'!$N$2</f>
        <v>0</v>
      </c>
      <c r="E705" s="368">
        <f>'Order Form'!$L$11</f>
        <v>0</v>
      </c>
      <c r="F705" s="368" t="str">
        <f>IF(ISBLANK('Order Form'!$L$12),"",'Order Form'!$L$12)</f>
        <v/>
      </c>
      <c r="G705" s="369">
        <f t="shared" ca="1" si="46"/>
        <v>42157</v>
      </c>
      <c r="H705" s="370">
        <f>'Order Form'!$L$13</f>
        <v>0</v>
      </c>
      <c r="I705" s="371">
        <f>'Order Form'!E233</f>
        <v>12.5</v>
      </c>
      <c r="J705" s="372">
        <f>'Order Form'!L233</f>
        <v>0</v>
      </c>
      <c r="K705" s="367" t="str">
        <f t="shared" si="49"/>
        <v>F</v>
      </c>
      <c r="L7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5" s="367" t="str">
        <f>"SS2016"&amp;"-"&amp;D705&amp;"-"&amp;'Order Form'!$P$3&amp;"-2"</f>
        <v>SS2016-0-1-2</v>
      </c>
    </row>
    <row r="706" spans="1:13" x14ac:dyDescent="0.25">
      <c r="A706" s="364">
        <f>'Order Form'!A234</f>
        <v>100254</v>
      </c>
      <c r="B706" s="365">
        <f t="shared" si="47"/>
        <v>100254</v>
      </c>
      <c r="C706" s="366">
        <f t="shared" si="48"/>
        <v>100254</v>
      </c>
      <c r="D706" s="367">
        <f>'Order Form'!$N$2</f>
        <v>0</v>
      </c>
      <c r="E706" s="368">
        <f>'Order Form'!$L$11</f>
        <v>0</v>
      </c>
      <c r="F706" s="368" t="str">
        <f>IF(ISBLANK('Order Form'!$L$12),"",'Order Form'!$L$12)</f>
        <v/>
      </c>
      <c r="G706" s="369">
        <f t="shared" ref="G706:G769" ca="1" si="50">TODAY()</f>
        <v>42157</v>
      </c>
      <c r="H706" s="370">
        <f>'Order Form'!$L$13</f>
        <v>0</v>
      </c>
      <c r="I706" s="371">
        <f>'Order Form'!E234</f>
        <v>12.5</v>
      </c>
      <c r="J706" s="372">
        <f>'Order Form'!L234</f>
        <v>0</v>
      </c>
      <c r="K706" s="367" t="str">
        <f t="shared" si="49"/>
        <v>F</v>
      </c>
      <c r="L7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6" s="367" t="str">
        <f>"SS2016"&amp;"-"&amp;D706&amp;"-"&amp;'Order Form'!$P$3&amp;"-2"</f>
        <v>SS2016-0-1-2</v>
      </c>
    </row>
    <row r="707" spans="1:13" x14ac:dyDescent="0.25">
      <c r="A707" s="364">
        <f>'Order Form'!A235</f>
        <v>111652.791</v>
      </c>
      <c r="B707" s="365">
        <f t="shared" si="47"/>
        <v>111652.791</v>
      </c>
      <c r="C707" s="366">
        <f t="shared" si="48"/>
        <v>111652.791</v>
      </c>
      <c r="D707" s="367">
        <f>'Order Form'!$N$2</f>
        <v>0</v>
      </c>
      <c r="E707" s="368">
        <f>'Order Form'!$L$11</f>
        <v>0</v>
      </c>
      <c r="F707" s="368" t="str">
        <f>IF(ISBLANK('Order Form'!$L$12),"",'Order Form'!$L$12)</f>
        <v/>
      </c>
      <c r="G707" s="369">
        <f t="shared" ca="1" si="50"/>
        <v>42157</v>
      </c>
      <c r="H707" s="370">
        <f>'Order Form'!$L$13</f>
        <v>0</v>
      </c>
      <c r="I707" s="371">
        <f>'Order Form'!E235</f>
        <v>12.5</v>
      </c>
      <c r="J707" s="372">
        <f>'Order Form'!L235</f>
        <v>0</v>
      </c>
      <c r="K707" s="367" t="str">
        <f t="shared" si="49"/>
        <v>F</v>
      </c>
      <c r="L7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7" s="367" t="str">
        <f>"SS2016"&amp;"-"&amp;D707&amp;"-"&amp;'Order Form'!$P$3&amp;"-2"</f>
        <v>SS2016-0-1-2</v>
      </c>
    </row>
    <row r="708" spans="1:13" x14ac:dyDescent="0.25">
      <c r="A708" s="364">
        <f>'Order Form'!A236</f>
        <v>108756</v>
      </c>
      <c r="B708" s="365">
        <f t="shared" si="47"/>
        <v>108756</v>
      </c>
      <c r="C708" s="366">
        <f t="shared" si="48"/>
        <v>108756</v>
      </c>
      <c r="D708" s="367">
        <f>'Order Form'!$N$2</f>
        <v>0</v>
      </c>
      <c r="E708" s="368">
        <f>'Order Form'!$L$11</f>
        <v>0</v>
      </c>
      <c r="F708" s="368" t="str">
        <f>IF(ISBLANK('Order Form'!$L$12),"",'Order Form'!$L$12)</f>
        <v/>
      </c>
      <c r="G708" s="369">
        <f t="shared" ca="1" si="50"/>
        <v>42157</v>
      </c>
      <c r="H708" s="370">
        <f>'Order Form'!$L$13</f>
        <v>0</v>
      </c>
      <c r="I708" s="371">
        <f>'Order Form'!E236</f>
        <v>12.5</v>
      </c>
      <c r="J708" s="372">
        <f>'Order Form'!L236</f>
        <v>0</v>
      </c>
      <c r="K708" s="367" t="str">
        <f t="shared" si="49"/>
        <v>F</v>
      </c>
      <c r="L7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8" s="367" t="str">
        <f>"SS2016"&amp;"-"&amp;D708&amp;"-"&amp;'Order Form'!$P$3&amp;"-2"</f>
        <v>SS2016-0-1-2</v>
      </c>
    </row>
    <row r="709" spans="1:13" x14ac:dyDescent="0.25">
      <c r="A709" s="364">
        <f>'Order Form'!A237</f>
        <v>105831</v>
      </c>
      <c r="B709" s="365">
        <f t="shared" si="47"/>
        <v>105831</v>
      </c>
      <c r="C709" s="366">
        <f t="shared" si="48"/>
        <v>105831</v>
      </c>
      <c r="D709" s="367">
        <f>'Order Form'!$N$2</f>
        <v>0</v>
      </c>
      <c r="E709" s="368">
        <f>'Order Form'!$L$11</f>
        <v>0</v>
      </c>
      <c r="F709" s="368" t="str">
        <f>IF(ISBLANK('Order Form'!$L$12),"",'Order Form'!$L$12)</f>
        <v/>
      </c>
      <c r="G709" s="369">
        <f t="shared" ca="1" si="50"/>
        <v>42157</v>
      </c>
      <c r="H709" s="370">
        <f>'Order Form'!$L$13</f>
        <v>0</v>
      </c>
      <c r="I709" s="371">
        <f>'Order Form'!E237</f>
        <v>12.5</v>
      </c>
      <c r="J709" s="372">
        <f>'Order Form'!L237</f>
        <v>0</v>
      </c>
      <c r="K709" s="367" t="str">
        <f t="shared" si="49"/>
        <v>F</v>
      </c>
      <c r="L7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09" s="367" t="str">
        <f>"SS2016"&amp;"-"&amp;D709&amp;"-"&amp;'Order Form'!$P$3&amp;"-2"</f>
        <v>SS2016-0-1-2</v>
      </c>
    </row>
    <row r="710" spans="1:13" x14ac:dyDescent="0.25">
      <c r="A710" s="364">
        <f>'Order Form'!A238</f>
        <v>100521</v>
      </c>
      <c r="B710" s="365">
        <f t="shared" si="47"/>
        <v>100521</v>
      </c>
      <c r="C710" s="366">
        <f t="shared" si="48"/>
        <v>100521</v>
      </c>
      <c r="D710" s="367">
        <f>'Order Form'!$N$2</f>
        <v>0</v>
      </c>
      <c r="E710" s="368">
        <f>'Order Form'!$L$11</f>
        <v>0</v>
      </c>
      <c r="F710" s="368" t="str">
        <f>IF(ISBLANK('Order Form'!$L$12),"",'Order Form'!$L$12)</f>
        <v/>
      </c>
      <c r="G710" s="369">
        <f t="shared" ca="1" si="50"/>
        <v>42157</v>
      </c>
      <c r="H710" s="370">
        <f>'Order Form'!$L$13</f>
        <v>0</v>
      </c>
      <c r="I710" s="371">
        <f>'Order Form'!E238</f>
        <v>12.5</v>
      </c>
      <c r="J710" s="372">
        <f>'Order Form'!L238</f>
        <v>0</v>
      </c>
      <c r="K710" s="367" t="str">
        <f t="shared" si="49"/>
        <v>F</v>
      </c>
      <c r="L7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0" s="367" t="str">
        <f>"SS2016"&amp;"-"&amp;D710&amp;"-"&amp;'Order Form'!$P$3&amp;"-2"</f>
        <v>SS2016-0-1-2</v>
      </c>
    </row>
    <row r="711" spans="1:13" x14ac:dyDescent="0.25">
      <c r="A711" s="364">
        <f>'Order Form'!A239</f>
        <v>111442.711</v>
      </c>
      <c r="B711" s="365">
        <f t="shared" si="47"/>
        <v>111442.711</v>
      </c>
      <c r="C711" s="366">
        <f t="shared" si="48"/>
        <v>111442.711</v>
      </c>
      <c r="D711" s="367">
        <f>'Order Form'!$N$2</f>
        <v>0</v>
      </c>
      <c r="E711" s="368">
        <f>'Order Form'!$L$11</f>
        <v>0</v>
      </c>
      <c r="F711" s="368" t="str">
        <f>IF(ISBLANK('Order Form'!$L$12),"",'Order Form'!$L$12)</f>
        <v/>
      </c>
      <c r="G711" s="369">
        <f t="shared" ca="1" si="50"/>
        <v>42157</v>
      </c>
      <c r="H711" s="370">
        <f>'Order Form'!$L$13</f>
        <v>0</v>
      </c>
      <c r="I711" s="371">
        <f>'Order Form'!E239</f>
        <v>12.5</v>
      </c>
      <c r="J711" s="372">
        <f>'Order Form'!L239</f>
        <v>0</v>
      </c>
      <c r="K711" s="367" t="str">
        <f t="shared" si="49"/>
        <v>F</v>
      </c>
      <c r="L7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1" s="367" t="str">
        <f>"SS2016"&amp;"-"&amp;D711&amp;"-"&amp;'Order Form'!$P$3&amp;"-2"</f>
        <v>SS2016-0-1-2</v>
      </c>
    </row>
    <row r="712" spans="1:13" x14ac:dyDescent="0.25">
      <c r="A712" s="364">
        <f>'Order Form'!A240</f>
        <v>107738</v>
      </c>
      <c r="B712" s="365">
        <f t="shared" si="47"/>
        <v>107738</v>
      </c>
      <c r="C712" s="366">
        <f t="shared" si="48"/>
        <v>107738</v>
      </c>
      <c r="D712" s="367">
        <f>'Order Form'!$N$2</f>
        <v>0</v>
      </c>
      <c r="E712" s="368">
        <f>'Order Form'!$L$11</f>
        <v>0</v>
      </c>
      <c r="F712" s="368" t="str">
        <f>IF(ISBLANK('Order Form'!$L$12),"",'Order Form'!$L$12)</f>
        <v/>
      </c>
      <c r="G712" s="369">
        <f t="shared" ca="1" si="50"/>
        <v>42157</v>
      </c>
      <c r="H712" s="370">
        <f>'Order Form'!$L$13</f>
        <v>0</v>
      </c>
      <c r="I712" s="371">
        <f>'Order Form'!E240</f>
        <v>12.5</v>
      </c>
      <c r="J712" s="372">
        <f>'Order Form'!L240</f>
        <v>0</v>
      </c>
      <c r="K712" s="367" t="str">
        <f t="shared" si="49"/>
        <v>F</v>
      </c>
      <c r="L7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2" s="367" t="str">
        <f>"SS2016"&amp;"-"&amp;D712&amp;"-"&amp;'Order Form'!$P$3&amp;"-2"</f>
        <v>SS2016-0-1-2</v>
      </c>
    </row>
    <row r="713" spans="1:13" x14ac:dyDescent="0.25">
      <c r="A713" s="364">
        <f>'Order Form'!A241</f>
        <v>108651</v>
      </c>
      <c r="B713" s="365">
        <f t="shared" si="47"/>
        <v>108651</v>
      </c>
      <c r="C713" s="366">
        <f t="shared" si="48"/>
        <v>108651</v>
      </c>
      <c r="D713" s="367">
        <f>'Order Form'!$N$2</f>
        <v>0</v>
      </c>
      <c r="E713" s="368">
        <f>'Order Form'!$L$11</f>
        <v>0</v>
      </c>
      <c r="F713" s="368" t="str">
        <f>IF(ISBLANK('Order Form'!$L$12),"",'Order Form'!$L$12)</f>
        <v/>
      </c>
      <c r="G713" s="369">
        <f t="shared" ca="1" si="50"/>
        <v>42157</v>
      </c>
      <c r="H713" s="370">
        <f>'Order Form'!$L$13</f>
        <v>0</v>
      </c>
      <c r="I713" s="371">
        <f>'Order Form'!E241</f>
        <v>14.5</v>
      </c>
      <c r="J713" s="372">
        <f>'Order Form'!L241</f>
        <v>0</v>
      </c>
      <c r="K713" s="367" t="str">
        <f t="shared" si="49"/>
        <v>F</v>
      </c>
      <c r="L7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3" s="367" t="str">
        <f>"SS2016"&amp;"-"&amp;D713&amp;"-"&amp;'Order Form'!$P$3&amp;"-2"</f>
        <v>SS2016-0-1-2</v>
      </c>
    </row>
    <row r="714" spans="1:13" x14ac:dyDescent="0.25">
      <c r="A714" s="364">
        <f>'Order Form'!A242</f>
        <v>108652</v>
      </c>
      <c r="B714" s="365">
        <f t="shared" si="47"/>
        <v>108652</v>
      </c>
      <c r="C714" s="366">
        <f t="shared" si="48"/>
        <v>108652</v>
      </c>
      <c r="D714" s="367">
        <f>'Order Form'!$N$2</f>
        <v>0</v>
      </c>
      <c r="E714" s="368">
        <f>'Order Form'!$L$11</f>
        <v>0</v>
      </c>
      <c r="F714" s="368" t="str">
        <f>IF(ISBLANK('Order Form'!$L$12),"",'Order Form'!$L$12)</f>
        <v/>
      </c>
      <c r="G714" s="369">
        <f t="shared" ca="1" si="50"/>
        <v>42157</v>
      </c>
      <c r="H714" s="370">
        <f>'Order Form'!$L$13</f>
        <v>0</v>
      </c>
      <c r="I714" s="371">
        <f>'Order Form'!E242</f>
        <v>14.5</v>
      </c>
      <c r="J714" s="372">
        <f>'Order Form'!L242</f>
        <v>0</v>
      </c>
      <c r="K714" s="367" t="str">
        <f t="shared" si="49"/>
        <v>F</v>
      </c>
      <c r="L7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4" s="367" t="str">
        <f>"SS2016"&amp;"-"&amp;D714&amp;"-"&amp;'Order Form'!$P$3&amp;"-2"</f>
        <v>SS2016-0-1-2</v>
      </c>
    </row>
    <row r="715" spans="1:13" x14ac:dyDescent="0.25">
      <c r="A715" s="364">
        <f>'Order Form'!A243</f>
        <v>108649</v>
      </c>
      <c r="B715" s="365">
        <f t="shared" si="47"/>
        <v>108649</v>
      </c>
      <c r="C715" s="366">
        <f t="shared" si="48"/>
        <v>108649</v>
      </c>
      <c r="D715" s="367">
        <f>'Order Form'!$N$2</f>
        <v>0</v>
      </c>
      <c r="E715" s="368">
        <f>'Order Form'!$L$11</f>
        <v>0</v>
      </c>
      <c r="F715" s="368" t="str">
        <f>IF(ISBLANK('Order Form'!$L$12),"",'Order Form'!$L$12)</f>
        <v/>
      </c>
      <c r="G715" s="369">
        <f t="shared" ca="1" si="50"/>
        <v>42157</v>
      </c>
      <c r="H715" s="370">
        <f>'Order Form'!$L$13</f>
        <v>0</v>
      </c>
      <c r="I715" s="371">
        <f>'Order Form'!E243</f>
        <v>14.5</v>
      </c>
      <c r="J715" s="372">
        <f>'Order Form'!L243</f>
        <v>0</v>
      </c>
      <c r="K715" s="367" t="str">
        <f t="shared" si="49"/>
        <v>F</v>
      </c>
      <c r="L7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5" s="367" t="str">
        <f>"SS2016"&amp;"-"&amp;D715&amp;"-"&amp;'Order Form'!$P$3&amp;"-2"</f>
        <v>SS2016-0-1-2</v>
      </c>
    </row>
    <row r="716" spans="1:13" x14ac:dyDescent="0.25">
      <c r="A716" s="364">
        <f>'Order Form'!A244</f>
        <v>108650</v>
      </c>
      <c r="B716" s="365">
        <f t="shared" si="47"/>
        <v>108650</v>
      </c>
      <c r="C716" s="366">
        <f t="shared" si="48"/>
        <v>108650</v>
      </c>
      <c r="D716" s="367">
        <f>'Order Form'!$N$2</f>
        <v>0</v>
      </c>
      <c r="E716" s="368">
        <f>'Order Form'!$L$11</f>
        <v>0</v>
      </c>
      <c r="F716" s="368" t="str">
        <f>IF(ISBLANK('Order Form'!$L$12),"",'Order Form'!$L$12)</f>
        <v/>
      </c>
      <c r="G716" s="369">
        <f t="shared" ca="1" si="50"/>
        <v>42157</v>
      </c>
      <c r="H716" s="370">
        <f>'Order Form'!$L$13</f>
        <v>0</v>
      </c>
      <c r="I716" s="371">
        <f>'Order Form'!E244</f>
        <v>14.5</v>
      </c>
      <c r="J716" s="372">
        <f>'Order Form'!L244</f>
        <v>0</v>
      </c>
      <c r="K716" s="367" t="str">
        <f t="shared" si="49"/>
        <v>F</v>
      </c>
      <c r="L7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6" s="367" t="str">
        <f>"SS2016"&amp;"-"&amp;D716&amp;"-"&amp;'Order Form'!$P$3&amp;"-2"</f>
        <v>SS2016-0-1-2</v>
      </c>
    </row>
    <row r="717" spans="1:13" x14ac:dyDescent="0.25">
      <c r="A717" s="364">
        <f>'Order Form'!A245</f>
        <v>100633</v>
      </c>
      <c r="B717" s="365">
        <f t="shared" si="47"/>
        <v>100633</v>
      </c>
      <c r="C717" s="366">
        <f t="shared" si="48"/>
        <v>100633</v>
      </c>
      <c r="D717" s="367">
        <f>'Order Form'!$N$2</f>
        <v>0</v>
      </c>
      <c r="E717" s="368">
        <f>'Order Form'!$L$11</f>
        <v>0</v>
      </c>
      <c r="F717" s="368" t="str">
        <f>IF(ISBLANK('Order Form'!$L$12),"",'Order Form'!$L$12)</f>
        <v/>
      </c>
      <c r="G717" s="369">
        <f t="shared" ca="1" si="50"/>
        <v>42157</v>
      </c>
      <c r="H717" s="370">
        <f>'Order Form'!$L$13</f>
        <v>0</v>
      </c>
      <c r="I717" s="371">
        <f>'Order Form'!E245</f>
        <v>14.5</v>
      </c>
      <c r="J717" s="372">
        <f>'Order Form'!L245</f>
        <v>0</v>
      </c>
      <c r="K717" s="367" t="str">
        <f t="shared" si="49"/>
        <v>F</v>
      </c>
      <c r="L7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7" s="367" t="str">
        <f>"SS2016"&amp;"-"&amp;D717&amp;"-"&amp;'Order Form'!$P$3&amp;"-2"</f>
        <v>SS2016-0-1-2</v>
      </c>
    </row>
    <row r="718" spans="1:13" x14ac:dyDescent="0.25">
      <c r="A718" s="364">
        <f>'Order Form'!A246</f>
        <v>107660</v>
      </c>
      <c r="B718" s="365">
        <f t="shared" si="47"/>
        <v>107660</v>
      </c>
      <c r="C718" s="366">
        <f t="shared" si="48"/>
        <v>107660</v>
      </c>
      <c r="D718" s="367">
        <f>'Order Form'!$N$2</f>
        <v>0</v>
      </c>
      <c r="E718" s="368">
        <f>'Order Form'!$L$11</f>
        <v>0</v>
      </c>
      <c r="F718" s="368" t="str">
        <f>IF(ISBLANK('Order Form'!$L$12),"",'Order Form'!$L$12)</f>
        <v/>
      </c>
      <c r="G718" s="369">
        <f t="shared" ca="1" si="50"/>
        <v>42157</v>
      </c>
      <c r="H718" s="370">
        <f>'Order Form'!$L$13</f>
        <v>0</v>
      </c>
      <c r="I718" s="371">
        <f>'Order Form'!E246</f>
        <v>14.5</v>
      </c>
      <c r="J718" s="372">
        <f>'Order Form'!L246</f>
        <v>0</v>
      </c>
      <c r="K718" s="367" t="str">
        <f t="shared" si="49"/>
        <v>F</v>
      </c>
      <c r="L7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8" s="367" t="str">
        <f>"SS2016"&amp;"-"&amp;D718&amp;"-"&amp;'Order Form'!$P$3&amp;"-2"</f>
        <v>SS2016-0-1-2</v>
      </c>
    </row>
    <row r="719" spans="1:13" x14ac:dyDescent="0.25">
      <c r="A719" s="364">
        <f>'Order Form'!A247</f>
        <v>108710</v>
      </c>
      <c r="B719" s="365">
        <f t="shared" si="47"/>
        <v>108710</v>
      </c>
      <c r="C719" s="366">
        <f t="shared" si="48"/>
        <v>108710</v>
      </c>
      <c r="D719" s="367">
        <f>'Order Form'!$N$2</f>
        <v>0</v>
      </c>
      <c r="E719" s="368">
        <f>'Order Form'!$L$11</f>
        <v>0</v>
      </c>
      <c r="F719" s="368" t="str">
        <f>IF(ISBLANK('Order Form'!$L$12),"",'Order Form'!$L$12)</f>
        <v/>
      </c>
      <c r="G719" s="369">
        <f t="shared" ca="1" si="50"/>
        <v>42157</v>
      </c>
      <c r="H719" s="370">
        <f>'Order Form'!$L$13</f>
        <v>0</v>
      </c>
      <c r="I719" s="371">
        <f>'Order Form'!E247</f>
        <v>14.5</v>
      </c>
      <c r="J719" s="372">
        <f>'Order Form'!L247</f>
        <v>0</v>
      </c>
      <c r="K719" s="367" t="str">
        <f t="shared" si="49"/>
        <v>F</v>
      </c>
      <c r="L7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19" s="367" t="str">
        <f>"SS2016"&amp;"-"&amp;D719&amp;"-"&amp;'Order Form'!$P$3&amp;"-2"</f>
        <v>SS2016-0-1-2</v>
      </c>
    </row>
    <row r="720" spans="1:13" x14ac:dyDescent="0.25">
      <c r="A720" s="364">
        <f>'Order Form'!A248</f>
        <v>100002</v>
      </c>
      <c r="B720" s="365">
        <f t="shared" si="47"/>
        <v>100002</v>
      </c>
      <c r="C720" s="366">
        <f t="shared" si="48"/>
        <v>100002</v>
      </c>
      <c r="D720" s="367">
        <f>'Order Form'!$N$2</f>
        <v>0</v>
      </c>
      <c r="E720" s="368">
        <f>'Order Form'!$L$11</f>
        <v>0</v>
      </c>
      <c r="F720" s="368" t="str">
        <f>IF(ISBLANK('Order Form'!$L$12),"",'Order Form'!$L$12)</f>
        <v/>
      </c>
      <c r="G720" s="369">
        <f t="shared" ca="1" si="50"/>
        <v>42157</v>
      </c>
      <c r="H720" s="370">
        <f>'Order Form'!$L$13</f>
        <v>0</v>
      </c>
      <c r="I720" s="371">
        <f>'Order Form'!E248</f>
        <v>14.5</v>
      </c>
      <c r="J720" s="372">
        <f>'Order Form'!L248</f>
        <v>0</v>
      </c>
      <c r="K720" s="367" t="str">
        <f t="shared" si="49"/>
        <v>F</v>
      </c>
      <c r="L7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0" s="367" t="str">
        <f>"SS2016"&amp;"-"&amp;D720&amp;"-"&amp;'Order Form'!$P$3&amp;"-2"</f>
        <v>SS2016-0-1-2</v>
      </c>
    </row>
    <row r="721" spans="1:13" x14ac:dyDescent="0.25">
      <c r="A721" s="364">
        <f>'Order Form'!A249</f>
        <v>100319</v>
      </c>
      <c r="B721" s="365">
        <f t="shared" si="47"/>
        <v>100319</v>
      </c>
      <c r="C721" s="366">
        <f t="shared" si="48"/>
        <v>100319</v>
      </c>
      <c r="D721" s="367">
        <f>'Order Form'!$N$2</f>
        <v>0</v>
      </c>
      <c r="E721" s="368">
        <f>'Order Form'!$L$11</f>
        <v>0</v>
      </c>
      <c r="F721" s="368" t="str">
        <f>IF(ISBLANK('Order Form'!$L$12),"",'Order Form'!$L$12)</f>
        <v/>
      </c>
      <c r="G721" s="369">
        <f t="shared" ca="1" si="50"/>
        <v>42157</v>
      </c>
      <c r="H721" s="370">
        <f>'Order Form'!$L$13</f>
        <v>0</v>
      </c>
      <c r="I721" s="371">
        <f>'Order Form'!E249</f>
        <v>14.5</v>
      </c>
      <c r="J721" s="372">
        <f>'Order Form'!L249</f>
        <v>0</v>
      </c>
      <c r="K721" s="367" t="str">
        <f t="shared" si="49"/>
        <v>F</v>
      </c>
      <c r="L7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1" s="367" t="str">
        <f>"SS2016"&amp;"-"&amp;D721&amp;"-"&amp;'Order Form'!$P$3&amp;"-2"</f>
        <v>SS2016-0-1-2</v>
      </c>
    </row>
    <row r="722" spans="1:13" x14ac:dyDescent="0.25">
      <c r="A722" s="364">
        <f>'Order Form'!A250</f>
        <v>100320</v>
      </c>
      <c r="B722" s="365">
        <f t="shared" si="47"/>
        <v>100320</v>
      </c>
      <c r="C722" s="366">
        <f t="shared" si="48"/>
        <v>100320</v>
      </c>
      <c r="D722" s="367">
        <f>'Order Form'!$N$2</f>
        <v>0</v>
      </c>
      <c r="E722" s="368">
        <f>'Order Form'!$L$11</f>
        <v>0</v>
      </c>
      <c r="F722" s="368" t="str">
        <f>IF(ISBLANK('Order Form'!$L$12),"",'Order Form'!$L$12)</f>
        <v/>
      </c>
      <c r="G722" s="369">
        <f t="shared" ca="1" si="50"/>
        <v>42157</v>
      </c>
      <c r="H722" s="370">
        <f>'Order Form'!$L$13</f>
        <v>0</v>
      </c>
      <c r="I722" s="371">
        <f>'Order Form'!E250</f>
        <v>14.5</v>
      </c>
      <c r="J722" s="372">
        <f>'Order Form'!L250</f>
        <v>0</v>
      </c>
      <c r="K722" s="367" t="str">
        <f t="shared" si="49"/>
        <v>F</v>
      </c>
      <c r="L7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2" s="367" t="str">
        <f>"SS2016"&amp;"-"&amp;D722&amp;"-"&amp;'Order Form'!$P$3&amp;"-2"</f>
        <v>SS2016-0-1-2</v>
      </c>
    </row>
    <row r="723" spans="1:13" x14ac:dyDescent="0.25">
      <c r="A723" s="364">
        <f>'Order Form'!A251</f>
        <v>100634</v>
      </c>
      <c r="B723" s="365">
        <f t="shared" si="47"/>
        <v>100634</v>
      </c>
      <c r="C723" s="366">
        <f t="shared" si="48"/>
        <v>100634</v>
      </c>
      <c r="D723" s="367">
        <f>'Order Form'!$N$2</f>
        <v>0</v>
      </c>
      <c r="E723" s="368">
        <f>'Order Form'!$L$11</f>
        <v>0</v>
      </c>
      <c r="F723" s="368" t="str">
        <f>IF(ISBLANK('Order Form'!$L$12),"",'Order Form'!$L$12)</f>
        <v/>
      </c>
      <c r="G723" s="369">
        <f t="shared" ca="1" si="50"/>
        <v>42157</v>
      </c>
      <c r="H723" s="370">
        <f>'Order Form'!$L$13</f>
        <v>0</v>
      </c>
      <c r="I723" s="371">
        <f>'Order Form'!E251</f>
        <v>14.5</v>
      </c>
      <c r="J723" s="372">
        <f>'Order Form'!L251</f>
        <v>0</v>
      </c>
      <c r="K723" s="367" t="str">
        <f t="shared" si="49"/>
        <v>F</v>
      </c>
      <c r="L7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3" s="367" t="str">
        <f>"SS2016"&amp;"-"&amp;D723&amp;"-"&amp;'Order Form'!$P$3&amp;"-2"</f>
        <v>SS2016-0-1-2</v>
      </c>
    </row>
    <row r="724" spans="1:13" x14ac:dyDescent="0.25">
      <c r="A724" s="364">
        <f>'Order Form'!A252</f>
        <v>107666</v>
      </c>
      <c r="B724" s="365">
        <f t="shared" si="47"/>
        <v>107666</v>
      </c>
      <c r="C724" s="366">
        <f t="shared" si="48"/>
        <v>107666</v>
      </c>
      <c r="D724" s="367">
        <f>'Order Form'!$N$2</f>
        <v>0</v>
      </c>
      <c r="E724" s="368">
        <f>'Order Form'!$L$11</f>
        <v>0</v>
      </c>
      <c r="F724" s="368" t="str">
        <f>IF(ISBLANK('Order Form'!$L$12),"",'Order Form'!$L$12)</f>
        <v/>
      </c>
      <c r="G724" s="369">
        <f t="shared" ca="1" si="50"/>
        <v>42157</v>
      </c>
      <c r="H724" s="370">
        <f>'Order Form'!$L$13</f>
        <v>0</v>
      </c>
      <c r="I724" s="371">
        <f>'Order Form'!E252</f>
        <v>12.5</v>
      </c>
      <c r="J724" s="372">
        <f>'Order Form'!L252</f>
        <v>0</v>
      </c>
      <c r="K724" s="367" t="str">
        <f t="shared" si="49"/>
        <v>F</v>
      </c>
      <c r="L7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4" s="367" t="str">
        <f>"SS2016"&amp;"-"&amp;D724&amp;"-"&amp;'Order Form'!$P$3&amp;"-2"</f>
        <v>SS2016-0-1-2</v>
      </c>
    </row>
    <row r="725" spans="1:13" x14ac:dyDescent="0.25">
      <c r="A725" s="364">
        <f>'Order Form'!A253</f>
        <v>108654</v>
      </c>
      <c r="B725" s="365">
        <f t="shared" si="47"/>
        <v>108654</v>
      </c>
      <c r="C725" s="366">
        <f t="shared" si="48"/>
        <v>108654</v>
      </c>
      <c r="D725" s="367">
        <f>'Order Form'!$N$2</f>
        <v>0</v>
      </c>
      <c r="E725" s="368">
        <f>'Order Form'!$L$11</f>
        <v>0</v>
      </c>
      <c r="F725" s="368" t="str">
        <f>IF(ISBLANK('Order Form'!$L$12),"",'Order Form'!$L$12)</f>
        <v/>
      </c>
      <c r="G725" s="369">
        <f t="shared" ca="1" si="50"/>
        <v>42157</v>
      </c>
      <c r="H725" s="370">
        <f>'Order Form'!$L$13</f>
        <v>0</v>
      </c>
      <c r="I725" s="371">
        <f>'Order Form'!E253</f>
        <v>12.5</v>
      </c>
      <c r="J725" s="372">
        <f>'Order Form'!L253</f>
        <v>0</v>
      </c>
      <c r="K725" s="367" t="str">
        <f t="shared" si="49"/>
        <v>F</v>
      </c>
      <c r="L7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5" s="367" t="str">
        <f>"SS2016"&amp;"-"&amp;D725&amp;"-"&amp;'Order Form'!$P$3&amp;"-2"</f>
        <v>SS2016-0-1-2</v>
      </c>
    </row>
    <row r="726" spans="1:13" x14ac:dyDescent="0.25">
      <c r="A726" s="364">
        <f>'Order Form'!A254</f>
        <v>107663</v>
      </c>
      <c r="B726" s="365">
        <f t="shared" si="47"/>
        <v>107663</v>
      </c>
      <c r="C726" s="366">
        <f t="shared" si="48"/>
        <v>107663</v>
      </c>
      <c r="D726" s="367">
        <f>'Order Form'!$N$2</f>
        <v>0</v>
      </c>
      <c r="E726" s="368">
        <f>'Order Form'!$L$11</f>
        <v>0</v>
      </c>
      <c r="F726" s="368" t="str">
        <f>IF(ISBLANK('Order Form'!$L$12),"",'Order Form'!$L$12)</f>
        <v/>
      </c>
      <c r="G726" s="369">
        <f t="shared" ca="1" si="50"/>
        <v>42157</v>
      </c>
      <c r="H726" s="370">
        <f>'Order Form'!$L$13</f>
        <v>0</v>
      </c>
      <c r="I726" s="371">
        <f>'Order Form'!E254</f>
        <v>12.5</v>
      </c>
      <c r="J726" s="372">
        <f>'Order Form'!L254</f>
        <v>0</v>
      </c>
      <c r="K726" s="367" t="str">
        <f t="shared" si="49"/>
        <v>F</v>
      </c>
      <c r="L7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6" s="367" t="str">
        <f>"SS2016"&amp;"-"&amp;D726&amp;"-"&amp;'Order Form'!$P$3&amp;"-2"</f>
        <v>SS2016-0-1-2</v>
      </c>
    </row>
    <row r="727" spans="1:13" x14ac:dyDescent="0.25">
      <c r="A727" s="364">
        <f>'Order Form'!A255</f>
        <v>108655</v>
      </c>
      <c r="B727" s="365">
        <f t="shared" si="47"/>
        <v>108655</v>
      </c>
      <c r="C727" s="366">
        <f t="shared" si="48"/>
        <v>108655</v>
      </c>
      <c r="D727" s="367">
        <f>'Order Form'!$N$2</f>
        <v>0</v>
      </c>
      <c r="E727" s="368">
        <f>'Order Form'!$L$11</f>
        <v>0</v>
      </c>
      <c r="F727" s="368" t="str">
        <f>IF(ISBLANK('Order Form'!$L$12),"",'Order Form'!$L$12)</f>
        <v/>
      </c>
      <c r="G727" s="369">
        <f t="shared" ca="1" si="50"/>
        <v>42157</v>
      </c>
      <c r="H727" s="370">
        <f>'Order Form'!$L$13</f>
        <v>0</v>
      </c>
      <c r="I727" s="371">
        <f>'Order Form'!E255</f>
        <v>12.5</v>
      </c>
      <c r="J727" s="372">
        <f>'Order Form'!L255</f>
        <v>0</v>
      </c>
      <c r="K727" s="367" t="str">
        <f t="shared" si="49"/>
        <v>F</v>
      </c>
      <c r="L7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7" s="367" t="str">
        <f>"SS2016"&amp;"-"&amp;D727&amp;"-"&amp;'Order Form'!$P$3&amp;"-2"</f>
        <v>SS2016-0-1-2</v>
      </c>
    </row>
    <row r="728" spans="1:13" x14ac:dyDescent="0.25">
      <c r="A728" s="364">
        <f>'Order Form'!A256</f>
        <v>107665</v>
      </c>
      <c r="B728" s="365">
        <f t="shared" si="47"/>
        <v>107665</v>
      </c>
      <c r="C728" s="366">
        <f t="shared" si="48"/>
        <v>107665</v>
      </c>
      <c r="D728" s="367">
        <f>'Order Form'!$N$2</f>
        <v>0</v>
      </c>
      <c r="E728" s="368">
        <f>'Order Form'!$L$11</f>
        <v>0</v>
      </c>
      <c r="F728" s="368" t="str">
        <f>IF(ISBLANK('Order Form'!$L$12),"",'Order Form'!$L$12)</f>
        <v/>
      </c>
      <c r="G728" s="369">
        <f t="shared" ca="1" si="50"/>
        <v>42157</v>
      </c>
      <c r="H728" s="370">
        <f>'Order Form'!$L$13</f>
        <v>0</v>
      </c>
      <c r="I728" s="371">
        <f>'Order Form'!E256</f>
        <v>12.5</v>
      </c>
      <c r="J728" s="372">
        <f>'Order Form'!L256</f>
        <v>0</v>
      </c>
      <c r="K728" s="367" t="str">
        <f t="shared" si="49"/>
        <v>F</v>
      </c>
      <c r="L7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8" s="367" t="str">
        <f>"SS2016"&amp;"-"&amp;D728&amp;"-"&amp;'Order Form'!$P$3&amp;"-2"</f>
        <v>SS2016-0-1-2</v>
      </c>
    </row>
    <row r="729" spans="1:13" x14ac:dyDescent="0.25">
      <c r="A729" s="364">
        <f>'Order Form'!A257</f>
        <v>107662</v>
      </c>
      <c r="B729" s="365">
        <f t="shared" si="47"/>
        <v>107662</v>
      </c>
      <c r="C729" s="366">
        <f t="shared" si="48"/>
        <v>107662</v>
      </c>
      <c r="D729" s="367">
        <f>'Order Form'!$N$2</f>
        <v>0</v>
      </c>
      <c r="E729" s="368">
        <f>'Order Form'!$L$11</f>
        <v>0</v>
      </c>
      <c r="F729" s="368" t="str">
        <f>IF(ISBLANK('Order Form'!$L$12),"",'Order Form'!$L$12)</f>
        <v/>
      </c>
      <c r="G729" s="369">
        <f t="shared" ca="1" si="50"/>
        <v>42157</v>
      </c>
      <c r="H729" s="370">
        <f>'Order Form'!$L$13</f>
        <v>0</v>
      </c>
      <c r="I729" s="371">
        <f>'Order Form'!E257</f>
        <v>12.5</v>
      </c>
      <c r="J729" s="372">
        <f>'Order Form'!L257</f>
        <v>0</v>
      </c>
      <c r="K729" s="367" t="str">
        <f t="shared" si="49"/>
        <v>F</v>
      </c>
      <c r="L7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29" s="367" t="str">
        <f>"SS2016"&amp;"-"&amp;D729&amp;"-"&amp;'Order Form'!$P$3&amp;"-2"</f>
        <v>SS2016-0-1-2</v>
      </c>
    </row>
    <row r="730" spans="1:13" x14ac:dyDescent="0.25">
      <c r="A730" s="364">
        <f>'Order Form'!A258</f>
        <v>108653</v>
      </c>
      <c r="B730" s="365">
        <f t="shared" si="47"/>
        <v>108653</v>
      </c>
      <c r="C730" s="366">
        <f t="shared" si="48"/>
        <v>108653</v>
      </c>
      <c r="D730" s="367">
        <f>'Order Form'!$N$2</f>
        <v>0</v>
      </c>
      <c r="E730" s="368">
        <f>'Order Form'!$L$11</f>
        <v>0</v>
      </c>
      <c r="F730" s="368" t="str">
        <f>IF(ISBLANK('Order Form'!$L$12),"",'Order Form'!$L$12)</f>
        <v/>
      </c>
      <c r="G730" s="369">
        <f t="shared" ca="1" si="50"/>
        <v>42157</v>
      </c>
      <c r="H730" s="370">
        <f>'Order Form'!$L$13</f>
        <v>0</v>
      </c>
      <c r="I730" s="371">
        <f>'Order Form'!E258</f>
        <v>12.5</v>
      </c>
      <c r="J730" s="372">
        <f>'Order Form'!L258</f>
        <v>0</v>
      </c>
      <c r="K730" s="367" t="str">
        <f t="shared" si="49"/>
        <v>F</v>
      </c>
      <c r="L7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0" s="367" t="str">
        <f>"SS2016"&amp;"-"&amp;D730&amp;"-"&amp;'Order Form'!$P$3&amp;"-2"</f>
        <v>SS2016-0-1-2</v>
      </c>
    </row>
    <row r="731" spans="1:13" x14ac:dyDescent="0.25">
      <c r="A731" s="364">
        <f>'Order Form'!A259</f>
        <v>111691.204</v>
      </c>
      <c r="B731" s="365">
        <f t="shared" si="47"/>
        <v>111691.204</v>
      </c>
      <c r="C731" s="366">
        <f t="shared" si="48"/>
        <v>111691.204</v>
      </c>
      <c r="D731" s="367">
        <f>'Order Form'!$N$2</f>
        <v>0</v>
      </c>
      <c r="E731" s="368">
        <f>'Order Form'!$L$11</f>
        <v>0</v>
      </c>
      <c r="F731" s="368" t="str">
        <f>IF(ISBLANK('Order Form'!$L$12),"",'Order Form'!$L$12)</f>
        <v/>
      </c>
      <c r="G731" s="369">
        <f t="shared" ca="1" si="50"/>
        <v>42157</v>
      </c>
      <c r="H731" s="370">
        <f>'Order Form'!$L$13</f>
        <v>0</v>
      </c>
      <c r="I731" s="371">
        <f>'Order Form'!E259</f>
        <v>12.5</v>
      </c>
      <c r="J731" s="372">
        <f>'Order Form'!L259</f>
        <v>0</v>
      </c>
      <c r="K731" s="367" t="str">
        <f t="shared" si="49"/>
        <v>F</v>
      </c>
      <c r="L7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1" s="367" t="str">
        <f>"SS2016"&amp;"-"&amp;D731&amp;"-"&amp;'Order Form'!$P$3&amp;"-2"</f>
        <v>SS2016-0-1-2</v>
      </c>
    </row>
    <row r="732" spans="1:13" x14ac:dyDescent="0.25">
      <c r="A732" s="364">
        <f>'Order Form'!A260</f>
        <v>111693.325</v>
      </c>
      <c r="B732" s="365">
        <f t="shared" si="47"/>
        <v>111693.325</v>
      </c>
      <c r="C732" s="366">
        <f t="shared" si="48"/>
        <v>111693.325</v>
      </c>
      <c r="D732" s="367">
        <f>'Order Form'!$N$2</f>
        <v>0</v>
      </c>
      <c r="E732" s="368">
        <f>'Order Form'!$L$11</f>
        <v>0</v>
      </c>
      <c r="F732" s="368" t="str">
        <f>IF(ISBLANK('Order Form'!$L$12),"",'Order Form'!$L$12)</f>
        <v/>
      </c>
      <c r="G732" s="369">
        <f t="shared" ca="1" si="50"/>
        <v>42157</v>
      </c>
      <c r="H732" s="370">
        <f>'Order Form'!$L$13</f>
        <v>0</v>
      </c>
      <c r="I732" s="371">
        <f>'Order Form'!E260</f>
        <v>12.5</v>
      </c>
      <c r="J732" s="372">
        <f>'Order Form'!L260</f>
        <v>0</v>
      </c>
      <c r="K732" s="367" t="str">
        <f t="shared" si="49"/>
        <v>F</v>
      </c>
      <c r="L7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2" s="367" t="str">
        <f>"SS2016"&amp;"-"&amp;D732&amp;"-"&amp;'Order Form'!$P$3&amp;"-2"</f>
        <v>SS2016-0-1-2</v>
      </c>
    </row>
    <row r="733" spans="1:13" x14ac:dyDescent="0.25">
      <c r="A733" s="364">
        <f>'Order Form'!A261</f>
        <v>111694.302</v>
      </c>
      <c r="B733" s="365">
        <f t="shared" si="47"/>
        <v>111694.302</v>
      </c>
      <c r="C733" s="366">
        <f t="shared" si="48"/>
        <v>111694.302</v>
      </c>
      <c r="D733" s="367">
        <f>'Order Form'!$N$2</f>
        <v>0</v>
      </c>
      <c r="E733" s="368">
        <f>'Order Form'!$L$11</f>
        <v>0</v>
      </c>
      <c r="F733" s="368" t="str">
        <f>IF(ISBLANK('Order Form'!$L$12),"",'Order Form'!$L$12)</f>
        <v/>
      </c>
      <c r="G733" s="369">
        <f t="shared" ca="1" si="50"/>
        <v>42157</v>
      </c>
      <c r="H733" s="370">
        <f>'Order Form'!$L$13</f>
        <v>0</v>
      </c>
      <c r="I733" s="371">
        <f>'Order Form'!E261</f>
        <v>12.5</v>
      </c>
      <c r="J733" s="372">
        <f>'Order Form'!L261</f>
        <v>0</v>
      </c>
      <c r="K733" s="367" t="str">
        <f t="shared" si="49"/>
        <v>F</v>
      </c>
      <c r="L7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3" s="367" t="str">
        <f>"SS2016"&amp;"-"&amp;D733&amp;"-"&amp;'Order Form'!$P$3&amp;"-2"</f>
        <v>SS2016-0-1-2</v>
      </c>
    </row>
    <row r="734" spans="1:13" x14ac:dyDescent="0.25">
      <c r="A734" s="364">
        <f>'Order Form'!A262</f>
        <v>111692.325</v>
      </c>
      <c r="B734" s="365">
        <f t="shared" si="47"/>
        <v>111692.325</v>
      </c>
      <c r="C734" s="366">
        <f t="shared" si="48"/>
        <v>111692.325</v>
      </c>
      <c r="D734" s="367">
        <f>'Order Form'!$N$2</f>
        <v>0</v>
      </c>
      <c r="E734" s="368">
        <f>'Order Form'!$L$11</f>
        <v>0</v>
      </c>
      <c r="F734" s="368" t="str">
        <f>IF(ISBLANK('Order Form'!$L$12),"",'Order Form'!$L$12)</f>
        <v/>
      </c>
      <c r="G734" s="369">
        <f t="shared" ca="1" si="50"/>
        <v>42157</v>
      </c>
      <c r="H734" s="370">
        <f>'Order Form'!$L$13</f>
        <v>0</v>
      </c>
      <c r="I734" s="371">
        <f>'Order Form'!E262</f>
        <v>12.5</v>
      </c>
      <c r="J734" s="372">
        <f>'Order Form'!L262</f>
        <v>0</v>
      </c>
      <c r="K734" s="367" t="str">
        <f t="shared" si="49"/>
        <v>F</v>
      </c>
      <c r="L7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4" s="367" t="str">
        <f>"SS2016"&amp;"-"&amp;D734&amp;"-"&amp;'Order Form'!$P$3&amp;"-2"</f>
        <v>SS2016-0-1-2</v>
      </c>
    </row>
    <row r="735" spans="1:13" x14ac:dyDescent="0.25">
      <c r="A735" s="364">
        <f>'Order Form'!A263</f>
        <v>111667.70699999999</v>
      </c>
      <c r="B735" s="365">
        <f t="shared" si="47"/>
        <v>111667.70699999999</v>
      </c>
      <c r="C735" s="366">
        <f t="shared" si="48"/>
        <v>111667.70699999999</v>
      </c>
      <c r="D735" s="367">
        <f>'Order Form'!$N$2</f>
        <v>0</v>
      </c>
      <c r="E735" s="368">
        <f>'Order Form'!$L$11</f>
        <v>0</v>
      </c>
      <c r="F735" s="368" t="str">
        <f>IF(ISBLANK('Order Form'!$L$12),"",'Order Form'!$L$12)</f>
        <v/>
      </c>
      <c r="G735" s="369">
        <f t="shared" ca="1" si="50"/>
        <v>42157</v>
      </c>
      <c r="H735" s="370">
        <f>'Order Form'!$L$13</f>
        <v>0</v>
      </c>
      <c r="I735" s="371">
        <f>'Order Form'!E263</f>
        <v>14.5</v>
      </c>
      <c r="J735" s="372">
        <f>'Order Form'!L263</f>
        <v>0</v>
      </c>
      <c r="K735" s="367" t="str">
        <f t="shared" si="49"/>
        <v>F</v>
      </c>
      <c r="L7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5" s="367" t="str">
        <f>"SS2016"&amp;"-"&amp;D735&amp;"-"&amp;'Order Form'!$P$3&amp;"-2"</f>
        <v>SS2016-0-1-2</v>
      </c>
    </row>
    <row r="736" spans="1:13" x14ac:dyDescent="0.25">
      <c r="A736" s="364">
        <f>'Order Form'!A264</f>
        <v>111668.014</v>
      </c>
      <c r="B736" s="365">
        <f t="shared" si="47"/>
        <v>111668.014</v>
      </c>
      <c r="C736" s="366">
        <f t="shared" si="48"/>
        <v>111668.014</v>
      </c>
      <c r="D736" s="367">
        <f>'Order Form'!$N$2</f>
        <v>0</v>
      </c>
      <c r="E736" s="368">
        <f>'Order Form'!$L$11</f>
        <v>0</v>
      </c>
      <c r="F736" s="368" t="str">
        <f>IF(ISBLANK('Order Form'!$L$12),"",'Order Form'!$L$12)</f>
        <v/>
      </c>
      <c r="G736" s="369">
        <f t="shared" ca="1" si="50"/>
        <v>42157</v>
      </c>
      <c r="H736" s="370">
        <f>'Order Form'!$L$13</f>
        <v>0</v>
      </c>
      <c r="I736" s="371">
        <f>'Order Form'!E264</f>
        <v>14.5</v>
      </c>
      <c r="J736" s="372">
        <f>'Order Form'!L264</f>
        <v>0</v>
      </c>
      <c r="K736" s="367" t="str">
        <f t="shared" si="49"/>
        <v>F</v>
      </c>
      <c r="L7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6" s="367" t="str">
        <f>"SS2016"&amp;"-"&amp;D736&amp;"-"&amp;'Order Form'!$P$3&amp;"-2"</f>
        <v>SS2016-0-1-2</v>
      </c>
    </row>
    <row r="737" spans="1:13" x14ac:dyDescent="0.25">
      <c r="A737" s="364">
        <f>'Order Form'!A265</f>
        <v>111666.204</v>
      </c>
      <c r="B737" s="365">
        <f t="shared" si="47"/>
        <v>111666.204</v>
      </c>
      <c r="C737" s="366">
        <f t="shared" si="48"/>
        <v>111666.204</v>
      </c>
      <c r="D737" s="367">
        <f>'Order Form'!$N$2</f>
        <v>0</v>
      </c>
      <c r="E737" s="368">
        <f>'Order Form'!$L$11</f>
        <v>0</v>
      </c>
      <c r="F737" s="368" t="str">
        <f>IF(ISBLANK('Order Form'!$L$12),"",'Order Form'!$L$12)</f>
        <v/>
      </c>
      <c r="G737" s="369">
        <f t="shared" ca="1" si="50"/>
        <v>42157</v>
      </c>
      <c r="H737" s="370">
        <f>'Order Form'!$L$13</f>
        <v>0</v>
      </c>
      <c r="I737" s="371">
        <f>'Order Form'!E265</f>
        <v>14.5</v>
      </c>
      <c r="J737" s="372">
        <f>'Order Form'!L265</f>
        <v>0</v>
      </c>
      <c r="K737" s="367" t="str">
        <f t="shared" si="49"/>
        <v>F</v>
      </c>
      <c r="L7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7" s="367" t="str">
        <f>"SS2016"&amp;"-"&amp;D737&amp;"-"&amp;'Order Form'!$P$3&amp;"-2"</f>
        <v>SS2016-0-1-2</v>
      </c>
    </row>
    <row r="738" spans="1:13" x14ac:dyDescent="0.25">
      <c r="A738" s="364">
        <f>'Order Form'!A266</f>
        <v>111697.776</v>
      </c>
      <c r="B738" s="365">
        <f t="shared" si="47"/>
        <v>111697.776</v>
      </c>
      <c r="C738" s="366">
        <f t="shared" si="48"/>
        <v>111697.776</v>
      </c>
      <c r="D738" s="367">
        <f>'Order Form'!$N$2</f>
        <v>0</v>
      </c>
      <c r="E738" s="368">
        <f>'Order Form'!$L$11</f>
        <v>0</v>
      </c>
      <c r="F738" s="368" t="str">
        <f>IF(ISBLANK('Order Form'!$L$12),"",'Order Form'!$L$12)</f>
        <v/>
      </c>
      <c r="G738" s="369">
        <f t="shared" ca="1" si="50"/>
        <v>42157</v>
      </c>
      <c r="H738" s="370">
        <f>'Order Form'!$L$13</f>
        <v>0</v>
      </c>
      <c r="I738" s="371">
        <f>'Order Form'!E266</f>
        <v>7.5</v>
      </c>
      <c r="J738" s="372">
        <f>'Order Form'!L266</f>
        <v>0</v>
      </c>
      <c r="K738" s="367" t="str">
        <f t="shared" si="49"/>
        <v>F</v>
      </c>
      <c r="L7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8" s="367" t="str">
        <f>"SS2016"&amp;"-"&amp;D738&amp;"-"&amp;'Order Form'!$P$3&amp;"-2"</f>
        <v>SS2016-0-1-2</v>
      </c>
    </row>
    <row r="739" spans="1:13" x14ac:dyDescent="0.25">
      <c r="A739" s="364">
        <f>'Order Form'!A267</f>
        <v>111697.606</v>
      </c>
      <c r="B739" s="365">
        <f t="shared" si="47"/>
        <v>111697.606</v>
      </c>
      <c r="C739" s="366">
        <f t="shared" si="48"/>
        <v>111697.606</v>
      </c>
      <c r="D739" s="367">
        <f>'Order Form'!$N$2</f>
        <v>0</v>
      </c>
      <c r="E739" s="368">
        <f>'Order Form'!$L$11</f>
        <v>0</v>
      </c>
      <c r="F739" s="368" t="str">
        <f>IF(ISBLANK('Order Form'!$L$12),"",'Order Form'!$L$12)</f>
        <v/>
      </c>
      <c r="G739" s="369">
        <f t="shared" ca="1" si="50"/>
        <v>42157</v>
      </c>
      <c r="H739" s="370">
        <f>'Order Form'!$L$13</f>
        <v>0</v>
      </c>
      <c r="I739" s="371">
        <f>'Order Form'!E267</f>
        <v>7.5</v>
      </c>
      <c r="J739" s="372">
        <f>'Order Form'!L267</f>
        <v>0</v>
      </c>
      <c r="K739" s="367" t="str">
        <f t="shared" si="49"/>
        <v>F</v>
      </c>
      <c r="L7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39" s="367" t="str">
        <f>"SS2016"&amp;"-"&amp;D739&amp;"-"&amp;'Order Form'!$P$3&amp;"-2"</f>
        <v>SS2016-0-1-2</v>
      </c>
    </row>
    <row r="740" spans="1:13" x14ac:dyDescent="0.25">
      <c r="A740" s="364">
        <f>'Order Form'!A268</f>
        <v>100605</v>
      </c>
      <c r="B740" s="365">
        <f t="shared" si="47"/>
        <v>100605</v>
      </c>
      <c r="C740" s="366">
        <f t="shared" si="48"/>
        <v>100605</v>
      </c>
      <c r="D740" s="367">
        <f>'Order Form'!$N$2</f>
        <v>0</v>
      </c>
      <c r="E740" s="368">
        <f>'Order Form'!$L$11</f>
        <v>0</v>
      </c>
      <c r="F740" s="368" t="str">
        <f>IF(ISBLANK('Order Form'!$L$12),"",'Order Form'!$L$12)</f>
        <v/>
      </c>
      <c r="G740" s="369">
        <f t="shared" ca="1" si="50"/>
        <v>42157</v>
      </c>
      <c r="H740" s="370">
        <f>'Order Form'!$L$13</f>
        <v>0</v>
      </c>
      <c r="I740" s="371">
        <f>'Order Form'!E268</f>
        <v>7.5</v>
      </c>
      <c r="J740" s="372">
        <f>'Order Form'!L268</f>
        <v>0</v>
      </c>
      <c r="K740" s="367" t="str">
        <f t="shared" si="49"/>
        <v>F</v>
      </c>
      <c r="L7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0" s="367" t="str">
        <f>"SS2016"&amp;"-"&amp;D740&amp;"-"&amp;'Order Form'!$P$3&amp;"-2"</f>
        <v>SS2016-0-1-2</v>
      </c>
    </row>
    <row r="741" spans="1:13" x14ac:dyDescent="0.25">
      <c r="A741" s="364">
        <f>'Order Form'!A269</f>
        <v>111698.802</v>
      </c>
      <c r="B741" s="365">
        <f t="shared" si="47"/>
        <v>111698.802</v>
      </c>
      <c r="C741" s="366">
        <f t="shared" si="48"/>
        <v>111698.802</v>
      </c>
      <c r="D741" s="367">
        <f>'Order Form'!$N$2</f>
        <v>0</v>
      </c>
      <c r="E741" s="368">
        <f>'Order Form'!$L$11</f>
        <v>0</v>
      </c>
      <c r="F741" s="368" t="str">
        <f>IF(ISBLANK('Order Form'!$L$12),"",'Order Form'!$L$12)</f>
        <v/>
      </c>
      <c r="G741" s="369">
        <f t="shared" ca="1" si="50"/>
        <v>42157</v>
      </c>
      <c r="H741" s="370">
        <f>'Order Form'!$L$13</f>
        <v>0</v>
      </c>
      <c r="I741" s="371">
        <f>'Order Form'!E269</f>
        <v>7.5</v>
      </c>
      <c r="J741" s="372">
        <f>'Order Form'!L269</f>
        <v>0</v>
      </c>
      <c r="K741" s="367" t="str">
        <f t="shared" si="49"/>
        <v>F</v>
      </c>
      <c r="L7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1" s="367" t="str">
        <f>"SS2016"&amp;"-"&amp;D741&amp;"-"&amp;'Order Form'!$P$3&amp;"-2"</f>
        <v>SS2016-0-1-2</v>
      </c>
    </row>
    <row r="742" spans="1:13" x14ac:dyDescent="0.25">
      <c r="A742" s="364">
        <f>'Order Form'!A270</f>
        <v>111698.849</v>
      </c>
      <c r="B742" s="365">
        <f t="shared" si="47"/>
        <v>111698.849</v>
      </c>
      <c r="C742" s="366">
        <f t="shared" si="48"/>
        <v>111698.849</v>
      </c>
      <c r="D742" s="367">
        <f>'Order Form'!$N$2</f>
        <v>0</v>
      </c>
      <c r="E742" s="368">
        <f>'Order Form'!$L$11</f>
        <v>0</v>
      </c>
      <c r="F742" s="368" t="str">
        <f>IF(ISBLANK('Order Form'!$L$12),"",'Order Form'!$L$12)</f>
        <v/>
      </c>
      <c r="G742" s="369">
        <f t="shared" ca="1" si="50"/>
        <v>42157</v>
      </c>
      <c r="H742" s="370">
        <f>'Order Form'!$L$13</f>
        <v>0</v>
      </c>
      <c r="I742" s="371">
        <f>'Order Form'!E270</f>
        <v>7.5</v>
      </c>
      <c r="J742" s="372">
        <f>'Order Form'!L270</f>
        <v>0</v>
      </c>
      <c r="K742" s="367" t="str">
        <f t="shared" si="49"/>
        <v>F</v>
      </c>
      <c r="L7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2" s="367" t="str">
        <f>"SS2016"&amp;"-"&amp;D742&amp;"-"&amp;'Order Form'!$P$3&amp;"-2"</f>
        <v>SS2016-0-1-2</v>
      </c>
    </row>
    <row r="743" spans="1:13" x14ac:dyDescent="0.25">
      <c r="A743" s="364">
        <f>'Order Form'!A271</f>
        <v>111698.75199999999</v>
      </c>
      <c r="B743" s="365">
        <f t="shared" si="47"/>
        <v>111698.75199999999</v>
      </c>
      <c r="C743" s="366">
        <f t="shared" si="48"/>
        <v>111698.75199999999</v>
      </c>
      <c r="D743" s="367">
        <f>'Order Form'!$N$2</f>
        <v>0</v>
      </c>
      <c r="E743" s="368">
        <f>'Order Form'!$L$11</f>
        <v>0</v>
      </c>
      <c r="F743" s="368" t="str">
        <f>IF(ISBLANK('Order Form'!$L$12),"",'Order Form'!$L$12)</f>
        <v/>
      </c>
      <c r="G743" s="369">
        <f t="shared" ca="1" si="50"/>
        <v>42157</v>
      </c>
      <c r="H743" s="370">
        <f>'Order Form'!$L$13</f>
        <v>0</v>
      </c>
      <c r="I743" s="371">
        <f>'Order Form'!E271</f>
        <v>7.5</v>
      </c>
      <c r="J743" s="372">
        <f>'Order Form'!L271</f>
        <v>0</v>
      </c>
      <c r="K743" s="367" t="str">
        <f t="shared" si="49"/>
        <v>F</v>
      </c>
      <c r="L7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3" s="367" t="str">
        <f>"SS2016"&amp;"-"&amp;D743&amp;"-"&amp;'Order Form'!$P$3&amp;"-2"</f>
        <v>SS2016-0-1-2</v>
      </c>
    </row>
    <row r="744" spans="1:13" x14ac:dyDescent="0.25">
      <c r="A744" s="364">
        <f>'Order Form'!A272</f>
        <v>108788</v>
      </c>
      <c r="B744" s="365">
        <f t="shared" si="47"/>
        <v>108788</v>
      </c>
      <c r="C744" s="366">
        <f t="shared" si="48"/>
        <v>108788</v>
      </c>
      <c r="D744" s="367">
        <f>'Order Form'!$N$2</f>
        <v>0</v>
      </c>
      <c r="E744" s="368">
        <f>'Order Form'!$L$11</f>
        <v>0</v>
      </c>
      <c r="F744" s="368" t="str">
        <f>IF(ISBLANK('Order Form'!$L$12),"",'Order Form'!$L$12)</f>
        <v/>
      </c>
      <c r="G744" s="369">
        <f t="shared" ca="1" si="50"/>
        <v>42157</v>
      </c>
      <c r="H744" s="370">
        <f>'Order Form'!$L$13</f>
        <v>0</v>
      </c>
      <c r="I744" s="371">
        <f>'Order Form'!E272</f>
        <v>7.5</v>
      </c>
      <c r="J744" s="372">
        <f>'Order Form'!L272</f>
        <v>0</v>
      </c>
      <c r="K744" s="367" t="str">
        <f t="shared" si="49"/>
        <v>F</v>
      </c>
      <c r="L7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4" s="367" t="str">
        <f>"SS2016"&amp;"-"&amp;D744&amp;"-"&amp;'Order Form'!$P$3&amp;"-2"</f>
        <v>SS2016-0-1-2</v>
      </c>
    </row>
    <row r="745" spans="1:13" x14ac:dyDescent="0.25">
      <c r="A745" s="364">
        <f>'Order Form'!A273</f>
        <v>111634.75199999999</v>
      </c>
      <c r="B745" s="365">
        <f t="shared" si="47"/>
        <v>111634.75199999999</v>
      </c>
      <c r="C745" s="366">
        <f t="shared" si="48"/>
        <v>111634.75199999999</v>
      </c>
      <c r="D745" s="367">
        <f>'Order Form'!$N$2</f>
        <v>0</v>
      </c>
      <c r="E745" s="368">
        <f>'Order Form'!$L$11</f>
        <v>0</v>
      </c>
      <c r="F745" s="368" t="str">
        <f>IF(ISBLANK('Order Form'!$L$12),"",'Order Form'!$L$12)</f>
        <v/>
      </c>
      <c r="G745" s="369">
        <f t="shared" ca="1" si="50"/>
        <v>42157</v>
      </c>
      <c r="H745" s="370">
        <f>'Order Form'!$L$13</f>
        <v>0</v>
      </c>
      <c r="I745" s="371">
        <f>'Order Form'!E273</f>
        <v>7.5</v>
      </c>
      <c r="J745" s="372">
        <f>'Order Form'!L273</f>
        <v>0</v>
      </c>
      <c r="K745" s="367" t="str">
        <f t="shared" si="49"/>
        <v>F</v>
      </c>
      <c r="L7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5" s="367" t="str">
        <f>"SS2016"&amp;"-"&amp;D745&amp;"-"&amp;'Order Form'!$P$3&amp;"-2"</f>
        <v>SS2016-0-1-2</v>
      </c>
    </row>
    <row r="746" spans="1:13" x14ac:dyDescent="0.25">
      <c r="A746" s="364">
        <f>'Order Form'!A274</f>
        <v>111680.211</v>
      </c>
      <c r="B746" s="365">
        <f t="shared" ref="B746:B809" si="51">A746</f>
        <v>111680.211</v>
      </c>
      <c r="C746" s="366">
        <f t="shared" ref="C746:C809" si="52">IF(B746=0,A746,B746)</f>
        <v>111680.211</v>
      </c>
      <c r="D746" s="367">
        <f>'Order Form'!$N$2</f>
        <v>0</v>
      </c>
      <c r="E746" s="368">
        <f>'Order Form'!$L$11</f>
        <v>0</v>
      </c>
      <c r="F746" s="368" t="str">
        <f>IF(ISBLANK('Order Form'!$L$12),"",'Order Form'!$L$12)</f>
        <v/>
      </c>
      <c r="G746" s="369">
        <f t="shared" ca="1" si="50"/>
        <v>42157</v>
      </c>
      <c r="H746" s="370">
        <f>'Order Form'!$L$13</f>
        <v>0</v>
      </c>
      <c r="I746" s="371">
        <f>'Order Form'!E274</f>
        <v>7.5</v>
      </c>
      <c r="J746" s="372">
        <f>'Order Form'!L274</f>
        <v>0</v>
      </c>
      <c r="K746" s="367" t="str">
        <f t="shared" ref="K746:K809" si="53">IF(J746=0,"F","T")</f>
        <v>F</v>
      </c>
      <c r="L7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6" s="367" t="str">
        <f>"SS2016"&amp;"-"&amp;D746&amp;"-"&amp;'Order Form'!$P$3&amp;"-2"</f>
        <v>SS2016-0-1-2</v>
      </c>
    </row>
    <row r="747" spans="1:13" x14ac:dyDescent="0.25">
      <c r="A747" s="364">
        <f>'Order Form'!A275</f>
        <v>111678.70699999999</v>
      </c>
      <c r="B747" s="365">
        <f t="shared" si="51"/>
        <v>111678.70699999999</v>
      </c>
      <c r="C747" s="366">
        <f t="shared" si="52"/>
        <v>111678.70699999999</v>
      </c>
      <c r="D747" s="367">
        <f>'Order Form'!$N$2</f>
        <v>0</v>
      </c>
      <c r="E747" s="368">
        <f>'Order Form'!$L$11</f>
        <v>0</v>
      </c>
      <c r="F747" s="368" t="str">
        <f>IF(ISBLANK('Order Form'!$L$12),"",'Order Form'!$L$12)</f>
        <v/>
      </c>
      <c r="G747" s="369">
        <f t="shared" ca="1" si="50"/>
        <v>42157</v>
      </c>
      <c r="H747" s="370">
        <f>'Order Form'!$L$13</f>
        <v>0</v>
      </c>
      <c r="I747" s="371">
        <f>'Order Form'!E275</f>
        <v>7.5</v>
      </c>
      <c r="J747" s="372">
        <f>'Order Form'!L275</f>
        <v>0</v>
      </c>
      <c r="K747" s="367" t="str">
        <f t="shared" si="53"/>
        <v>F</v>
      </c>
      <c r="L7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7" s="367" t="str">
        <f>"SS2016"&amp;"-"&amp;D747&amp;"-"&amp;'Order Form'!$P$3&amp;"-2"</f>
        <v>SS2016-0-1-2</v>
      </c>
    </row>
    <row r="748" spans="1:13" x14ac:dyDescent="0.25">
      <c r="A748" s="364">
        <f>'Order Form'!A276</f>
        <v>108661</v>
      </c>
      <c r="B748" s="365">
        <f t="shared" si="51"/>
        <v>108661</v>
      </c>
      <c r="C748" s="366">
        <f t="shared" si="52"/>
        <v>108661</v>
      </c>
      <c r="D748" s="367">
        <f>'Order Form'!$N$2</f>
        <v>0</v>
      </c>
      <c r="E748" s="368">
        <f>'Order Form'!$L$11</f>
        <v>0</v>
      </c>
      <c r="F748" s="368" t="str">
        <f>IF(ISBLANK('Order Form'!$L$12),"",'Order Form'!$L$12)</f>
        <v/>
      </c>
      <c r="G748" s="369">
        <f t="shared" ca="1" si="50"/>
        <v>42157</v>
      </c>
      <c r="H748" s="370">
        <f>'Order Form'!$L$13</f>
        <v>0</v>
      </c>
      <c r="I748" s="371">
        <f>'Order Form'!E276</f>
        <v>7.5</v>
      </c>
      <c r="J748" s="372">
        <f>'Order Form'!L276</f>
        <v>0</v>
      </c>
      <c r="K748" s="367" t="str">
        <f t="shared" si="53"/>
        <v>F</v>
      </c>
      <c r="L7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8" s="367" t="str">
        <f>"SS2016"&amp;"-"&amp;D748&amp;"-"&amp;'Order Form'!$P$3&amp;"-2"</f>
        <v>SS2016-0-1-2</v>
      </c>
    </row>
    <row r="749" spans="1:13" x14ac:dyDescent="0.25">
      <c r="A749" s="364">
        <f>'Order Form'!A277</f>
        <v>111677.55499999999</v>
      </c>
      <c r="B749" s="365">
        <f t="shared" si="51"/>
        <v>111677.55499999999</v>
      </c>
      <c r="C749" s="366">
        <f t="shared" si="52"/>
        <v>111677.55499999999</v>
      </c>
      <c r="D749" s="367">
        <f>'Order Form'!$N$2</f>
        <v>0</v>
      </c>
      <c r="E749" s="368">
        <f>'Order Form'!$L$11</f>
        <v>0</v>
      </c>
      <c r="F749" s="368" t="str">
        <f>IF(ISBLANK('Order Form'!$L$12),"",'Order Form'!$L$12)</f>
        <v/>
      </c>
      <c r="G749" s="369">
        <f t="shared" ca="1" si="50"/>
        <v>42157</v>
      </c>
      <c r="H749" s="370">
        <f>'Order Form'!$L$13</f>
        <v>0</v>
      </c>
      <c r="I749" s="371">
        <f>'Order Form'!E277</f>
        <v>7.5</v>
      </c>
      <c r="J749" s="372">
        <f>'Order Form'!L277</f>
        <v>0</v>
      </c>
      <c r="K749" s="367" t="str">
        <f t="shared" si="53"/>
        <v>F</v>
      </c>
      <c r="L7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49" s="367" t="str">
        <f>"SS2016"&amp;"-"&amp;D749&amp;"-"&amp;'Order Form'!$P$3&amp;"-2"</f>
        <v>SS2016-0-1-2</v>
      </c>
    </row>
    <row r="750" spans="1:13" x14ac:dyDescent="0.25">
      <c r="A750" s="364">
        <f>'Order Form'!A278</f>
        <v>111676.55499999999</v>
      </c>
      <c r="B750" s="365">
        <f t="shared" si="51"/>
        <v>111676.55499999999</v>
      </c>
      <c r="C750" s="366">
        <f t="shared" si="52"/>
        <v>111676.55499999999</v>
      </c>
      <c r="D750" s="367">
        <f>'Order Form'!$N$2</f>
        <v>0</v>
      </c>
      <c r="E750" s="368">
        <f>'Order Form'!$L$11</f>
        <v>0</v>
      </c>
      <c r="F750" s="368" t="str">
        <f>IF(ISBLANK('Order Form'!$L$12),"",'Order Form'!$L$12)</f>
        <v/>
      </c>
      <c r="G750" s="369">
        <f t="shared" ca="1" si="50"/>
        <v>42157</v>
      </c>
      <c r="H750" s="370">
        <f>'Order Form'!$L$13</f>
        <v>0</v>
      </c>
      <c r="I750" s="371">
        <f>'Order Form'!E278</f>
        <v>7.5</v>
      </c>
      <c r="J750" s="372">
        <f>'Order Form'!L278</f>
        <v>0</v>
      </c>
      <c r="K750" s="367" t="str">
        <f t="shared" si="53"/>
        <v>F</v>
      </c>
      <c r="L7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0" s="367" t="str">
        <f>"SS2016"&amp;"-"&amp;D750&amp;"-"&amp;'Order Form'!$P$3&amp;"-2"</f>
        <v>SS2016-0-1-2</v>
      </c>
    </row>
    <row r="751" spans="1:13" x14ac:dyDescent="0.25">
      <c r="A751" s="364">
        <f>'Order Form'!A279</f>
        <v>108660</v>
      </c>
      <c r="B751" s="365">
        <f t="shared" si="51"/>
        <v>108660</v>
      </c>
      <c r="C751" s="366">
        <f t="shared" si="52"/>
        <v>108660</v>
      </c>
      <c r="D751" s="367">
        <f>'Order Form'!$N$2</f>
        <v>0</v>
      </c>
      <c r="E751" s="368">
        <f>'Order Form'!$L$11</f>
        <v>0</v>
      </c>
      <c r="F751" s="368" t="str">
        <f>IF(ISBLANK('Order Form'!$L$12),"",'Order Form'!$L$12)</f>
        <v/>
      </c>
      <c r="G751" s="369">
        <f t="shared" ca="1" si="50"/>
        <v>42157</v>
      </c>
      <c r="H751" s="370">
        <f>'Order Form'!$L$13</f>
        <v>0</v>
      </c>
      <c r="I751" s="371">
        <f>'Order Form'!E279</f>
        <v>7.5</v>
      </c>
      <c r="J751" s="372">
        <f>'Order Form'!L279</f>
        <v>0</v>
      </c>
      <c r="K751" s="367" t="str">
        <f t="shared" si="53"/>
        <v>F</v>
      </c>
      <c r="L7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1" s="367" t="str">
        <f>"SS2016"&amp;"-"&amp;D751&amp;"-"&amp;'Order Form'!$P$3&amp;"-2"</f>
        <v>SS2016-0-1-2</v>
      </c>
    </row>
    <row r="752" spans="1:13" x14ac:dyDescent="0.25">
      <c r="A752" s="364">
        <f>'Order Form'!A280</f>
        <v>111674.901</v>
      </c>
      <c r="B752" s="365">
        <f t="shared" si="51"/>
        <v>111674.901</v>
      </c>
      <c r="C752" s="366">
        <f t="shared" si="52"/>
        <v>111674.901</v>
      </c>
      <c r="D752" s="367">
        <f>'Order Form'!$N$2</f>
        <v>0</v>
      </c>
      <c r="E752" s="368">
        <f>'Order Form'!$L$11</f>
        <v>0</v>
      </c>
      <c r="F752" s="368" t="str">
        <f>IF(ISBLANK('Order Form'!$L$12),"",'Order Form'!$L$12)</f>
        <v/>
      </c>
      <c r="G752" s="369">
        <f t="shared" ca="1" si="50"/>
        <v>42157</v>
      </c>
      <c r="H752" s="370">
        <f>'Order Form'!$L$13</f>
        <v>0</v>
      </c>
      <c r="I752" s="371">
        <f>'Order Form'!E280</f>
        <v>7.5</v>
      </c>
      <c r="J752" s="372">
        <f>'Order Form'!L280</f>
        <v>0</v>
      </c>
      <c r="K752" s="367" t="str">
        <f t="shared" si="53"/>
        <v>F</v>
      </c>
      <c r="L7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2" s="367" t="str">
        <f>"SS2016"&amp;"-"&amp;D752&amp;"-"&amp;'Order Form'!$P$3&amp;"-2"</f>
        <v>SS2016-0-1-2</v>
      </c>
    </row>
    <row r="753" spans="1:13" x14ac:dyDescent="0.25">
      <c r="A753" s="364">
        <f>'Order Form'!A281</f>
        <v>107678</v>
      </c>
      <c r="B753" s="365">
        <f t="shared" si="51"/>
        <v>107678</v>
      </c>
      <c r="C753" s="366">
        <f t="shared" si="52"/>
        <v>107678</v>
      </c>
      <c r="D753" s="367">
        <f>'Order Form'!$N$2</f>
        <v>0</v>
      </c>
      <c r="E753" s="368">
        <f>'Order Form'!$L$11</f>
        <v>0</v>
      </c>
      <c r="F753" s="368" t="str">
        <f>IF(ISBLANK('Order Form'!$L$12),"",'Order Form'!$L$12)</f>
        <v/>
      </c>
      <c r="G753" s="369">
        <f t="shared" ca="1" si="50"/>
        <v>42157</v>
      </c>
      <c r="H753" s="370">
        <f>'Order Form'!$L$13</f>
        <v>0</v>
      </c>
      <c r="I753" s="371">
        <f>'Order Form'!E281</f>
        <v>7.5</v>
      </c>
      <c r="J753" s="372">
        <f>'Order Form'!L281</f>
        <v>0</v>
      </c>
      <c r="K753" s="367" t="str">
        <f t="shared" si="53"/>
        <v>F</v>
      </c>
      <c r="L7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3" s="367" t="str">
        <f>"SS2016"&amp;"-"&amp;D753&amp;"-"&amp;'Order Form'!$P$3&amp;"-2"</f>
        <v>SS2016-0-1-2</v>
      </c>
    </row>
    <row r="754" spans="1:13" x14ac:dyDescent="0.25">
      <c r="A754" s="364">
        <f>'Order Form'!A282</f>
        <v>111421</v>
      </c>
      <c r="B754" s="365">
        <f t="shared" si="51"/>
        <v>111421</v>
      </c>
      <c r="C754" s="366">
        <f t="shared" si="52"/>
        <v>111421</v>
      </c>
      <c r="D754" s="367">
        <f>'Order Form'!$N$2</f>
        <v>0</v>
      </c>
      <c r="E754" s="368">
        <f>'Order Form'!$L$11</f>
        <v>0</v>
      </c>
      <c r="F754" s="368" t="str">
        <f>IF(ISBLANK('Order Form'!$L$12),"",'Order Form'!$L$12)</f>
        <v/>
      </c>
      <c r="G754" s="369">
        <f t="shared" ca="1" si="50"/>
        <v>42157</v>
      </c>
      <c r="H754" s="370">
        <f>'Order Form'!$L$13</f>
        <v>0</v>
      </c>
      <c r="I754" s="371">
        <f>'Order Form'!E282</f>
        <v>7.5</v>
      </c>
      <c r="J754" s="372">
        <f>'Order Form'!L282</f>
        <v>0</v>
      </c>
      <c r="K754" s="367" t="str">
        <f t="shared" si="53"/>
        <v>F</v>
      </c>
      <c r="L7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4" s="367" t="str">
        <f>"SS2016"&amp;"-"&amp;D754&amp;"-"&amp;'Order Form'!$P$3&amp;"-2"</f>
        <v>SS2016-0-1-2</v>
      </c>
    </row>
    <row r="755" spans="1:13" x14ac:dyDescent="0.25">
      <c r="A755" s="364">
        <f>'Order Form'!A283</f>
        <v>111422</v>
      </c>
      <c r="B755" s="365">
        <f t="shared" si="51"/>
        <v>111422</v>
      </c>
      <c r="C755" s="366">
        <f t="shared" si="52"/>
        <v>111422</v>
      </c>
      <c r="D755" s="367">
        <f>'Order Form'!$N$2</f>
        <v>0</v>
      </c>
      <c r="E755" s="368">
        <f>'Order Form'!$L$11</f>
        <v>0</v>
      </c>
      <c r="F755" s="368" t="str">
        <f>IF(ISBLANK('Order Form'!$L$12),"",'Order Form'!$L$12)</f>
        <v/>
      </c>
      <c r="G755" s="369">
        <f t="shared" ca="1" si="50"/>
        <v>42157</v>
      </c>
      <c r="H755" s="370">
        <f>'Order Form'!$L$13</f>
        <v>0</v>
      </c>
      <c r="I755" s="371">
        <f>'Order Form'!E283</f>
        <v>7.5</v>
      </c>
      <c r="J755" s="372">
        <f>'Order Form'!L283</f>
        <v>0</v>
      </c>
      <c r="K755" s="367" t="str">
        <f t="shared" si="53"/>
        <v>F</v>
      </c>
      <c r="L7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5" s="367" t="str">
        <f>"SS2016"&amp;"-"&amp;D755&amp;"-"&amp;'Order Form'!$P$3&amp;"-2"</f>
        <v>SS2016-0-1-2</v>
      </c>
    </row>
    <row r="756" spans="1:13" x14ac:dyDescent="0.25">
      <c r="A756" s="364">
        <f>'Order Form'!A284</f>
        <v>111423</v>
      </c>
      <c r="B756" s="365">
        <f t="shared" si="51"/>
        <v>111423</v>
      </c>
      <c r="C756" s="366">
        <f t="shared" si="52"/>
        <v>111423</v>
      </c>
      <c r="D756" s="367">
        <f>'Order Form'!$N$2</f>
        <v>0</v>
      </c>
      <c r="E756" s="368">
        <f>'Order Form'!$L$11</f>
        <v>0</v>
      </c>
      <c r="F756" s="368" t="str">
        <f>IF(ISBLANK('Order Form'!$L$12),"",'Order Form'!$L$12)</f>
        <v/>
      </c>
      <c r="G756" s="369">
        <f t="shared" ca="1" si="50"/>
        <v>42157</v>
      </c>
      <c r="H756" s="370">
        <f>'Order Form'!$L$13</f>
        <v>0</v>
      </c>
      <c r="I756" s="371">
        <f>'Order Form'!E284</f>
        <v>7.5</v>
      </c>
      <c r="J756" s="372">
        <f>'Order Form'!L284</f>
        <v>0</v>
      </c>
      <c r="K756" s="367" t="str">
        <f t="shared" si="53"/>
        <v>F</v>
      </c>
      <c r="L7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6" s="367" t="str">
        <f>"SS2016"&amp;"-"&amp;D756&amp;"-"&amp;'Order Form'!$P$3&amp;"-2"</f>
        <v>SS2016-0-1-2</v>
      </c>
    </row>
    <row r="757" spans="1:13" x14ac:dyDescent="0.25">
      <c r="A757" s="364">
        <f>'Order Form'!A285</f>
        <v>100223</v>
      </c>
      <c r="B757" s="365">
        <f t="shared" si="51"/>
        <v>100223</v>
      </c>
      <c r="C757" s="366">
        <f t="shared" si="52"/>
        <v>100223</v>
      </c>
      <c r="D757" s="367">
        <f>'Order Form'!$N$2</f>
        <v>0</v>
      </c>
      <c r="E757" s="368">
        <f>'Order Form'!$L$11</f>
        <v>0</v>
      </c>
      <c r="F757" s="368" t="str">
        <f>IF(ISBLANK('Order Form'!$L$12),"",'Order Form'!$L$12)</f>
        <v/>
      </c>
      <c r="G757" s="369">
        <f t="shared" ca="1" si="50"/>
        <v>42157</v>
      </c>
      <c r="H757" s="370">
        <f>'Order Form'!$L$13</f>
        <v>0</v>
      </c>
      <c r="I757" s="371">
        <f>'Order Form'!E285</f>
        <v>7.5</v>
      </c>
      <c r="J757" s="372">
        <f>'Order Form'!L285</f>
        <v>0</v>
      </c>
      <c r="K757" s="367" t="str">
        <f t="shared" si="53"/>
        <v>F</v>
      </c>
      <c r="L7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7" s="367" t="str">
        <f>"SS2016"&amp;"-"&amp;D757&amp;"-"&amp;'Order Form'!$P$3&amp;"-2"</f>
        <v>SS2016-0-1-2</v>
      </c>
    </row>
    <row r="758" spans="1:13" x14ac:dyDescent="0.25">
      <c r="A758" s="364">
        <f>'Order Form'!A286</f>
        <v>100224</v>
      </c>
      <c r="B758" s="365">
        <f t="shared" si="51"/>
        <v>100224</v>
      </c>
      <c r="C758" s="366">
        <f t="shared" si="52"/>
        <v>100224</v>
      </c>
      <c r="D758" s="367">
        <f>'Order Form'!$N$2</f>
        <v>0</v>
      </c>
      <c r="E758" s="368">
        <f>'Order Form'!$L$11</f>
        <v>0</v>
      </c>
      <c r="F758" s="368" t="str">
        <f>IF(ISBLANK('Order Form'!$L$12),"",'Order Form'!$L$12)</f>
        <v/>
      </c>
      <c r="G758" s="369">
        <f t="shared" ca="1" si="50"/>
        <v>42157</v>
      </c>
      <c r="H758" s="370">
        <f>'Order Form'!$L$13</f>
        <v>0</v>
      </c>
      <c r="I758" s="371">
        <f>'Order Form'!E286</f>
        <v>7.5</v>
      </c>
      <c r="J758" s="372">
        <f>'Order Form'!L286</f>
        <v>0</v>
      </c>
      <c r="K758" s="367" t="str">
        <f t="shared" si="53"/>
        <v>F</v>
      </c>
      <c r="L7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8" s="367" t="str">
        <f>"SS2016"&amp;"-"&amp;D758&amp;"-"&amp;'Order Form'!$P$3&amp;"-2"</f>
        <v>SS2016-0-1-2</v>
      </c>
    </row>
    <row r="759" spans="1:13" x14ac:dyDescent="0.25">
      <c r="A759" s="364">
        <f>'Order Form'!A287</f>
        <v>108666</v>
      </c>
      <c r="B759" s="365">
        <f t="shared" si="51"/>
        <v>108666</v>
      </c>
      <c r="C759" s="366">
        <f t="shared" si="52"/>
        <v>108666</v>
      </c>
      <c r="D759" s="367">
        <f>'Order Form'!$N$2</f>
        <v>0</v>
      </c>
      <c r="E759" s="368">
        <f>'Order Form'!$L$11</f>
        <v>0</v>
      </c>
      <c r="F759" s="368" t="str">
        <f>IF(ISBLANK('Order Form'!$L$12),"",'Order Form'!$L$12)</f>
        <v/>
      </c>
      <c r="G759" s="369">
        <f t="shared" ca="1" si="50"/>
        <v>42157</v>
      </c>
      <c r="H759" s="370">
        <f>'Order Form'!$L$13</f>
        <v>0</v>
      </c>
      <c r="I759" s="371">
        <f>'Order Form'!E287</f>
        <v>7.5</v>
      </c>
      <c r="J759" s="372">
        <f>'Order Form'!L287</f>
        <v>0</v>
      </c>
      <c r="K759" s="367" t="str">
        <f t="shared" si="53"/>
        <v>F</v>
      </c>
      <c r="L7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59" s="367" t="str">
        <f>"SS2016"&amp;"-"&amp;D759&amp;"-"&amp;'Order Form'!$P$3&amp;"-2"</f>
        <v>SS2016-0-1-2</v>
      </c>
    </row>
    <row r="760" spans="1:13" x14ac:dyDescent="0.25">
      <c r="A760" s="364">
        <f>'Order Form'!A288</f>
        <v>100611</v>
      </c>
      <c r="B760" s="365">
        <f t="shared" si="51"/>
        <v>100611</v>
      </c>
      <c r="C760" s="366">
        <f t="shared" si="52"/>
        <v>100611</v>
      </c>
      <c r="D760" s="367">
        <f>'Order Form'!$N$2</f>
        <v>0</v>
      </c>
      <c r="E760" s="368">
        <f>'Order Form'!$L$11</f>
        <v>0</v>
      </c>
      <c r="F760" s="368" t="str">
        <f>IF(ISBLANK('Order Form'!$L$12),"",'Order Form'!$L$12)</f>
        <v/>
      </c>
      <c r="G760" s="369">
        <f t="shared" ca="1" si="50"/>
        <v>42157</v>
      </c>
      <c r="H760" s="370">
        <f>'Order Form'!$L$13</f>
        <v>0</v>
      </c>
      <c r="I760" s="371">
        <f>'Order Form'!E288</f>
        <v>7.5</v>
      </c>
      <c r="J760" s="372">
        <f>'Order Form'!L288</f>
        <v>0</v>
      </c>
      <c r="K760" s="367" t="str">
        <f t="shared" si="53"/>
        <v>F</v>
      </c>
      <c r="L7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0" s="367" t="str">
        <f>"SS2016"&amp;"-"&amp;D760&amp;"-"&amp;'Order Form'!$P$3&amp;"-2"</f>
        <v>SS2016-0-1-2</v>
      </c>
    </row>
    <row r="761" spans="1:13" x14ac:dyDescent="0.25">
      <c r="A761" s="364">
        <f>'Order Form'!A289</f>
        <v>111675.789</v>
      </c>
      <c r="B761" s="365">
        <f t="shared" si="51"/>
        <v>111675.789</v>
      </c>
      <c r="C761" s="366">
        <f t="shared" si="52"/>
        <v>111675.789</v>
      </c>
      <c r="D761" s="367">
        <f>'Order Form'!$N$2</f>
        <v>0</v>
      </c>
      <c r="E761" s="368">
        <f>'Order Form'!$L$11</f>
        <v>0</v>
      </c>
      <c r="F761" s="368" t="str">
        <f>IF(ISBLANK('Order Form'!$L$12),"",'Order Form'!$L$12)</f>
        <v/>
      </c>
      <c r="G761" s="369">
        <f t="shared" ca="1" si="50"/>
        <v>42157</v>
      </c>
      <c r="H761" s="370">
        <f>'Order Form'!$L$13</f>
        <v>0</v>
      </c>
      <c r="I761" s="371">
        <f>'Order Form'!E289</f>
        <v>7.5</v>
      </c>
      <c r="J761" s="372">
        <f>'Order Form'!L289</f>
        <v>0</v>
      </c>
      <c r="K761" s="367" t="str">
        <f t="shared" si="53"/>
        <v>F</v>
      </c>
      <c r="L7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1" s="367" t="str">
        <f>"SS2016"&amp;"-"&amp;D761&amp;"-"&amp;'Order Form'!$P$3&amp;"-2"</f>
        <v>SS2016-0-1-2</v>
      </c>
    </row>
    <row r="762" spans="1:13" x14ac:dyDescent="0.25">
      <c r="A762" s="364">
        <f>'Order Form'!A290</f>
        <v>108665</v>
      </c>
      <c r="B762" s="365">
        <f t="shared" si="51"/>
        <v>108665</v>
      </c>
      <c r="C762" s="366">
        <f t="shared" si="52"/>
        <v>108665</v>
      </c>
      <c r="D762" s="367">
        <f>'Order Form'!$N$2</f>
        <v>0</v>
      </c>
      <c r="E762" s="368">
        <f>'Order Form'!$L$11</f>
        <v>0</v>
      </c>
      <c r="F762" s="368" t="str">
        <f>IF(ISBLANK('Order Form'!$L$12),"",'Order Form'!$L$12)</f>
        <v/>
      </c>
      <c r="G762" s="369">
        <f t="shared" ca="1" si="50"/>
        <v>42157</v>
      </c>
      <c r="H762" s="370">
        <f>'Order Form'!$L$13</f>
        <v>0</v>
      </c>
      <c r="I762" s="371">
        <f>'Order Form'!E290</f>
        <v>7.5</v>
      </c>
      <c r="J762" s="372">
        <f>'Order Form'!L290</f>
        <v>0</v>
      </c>
      <c r="K762" s="367" t="str">
        <f t="shared" si="53"/>
        <v>F</v>
      </c>
      <c r="L7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2" s="367" t="str">
        <f>"SS2016"&amp;"-"&amp;D762&amp;"-"&amp;'Order Form'!$P$3&amp;"-2"</f>
        <v>SS2016-0-1-2</v>
      </c>
    </row>
    <row r="763" spans="1:13" x14ac:dyDescent="0.25">
      <c r="A763" s="364">
        <f>'Order Form'!A291</f>
        <v>100274</v>
      </c>
      <c r="B763" s="365">
        <f t="shared" si="51"/>
        <v>100274</v>
      </c>
      <c r="C763" s="366">
        <f t="shared" si="52"/>
        <v>100274</v>
      </c>
      <c r="D763" s="367">
        <f>'Order Form'!$N$2</f>
        <v>0</v>
      </c>
      <c r="E763" s="368">
        <f>'Order Form'!$L$11</f>
        <v>0</v>
      </c>
      <c r="F763" s="368" t="str">
        <f>IF(ISBLANK('Order Form'!$L$12),"",'Order Form'!$L$12)</f>
        <v/>
      </c>
      <c r="G763" s="369">
        <f t="shared" ca="1" si="50"/>
        <v>42157</v>
      </c>
      <c r="H763" s="370">
        <f>'Order Form'!$L$13</f>
        <v>0</v>
      </c>
      <c r="I763" s="371">
        <f>'Order Form'!E291</f>
        <v>7.5</v>
      </c>
      <c r="J763" s="372">
        <f>'Order Form'!L291</f>
        <v>0</v>
      </c>
      <c r="K763" s="367" t="str">
        <f t="shared" si="53"/>
        <v>F</v>
      </c>
      <c r="L7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3" s="367" t="str">
        <f>"SS2016"&amp;"-"&amp;D763&amp;"-"&amp;'Order Form'!$P$3&amp;"-2"</f>
        <v>SS2016-0-1-2</v>
      </c>
    </row>
    <row r="764" spans="1:13" x14ac:dyDescent="0.25">
      <c r="A764" s="364">
        <f>'Order Form'!A292</f>
        <v>100084</v>
      </c>
      <c r="B764" s="365">
        <f t="shared" si="51"/>
        <v>100084</v>
      </c>
      <c r="C764" s="366">
        <f t="shared" si="52"/>
        <v>100084</v>
      </c>
      <c r="D764" s="367">
        <f>'Order Form'!$N$2</f>
        <v>0</v>
      </c>
      <c r="E764" s="368">
        <f>'Order Form'!$L$11</f>
        <v>0</v>
      </c>
      <c r="F764" s="368" t="str">
        <f>IF(ISBLANK('Order Form'!$L$12),"",'Order Form'!$L$12)</f>
        <v/>
      </c>
      <c r="G764" s="369">
        <f t="shared" ca="1" si="50"/>
        <v>42157</v>
      </c>
      <c r="H764" s="370">
        <f>'Order Form'!$L$13</f>
        <v>0</v>
      </c>
      <c r="I764" s="371">
        <f>'Order Form'!E292</f>
        <v>7.5</v>
      </c>
      <c r="J764" s="372">
        <f>'Order Form'!L292</f>
        <v>0</v>
      </c>
      <c r="K764" s="367" t="str">
        <f t="shared" si="53"/>
        <v>F</v>
      </c>
      <c r="L7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4" s="367" t="str">
        <f>"SS2016"&amp;"-"&amp;D764&amp;"-"&amp;'Order Form'!$P$3&amp;"-2"</f>
        <v>SS2016-0-1-2</v>
      </c>
    </row>
    <row r="765" spans="1:13" x14ac:dyDescent="0.25">
      <c r="A765" s="364">
        <f>'Order Form'!A293</f>
        <v>107679</v>
      </c>
      <c r="B765" s="365">
        <f t="shared" si="51"/>
        <v>107679</v>
      </c>
      <c r="C765" s="366">
        <f t="shared" si="52"/>
        <v>107679</v>
      </c>
      <c r="D765" s="367">
        <f>'Order Form'!$N$2</f>
        <v>0</v>
      </c>
      <c r="E765" s="368">
        <f>'Order Form'!$L$11</f>
        <v>0</v>
      </c>
      <c r="F765" s="368" t="str">
        <f>IF(ISBLANK('Order Form'!$L$12),"",'Order Form'!$L$12)</f>
        <v/>
      </c>
      <c r="G765" s="369">
        <f t="shared" ca="1" si="50"/>
        <v>42157</v>
      </c>
      <c r="H765" s="370">
        <f>'Order Form'!$L$13</f>
        <v>0</v>
      </c>
      <c r="I765" s="371">
        <f>'Order Form'!E293</f>
        <v>7.5</v>
      </c>
      <c r="J765" s="372">
        <f>'Order Form'!L293</f>
        <v>0</v>
      </c>
      <c r="K765" s="367" t="str">
        <f t="shared" si="53"/>
        <v>F</v>
      </c>
      <c r="L7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5" s="367" t="str">
        <f>"SS2016"&amp;"-"&amp;D765&amp;"-"&amp;'Order Form'!$P$3&amp;"-2"</f>
        <v>SS2016-0-1-2</v>
      </c>
    </row>
    <row r="766" spans="1:13" x14ac:dyDescent="0.25">
      <c r="A766" s="364">
        <f>'Order Form'!A294</f>
        <v>111679.55499999999</v>
      </c>
      <c r="B766" s="365">
        <f t="shared" si="51"/>
        <v>111679.55499999999</v>
      </c>
      <c r="C766" s="366">
        <f t="shared" si="52"/>
        <v>111679.55499999999</v>
      </c>
      <c r="D766" s="367">
        <f>'Order Form'!$N$2</f>
        <v>0</v>
      </c>
      <c r="E766" s="368">
        <f>'Order Form'!$L$11</f>
        <v>0</v>
      </c>
      <c r="F766" s="368" t="str">
        <f>IF(ISBLANK('Order Form'!$L$12),"",'Order Form'!$L$12)</f>
        <v/>
      </c>
      <c r="G766" s="369">
        <f t="shared" ca="1" si="50"/>
        <v>42157</v>
      </c>
      <c r="H766" s="370">
        <f>'Order Form'!$L$13</f>
        <v>0</v>
      </c>
      <c r="I766" s="371">
        <f>'Order Form'!E294</f>
        <v>7.5</v>
      </c>
      <c r="J766" s="372">
        <f>'Order Form'!L294</f>
        <v>0</v>
      </c>
      <c r="K766" s="367" t="str">
        <f t="shared" si="53"/>
        <v>F</v>
      </c>
      <c r="L7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6" s="367" t="str">
        <f>"SS2016"&amp;"-"&amp;D766&amp;"-"&amp;'Order Form'!$P$3&amp;"-2"</f>
        <v>SS2016-0-1-2</v>
      </c>
    </row>
    <row r="767" spans="1:13" x14ac:dyDescent="0.25">
      <c r="A767" s="364">
        <f>'Order Form'!A295</f>
        <v>100604</v>
      </c>
      <c r="B767" s="365">
        <f t="shared" si="51"/>
        <v>100604</v>
      </c>
      <c r="C767" s="366">
        <f t="shared" si="52"/>
        <v>100604</v>
      </c>
      <c r="D767" s="367">
        <f>'Order Form'!$N$2</f>
        <v>0</v>
      </c>
      <c r="E767" s="368">
        <f>'Order Form'!$L$11</f>
        <v>0</v>
      </c>
      <c r="F767" s="368" t="str">
        <f>IF(ISBLANK('Order Form'!$L$12),"",'Order Form'!$L$12)</f>
        <v/>
      </c>
      <c r="G767" s="369">
        <f t="shared" ca="1" si="50"/>
        <v>42157</v>
      </c>
      <c r="H767" s="370">
        <f>'Order Form'!$L$13</f>
        <v>0</v>
      </c>
      <c r="I767" s="371">
        <f>'Order Form'!E295</f>
        <v>7.5</v>
      </c>
      <c r="J767" s="372">
        <f>'Order Form'!L295</f>
        <v>0</v>
      </c>
      <c r="K767" s="367" t="str">
        <f t="shared" si="53"/>
        <v>F</v>
      </c>
      <c r="L7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7" s="367" t="str">
        <f>"SS2016"&amp;"-"&amp;D767&amp;"-"&amp;'Order Form'!$P$3&amp;"-2"</f>
        <v>SS2016-0-1-2</v>
      </c>
    </row>
    <row r="768" spans="1:13" x14ac:dyDescent="0.25">
      <c r="A768" s="364">
        <f>'Order Form'!A296</f>
        <v>107689</v>
      </c>
      <c r="B768" s="365">
        <f t="shared" si="51"/>
        <v>107689</v>
      </c>
      <c r="C768" s="366">
        <f t="shared" si="52"/>
        <v>107689</v>
      </c>
      <c r="D768" s="367">
        <f>'Order Form'!$N$2</f>
        <v>0</v>
      </c>
      <c r="E768" s="368">
        <f>'Order Form'!$L$11</f>
        <v>0</v>
      </c>
      <c r="F768" s="368" t="str">
        <f>IF(ISBLANK('Order Form'!$L$12),"",'Order Form'!$L$12)</f>
        <v/>
      </c>
      <c r="G768" s="369">
        <f t="shared" ca="1" si="50"/>
        <v>42157</v>
      </c>
      <c r="H768" s="370">
        <f>'Order Form'!$L$13</f>
        <v>0</v>
      </c>
      <c r="I768" s="371">
        <f>'Order Form'!E296</f>
        <v>7.5</v>
      </c>
      <c r="J768" s="372">
        <f>'Order Form'!L296</f>
        <v>0</v>
      </c>
      <c r="K768" s="367" t="str">
        <f t="shared" si="53"/>
        <v>F</v>
      </c>
      <c r="L7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8" s="367" t="str">
        <f>"SS2016"&amp;"-"&amp;D768&amp;"-"&amp;'Order Form'!$P$3&amp;"-2"</f>
        <v>SS2016-0-1-2</v>
      </c>
    </row>
    <row r="769" spans="1:13" x14ac:dyDescent="0.25">
      <c r="A769" s="364">
        <f>'Order Form'!A297</f>
        <v>100096</v>
      </c>
      <c r="B769" s="365">
        <f t="shared" si="51"/>
        <v>100096</v>
      </c>
      <c r="C769" s="366">
        <f t="shared" si="52"/>
        <v>100096</v>
      </c>
      <c r="D769" s="367">
        <f>'Order Form'!$N$2</f>
        <v>0</v>
      </c>
      <c r="E769" s="368">
        <f>'Order Form'!$L$11</f>
        <v>0</v>
      </c>
      <c r="F769" s="368" t="str">
        <f>IF(ISBLANK('Order Form'!$L$12),"",'Order Form'!$L$12)</f>
        <v/>
      </c>
      <c r="G769" s="369">
        <f t="shared" ca="1" si="50"/>
        <v>42157</v>
      </c>
      <c r="H769" s="370">
        <f>'Order Form'!$L$13</f>
        <v>0</v>
      </c>
      <c r="I769" s="371">
        <f>'Order Form'!E297</f>
        <v>7.5</v>
      </c>
      <c r="J769" s="372">
        <f>'Order Form'!L297</f>
        <v>0</v>
      </c>
      <c r="K769" s="367" t="str">
        <f t="shared" si="53"/>
        <v>F</v>
      </c>
      <c r="L7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69" s="367" t="str">
        <f>"SS2016"&amp;"-"&amp;D769&amp;"-"&amp;'Order Form'!$P$3&amp;"-2"</f>
        <v>SS2016-0-1-2</v>
      </c>
    </row>
    <row r="770" spans="1:13" x14ac:dyDescent="0.25">
      <c r="A770" s="364">
        <f>'Order Form'!A298</f>
        <v>100601</v>
      </c>
      <c r="B770" s="365">
        <f t="shared" si="51"/>
        <v>100601</v>
      </c>
      <c r="C770" s="366">
        <f t="shared" si="52"/>
        <v>100601</v>
      </c>
      <c r="D770" s="367">
        <f>'Order Form'!$N$2</f>
        <v>0</v>
      </c>
      <c r="E770" s="368">
        <f>'Order Form'!$L$11</f>
        <v>0</v>
      </c>
      <c r="F770" s="368" t="str">
        <f>IF(ISBLANK('Order Form'!$L$12),"",'Order Form'!$L$12)</f>
        <v/>
      </c>
      <c r="G770" s="369">
        <f t="shared" ref="G770:G833" ca="1" si="54">TODAY()</f>
        <v>42157</v>
      </c>
      <c r="H770" s="370">
        <f>'Order Form'!$L$13</f>
        <v>0</v>
      </c>
      <c r="I770" s="371">
        <f>'Order Form'!E298</f>
        <v>7.5</v>
      </c>
      <c r="J770" s="372">
        <f>'Order Form'!L298</f>
        <v>0</v>
      </c>
      <c r="K770" s="367" t="str">
        <f t="shared" si="53"/>
        <v>F</v>
      </c>
      <c r="L7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0" s="367" t="str">
        <f>"SS2016"&amp;"-"&amp;D770&amp;"-"&amp;'Order Form'!$P$3&amp;"-2"</f>
        <v>SS2016-0-1-2</v>
      </c>
    </row>
    <row r="771" spans="1:13" x14ac:dyDescent="0.25">
      <c r="A771" s="364">
        <f>'Order Form'!A299</f>
        <v>107676</v>
      </c>
      <c r="B771" s="365">
        <f t="shared" si="51"/>
        <v>107676</v>
      </c>
      <c r="C771" s="366">
        <f t="shared" si="52"/>
        <v>107676</v>
      </c>
      <c r="D771" s="367">
        <f>'Order Form'!$N$2</f>
        <v>0</v>
      </c>
      <c r="E771" s="368">
        <f>'Order Form'!$L$11</f>
        <v>0</v>
      </c>
      <c r="F771" s="368" t="str">
        <f>IF(ISBLANK('Order Form'!$L$12),"",'Order Form'!$L$12)</f>
        <v/>
      </c>
      <c r="G771" s="369">
        <f t="shared" ca="1" si="54"/>
        <v>42157</v>
      </c>
      <c r="H771" s="370">
        <f>'Order Form'!$L$13</f>
        <v>0</v>
      </c>
      <c r="I771" s="371">
        <f>'Order Form'!E299</f>
        <v>7.5</v>
      </c>
      <c r="J771" s="372">
        <f>'Order Form'!L299</f>
        <v>0</v>
      </c>
      <c r="K771" s="367" t="str">
        <f t="shared" si="53"/>
        <v>F</v>
      </c>
      <c r="L7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1" s="367" t="str">
        <f>"SS2016"&amp;"-"&amp;D771&amp;"-"&amp;'Order Form'!$P$3&amp;"-2"</f>
        <v>SS2016-0-1-2</v>
      </c>
    </row>
    <row r="772" spans="1:13" x14ac:dyDescent="0.25">
      <c r="A772" s="364">
        <f>'Order Form'!A300</f>
        <v>107682</v>
      </c>
      <c r="B772" s="365">
        <f t="shared" si="51"/>
        <v>107682</v>
      </c>
      <c r="C772" s="366">
        <f t="shared" si="52"/>
        <v>107682</v>
      </c>
      <c r="D772" s="367">
        <f>'Order Form'!$N$2</f>
        <v>0</v>
      </c>
      <c r="E772" s="368">
        <f>'Order Form'!$L$11</f>
        <v>0</v>
      </c>
      <c r="F772" s="368" t="str">
        <f>IF(ISBLANK('Order Form'!$L$12),"",'Order Form'!$L$12)</f>
        <v/>
      </c>
      <c r="G772" s="369">
        <f t="shared" ca="1" si="54"/>
        <v>42157</v>
      </c>
      <c r="H772" s="370">
        <f>'Order Form'!$L$13</f>
        <v>0</v>
      </c>
      <c r="I772" s="371">
        <f>'Order Form'!E300</f>
        <v>7.5</v>
      </c>
      <c r="J772" s="372">
        <f>'Order Form'!L300</f>
        <v>0</v>
      </c>
      <c r="K772" s="367" t="str">
        <f t="shared" si="53"/>
        <v>F</v>
      </c>
      <c r="L7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2" s="367" t="str">
        <f>"SS2016"&amp;"-"&amp;D772&amp;"-"&amp;'Order Form'!$P$3&amp;"-2"</f>
        <v>SS2016-0-1-2</v>
      </c>
    </row>
    <row r="773" spans="1:13" x14ac:dyDescent="0.25">
      <c r="A773" s="364">
        <f>'Order Form'!A301</f>
        <v>107680</v>
      </c>
      <c r="B773" s="365">
        <f t="shared" si="51"/>
        <v>107680</v>
      </c>
      <c r="C773" s="366">
        <f t="shared" si="52"/>
        <v>107680</v>
      </c>
      <c r="D773" s="367">
        <f>'Order Form'!$N$2</f>
        <v>0</v>
      </c>
      <c r="E773" s="368">
        <f>'Order Form'!$L$11</f>
        <v>0</v>
      </c>
      <c r="F773" s="368" t="str">
        <f>IF(ISBLANK('Order Form'!$L$12),"",'Order Form'!$L$12)</f>
        <v/>
      </c>
      <c r="G773" s="369">
        <f t="shared" ca="1" si="54"/>
        <v>42157</v>
      </c>
      <c r="H773" s="370">
        <f>'Order Form'!$L$13</f>
        <v>0</v>
      </c>
      <c r="I773" s="371">
        <f>'Order Form'!E301</f>
        <v>7.5</v>
      </c>
      <c r="J773" s="372">
        <f>'Order Form'!L301</f>
        <v>0</v>
      </c>
      <c r="K773" s="367" t="str">
        <f t="shared" si="53"/>
        <v>F</v>
      </c>
      <c r="L7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3" s="367" t="str">
        <f>"SS2016"&amp;"-"&amp;D773&amp;"-"&amp;'Order Form'!$P$3&amp;"-2"</f>
        <v>SS2016-0-1-2</v>
      </c>
    </row>
    <row r="774" spans="1:13" x14ac:dyDescent="0.25">
      <c r="A774" s="364">
        <f>'Order Form'!A302</f>
        <v>107681</v>
      </c>
      <c r="B774" s="365">
        <f t="shared" si="51"/>
        <v>107681</v>
      </c>
      <c r="C774" s="366">
        <f t="shared" si="52"/>
        <v>107681</v>
      </c>
      <c r="D774" s="367">
        <f>'Order Form'!$N$2</f>
        <v>0</v>
      </c>
      <c r="E774" s="368">
        <f>'Order Form'!$L$11</f>
        <v>0</v>
      </c>
      <c r="F774" s="368" t="str">
        <f>IF(ISBLANK('Order Form'!$L$12),"",'Order Form'!$L$12)</f>
        <v/>
      </c>
      <c r="G774" s="369">
        <f t="shared" ca="1" si="54"/>
        <v>42157</v>
      </c>
      <c r="H774" s="370">
        <f>'Order Form'!$L$13</f>
        <v>0</v>
      </c>
      <c r="I774" s="371">
        <f>'Order Form'!E302</f>
        <v>7.5</v>
      </c>
      <c r="J774" s="372">
        <f>'Order Form'!L302</f>
        <v>0</v>
      </c>
      <c r="K774" s="367" t="str">
        <f t="shared" si="53"/>
        <v>F</v>
      </c>
      <c r="L7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4" s="367" t="str">
        <f>"SS2016"&amp;"-"&amp;D774&amp;"-"&amp;'Order Form'!$P$3&amp;"-2"</f>
        <v>SS2016-0-1-2</v>
      </c>
    </row>
    <row r="775" spans="1:13" x14ac:dyDescent="0.25">
      <c r="A775" s="364">
        <f>'Order Form'!A303</f>
        <v>107677</v>
      </c>
      <c r="B775" s="365">
        <f t="shared" si="51"/>
        <v>107677</v>
      </c>
      <c r="C775" s="366">
        <f t="shared" si="52"/>
        <v>107677</v>
      </c>
      <c r="D775" s="367">
        <f>'Order Form'!$N$2</f>
        <v>0</v>
      </c>
      <c r="E775" s="368">
        <f>'Order Form'!$L$11</f>
        <v>0</v>
      </c>
      <c r="F775" s="368" t="str">
        <f>IF(ISBLANK('Order Form'!$L$12),"",'Order Form'!$L$12)</f>
        <v/>
      </c>
      <c r="G775" s="369">
        <f t="shared" ca="1" si="54"/>
        <v>42157</v>
      </c>
      <c r="H775" s="370">
        <f>'Order Form'!$L$13</f>
        <v>0</v>
      </c>
      <c r="I775" s="371">
        <f>'Order Form'!E303</f>
        <v>7.5</v>
      </c>
      <c r="J775" s="372">
        <f>'Order Form'!L303</f>
        <v>0</v>
      </c>
      <c r="K775" s="367" t="str">
        <f t="shared" si="53"/>
        <v>F</v>
      </c>
      <c r="L7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5" s="367" t="str">
        <f>"SS2016"&amp;"-"&amp;D775&amp;"-"&amp;'Order Form'!$P$3&amp;"-2"</f>
        <v>SS2016-0-1-2</v>
      </c>
    </row>
    <row r="776" spans="1:13" x14ac:dyDescent="0.25">
      <c r="A776" s="364">
        <f>'Order Form'!A304</f>
        <v>100602</v>
      </c>
      <c r="B776" s="365">
        <f t="shared" si="51"/>
        <v>100602</v>
      </c>
      <c r="C776" s="366">
        <f t="shared" si="52"/>
        <v>100602</v>
      </c>
      <c r="D776" s="367">
        <f>'Order Form'!$N$2</f>
        <v>0</v>
      </c>
      <c r="E776" s="368">
        <f>'Order Form'!$L$11</f>
        <v>0</v>
      </c>
      <c r="F776" s="368" t="str">
        <f>IF(ISBLANK('Order Form'!$L$12),"",'Order Form'!$L$12)</f>
        <v/>
      </c>
      <c r="G776" s="369">
        <f t="shared" ca="1" si="54"/>
        <v>42157</v>
      </c>
      <c r="H776" s="370">
        <f>'Order Form'!$L$13</f>
        <v>0</v>
      </c>
      <c r="I776" s="371">
        <f>'Order Form'!E304</f>
        <v>7.5</v>
      </c>
      <c r="J776" s="372">
        <f>'Order Form'!L304</f>
        <v>0</v>
      </c>
      <c r="K776" s="367" t="str">
        <f t="shared" si="53"/>
        <v>F</v>
      </c>
      <c r="L7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6" s="367" t="str">
        <f>"SS2016"&amp;"-"&amp;D776&amp;"-"&amp;'Order Form'!$P$3&amp;"-2"</f>
        <v>SS2016-0-1-2</v>
      </c>
    </row>
    <row r="777" spans="1:13" x14ac:dyDescent="0.25">
      <c r="A777" s="364">
        <f>'Order Form'!A305</f>
        <v>111671.93700000001</v>
      </c>
      <c r="B777" s="365">
        <f t="shared" si="51"/>
        <v>111671.93700000001</v>
      </c>
      <c r="C777" s="366">
        <f t="shared" si="52"/>
        <v>111671.93700000001</v>
      </c>
      <c r="D777" s="367">
        <f>'Order Form'!$N$2</f>
        <v>0</v>
      </c>
      <c r="E777" s="368">
        <f>'Order Form'!$L$11</f>
        <v>0</v>
      </c>
      <c r="F777" s="368" t="str">
        <f>IF(ISBLANK('Order Form'!$L$12),"",'Order Form'!$L$12)</f>
        <v/>
      </c>
      <c r="G777" s="369">
        <f t="shared" ca="1" si="54"/>
        <v>42157</v>
      </c>
      <c r="H777" s="370">
        <f>'Order Form'!$L$13</f>
        <v>0</v>
      </c>
      <c r="I777" s="371">
        <f>'Order Form'!E305</f>
        <v>7.5</v>
      </c>
      <c r="J777" s="372">
        <f>'Order Form'!L305</f>
        <v>0</v>
      </c>
      <c r="K777" s="367" t="str">
        <f t="shared" si="53"/>
        <v>F</v>
      </c>
      <c r="L7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7" s="367" t="str">
        <f>"SS2016"&amp;"-"&amp;D777&amp;"-"&amp;'Order Form'!$P$3&amp;"-2"</f>
        <v>SS2016-0-1-2</v>
      </c>
    </row>
    <row r="778" spans="1:13" x14ac:dyDescent="0.25">
      <c r="A778" s="364">
        <f>'Order Form'!A306</f>
        <v>111673.70699999999</v>
      </c>
      <c r="B778" s="365">
        <f t="shared" si="51"/>
        <v>111673.70699999999</v>
      </c>
      <c r="C778" s="366">
        <f t="shared" si="52"/>
        <v>111673.70699999999</v>
      </c>
      <c r="D778" s="367">
        <f>'Order Form'!$N$2</f>
        <v>0</v>
      </c>
      <c r="E778" s="368">
        <f>'Order Form'!$L$11</f>
        <v>0</v>
      </c>
      <c r="F778" s="368" t="str">
        <f>IF(ISBLANK('Order Form'!$L$12),"",'Order Form'!$L$12)</f>
        <v/>
      </c>
      <c r="G778" s="369">
        <f t="shared" ca="1" si="54"/>
        <v>42157</v>
      </c>
      <c r="H778" s="370">
        <f>'Order Form'!$L$13</f>
        <v>0</v>
      </c>
      <c r="I778" s="371">
        <f>'Order Form'!E306</f>
        <v>7.5</v>
      </c>
      <c r="J778" s="372">
        <f>'Order Form'!L306</f>
        <v>0</v>
      </c>
      <c r="K778" s="367" t="str">
        <f t="shared" si="53"/>
        <v>F</v>
      </c>
      <c r="L7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8" s="367" t="str">
        <f>"SS2016"&amp;"-"&amp;D778&amp;"-"&amp;'Order Form'!$P$3&amp;"-2"</f>
        <v>SS2016-0-1-2</v>
      </c>
    </row>
    <row r="779" spans="1:13" x14ac:dyDescent="0.25">
      <c r="A779" s="364">
        <f>'Order Form'!A307</f>
        <v>111672.55499999999</v>
      </c>
      <c r="B779" s="365">
        <f t="shared" si="51"/>
        <v>111672.55499999999</v>
      </c>
      <c r="C779" s="366">
        <f t="shared" si="52"/>
        <v>111672.55499999999</v>
      </c>
      <c r="D779" s="367">
        <f>'Order Form'!$N$2</f>
        <v>0</v>
      </c>
      <c r="E779" s="368">
        <f>'Order Form'!$L$11</f>
        <v>0</v>
      </c>
      <c r="F779" s="368" t="str">
        <f>IF(ISBLANK('Order Form'!$L$12),"",'Order Form'!$L$12)</f>
        <v/>
      </c>
      <c r="G779" s="369">
        <f t="shared" ca="1" si="54"/>
        <v>42157</v>
      </c>
      <c r="H779" s="370">
        <f>'Order Form'!$L$13</f>
        <v>0</v>
      </c>
      <c r="I779" s="371">
        <f>'Order Form'!E307</f>
        <v>7.5</v>
      </c>
      <c r="J779" s="372">
        <f>'Order Form'!L307</f>
        <v>0</v>
      </c>
      <c r="K779" s="367" t="str">
        <f t="shared" si="53"/>
        <v>F</v>
      </c>
      <c r="L7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79" s="367" t="str">
        <f>"SS2016"&amp;"-"&amp;D779&amp;"-"&amp;'Order Form'!$P$3&amp;"-2"</f>
        <v>SS2016-0-1-2</v>
      </c>
    </row>
    <row r="780" spans="1:13" x14ac:dyDescent="0.25">
      <c r="A780" s="364">
        <f>'Order Form'!A308</f>
        <v>108794</v>
      </c>
      <c r="B780" s="365">
        <f t="shared" si="51"/>
        <v>108794</v>
      </c>
      <c r="C780" s="366">
        <f t="shared" si="52"/>
        <v>108794</v>
      </c>
      <c r="D780" s="367">
        <f>'Order Form'!$N$2</f>
        <v>0</v>
      </c>
      <c r="E780" s="368">
        <f>'Order Form'!$L$11</f>
        <v>0</v>
      </c>
      <c r="F780" s="368" t="str">
        <f>IF(ISBLANK('Order Form'!$L$12),"",'Order Form'!$L$12)</f>
        <v/>
      </c>
      <c r="G780" s="369">
        <f t="shared" ca="1" si="54"/>
        <v>42157</v>
      </c>
      <c r="H780" s="370">
        <f>'Order Form'!$L$13</f>
        <v>0</v>
      </c>
      <c r="I780" s="371">
        <f>'Order Form'!E308</f>
        <v>7.5</v>
      </c>
      <c r="J780" s="372">
        <f>'Order Form'!L308</f>
        <v>0</v>
      </c>
      <c r="K780" s="367" t="str">
        <f t="shared" si="53"/>
        <v>F</v>
      </c>
      <c r="L7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0" s="367" t="str">
        <f>"SS2016"&amp;"-"&amp;D780&amp;"-"&amp;'Order Form'!$P$3&amp;"-2"</f>
        <v>SS2016-0-1-2</v>
      </c>
    </row>
    <row r="781" spans="1:13" x14ac:dyDescent="0.25">
      <c r="A781" s="364">
        <f>'Order Form'!A309</f>
        <v>108801</v>
      </c>
      <c r="B781" s="365">
        <f t="shared" si="51"/>
        <v>108801</v>
      </c>
      <c r="C781" s="366">
        <f t="shared" si="52"/>
        <v>108801</v>
      </c>
      <c r="D781" s="367">
        <f>'Order Form'!$N$2</f>
        <v>0</v>
      </c>
      <c r="E781" s="368">
        <f>'Order Form'!$L$11</f>
        <v>0</v>
      </c>
      <c r="F781" s="368" t="str">
        <f>IF(ISBLANK('Order Form'!$L$12),"",'Order Form'!$L$12)</f>
        <v/>
      </c>
      <c r="G781" s="369">
        <f t="shared" ca="1" si="54"/>
        <v>42157</v>
      </c>
      <c r="H781" s="370">
        <f>'Order Form'!$L$13</f>
        <v>0</v>
      </c>
      <c r="I781" s="371">
        <f>'Order Form'!E309</f>
        <v>7.5</v>
      </c>
      <c r="J781" s="372">
        <f>'Order Form'!L309</f>
        <v>0</v>
      </c>
      <c r="K781" s="367" t="str">
        <f t="shared" si="53"/>
        <v>F</v>
      </c>
      <c r="L7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1" s="367" t="str">
        <f>"SS2016"&amp;"-"&amp;D781&amp;"-"&amp;'Order Form'!$P$3&amp;"-2"</f>
        <v>SS2016-0-1-2</v>
      </c>
    </row>
    <row r="782" spans="1:13" x14ac:dyDescent="0.25">
      <c r="A782" s="364">
        <f>'Order Form'!A310</f>
        <v>108790</v>
      </c>
      <c r="B782" s="365">
        <f t="shared" si="51"/>
        <v>108790</v>
      </c>
      <c r="C782" s="366">
        <f t="shared" si="52"/>
        <v>108790</v>
      </c>
      <c r="D782" s="367">
        <f>'Order Form'!$N$2</f>
        <v>0</v>
      </c>
      <c r="E782" s="368">
        <f>'Order Form'!$L$11</f>
        <v>0</v>
      </c>
      <c r="F782" s="368" t="str">
        <f>IF(ISBLANK('Order Form'!$L$12),"",'Order Form'!$L$12)</f>
        <v/>
      </c>
      <c r="G782" s="369">
        <f t="shared" ca="1" si="54"/>
        <v>42157</v>
      </c>
      <c r="H782" s="370">
        <f>'Order Form'!$L$13</f>
        <v>0</v>
      </c>
      <c r="I782" s="371">
        <f>'Order Form'!E310</f>
        <v>7.5</v>
      </c>
      <c r="J782" s="372">
        <f>'Order Form'!L310</f>
        <v>0</v>
      </c>
      <c r="K782" s="367" t="str">
        <f t="shared" si="53"/>
        <v>F</v>
      </c>
      <c r="L7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2" s="367" t="str">
        <f>"SS2016"&amp;"-"&amp;D782&amp;"-"&amp;'Order Form'!$P$3&amp;"-2"</f>
        <v>SS2016-0-1-2</v>
      </c>
    </row>
    <row r="783" spans="1:13" x14ac:dyDescent="0.25">
      <c r="A783" s="364">
        <f>'Order Form'!A311</f>
        <v>108793</v>
      </c>
      <c r="B783" s="365">
        <f t="shared" si="51"/>
        <v>108793</v>
      </c>
      <c r="C783" s="366">
        <f t="shared" si="52"/>
        <v>108793</v>
      </c>
      <c r="D783" s="367">
        <f>'Order Form'!$N$2</f>
        <v>0</v>
      </c>
      <c r="E783" s="368">
        <f>'Order Form'!$L$11</f>
        <v>0</v>
      </c>
      <c r="F783" s="368" t="str">
        <f>IF(ISBLANK('Order Form'!$L$12),"",'Order Form'!$L$12)</f>
        <v/>
      </c>
      <c r="G783" s="369">
        <f t="shared" ca="1" si="54"/>
        <v>42157</v>
      </c>
      <c r="H783" s="370">
        <f>'Order Form'!$L$13</f>
        <v>0</v>
      </c>
      <c r="I783" s="371">
        <f>'Order Form'!E311</f>
        <v>7.5</v>
      </c>
      <c r="J783" s="372">
        <f>'Order Form'!L311</f>
        <v>0</v>
      </c>
      <c r="K783" s="367" t="str">
        <f t="shared" si="53"/>
        <v>F</v>
      </c>
      <c r="L7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3" s="367" t="str">
        <f>"SS2016"&amp;"-"&amp;D783&amp;"-"&amp;'Order Form'!$P$3&amp;"-2"</f>
        <v>SS2016-0-1-2</v>
      </c>
    </row>
    <row r="784" spans="1:13" x14ac:dyDescent="0.25">
      <c r="A784" s="364">
        <f>'Order Form'!A312</f>
        <v>108802</v>
      </c>
      <c r="B784" s="365">
        <f t="shared" si="51"/>
        <v>108802</v>
      </c>
      <c r="C784" s="366">
        <f t="shared" si="52"/>
        <v>108802</v>
      </c>
      <c r="D784" s="367">
        <f>'Order Form'!$N$2</f>
        <v>0</v>
      </c>
      <c r="E784" s="368">
        <f>'Order Form'!$L$11</f>
        <v>0</v>
      </c>
      <c r="F784" s="368" t="str">
        <f>IF(ISBLANK('Order Form'!$L$12),"",'Order Form'!$L$12)</f>
        <v/>
      </c>
      <c r="G784" s="369">
        <f t="shared" ca="1" si="54"/>
        <v>42157</v>
      </c>
      <c r="H784" s="370">
        <f>'Order Form'!$L$13</f>
        <v>0</v>
      </c>
      <c r="I784" s="371">
        <f>'Order Form'!E312</f>
        <v>7.5</v>
      </c>
      <c r="J784" s="372">
        <f>'Order Form'!L312</f>
        <v>0</v>
      </c>
      <c r="K784" s="367" t="str">
        <f t="shared" si="53"/>
        <v>F</v>
      </c>
      <c r="L7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4" s="367" t="str">
        <f>"SS2016"&amp;"-"&amp;D784&amp;"-"&amp;'Order Form'!$P$3&amp;"-2"</f>
        <v>SS2016-0-1-2</v>
      </c>
    </row>
    <row r="785" spans="1:13" x14ac:dyDescent="0.25">
      <c r="A785" s="364">
        <f>'Order Form'!A313</f>
        <v>108791</v>
      </c>
      <c r="B785" s="365">
        <f t="shared" si="51"/>
        <v>108791</v>
      </c>
      <c r="C785" s="366">
        <f t="shared" si="52"/>
        <v>108791</v>
      </c>
      <c r="D785" s="367">
        <f>'Order Form'!$N$2</f>
        <v>0</v>
      </c>
      <c r="E785" s="368">
        <f>'Order Form'!$L$11</f>
        <v>0</v>
      </c>
      <c r="F785" s="368" t="str">
        <f>IF(ISBLANK('Order Form'!$L$12),"",'Order Form'!$L$12)</f>
        <v/>
      </c>
      <c r="G785" s="369">
        <f t="shared" ca="1" si="54"/>
        <v>42157</v>
      </c>
      <c r="H785" s="370">
        <f>'Order Form'!$L$13</f>
        <v>0</v>
      </c>
      <c r="I785" s="371">
        <f>'Order Form'!E313</f>
        <v>7.5</v>
      </c>
      <c r="J785" s="372">
        <f>'Order Form'!L313</f>
        <v>0</v>
      </c>
      <c r="K785" s="367" t="str">
        <f t="shared" si="53"/>
        <v>F</v>
      </c>
      <c r="L7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5" s="367" t="str">
        <f>"SS2016"&amp;"-"&amp;D785&amp;"-"&amp;'Order Form'!$P$3&amp;"-2"</f>
        <v>SS2016-0-1-2</v>
      </c>
    </row>
    <row r="786" spans="1:13" x14ac:dyDescent="0.25">
      <c r="A786" s="364">
        <f>'Order Form'!A314</f>
        <v>108800</v>
      </c>
      <c r="B786" s="365">
        <f t="shared" si="51"/>
        <v>108800</v>
      </c>
      <c r="C786" s="366">
        <f t="shared" si="52"/>
        <v>108800</v>
      </c>
      <c r="D786" s="367">
        <f>'Order Form'!$N$2</f>
        <v>0</v>
      </c>
      <c r="E786" s="368">
        <f>'Order Form'!$L$11</f>
        <v>0</v>
      </c>
      <c r="F786" s="368" t="str">
        <f>IF(ISBLANK('Order Form'!$L$12),"",'Order Form'!$L$12)</f>
        <v/>
      </c>
      <c r="G786" s="369">
        <f t="shared" ca="1" si="54"/>
        <v>42157</v>
      </c>
      <c r="H786" s="370">
        <f>'Order Form'!$L$13</f>
        <v>0</v>
      </c>
      <c r="I786" s="371">
        <f>'Order Form'!E314</f>
        <v>7.5</v>
      </c>
      <c r="J786" s="372">
        <f>'Order Form'!L314</f>
        <v>0</v>
      </c>
      <c r="K786" s="367" t="str">
        <f t="shared" si="53"/>
        <v>F</v>
      </c>
      <c r="L7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6" s="367" t="str">
        <f>"SS2016"&amp;"-"&amp;D786&amp;"-"&amp;'Order Form'!$P$3&amp;"-2"</f>
        <v>SS2016-0-1-2</v>
      </c>
    </row>
    <row r="787" spans="1:13" x14ac:dyDescent="0.25">
      <c r="A787" s="364">
        <f>'Order Form'!A315</f>
        <v>111631.75199999999</v>
      </c>
      <c r="B787" s="365">
        <f t="shared" si="51"/>
        <v>111631.75199999999</v>
      </c>
      <c r="C787" s="366">
        <f t="shared" si="52"/>
        <v>111631.75199999999</v>
      </c>
      <c r="D787" s="367">
        <f>'Order Form'!$N$2</f>
        <v>0</v>
      </c>
      <c r="E787" s="368">
        <f>'Order Form'!$L$11</f>
        <v>0</v>
      </c>
      <c r="F787" s="368" t="str">
        <f>IF(ISBLANK('Order Form'!$L$12),"",'Order Form'!$L$12)</f>
        <v/>
      </c>
      <c r="G787" s="369">
        <f t="shared" ca="1" si="54"/>
        <v>42157</v>
      </c>
      <c r="H787" s="370">
        <f>'Order Form'!$L$13</f>
        <v>0</v>
      </c>
      <c r="I787" s="371">
        <f>'Order Form'!E315</f>
        <v>7.5</v>
      </c>
      <c r="J787" s="372">
        <f>'Order Form'!L315</f>
        <v>0</v>
      </c>
      <c r="K787" s="367" t="str">
        <f t="shared" si="53"/>
        <v>F</v>
      </c>
      <c r="L7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7" s="367" t="str">
        <f>"SS2016"&amp;"-"&amp;D787&amp;"-"&amp;'Order Form'!$P$3&amp;"-2"</f>
        <v>SS2016-0-1-2</v>
      </c>
    </row>
    <row r="788" spans="1:13" x14ac:dyDescent="0.25">
      <c r="A788" s="364">
        <f>'Order Form'!A316</f>
        <v>108717</v>
      </c>
      <c r="B788" s="365">
        <f t="shared" si="51"/>
        <v>108717</v>
      </c>
      <c r="C788" s="366">
        <f t="shared" si="52"/>
        <v>108717</v>
      </c>
      <c r="D788" s="367">
        <f>'Order Form'!$N$2</f>
        <v>0</v>
      </c>
      <c r="E788" s="368">
        <f>'Order Form'!$L$11</f>
        <v>0</v>
      </c>
      <c r="F788" s="368" t="str">
        <f>IF(ISBLANK('Order Form'!$L$12),"",'Order Form'!$L$12)</f>
        <v/>
      </c>
      <c r="G788" s="369">
        <f t="shared" ca="1" si="54"/>
        <v>42157</v>
      </c>
      <c r="H788" s="370">
        <f>'Order Form'!$L$13</f>
        <v>0</v>
      </c>
      <c r="I788" s="371">
        <f>'Order Form'!E316</f>
        <v>7.5</v>
      </c>
      <c r="J788" s="372">
        <f>'Order Form'!L316</f>
        <v>0</v>
      </c>
      <c r="K788" s="367" t="str">
        <f t="shared" si="53"/>
        <v>F</v>
      </c>
      <c r="L7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8" s="367" t="str">
        <f>"SS2016"&amp;"-"&amp;D788&amp;"-"&amp;'Order Form'!$P$3&amp;"-2"</f>
        <v>SS2016-0-1-2</v>
      </c>
    </row>
    <row r="789" spans="1:13" x14ac:dyDescent="0.25">
      <c r="A789" s="364">
        <f>'Order Form'!A317</f>
        <v>108798</v>
      </c>
      <c r="B789" s="365">
        <f t="shared" si="51"/>
        <v>108798</v>
      </c>
      <c r="C789" s="366">
        <f t="shared" si="52"/>
        <v>108798</v>
      </c>
      <c r="D789" s="367">
        <f>'Order Form'!$N$2</f>
        <v>0</v>
      </c>
      <c r="E789" s="368">
        <f>'Order Form'!$L$11</f>
        <v>0</v>
      </c>
      <c r="F789" s="368" t="str">
        <f>IF(ISBLANK('Order Form'!$L$12),"",'Order Form'!$L$12)</f>
        <v/>
      </c>
      <c r="G789" s="369">
        <f t="shared" ca="1" si="54"/>
        <v>42157</v>
      </c>
      <c r="H789" s="370">
        <f>'Order Form'!$L$13</f>
        <v>0</v>
      </c>
      <c r="I789" s="371">
        <f>'Order Form'!E317</f>
        <v>7.5</v>
      </c>
      <c r="J789" s="372">
        <f>'Order Form'!L317</f>
        <v>0</v>
      </c>
      <c r="K789" s="367" t="str">
        <f t="shared" si="53"/>
        <v>F</v>
      </c>
      <c r="L7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89" s="367" t="str">
        <f>"SS2016"&amp;"-"&amp;D789&amp;"-"&amp;'Order Form'!$P$3&amp;"-2"</f>
        <v>SS2016-0-1-2</v>
      </c>
    </row>
    <row r="790" spans="1:13" x14ac:dyDescent="0.25">
      <c r="A790" s="364">
        <f>'Order Form'!A318</f>
        <v>108789</v>
      </c>
      <c r="B790" s="365">
        <f t="shared" si="51"/>
        <v>108789</v>
      </c>
      <c r="C790" s="366">
        <f t="shared" si="52"/>
        <v>108789</v>
      </c>
      <c r="D790" s="367">
        <f>'Order Form'!$N$2</f>
        <v>0</v>
      </c>
      <c r="E790" s="368">
        <f>'Order Form'!$L$11</f>
        <v>0</v>
      </c>
      <c r="F790" s="368" t="str">
        <f>IF(ISBLANK('Order Form'!$L$12),"",'Order Form'!$L$12)</f>
        <v/>
      </c>
      <c r="G790" s="369">
        <f t="shared" ca="1" si="54"/>
        <v>42157</v>
      </c>
      <c r="H790" s="370">
        <f>'Order Form'!$L$13</f>
        <v>0</v>
      </c>
      <c r="I790" s="371">
        <f>'Order Form'!E318</f>
        <v>7.5</v>
      </c>
      <c r="J790" s="372">
        <f>'Order Form'!L318</f>
        <v>0</v>
      </c>
      <c r="K790" s="367" t="str">
        <f t="shared" si="53"/>
        <v>F</v>
      </c>
      <c r="L7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0" s="367" t="str">
        <f>"SS2016"&amp;"-"&amp;D790&amp;"-"&amp;'Order Form'!$P$3&amp;"-2"</f>
        <v>SS2016-0-1-2</v>
      </c>
    </row>
    <row r="791" spans="1:13" x14ac:dyDescent="0.25">
      <c r="A791" s="364">
        <f>'Order Form'!A319</f>
        <v>108647</v>
      </c>
      <c r="B791" s="365">
        <f t="shared" si="51"/>
        <v>108647</v>
      </c>
      <c r="C791" s="366">
        <f t="shared" si="52"/>
        <v>108647</v>
      </c>
      <c r="D791" s="367">
        <f>'Order Form'!$N$2</f>
        <v>0</v>
      </c>
      <c r="E791" s="368">
        <f>'Order Form'!$L$11</f>
        <v>0</v>
      </c>
      <c r="F791" s="368" t="str">
        <f>IF(ISBLANK('Order Form'!$L$12),"",'Order Form'!$L$12)</f>
        <v/>
      </c>
      <c r="G791" s="369">
        <f t="shared" ca="1" si="54"/>
        <v>42157</v>
      </c>
      <c r="H791" s="370">
        <f>'Order Form'!$L$13</f>
        <v>0</v>
      </c>
      <c r="I791" s="371">
        <f>'Order Form'!E319</f>
        <v>7.5</v>
      </c>
      <c r="J791" s="372">
        <f>'Order Form'!L319</f>
        <v>0</v>
      </c>
      <c r="K791" s="367" t="str">
        <f t="shared" si="53"/>
        <v>F</v>
      </c>
      <c r="L7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1" s="367" t="str">
        <f>"SS2016"&amp;"-"&amp;D791&amp;"-"&amp;'Order Form'!$P$3&amp;"-2"</f>
        <v>SS2016-0-1-2</v>
      </c>
    </row>
    <row r="792" spans="1:13" x14ac:dyDescent="0.25">
      <c r="A792" s="364">
        <f>'Order Form'!A320</f>
        <v>108648</v>
      </c>
      <c r="B792" s="365">
        <f t="shared" si="51"/>
        <v>108648</v>
      </c>
      <c r="C792" s="366">
        <f t="shared" si="52"/>
        <v>108648</v>
      </c>
      <c r="D792" s="367">
        <f>'Order Form'!$N$2</f>
        <v>0</v>
      </c>
      <c r="E792" s="368">
        <f>'Order Form'!$L$11</f>
        <v>0</v>
      </c>
      <c r="F792" s="368" t="str">
        <f>IF(ISBLANK('Order Form'!$L$12),"",'Order Form'!$L$12)</f>
        <v/>
      </c>
      <c r="G792" s="369">
        <f t="shared" ca="1" si="54"/>
        <v>42157</v>
      </c>
      <c r="H792" s="370">
        <f>'Order Form'!$L$13</f>
        <v>0</v>
      </c>
      <c r="I792" s="371">
        <f>'Order Form'!E320</f>
        <v>7.5</v>
      </c>
      <c r="J792" s="372">
        <f>'Order Form'!L320</f>
        <v>0</v>
      </c>
      <c r="K792" s="367" t="str">
        <f t="shared" si="53"/>
        <v>F</v>
      </c>
      <c r="L7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2" s="367" t="str">
        <f>"SS2016"&amp;"-"&amp;D792&amp;"-"&amp;'Order Form'!$P$3&amp;"-2"</f>
        <v>SS2016-0-1-2</v>
      </c>
    </row>
    <row r="793" spans="1:13" x14ac:dyDescent="0.25">
      <c r="A793" s="364">
        <f>'Order Form'!A321</f>
        <v>111681.845</v>
      </c>
      <c r="B793" s="365">
        <f t="shared" si="51"/>
        <v>111681.845</v>
      </c>
      <c r="C793" s="366">
        <f t="shared" si="52"/>
        <v>111681.845</v>
      </c>
      <c r="D793" s="367">
        <f>'Order Form'!$N$2</f>
        <v>0</v>
      </c>
      <c r="E793" s="368">
        <f>'Order Form'!$L$11</f>
        <v>0</v>
      </c>
      <c r="F793" s="368" t="str">
        <f>IF(ISBLANK('Order Form'!$L$12),"",'Order Form'!$L$12)</f>
        <v/>
      </c>
      <c r="G793" s="369">
        <f t="shared" ca="1" si="54"/>
        <v>42157</v>
      </c>
      <c r="H793" s="370">
        <f>'Order Form'!$L$13</f>
        <v>0</v>
      </c>
      <c r="I793" s="371">
        <f>'Order Form'!E321</f>
        <v>7.5</v>
      </c>
      <c r="J793" s="372">
        <f>'Order Form'!L321</f>
        <v>0</v>
      </c>
      <c r="K793" s="367" t="str">
        <f t="shared" si="53"/>
        <v>F</v>
      </c>
      <c r="L7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3" s="367" t="str">
        <f>"SS2016"&amp;"-"&amp;D793&amp;"-"&amp;'Order Form'!$P$3&amp;"-2"</f>
        <v>SS2016-0-1-2</v>
      </c>
    </row>
    <row r="794" spans="1:13" x14ac:dyDescent="0.25">
      <c r="A794" s="364">
        <f>'Order Form'!A322</f>
        <v>111681.538</v>
      </c>
      <c r="B794" s="365">
        <f t="shared" si="51"/>
        <v>111681.538</v>
      </c>
      <c r="C794" s="366">
        <f t="shared" si="52"/>
        <v>111681.538</v>
      </c>
      <c r="D794" s="367">
        <f>'Order Form'!$N$2</f>
        <v>0</v>
      </c>
      <c r="E794" s="368">
        <f>'Order Form'!$L$11</f>
        <v>0</v>
      </c>
      <c r="F794" s="368" t="str">
        <f>IF(ISBLANK('Order Form'!$L$12),"",'Order Form'!$L$12)</f>
        <v/>
      </c>
      <c r="G794" s="369">
        <f t="shared" ca="1" si="54"/>
        <v>42157</v>
      </c>
      <c r="H794" s="370">
        <f>'Order Form'!$L$13</f>
        <v>0</v>
      </c>
      <c r="I794" s="371">
        <f>'Order Form'!E322</f>
        <v>7.5</v>
      </c>
      <c r="J794" s="372">
        <f>'Order Form'!L322</f>
        <v>0</v>
      </c>
      <c r="K794" s="367" t="str">
        <f t="shared" si="53"/>
        <v>F</v>
      </c>
      <c r="L7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4" s="367" t="str">
        <f>"SS2016"&amp;"-"&amp;D794&amp;"-"&amp;'Order Form'!$P$3&amp;"-2"</f>
        <v>SS2016-0-1-2</v>
      </c>
    </row>
    <row r="795" spans="1:13" x14ac:dyDescent="0.25">
      <c r="A795" s="364">
        <f>'Order Form'!A323</f>
        <v>108799</v>
      </c>
      <c r="B795" s="365">
        <f t="shared" si="51"/>
        <v>108799</v>
      </c>
      <c r="C795" s="366">
        <f t="shared" si="52"/>
        <v>108799</v>
      </c>
      <c r="D795" s="367">
        <f>'Order Form'!$N$2</f>
        <v>0</v>
      </c>
      <c r="E795" s="368">
        <f>'Order Form'!$L$11</f>
        <v>0</v>
      </c>
      <c r="F795" s="368" t="str">
        <f>IF(ISBLANK('Order Form'!$L$12),"",'Order Form'!$L$12)</f>
        <v/>
      </c>
      <c r="G795" s="369">
        <f t="shared" ca="1" si="54"/>
        <v>42157</v>
      </c>
      <c r="H795" s="370">
        <f>'Order Form'!$L$13</f>
        <v>0</v>
      </c>
      <c r="I795" s="371">
        <f>'Order Form'!E323</f>
        <v>7.5</v>
      </c>
      <c r="J795" s="372">
        <f>'Order Form'!L323</f>
        <v>0</v>
      </c>
      <c r="K795" s="367" t="str">
        <f t="shared" si="53"/>
        <v>F</v>
      </c>
      <c r="L7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5" s="367" t="str">
        <f>"SS2016"&amp;"-"&amp;D795&amp;"-"&amp;'Order Form'!$P$3&amp;"-2"</f>
        <v>SS2016-0-1-2</v>
      </c>
    </row>
    <row r="796" spans="1:13" x14ac:dyDescent="0.25">
      <c r="A796" s="364">
        <f>'Order Form'!A324</f>
        <v>108718</v>
      </c>
      <c r="B796" s="365">
        <f t="shared" si="51"/>
        <v>108718</v>
      </c>
      <c r="C796" s="366">
        <f t="shared" si="52"/>
        <v>108718</v>
      </c>
      <c r="D796" s="367">
        <f>'Order Form'!$N$2</f>
        <v>0</v>
      </c>
      <c r="E796" s="368">
        <f>'Order Form'!$L$11</f>
        <v>0</v>
      </c>
      <c r="F796" s="368" t="str">
        <f>IF(ISBLANK('Order Form'!$L$12),"",'Order Form'!$L$12)</f>
        <v/>
      </c>
      <c r="G796" s="369">
        <f t="shared" ca="1" si="54"/>
        <v>42157</v>
      </c>
      <c r="H796" s="370">
        <f>'Order Form'!$L$13</f>
        <v>0</v>
      </c>
      <c r="I796" s="371">
        <f>'Order Form'!E324</f>
        <v>7.5</v>
      </c>
      <c r="J796" s="372">
        <f>'Order Form'!L324</f>
        <v>0</v>
      </c>
      <c r="K796" s="367" t="str">
        <f t="shared" si="53"/>
        <v>F</v>
      </c>
      <c r="L7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6" s="367" t="str">
        <f>"SS2016"&amp;"-"&amp;D796&amp;"-"&amp;'Order Form'!$P$3&amp;"-2"</f>
        <v>SS2016-0-1-2</v>
      </c>
    </row>
    <row r="797" spans="1:13" x14ac:dyDescent="0.25">
      <c r="A797" s="364">
        <f>'Order Form'!A325</f>
        <v>108792</v>
      </c>
      <c r="B797" s="365">
        <f t="shared" si="51"/>
        <v>108792</v>
      </c>
      <c r="C797" s="366">
        <f t="shared" si="52"/>
        <v>108792</v>
      </c>
      <c r="D797" s="367">
        <f>'Order Form'!$N$2</f>
        <v>0</v>
      </c>
      <c r="E797" s="368">
        <f>'Order Form'!$L$11</f>
        <v>0</v>
      </c>
      <c r="F797" s="368" t="str">
        <f>IF(ISBLANK('Order Form'!$L$12),"",'Order Form'!$L$12)</f>
        <v/>
      </c>
      <c r="G797" s="369">
        <f t="shared" ca="1" si="54"/>
        <v>42157</v>
      </c>
      <c r="H797" s="370">
        <f>'Order Form'!$L$13</f>
        <v>0</v>
      </c>
      <c r="I797" s="371">
        <f>'Order Form'!E325</f>
        <v>7.5</v>
      </c>
      <c r="J797" s="372">
        <f>'Order Form'!L325</f>
        <v>0</v>
      </c>
      <c r="K797" s="367" t="str">
        <f t="shared" si="53"/>
        <v>F</v>
      </c>
      <c r="L7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7" s="367" t="str">
        <f>"SS2016"&amp;"-"&amp;D797&amp;"-"&amp;'Order Form'!$P$3&amp;"-2"</f>
        <v>SS2016-0-1-2</v>
      </c>
    </row>
    <row r="798" spans="1:13" x14ac:dyDescent="0.25">
      <c r="A798" s="364">
        <f>'Order Form'!A326</f>
        <v>108719</v>
      </c>
      <c r="B798" s="365">
        <f t="shared" si="51"/>
        <v>108719</v>
      </c>
      <c r="C798" s="366">
        <f t="shared" si="52"/>
        <v>108719</v>
      </c>
      <c r="D798" s="367">
        <f>'Order Form'!$N$2</f>
        <v>0</v>
      </c>
      <c r="E798" s="368">
        <f>'Order Form'!$L$11</f>
        <v>0</v>
      </c>
      <c r="F798" s="368" t="str">
        <f>IF(ISBLANK('Order Form'!$L$12),"",'Order Form'!$L$12)</f>
        <v/>
      </c>
      <c r="G798" s="369">
        <f t="shared" ca="1" si="54"/>
        <v>42157</v>
      </c>
      <c r="H798" s="370">
        <f>'Order Form'!$L$13</f>
        <v>0</v>
      </c>
      <c r="I798" s="371">
        <f>'Order Form'!E326</f>
        <v>7.5</v>
      </c>
      <c r="J798" s="372">
        <f>'Order Form'!L326</f>
        <v>0</v>
      </c>
      <c r="K798" s="367" t="str">
        <f t="shared" si="53"/>
        <v>F</v>
      </c>
      <c r="L7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8" s="367" t="str">
        <f>"SS2016"&amp;"-"&amp;D798&amp;"-"&amp;'Order Form'!$P$3&amp;"-2"</f>
        <v>SS2016-0-1-2</v>
      </c>
    </row>
    <row r="799" spans="1:13" x14ac:dyDescent="0.25">
      <c r="A799" s="364">
        <f>'Order Form'!A327</f>
        <v>108797</v>
      </c>
      <c r="B799" s="365">
        <f t="shared" si="51"/>
        <v>108797</v>
      </c>
      <c r="C799" s="366">
        <f t="shared" si="52"/>
        <v>108797</v>
      </c>
      <c r="D799" s="367">
        <f>'Order Form'!$N$2</f>
        <v>0</v>
      </c>
      <c r="E799" s="368">
        <f>'Order Form'!$L$11</f>
        <v>0</v>
      </c>
      <c r="F799" s="368" t="str">
        <f>IF(ISBLANK('Order Form'!$L$12),"",'Order Form'!$L$12)</f>
        <v/>
      </c>
      <c r="G799" s="369">
        <f t="shared" ca="1" si="54"/>
        <v>42157</v>
      </c>
      <c r="H799" s="370">
        <f>'Order Form'!$L$13</f>
        <v>0</v>
      </c>
      <c r="I799" s="371">
        <f>'Order Form'!E327</f>
        <v>7.5</v>
      </c>
      <c r="J799" s="372">
        <f>'Order Form'!L327</f>
        <v>0</v>
      </c>
      <c r="K799" s="367" t="str">
        <f t="shared" si="53"/>
        <v>F</v>
      </c>
      <c r="L7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799" s="367" t="str">
        <f>"SS2016"&amp;"-"&amp;D799&amp;"-"&amp;'Order Form'!$P$3&amp;"-2"</f>
        <v>SS2016-0-1-2</v>
      </c>
    </row>
    <row r="800" spans="1:13" x14ac:dyDescent="0.25">
      <c r="A800" s="364">
        <f>'Order Form'!A328</f>
        <v>108646</v>
      </c>
      <c r="B800" s="365">
        <f t="shared" si="51"/>
        <v>108646</v>
      </c>
      <c r="C800" s="366">
        <f t="shared" si="52"/>
        <v>108646</v>
      </c>
      <c r="D800" s="367">
        <f>'Order Form'!$N$2</f>
        <v>0</v>
      </c>
      <c r="E800" s="368">
        <f>'Order Form'!$L$11</f>
        <v>0</v>
      </c>
      <c r="F800" s="368" t="str">
        <f>IF(ISBLANK('Order Form'!$L$12),"",'Order Form'!$L$12)</f>
        <v/>
      </c>
      <c r="G800" s="369">
        <f t="shared" ca="1" si="54"/>
        <v>42157</v>
      </c>
      <c r="H800" s="370">
        <f>'Order Form'!$L$13</f>
        <v>0</v>
      </c>
      <c r="I800" s="371">
        <f>'Order Form'!E328</f>
        <v>7.5</v>
      </c>
      <c r="J800" s="372">
        <f>'Order Form'!L328</f>
        <v>0</v>
      </c>
      <c r="K800" s="367" t="str">
        <f t="shared" si="53"/>
        <v>F</v>
      </c>
      <c r="L8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0" s="367" t="str">
        <f>"SS2016"&amp;"-"&amp;D800&amp;"-"&amp;'Order Form'!$P$3&amp;"-2"</f>
        <v>SS2016-0-1-2</v>
      </c>
    </row>
    <row r="801" spans="1:13" x14ac:dyDescent="0.25">
      <c r="A801" s="364">
        <f>'Order Form'!A329</f>
        <v>108624</v>
      </c>
      <c r="B801" s="365">
        <f t="shared" si="51"/>
        <v>108624</v>
      </c>
      <c r="C801" s="366">
        <f t="shared" si="52"/>
        <v>108624</v>
      </c>
      <c r="D801" s="367">
        <f>'Order Form'!$N$2</f>
        <v>0</v>
      </c>
      <c r="E801" s="368">
        <f>'Order Form'!$L$11</f>
        <v>0</v>
      </c>
      <c r="F801" s="368" t="str">
        <f>IF(ISBLANK('Order Form'!$L$12),"",'Order Form'!$L$12)</f>
        <v/>
      </c>
      <c r="G801" s="369">
        <f t="shared" ca="1" si="54"/>
        <v>42157</v>
      </c>
      <c r="H801" s="370">
        <f>'Order Form'!$L$13</f>
        <v>0</v>
      </c>
      <c r="I801" s="371">
        <f>'Order Form'!E329</f>
        <v>7.5</v>
      </c>
      <c r="J801" s="372">
        <f>'Order Form'!L329</f>
        <v>0</v>
      </c>
      <c r="K801" s="367" t="str">
        <f t="shared" si="53"/>
        <v>F</v>
      </c>
      <c r="L8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1" s="367" t="str">
        <f>"SS2016"&amp;"-"&amp;D801&amp;"-"&amp;'Order Form'!$P$3&amp;"-2"</f>
        <v>SS2016-0-1-2</v>
      </c>
    </row>
    <row r="802" spans="1:13" x14ac:dyDescent="0.25">
      <c r="A802" s="364">
        <f>'Order Form'!A330</f>
        <v>111682.55499999999</v>
      </c>
      <c r="B802" s="365">
        <f t="shared" si="51"/>
        <v>111682.55499999999</v>
      </c>
      <c r="C802" s="366">
        <f t="shared" si="52"/>
        <v>111682.55499999999</v>
      </c>
      <c r="D802" s="367">
        <f>'Order Form'!$N$2</f>
        <v>0</v>
      </c>
      <c r="E802" s="368">
        <f>'Order Form'!$L$11</f>
        <v>0</v>
      </c>
      <c r="F802" s="368" t="str">
        <f>IF(ISBLANK('Order Form'!$L$12),"",'Order Form'!$L$12)</f>
        <v/>
      </c>
      <c r="G802" s="369">
        <f t="shared" ca="1" si="54"/>
        <v>42157</v>
      </c>
      <c r="H802" s="370">
        <f>'Order Form'!$L$13</f>
        <v>0</v>
      </c>
      <c r="I802" s="371">
        <f>'Order Form'!E330</f>
        <v>7.5</v>
      </c>
      <c r="J802" s="372">
        <f>'Order Form'!L330</f>
        <v>0</v>
      </c>
      <c r="K802" s="367" t="str">
        <f t="shared" si="53"/>
        <v>F</v>
      </c>
      <c r="L8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2" s="367" t="str">
        <f>"SS2016"&amp;"-"&amp;D802&amp;"-"&amp;'Order Form'!$P$3&amp;"-2"</f>
        <v>SS2016-0-1-2</v>
      </c>
    </row>
    <row r="803" spans="1:13" x14ac:dyDescent="0.25">
      <c r="A803" s="364">
        <f>'Order Form'!A331</f>
        <v>108389</v>
      </c>
      <c r="B803" s="365">
        <f t="shared" si="51"/>
        <v>108389</v>
      </c>
      <c r="C803" s="366">
        <f t="shared" si="52"/>
        <v>108389</v>
      </c>
      <c r="D803" s="367">
        <f>'Order Form'!$N$2</f>
        <v>0</v>
      </c>
      <c r="E803" s="368">
        <f>'Order Form'!$L$11</f>
        <v>0</v>
      </c>
      <c r="F803" s="368" t="str">
        <f>IF(ISBLANK('Order Form'!$L$12),"",'Order Form'!$L$12)</f>
        <v/>
      </c>
      <c r="G803" s="369">
        <f t="shared" ca="1" si="54"/>
        <v>42157</v>
      </c>
      <c r="H803" s="370">
        <f>'Order Form'!$L$13</f>
        <v>0</v>
      </c>
      <c r="I803" s="371">
        <f>'Order Form'!E331</f>
        <v>10</v>
      </c>
      <c r="J803" s="372">
        <f>'Order Form'!L331</f>
        <v>0</v>
      </c>
      <c r="K803" s="367" t="str">
        <f t="shared" si="53"/>
        <v>F</v>
      </c>
      <c r="L8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3" s="367" t="str">
        <f>"SS2016"&amp;"-"&amp;D803&amp;"-"&amp;'Order Form'!$P$3&amp;"-2"</f>
        <v>SS2016-0-1-2</v>
      </c>
    </row>
    <row r="804" spans="1:13" x14ac:dyDescent="0.25">
      <c r="A804" s="364">
        <f>'Order Form'!A332</f>
        <v>108390</v>
      </c>
      <c r="B804" s="365">
        <f t="shared" si="51"/>
        <v>108390</v>
      </c>
      <c r="C804" s="366">
        <f t="shared" si="52"/>
        <v>108390</v>
      </c>
      <c r="D804" s="367">
        <f>'Order Form'!$N$2</f>
        <v>0</v>
      </c>
      <c r="E804" s="368">
        <f>'Order Form'!$L$11</f>
        <v>0</v>
      </c>
      <c r="F804" s="368" t="str">
        <f>IF(ISBLANK('Order Form'!$L$12),"",'Order Form'!$L$12)</f>
        <v/>
      </c>
      <c r="G804" s="369">
        <f t="shared" ca="1" si="54"/>
        <v>42157</v>
      </c>
      <c r="H804" s="370">
        <f>'Order Form'!$L$13</f>
        <v>0</v>
      </c>
      <c r="I804" s="371">
        <f>'Order Form'!E332</f>
        <v>10</v>
      </c>
      <c r="J804" s="372">
        <f>'Order Form'!L332</f>
        <v>0</v>
      </c>
      <c r="K804" s="367" t="str">
        <f t="shared" si="53"/>
        <v>F</v>
      </c>
      <c r="L8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4" s="367" t="str">
        <f>"SS2016"&amp;"-"&amp;D804&amp;"-"&amp;'Order Form'!$P$3&amp;"-2"</f>
        <v>SS2016-0-1-2</v>
      </c>
    </row>
    <row r="805" spans="1:13" x14ac:dyDescent="0.25">
      <c r="A805" s="364">
        <f>'Order Form'!A333</f>
        <v>108391</v>
      </c>
      <c r="B805" s="365">
        <f t="shared" si="51"/>
        <v>108391</v>
      </c>
      <c r="C805" s="366">
        <f t="shared" si="52"/>
        <v>108391</v>
      </c>
      <c r="D805" s="367">
        <f>'Order Form'!$N$2</f>
        <v>0</v>
      </c>
      <c r="E805" s="368">
        <f>'Order Form'!$L$11</f>
        <v>0</v>
      </c>
      <c r="F805" s="368" t="str">
        <f>IF(ISBLANK('Order Form'!$L$12),"",'Order Form'!$L$12)</f>
        <v/>
      </c>
      <c r="G805" s="369">
        <f t="shared" ca="1" si="54"/>
        <v>42157</v>
      </c>
      <c r="H805" s="370">
        <f>'Order Form'!$L$13</f>
        <v>0</v>
      </c>
      <c r="I805" s="371">
        <f>'Order Form'!E333</f>
        <v>10</v>
      </c>
      <c r="J805" s="372">
        <f>'Order Form'!L333</f>
        <v>0</v>
      </c>
      <c r="K805" s="367" t="str">
        <f t="shared" si="53"/>
        <v>F</v>
      </c>
      <c r="L8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5" s="367" t="str">
        <f>"SS2016"&amp;"-"&amp;D805&amp;"-"&amp;'Order Form'!$P$3&amp;"-2"</f>
        <v>SS2016-0-1-2</v>
      </c>
    </row>
    <row r="806" spans="1:13" x14ac:dyDescent="0.25">
      <c r="A806" s="364">
        <f>'Order Form'!A334</f>
        <v>108832</v>
      </c>
      <c r="B806" s="365">
        <f t="shared" si="51"/>
        <v>108832</v>
      </c>
      <c r="C806" s="366">
        <f t="shared" si="52"/>
        <v>108832</v>
      </c>
      <c r="D806" s="367">
        <f>'Order Form'!$N$2</f>
        <v>0</v>
      </c>
      <c r="E806" s="368">
        <f>'Order Form'!$L$11</f>
        <v>0</v>
      </c>
      <c r="F806" s="368" t="str">
        <f>IF(ISBLANK('Order Form'!$L$12),"",'Order Form'!$L$12)</f>
        <v/>
      </c>
      <c r="G806" s="369">
        <f t="shared" ca="1" si="54"/>
        <v>42157</v>
      </c>
      <c r="H806" s="370">
        <f>'Order Form'!$L$13</f>
        <v>0</v>
      </c>
      <c r="I806" s="371">
        <f>'Order Form'!E334</f>
        <v>10</v>
      </c>
      <c r="J806" s="372">
        <f>'Order Form'!L334</f>
        <v>0</v>
      </c>
      <c r="K806" s="367" t="str">
        <f t="shared" si="53"/>
        <v>F</v>
      </c>
      <c r="L8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6" s="367" t="str">
        <f>"SS2016"&amp;"-"&amp;D806&amp;"-"&amp;'Order Form'!$P$3&amp;"-2"</f>
        <v>SS2016-0-1-2</v>
      </c>
    </row>
    <row r="807" spans="1:13" x14ac:dyDescent="0.25">
      <c r="A807" s="364">
        <f>'Order Form'!A335</f>
        <v>108834</v>
      </c>
      <c r="B807" s="365">
        <f t="shared" si="51"/>
        <v>108834</v>
      </c>
      <c r="C807" s="366">
        <f t="shared" si="52"/>
        <v>108834</v>
      </c>
      <c r="D807" s="367">
        <f>'Order Form'!$N$2</f>
        <v>0</v>
      </c>
      <c r="E807" s="368">
        <f>'Order Form'!$L$11</f>
        <v>0</v>
      </c>
      <c r="F807" s="368" t="str">
        <f>IF(ISBLANK('Order Form'!$L$12),"",'Order Form'!$L$12)</f>
        <v/>
      </c>
      <c r="G807" s="369">
        <f t="shared" ca="1" si="54"/>
        <v>42157</v>
      </c>
      <c r="H807" s="370">
        <f>'Order Form'!$L$13</f>
        <v>0</v>
      </c>
      <c r="I807" s="371">
        <f>'Order Form'!E335</f>
        <v>10</v>
      </c>
      <c r="J807" s="372">
        <f>'Order Form'!L335</f>
        <v>0</v>
      </c>
      <c r="K807" s="367" t="str">
        <f t="shared" si="53"/>
        <v>F</v>
      </c>
      <c r="L8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7" s="367" t="str">
        <f>"SS2016"&amp;"-"&amp;D807&amp;"-"&amp;'Order Form'!$P$3&amp;"-2"</f>
        <v>SS2016-0-1-2</v>
      </c>
    </row>
    <row r="808" spans="1:13" x14ac:dyDescent="0.25">
      <c r="A808" s="364">
        <f>'Order Form'!A336</f>
        <v>108833</v>
      </c>
      <c r="B808" s="365">
        <f t="shared" si="51"/>
        <v>108833</v>
      </c>
      <c r="C808" s="366">
        <f t="shared" si="52"/>
        <v>108833</v>
      </c>
      <c r="D808" s="367">
        <f>'Order Form'!$N$2</f>
        <v>0</v>
      </c>
      <c r="E808" s="368">
        <f>'Order Form'!$L$11</f>
        <v>0</v>
      </c>
      <c r="F808" s="368" t="str">
        <f>IF(ISBLANK('Order Form'!$L$12),"",'Order Form'!$L$12)</f>
        <v/>
      </c>
      <c r="G808" s="369">
        <f t="shared" ca="1" si="54"/>
        <v>42157</v>
      </c>
      <c r="H808" s="370">
        <f>'Order Form'!$L$13</f>
        <v>0</v>
      </c>
      <c r="I808" s="371">
        <f>'Order Form'!E336</f>
        <v>10</v>
      </c>
      <c r="J808" s="372">
        <f>'Order Form'!L336</f>
        <v>0</v>
      </c>
      <c r="K808" s="367" t="str">
        <f t="shared" si="53"/>
        <v>F</v>
      </c>
      <c r="L8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8" s="367" t="str">
        <f>"SS2016"&amp;"-"&amp;D808&amp;"-"&amp;'Order Form'!$P$3&amp;"-2"</f>
        <v>SS2016-0-1-2</v>
      </c>
    </row>
    <row r="809" spans="1:13" x14ac:dyDescent="0.25">
      <c r="A809" s="364">
        <f>'Order Form'!A337</f>
        <v>108836</v>
      </c>
      <c r="B809" s="365">
        <f t="shared" si="51"/>
        <v>108836</v>
      </c>
      <c r="C809" s="366">
        <f t="shared" si="52"/>
        <v>108836</v>
      </c>
      <c r="D809" s="367">
        <f>'Order Form'!$N$2</f>
        <v>0</v>
      </c>
      <c r="E809" s="368">
        <f>'Order Form'!$L$11</f>
        <v>0</v>
      </c>
      <c r="F809" s="368" t="str">
        <f>IF(ISBLANK('Order Form'!$L$12),"",'Order Form'!$L$12)</f>
        <v/>
      </c>
      <c r="G809" s="369">
        <f t="shared" ca="1" si="54"/>
        <v>42157</v>
      </c>
      <c r="H809" s="370">
        <f>'Order Form'!$L$13</f>
        <v>0</v>
      </c>
      <c r="I809" s="371">
        <f>'Order Form'!E337</f>
        <v>10</v>
      </c>
      <c r="J809" s="372">
        <f>'Order Form'!L337</f>
        <v>0</v>
      </c>
      <c r="K809" s="367" t="str">
        <f t="shared" si="53"/>
        <v>F</v>
      </c>
      <c r="L8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09" s="367" t="str">
        <f>"SS2016"&amp;"-"&amp;D809&amp;"-"&amp;'Order Form'!$P$3&amp;"-2"</f>
        <v>SS2016-0-1-2</v>
      </c>
    </row>
    <row r="810" spans="1:13" x14ac:dyDescent="0.25">
      <c r="A810" s="364">
        <f>'Order Form'!A338</f>
        <v>100200</v>
      </c>
      <c r="B810" s="365">
        <f t="shared" ref="B810:B873" si="55">A810</f>
        <v>100200</v>
      </c>
      <c r="C810" s="366">
        <f t="shared" ref="C810:C873" si="56">IF(B810=0,A810,B810)</f>
        <v>100200</v>
      </c>
      <c r="D810" s="367">
        <f>'Order Form'!$N$2</f>
        <v>0</v>
      </c>
      <c r="E810" s="368">
        <f>'Order Form'!$L$11</f>
        <v>0</v>
      </c>
      <c r="F810" s="368" t="str">
        <f>IF(ISBLANK('Order Form'!$L$12),"",'Order Form'!$L$12)</f>
        <v/>
      </c>
      <c r="G810" s="369">
        <f t="shared" ca="1" si="54"/>
        <v>42157</v>
      </c>
      <c r="H810" s="370">
        <f>'Order Form'!$L$13</f>
        <v>0</v>
      </c>
      <c r="I810" s="371">
        <f>'Order Form'!E338</f>
        <v>10</v>
      </c>
      <c r="J810" s="372">
        <f>'Order Form'!L338</f>
        <v>0</v>
      </c>
      <c r="K810" s="367" t="str">
        <f t="shared" ref="K810:K873" si="57">IF(J810=0,"F","T")</f>
        <v>F</v>
      </c>
      <c r="L8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0" s="367" t="str">
        <f>"SS2016"&amp;"-"&amp;D810&amp;"-"&amp;'Order Form'!$P$3&amp;"-2"</f>
        <v>SS2016-0-1-2</v>
      </c>
    </row>
    <row r="811" spans="1:13" x14ac:dyDescent="0.25">
      <c r="A811" s="364">
        <f>'Order Form'!A339</f>
        <v>100403</v>
      </c>
      <c r="B811" s="365">
        <f t="shared" si="55"/>
        <v>100403</v>
      </c>
      <c r="C811" s="366">
        <f t="shared" si="56"/>
        <v>100403</v>
      </c>
      <c r="D811" s="367">
        <f>'Order Form'!$N$2</f>
        <v>0</v>
      </c>
      <c r="E811" s="368">
        <f>'Order Form'!$L$11</f>
        <v>0</v>
      </c>
      <c r="F811" s="368" t="str">
        <f>IF(ISBLANK('Order Form'!$L$12),"",'Order Form'!$L$12)</f>
        <v/>
      </c>
      <c r="G811" s="369">
        <f t="shared" ca="1" si="54"/>
        <v>42157</v>
      </c>
      <c r="H811" s="370">
        <f>'Order Form'!$L$13</f>
        <v>0</v>
      </c>
      <c r="I811" s="371">
        <f>'Order Form'!E339</f>
        <v>10</v>
      </c>
      <c r="J811" s="372">
        <f>'Order Form'!L339</f>
        <v>0</v>
      </c>
      <c r="K811" s="367" t="str">
        <f t="shared" si="57"/>
        <v>F</v>
      </c>
      <c r="L8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1" s="367" t="str">
        <f>"SS2016"&amp;"-"&amp;D811&amp;"-"&amp;'Order Form'!$P$3&amp;"-2"</f>
        <v>SS2016-0-1-2</v>
      </c>
    </row>
    <row r="812" spans="1:13" x14ac:dyDescent="0.25">
      <c r="A812" s="364">
        <f>'Order Form'!A340</f>
        <v>102429</v>
      </c>
      <c r="B812" s="365">
        <f t="shared" si="55"/>
        <v>102429</v>
      </c>
      <c r="C812" s="366">
        <f t="shared" si="56"/>
        <v>102429</v>
      </c>
      <c r="D812" s="367">
        <f>'Order Form'!$N$2</f>
        <v>0</v>
      </c>
      <c r="E812" s="368">
        <f>'Order Form'!$L$11</f>
        <v>0</v>
      </c>
      <c r="F812" s="368" t="str">
        <f>IF(ISBLANK('Order Form'!$L$12),"",'Order Form'!$L$12)</f>
        <v/>
      </c>
      <c r="G812" s="369">
        <f t="shared" ca="1" si="54"/>
        <v>42157</v>
      </c>
      <c r="H812" s="370">
        <f>'Order Form'!$L$13</f>
        <v>0</v>
      </c>
      <c r="I812" s="371">
        <f>'Order Form'!E340</f>
        <v>10</v>
      </c>
      <c r="J812" s="372">
        <f>'Order Form'!L340</f>
        <v>0</v>
      </c>
      <c r="K812" s="367" t="str">
        <f t="shared" si="57"/>
        <v>F</v>
      </c>
      <c r="L8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2" s="367" t="str">
        <f>"SS2016"&amp;"-"&amp;D812&amp;"-"&amp;'Order Form'!$P$3&amp;"-2"</f>
        <v>SS2016-0-1-2</v>
      </c>
    </row>
    <row r="813" spans="1:13" x14ac:dyDescent="0.25">
      <c r="A813" s="364">
        <f>'Order Form'!A341</f>
        <v>100400</v>
      </c>
      <c r="B813" s="365">
        <f t="shared" si="55"/>
        <v>100400</v>
      </c>
      <c r="C813" s="366">
        <f t="shared" si="56"/>
        <v>100400</v>
      </c>
      <c r="D813" s="367">
        <f>'Order Form'!$N$2</f>
        <v>0</v>
      </c>
      <c r="E813" s="368">
        <f>'Order Form'!$L$11</f>
        <v>0</v>
      </c>
      <c r="F813" s="368" t="str">
        <f>IF(ISBLANK('Order Form'!$L$12),"",'Order Form'!$L$12)</f>
        <v/>
      </c>
      <c r="G813" s="369">
        <f t="shared" ca="1" si="54"/>
        <v>42157</v>
      </c>
      <c r="H813" s="370">
        <f>'Order Form'!$L$13</f>
        <v>0</v>
      </c>
      <c r="I813" s="371">
        <f>'Order Form'!E341</f>
        <v>10</v>
      </c>
      <c r="J813" s="372">
        <f>'Order Form'!L341</f>
        <v>0</v>
      </c>
      <c r="K813" s="367" t="str">
        <f t="shared" si="57"/>
        <v>F</v>
      </c>
      <c r="L8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3" s="367" t="str">
        <f>"SS2016"&amp;"-"&amp;D813&amp;"-"&amp;'Order Form'!$P$3&amp;"-2"</f>
        <v>SS2016-0-1-2</v>
      </c>
    </row>
    <row r="814" spans="1:13" x14ac:dyDescent="0.25">
      <c r="A814" s="364">
        <f>'Order Form'!A342</f>
        <v>100430</v>
      </c>
      <c r="B814" s="365">
        <f t="shared" si="55"/>
        <v>100430</v>
      </c>
      <c r="C814" s="366">
        <f t="shared" si="56"/>
        <v>100430</v>
      </c>
      <c r="D814" s="367">
        <f>'Order Form'!$N$2</f>
        <v>0</v>
      </c>
      <c r="E814" s="368">
        <f>'Order Form'!$L$11</f>
        <v>0</v>
      </c>
      <c r="F814" s="368" t="str">
        <f>IF(ISBLANK('Order Form'!$L$12),"",'Order Form'!$L$12)</f>
        <v/>
      </c>
      <c r="G814" s="369">
        <f t="shared" ca="1" si="54"/>
        <v>42157</v>
      </c>
      <c r="H814" s="370">
        <f>'Order Form'!$L$13</f>
        <v>0</v>
      </c>
      <c r="I814" s="371">
        <f>'Order Form'!E342</f>
        <v>10</v>
      </c>
      <c r="J814" s="372">
        <f>'Order Form'!L342</f>
        <v>0</v>
      </c>
      <c r="K814" s="367" t="str">
        <f t="shared" si="57"/>
        <v>F</v>
      </c>
      <c r="L8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4" s="367" t="str">
        <f>"SS2016"&amp;"-"&amp;D814&amp;"-"&amp;'Order Form'!$P$3&amp;"-2"</f>
        <v>SS2016-0-1-2</v>
      </c>
    </row>
    <row r="815" spans="1:13" x14ac:dyDescent="0.25">
      <c r="A815" s="364">
        <f>'Order Form'!A343</f>
        <v>100406</v>
      </c>
      <c r="B815" s="365">
        <f t="shared" si="55"/>
        <v>100406</v>
      </c>
      <c r="C815" s="366">
        <f t="shared" si="56"/>
        <v>100406</v>
      </c>
      <c r="D815" s="367">
        <f>'Order Form'!$N$2</f>
        <v>0</v>
      </c>
      <c r="E815" s="368">
        <f>'Order Form'!$L$11</f>
        <v>0</v>
      </c>
      <c r="F815" s="368" t="str">
        <f>IF(ISBLANK('Order Form'!$L$12),"",'Order Form'!$L$12)</f>
        <v/>
      </c>
      <c r="G815" s="369">
        <f t="shared" ca="1" si="54"/>
        <v>42157</v>
      </c>
      <c r="H815" s="370">
        <f>'Order Form'!$L$13</f>
        <v>0</v>
      </c>
      <c r="I815" s="371">
        <f>'Order Form'!E343</f>
        <v>10</v>
      </c>
      <c r="J815" s="372">
        <f>'Order Form'!L343</f>
        <v>0</v>
      </c>
      <c r="K815" s="367" t="str">
        <f t="shared" si="57"/>
        <v>F</v>
      </c>
      <c r="L8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5" s="367" t="str">
        <f>"SS2016"&amp;"-"&amp;D815&amp;"-"&amp;'Order Form'!$P$3&amp;"-2"</f>
        <v>SS2016-0-1-2</v>
      </c>
    </row>
    <row r="816" spans="1:13" x14ac:dyDescent="0.25">
      <c r="A816" s="364">
        <f>'Order Form'!A344</f>
        <v>100429</v>
      </c>
      <c r="B816" s="365">
        <f t="shared" si="55"/>
        <v>100429</v>
      </c>
      <c r="C816" s="366">
        <f t="shared" si="56"/>
        <v>100429</v>
      </c>
      <c r="D816" s="367">
        <f>'Order Form'!$N$2</f>
        <v>0</v>
      </c>
      <c r="E816" s="368">
        <f>'Order Form'!$L$11</f>
        <v>0</v>
      </c>
      <c r="F816" s="368" t="str">
        <f>IF(ISBLANK('Order Form'!$L$12),"",'Order Form'!$L$12)</f>
        <v/>
      </c>
      <c r="G816" s="369">
        <f t="shared" ca="1" si="54"/>
        <v>42157</v>
      </c>
      <c r="H816" s="370">
        <f>'Order Form'!$L$13</f>
        <v>0</v>
      </c>
      <c r="I816" s="371">
        <f>'Order Form'!E344</f>
        <v>10</v>
      </c>
      <c r="J816" s="372">
        <f>'Order Form'!L344</f>
        <v>0</v>
      </c>
      <c r="K816" s="367" t="str">
        <f t="shared" si="57"/>
        <v>F</v>
      </c>
      <c r="L8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6" s="367" t="str">
        <f>"SS2016"&amp;"-"&amp;D816&amp;"-"&amp;'Order Form'!$P$3&amp;"-2"</f>
        <v>SS2016-0-1-2</v>
      </c>
    </row>
    <row r="817" spans="1:13" x14ac:dyDescent="0.25">
      <c r="A817" s="364">
        <f>'Order Form'!A345</f>
        <v>100409</v>
      </c>
      <c r="B817" s="365">
        <f t="shared" si="55"/>
        <v>100409</v>
      </c>
      <c r="C817" s="366">
        <f t="shared" si="56"/>
        <v>100409</v>
      </c>
      <c r="D817" s="367">
        <f>'Order Form'!$N$2</f>
        <v>0</v>
      </c>
      <c r="E817" s="368">
        <f>'Order Form'!$L$11</f>
        <v>0</v>
      </c>
      <c r="F817" s="368" t="str">
        <f>IF(ISBLANK('Order Form'!$L$12),"",'Order Form'!$L$12)</f>
        <v/>
      </c>
      <c r="G817" s="369">
        <f t="shared" ca="1" si="54"/>
        <v>42157</v>
      </c>
      <c r="H817" s="370">
        <f>'Order Form'!$L$13</f>
        <v>0</v>
      </c>
      <c r="I817" s="371">
        <f>'Order Form'!E345</f>
        <v>10</v>
      </c>
      <c r="J817" s="372">
        <f>'Order Form'!L345</f>
        <v>0</v>
      </c>
      <c r="K817" s="367" t="str">
        <f t="shared" si="57"/>
        <v>F</v>
      </c>
      <c r="L8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7" s="367" t="str">
        <f>"SS2016"&amp;"-"&amp;D817&amp;"-"&amp;'Order Form'!$P$3&amp;"-2"</f>
        <v>SS2016-0-1-2</v>
      </c>
    </row>
    <row r="818" spans="1:13" x14ac:dyDescent="0.25">
      <c r="A818" s="364">
        <f>'Order Form'!A346</f>
        <v>100408</v>
      </c>
      <c r="B818" s="365">
        <f t="shared" si="55"/>
        <v>100408</v>
      </c>
      <c r="C818" s="366">
        <f t="shared" si="56"/>
        <v>100408</v>
      </c>
      <c r="D818" s="367">
        <f>'Order Form'!$N$2</f>
        <v>0</v>
      </c>
      <c r="E818" s="368">
        <f>'Order Form'!$L$11</f>
        <v>0</v>
      </c>
      <c r="F818" s="368" t="str">
        <f>IF(ISBLANK('Order Form'!$L$12),"",'Order Form'!$L$12)</f>
        <v/>
      </c>
      <c r="G818" s="369">
        <f t="shared" ca="1" si="54"/>
        <v>42157</v>
      </c>
      <c r="H818" s="370">
        <f>'Order Form'!$L$13</f>
        <v>0</v>
      </c>
      <c r="I818" s="371">
        <f>'Order Form'!E346</f>
        <v>10</v>
      </c>
      <c r="J818" s="372">
        <f>'Order Form'!L346</f>
        <v>0</v>
      </c>
      <c r="K818" s="367" t="str">
        <f t="shared" si="57"/>
        <v>F</v>
      </c>
      <c r="L8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8" s="367" t="str">
        <f>"SS2016"&amp;"-"&amp;D818&amp;"-"&amp;'Order Form'!$P$3&amp;"-2"</f>
        <v>SS2016-0-1-2</v>
      </c>
    </row>
    <row r="819" spans="1:13" x14ac:dyDescent="0.25">
      <c r="A819" s="364">
        <f>'Order Form'!A347</f>
        <v>100407</v>
      </c>
      <c r="B819" s="365">
        <f t="shared" si="55"/>
        <v>100407</v>
      </c>
      <c r="C819" s="366">
        <f t="shared" si="56"/>
        <v>100407</v>
      </c>
      <c r="D819" s="367">
        <f>'Order Form'!$N$2</f>
        <v>0</v>
      </c>
      <c r="E819" s="368">
        <f>'Order Form'!$L$11</f>
        <v>0</v>
      </c>
      <c r="F819" s="368" t="str">
        <f>IF(ISBLANK('Order Form'!$L$12),"",'Order Form'!$L$12)</f>
        <v/>
      </c>
      <c r="G819" s="369">
        <f t="shared" ca="1" si="54"/>
        <v>42157</v>
      </c>
      <c r="H819" s="370">
        <f>'Order Form'!$L$13</f>
        <v>0</v>
      </c>
      <c r="I819" s="371">
        <f>'Order Form'!E347</f>
        <v>10</v>
      </c>
      <c r="J819" s="372">
        <f>'Order Form'!L347</f>
        <v>0</v>
      </c>
      <c r="K819" s="367" t="str">
        <f t="shared" si="57"/>
        <v>F</v>
      </c>
      <c r="L8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19" s="367" t="str">
        <f>"SS2016"&amp;"-"&amp;D819&amp;"-"&amp;'Order Form'!$P$3&amp;"-2"</f>
        <v>SS2016-0-1-2</v>
      </c>
    </row>
    <row r="820" spans="1:13" x14ac:dyDescent="0.25">
      <c r="A820" s="364">
        <f>'Order Form'!A348</f>
        <v>111355</v>
      </c>
      <c r="B820" s="365">
        <f t="shared" si="55"/>
        <v>111355</v>
      </c>
      <c r="C820" s="366">
        <f t="shared" si="56"/>
        <v>111355</v>
      </c>
      <c r="D820" s="367">
        <f>'Order Form'!$N$2</f>
        <v>0</v>
      </c>
      <c r="E820" s="368">
        <f>'Order Form'!$L$11</f>
        <v>0</v>
      </c>
      <c r="F820" s="368" t="str">
        <f>IF(ISBLANK('Order Form'!$L$12),"",'Order Form'!$L$12)</f>
        <v/>
      </c>
      <c r="G820" s="369">
        <f t="shared" ca="1" si="54"/>
        <v>42157</v>
      </c>
      <c r="H820" s="370">
        <f>'Order Form'!$L$13</f>
        <v>0</v>
      </c>
      <c r="I820" s="371">
        <f>'Order Form'!E348</f>
        <v>10</v>
      </c>
      <c r="J820" s="372">
        <f>'Order Form'!L348</f>
        <v>0</v>
      </c>
      <c r="K820" s="367" t="str">
        <f t="shared" si="57"/>
        <v>F</v>
      </c>
      <c r="L8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0" s="367" t="str">
        <f>"SS2016"&amp;"-"&amp;D820&amp;"-"&amp;'Order Form'!$P$3&amp;"-2"</f>
        <v>SS2016-0-1-2</v>
      </c>
    </row>
    <row r="821" spans="1:13" x14ac:dyDescent="0.25">
      <c r="A821" s="364">
        <f>'Order Form'!A349</f>
        <v>105743</v>
      </c>
      <c r="B821" s="365">
        <f t="shared" si="55"/>
        <v>105743</v>
      </c>
      <c r="C821" s="366">
        <f t="shared" si="56"/>
        <v>105743</v>
      </c>
      <c r="D821" s="367">
        <f>'Order Form'!$N$2</f>
        <v>0</v>
      </c>
      <c r="E821" s="368">
        <f>'Order Form'!$L$11</f>
        <v>0</v>
      </c>
      <c r="F821" s="368" t="str">
        <f>IF(ISBLANK('Order Form'!$L$12),"",'Order Form'!$L$12)</f>
        <v/>
      </c>
      <c r="G821" s="369">
        <f t="shared" ca="1" si="54"/>
        <v>42157</v>
      </c>
      <c r="H821" s="370">
        <f>'Order Form'!$L$13</f>
        <v>0</v>
      </c>
      <c r="I821" s="371">
        <f>'Order Form'!E349</f>
        <v>10</v>
      </c>
      <c r="J821" s="372">
        <f>'Order Form'!L349</f>
        <v>0</v>
      </c>
      <c r="K821" s="367" t="str">
        <f t="shared" si="57"/>
        <v>F</v>
      </c>
      <c r="L8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1" s="367" t="str">
        <f>"SS2016"&amp;"-"&amp;D821&amp;"-"&amp;'Order Form'!$P$3&amp;"-2"</f>
        <v>SS2016-0-1-2</v>
      </c>
    </row>
    <row r="822" spans="1:13" x14ac:dyDescent="0.25">
      <c r="A822" s="364">
        <f>'Order Form'!A350</f>
        <v>100410</v>
      </c>
      <c r="B822" s="365">
        <f t="shared" si="55"/>
        <v>100410</v>
      </c>
      <c r="C822" s="366">
        <f t="shared" si="56"/>
        <v>100410</v>
      </c>
      <c r="D822" s="367">
        <f>'Order Form'!$N$2</f>
        <v>0</v>
      </c>
      <c r="E822" s="368">
        <f>'Order Form'!$L$11</f>
        <v>0</v>
      </c>
      <c r="F822" s="368" t="str">
        <f>IF(ISBLANK('Order Form'!$L$12),"",'Order Form'!$L$12)</f>
        <v/>
      </c>
      <c r="G822" s="369">
        <f t="shared" ca="1" si="54"/>
        <v>42157</v>
      </c>
      <c r="H822" s="370">
        <f>'Order Form'!$L$13</f>
        <v>0</v>
      </c>
      <c r="I822" s="371">
        <f>'Order Form'!E350</f>
        <v>10</v>
      </c>
      <c r="J822" s="372">
        <f>'Order Form'!L350</f>
        <v>0</v>
      </c>
      <c r="K822" s="367" t="str">
        <f t="shared" si="57"/>
        <v>F</v>
      </c>
      <c r="L8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2" s="367" t="str">
        <f>"SS2016"&amp;"-"&amp;D822&amp;"-"&amp;'Order Form'!$P$3&amp;"-2"</f>
        <v>SS2016-0-1-2</v>
      </c>
    </row>
    <row r="823" spans="1:13" x14ac:dyDescent="0.25">
      <c r="A823" s="364">
        <f>'Order Form'!A351</f>
        <v>104825</v>
      </c>
      <c r="B823" s="365">
        <f t="shared" si="55"/>
        <v>104825</v>
      </c>
      <c r="C823" s="366">
        <f t="shared" si="56"/>
        <v>104825</v>
      </c>
      <c r="D823" s="367">
        <f>'Order Form'!$N$2</f>
        <v>0</v>
      </c>
      <c r="E823" s="368">
        <f>'Order Form'!$L$11</f>
        <v>0</v>
      </c>
      <c r="F823" s="368" t="str">
        <f>IF(ISBLANK('Order Form'!$L$12),"",'Order Form'!$L$12)</f>
        <v/>
      </c>
      <c r="G823" s="369">
        <f t="shared" ca="1" si="54"/>
        <v>42157</v>
      </c>
      <c r="H823" s="370">
        <f>'Order Form'!$L$13</f>
        <v>0</v>
      </c>
      <c r="I823" s="371">
        <f>'Order Form'!E351</f>
        <v>10</v>
      </c>
      <c r="J823" s="372">
        <f>'Order Form'!L351</f>
        <v>0</v>
      </c>
      <c r="K823" s="367" t="str">
        <f t="shared" si="57"/>
        <v>F</v>
      </c>
      <c r="L8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3" s="367" t="str">
        <f>"SS2016"&amp;"-"&amp;D823&amp;"-"&amp;'Order Form'!$P$3&amp;"-2"</f>
        <v>SS2016-0-1-2</v>
      </c>
    </row>
    <row r="824" spans="1:13" x14ac:dyDescent="0.25">
      <c r="A824" s="364">
        <f>'Order Form'!A352</f>
        <v>100419</v>
      </c>
      <c r="B824" s="365">
        <f t="shared" si="55"/>
        <v>100419</v>
      </c>
      <c r="C824" s="366">
        <f t="shared" si="56"/>
        <v>100419</v>
      </c>
      <c r="D824" s="367">
        <f>'Order Form'!$N$2</f>
        <v>0</v>
      </c>
      <c r="E824" s="368">
        <f>'Order Form'!$L$11</f>
        <v>0</v>
      </c>
      <c r="F824" s="368" t="str">
        <f>IF(ISBLANK('Order Form'!$L$12),"",'Order Form'!$L$12)</f>
        <v/>
      </c>
      <c r="G824" s="369">
        <f t="shared" ca="1" si="54"/>
        <v>42157</v>
      </c>
      <c r="H824" s="370">
        <f>'Order Form'!$L$13</f>
        <v>0</v>
      </c>
      <c r="I824" s="371">
        <f>'Order Form'!E352</f>
        <v>10</v>
      </c>
      <c r="J824" s="372">
        <f>'Order Form'!L352</f>
        <v>0</v>
      </c>
      <c r="K824" s="367" t="str">
        <f t="shared" si="57"/>
        <v>F</v>
      </c>
      <c r="L8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4" s="367" t="str">
        <f>"SS2016"&amp;"-"&amp;D824&amp;"-"&amp;'Order Form'!$P$3&amp;"-2"</f>
        <v>SS2016-0-1-2</v>
      </c>
    </row>
    <row r="825" spans="1:13" x14ac:dyDescent="0.25">
      <c r="A825" s="364">
        <f>'Order Form'!A353</f>
        <v>108383</v>
      </c>
      <c r="B825" s="365">
        <f t="shared" si="55"/>
        <v>108383</v>
      </c>
      <c r="C825" s="366">
        <f t="shared" si="56"/>
        <v>108383</v>
      </c>
      <c r="D825" s="367">
        <f>'Order Form'!$N$2</f>
        <v>0</v>
      </c>
      <c r="E825" s="368">
        <f>'Order Form'!$L$11</f>
        <v>0</v>
      </c>
      <c r="F825" s="368" t="str">
        <f>IF(ISBLANK('Order Form'!$L$12),"",'Order Form'!$L$12)</f>
        <v/>
      </c>
      <c r="G825" s="369">
        <f t="shared" ca="1" si="54"/>
        <v>42157</v>
      </c>
      <c r="H825" s="370">
        <f>'Order Form'!$L$13</f>
        <v>0</v>
      </c>
      <c r="I825" s="371">
        <f>'Order Form'!E353</f>
        <v>10</v>
      </c>
      <c r="J825" s="372">
        <f>'Order Form'!L353</f>
        <v>0</v>
      </c>
      <c r="K825" s="367" t="str">
        <f t="shared" si="57"/>
        <v>F</v>
      </c>
      <c r="L8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5" s="367" t="str">
        <f>"SS2016"&amp;"-"&amp;D825&amp;"-"&amp;'Order Form'!$P$3&amp;"-2"</f>
        <v>SS2016-0-1-2</v>
      </c>
    </row>
    <row r="826" spans="1:13" x14ac:dyDescent="0.25">
      <c r="A826" s="364">
        <f>'Order Form'!A354</f>
        <v>100433</v>
      </c>
      <c r="B826" s="365">
        <f t="shared" si="55"/>
        <v>100433</v>
      </c>
      <c r="C826" s="366">
        <f t="shared" si="56"/>
        <v>100433</v>
      </c>
      <c r="D826" s="367">
        <f>'Order Form'!$N$2</f>
        <v>0</v>
      </c>
      <c r="E826" s="368">
        <f>'Order Form'!$L$11</f>
        <v>0</v>
      </c>
      <c r="F826" s="368" t="str">
        <f>IF(ISBLANK('Order Form'!$L$12),"",'Order Form'!$L$12)</f>
        <v/>
      </c>
      <c r="G826" s="369">
        <f t="shared" ca="1" si="54"/>
        <v>42157</v>
      </c>
      <c r="H826" s="370">
        <f>'Order Form'!$L$13</f>
        <v>0</v>
      </c>
      <c r="I826" s="371">
        <f>'Order Form'!E354</f>
        <v>10</v>
      </c>
      <c r="J826" s="372">
        <f>'Order Form'!L354</f>
        <v>0</v>
      </c>
      <c r="K826" s="367" t="str">
        <f t="shared" si="57"/>
        <v>F</v>
      </c>
      <c r="L8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6" s="367" t="str">
        <f>"SS2016"&amp;"-"&amp;D826&amp;"-"&amp;'Order Form'!$P$3&amp;"-2"</f>
        <v>SS2016-0-1-2</v>
      </c>
    </row>
    <row r="827" spans="1:13" x14ac:dyDescent="0.25">
      <c r="A827" s="364">
        <f>'Order Form'!A355</f>
        <v>108402</v>
      </c>
      <c r="B827" s="365">
        <f t="shared" si="55"/>
        <v>108402</v>
      </c>
      <c r="C827" s="366">
        <f t="shared" si="56"/>
        <v>108402</v>
      </c>
      <c r="D827" s="367">
        <f>'Order Form'!$N$2</f>
        <v>0</v>
      </c>
      <c r="E827" s="368">
        <f>'Order Form'!$L$11</f>
        <v>0</v>
      </c>
      <c r="F827" s="368" t="str">
        <f>IF(ISBLANK('Order Form'!$L$12),"",'Order Form'!$L$12)</f>
        <v/>
      </c>
      <c r="G827" s="369">
        <f t="shared" ca="1" si="54"/>
        <v>42157</v>
      </c>
      <c r="H827" s="370">
        <f>'Order Form'!$L$13</f>
        <v>0</v>
      </c>
      <c r="I827" s="371">
        <f>'Order Form'!E355</f>
        <v>10</v>
      </c>
      <c r="J827" s="372">
        <f>'Order Form'!L355</f>
        <v>0</v>
      </c>
      <c r="K827" s="367" t="str">
        <f t="shared" si="57"/>
        <v>F</v>
      </c>
      <c r="L8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7" s="367" t="str">
        <f>"SS2016"&amp;"-"&amp;D827&amp;"-"&amp;'Order Form'!$P$3&amp;"-2"</f>
        <v>SS2016-0-1-2</v>
      </c>
    </row>
    <row r="828" spans="1:13" x14ac:dyDescent="0.25">
      <c r="A828" s="364">
        <f>'Order Form'!A356</f>
        <v>100736</v>
      </c>
      <c r="B828" s="365">
        <f t="shared" si="55"/>
        <v>100736</v>
      </c>
      <c r="C828" s="366">
        <f t="shared" si="56"/>
        <v>100736</v>
      </c>
      <c r="D828" s="367">
        <f>'Order Form'!$N$2</f>
        <v>0</v>
      </c>
      <c r="E828" s="368">
        <f>'Order Form'!$L$11</f>
        <v>0</v>
      </c>
      <c r="F828" s="368" t="str">
        <f>IF(ISBLANK('Order Form'!$L$12),"",'Order Form'!$L$12)</f>
        <v/>
      </c>
      <c r="G828" s="369">
        <f t="shared" ca="1" si="54"/>
        <v>42157</v>
      </c>
      <c r="H828" s="370">
        <f>'Order Form'!$L$13</f>
        <v>0</v>
      </c>
      <c r="I828" s="371">
        <f>'Order Form'!E356</f>
        <v>10</v>
      </c>
      <c r="J828" s="372">
        <f>'Order Form'!L356</f>
        <v>0</v>
      </c>
      <c r="K828" s="367" t="str">
        <f t="shared" si="57"/>
        <v>F</v>
      </c>
      <c r="L8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8" s="367" t="str">
        <f>"SS2016"&amp;"-"&amp;D828&amp;"-"&amp;'Order Form'!$P$3&amp;"-2"</f>
        <v>SS2016-0-1-2</v>
      </c>
    </row>
    <row r="829" spans="1:13" x14ac:dyDescent="0.25">
      <c r="A829" s="364">
        <f>'Order Form'!A357</f>
        <v>105751</v>
      </c>
      <c r="B829" s="365">
        <f t="shared" si="55"/>
        <v>105751</v>
      </c>
      <c r="C829" s="366">
        <f t="shared" si="56"/>
        <v>105751</v>
      </c>
      <c r="D829" s="367">
        <f>'Order Form'!$N$2</f>
        <v>0</v>
      </c>
      <c r="E829" s="368">
        <f>'Order Form'!$L$11</f>
        <v>0</v>
      </c>
      <c r="F829" s="368" t="str">
        <f>IF(ISBLANK('Order Form'!$L$12),"",'Order Form'!$L$12)</f>
        <v/>
      </c>
      <c r="G829" s="369">
        <f t="shared" ca="1" si="54"/>
        <v>42157</v>
      </c>
      <c r="H829" s="370">
        <f>'Order Form'!$L$13</f>
        <v>0</v>
      </c>
      <c r="I829" s="371">
        <f>'Order Form'!E357</f>
        <v>10</v>
      </c>
      <c r="J829" s="372">
        <f>'Order Form'!L357</f>
        <v>0</v>
      </c>
      <c r="K829" s="367" t="str">
        <f t="shared" si="57"/>
        <v>F</v>
      </c>
      <c r="L8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29" s="367" t="str">
        <f>"SS2016"&amp;"-"&amp;D829&amp;"-"&amp;'Order Form'!$P$3&amp;"-2"</f>
        <v>SS2016-0-1-2</v>
      </c>
    </row>
    <row r="830" spans="1:13" x14ac:dyDescent="0.25">
      <c r="A830" s="364">
        <f>'Order Form'!A358</f>
        <v>111362</v>
      </c>
      <c r="B830" s="365">
        <f t="shared" si="55"/>
        <v>111362</v>
      </c>
      <c r="C830" s="366">
        <f t="shared" si="56"/>
        <v>111362</v>
      </c>
      <c r="D830" s="367">
        <f>'Order Form'!$N$2</f>
        <v>0</v>
      </c>
      <c r="E830" s="368">
        <f>'Order Form'!$L$11</f>
        <v>0</v>
      </c>
      <c r="F830" s="368" t="str">
        <f>IF(ISBLANK('Order Form'!$L$12),"",'Order Form'!$L$12)</f>
        <v/>
      </c>
      <c r="G830" s="369">
        <f t="shared" ca="1" si="54"/>
        <v>42157</v>
      </c>
      <c r="H830" s="370">
        <f>'Order Form'!$L$13</f>
        <v>0</v>
      </c>
      <c r="I830" s="371">
        <f>'Order Form'!E358</f>
        <v>10</v>
      </c>
      <c r="J830" s="372">
        <f>'Order Form'!L358</f>
        <v>0</v>
      </c>
      <c r="K830" s="367" t="str">
        <f t="shared" si="57"/>
        <v>F</v>
      </c>
      <c r="L8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0" s="367" t="str">
        <f>"SS2016"&amp;"-"&amp;D830&amp;"-"&amp;'Order Form'!$P$3&amp;"-2"</f>
        <v>SS2016-0-1-2</v>
      </c>
    </row>
    <row r="831" spans="1:13" x14ac:dyDescent="0.25">
      <c r="A831" s="364">
        <f>'Order Form'!A359</f>
        <v>111354</v>
      </c>
      <c r="B831" s="365">
        <f t="shared" si="55"/>
        <v>111354</v>
      </c>
      <c r="C831" s="366">
        <f t="shared" si="56"/>
        <v>111354</v>
      </c>
      <c r="D831" s="367">
        <f>'Order Form'!$N$2</f>
        <v>0</v>
      </c>
      <c r="E831" s="368">
        <f>'Order Form'!$L$11</f>
        <v>0</v>
      </c>
      <c r="F831" s="368" t="str">
        <f>IF(ISBLANK('Order Form'!$L$12),"",'Order Form'!$L$12)</f>
        <v/>
      </c>
      <c r="G831" s="369">
        <f t="shared" ca="1" si="54"/>
        <v>42157</v>
      </c>
      <c r="H831" s="370">
        <f>'Order Form'!$L$13</f>
        <v>0</v>
      </c>
      <c r="I831" s="371">
        <f>'Order Form'!E359</f>
        <v>10</v>
      </c>
      <c r="J831" s="372">
        <f>'Order Form'!L359</f>
        <v>0</v>
      </c>
      <c r="K831" s="367" t="str">
        <f t="shared" si="57"/>
        <v>F</v>
      </c>
      <c r="L8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1" s="367" t="str">
        <f>"SS2016"&amp;"-"&amp;D831&amp;"-"&amp;'Order Form'!$P$3&amp;"-2"</f>
        <v>SS2016-0-1-2</v>
      </c>
    </row>
    <row r="832" spans="1:13" x14ac:dyDescent="0.25">
      <c r="A832" s="364">
        <f>'Order Form'!A360</f>
        <v>108705</v>
      </c>
      <c r="B832" s="365">
        <f t="shared" si="55"/>
        <v>108705</v>
      </c>
      <c r="C832" s="366">
        <f t="shared" si="56"/>
        <v>108705</v>
      </c>
      <c r="D832" s="367">
        <f>'Order Form'!$N$2</f>
        <v>0</v>
      </c>
      <c r="E832" s="368">
        <f>'Order Form'!$L$11</f>
        <v>0</v>
      </c>
      <c r="F832" s="368" t="str">
        <f>IF(ISBLANK('Order Form'!$L$12),"",'Order Form'!$L$12)</f>
        <v/>
      </c>
      <c r="G832" s="369">
        <f t="shared" ca="1" si="54"/>
        <v>42157</v>
      </c>
      <c r="H832" s="370">
        <f>'Order Form'!$L$13</f>
        <v>0</v>
      </c>
      <c r="I832" s="371">
        <f>'Order Form'!E360</f>
        <v>10</v>
      </c>
      <c r="J832" s="372">
        <f>'Order Form'!L360</f>
        <v>0</v>
      </c>
      <c r="K832" s="367" t="str">
        <f t="shared" si="57"/>
        <v>F</v>
      </c>
      <c r="L8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2" s="367" t="str">
        <f>"SS2016"&amp;"-"&amp;D832&amp;"-"&amp;'Order Form'!$P$3&amp;"-2"</f>
        <v>SS2016-0-1-2</v>
      </c>
    </row>
    <row r="833" spans="1:13" x14ac:dyDescent="0.25">
      <c r="A833" s="364">
        <f>'Order Form'!A361</f>
        <v>111353</v>
      </c>
      <c r="B833" s="365">
        <f t="shared" si="55"/>
        <v>111353</v>
      </c>
      <c r="C833" s="366">
        <f t="shared" si="56"/>
        <v>111353</v>
      </c>
      <c r="D833" s="367">
        <f>'Order Form'!$N$2</f>
        <v>0</v>
      </c>
      <c r="E833" s="368">
        <f>'Order Form'!$L$11</f>
        <v>0</v>
      </c>
      <c r="F833" s="368" t="str">
        <f>IF(ISBLANK('Order Form'!$L$12),"",'Order Form'!$L$12)</f>
        <v/>
      </c>
      <c r="G833" s="369">
        <f t="shared" ca="1" si="54"/>
        <v>42157</v>
      </c>
      <c r="H833" s="370">
        <f>'Order Form'!$L$13</f>
        <v>0</v>
      </c>
      <c r="I833" s="371">
        <f>'Order Form'!E361</f>
        <v>10</v>
      </c>
      <c r="J833" s="372">
        <f>'Order Form'!L361</f>
        <v>0</v>
      </c>
      <c r="K833" s="367" t="str">
        <f t="shared" si="57"/>
        <v>F</v>
      </c>
      <c r="L8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3" s="367" t="str">
        <f>"SS2016"&amp;"-"&amp;D833&amp;"-"&amp;'Order Form'!$P$3&amp;"-2"</f>
        <v>SS2016-0-1-2</v>
      </c>
    </row>
    <row r="834" spans="1:13" x14ac:dyDescent="0.25">
      <c r="A834" s="364">
        <f>'Order Form'!A362</f>
        <v>108856</v>
      </c>
      <c r="B834" s="365">
        <f t="shared" si="55"/>
        <v>108856</v>
      </c>
      <c r="C834" s="366">
        <f t="shared" si="56"/>
        <v>108856</v>
      </c>
      <c r="D834" s="367">
        <f>'Order Form'!$N$2</f>
        <v>0</v>
      </c>
      <c r="E834" s="368">
        <f>'Order Form'!$L$11</f>
        <v>0</v>
      </c>
      <c r="F834" s="368" t="str">
        <f>IF(ISBLANK('Order Form'!$L$12),"",'Order Form'!$L$12)</f>
        <v/>
      </c>
      <c r="G834" s="369">
        <f t="shared" ref="G834:G897" ca="1" si="58">TODAY()</f>
        <v>42157</v>
      </c>
      <c r="H834" s="370">
        <f>'Order Form'!$L$13</f>
        <v>0</v>
      </c>
      <c r="I834" s="371">
        <f>'Order Form'!E362</f>
        <v>10</v>
      </c>
      <c r="J834" s="372">
        <f>'Order Form'!L362</f>
        <v>0</v>
      </c>
      <c r="K834" s="367" t="str">
        <f t="shared" si="57"/>
        <v>F</v>
      </c>
      <c r="L8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4" s="367" t="str">
        <f>"SS2016"&amp;"-"&amp;D834&amp;"-"&amp;'Order Form'!$P$3&amp;"-2"</f>
        <v>SS2016-0-1-2</v>
      </c>
    </row>
    <row r="835" spans="1:13" x14ac:dyDescent="0.25">
      <c r="A835" s="364">
        <f>'Order Form'!A363</f>
        <v>108860</v>
      </c>
      <c r="B835" s="365">
        <f t="shared" si="55"/>
        <v>108860</v>
      </c>
      <c r="C835" s="366">
        <f t="shared" si="56"/>
        <v>108860</v>
      </c>
      <c r="D835" s="367">
        <f>'Order Form'!$N$2</f>
        <v>0</v>
      </c>
      <c r="E835" s="368">
        <f>'Order Form'!$L$11</f>
        <v>0</v>
      </c>
      <c r="F835" s="368" t="str">
        <f>IF(ISBLANK('Order Form'!$L$12),"",'Order Form'!$L$12)</f>
        <v/>
      </c>
      <c r="G835" s="369">
        <f t="shared" ca="1" si="58"/>
        <v>42157</v>
      </c>
      <c r="H835" s="370">
        <f>'Order Form'!$L$13</f>
        <v>0</v>
      </c>
      <c r="I835" s="371">
        <f>'Order Form'!E363</f>
        <v>10</v>
      </c>
      <c r="J835" s="372">
        <f>'Order Form'!L363</f>
        <v>0</v>
      </c>
      <c r="K835" s="367" t="str">
        <f t="shared" si="57"/>
        <v>F</v>
      </c>
      <c r="L8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5" s="367" t="str">
        <f>"SS2016"&amp;"-"&amp;D835&amp;"-"&amp;'Order Form'!$P$3&amp;"-2"</f>
        <v>SS2016-0-1-2</v>
      </c>
    </row>
    <row r="836" spans="1:13" x14ac:dyDescent="0.25">
      <c r="A836" s="364">
        <f>'Order Form'!A364</f>
        <v>100418</v>
      </c>
      <c r="B836" s="365">
        <f t="shared" si="55"/>
        <v>100418</v>
      </c>
      <c r="C836" s="366">
        <f t="shared" si="56"/>
        <v>100418</v>
      </c>
      <c r="D836" s="367">
        <f>'Order Form'!$N$2</f>
        <v>0</v>
      </c>
      <c r="E836" s="368">
        <f>'Order Form'!$L$11</f>
        <v>0</v>
      </c>
      <c r="F836" s="368" t="str">
        <f>IF(ISBLANK('Order Form'!$L$12),"",'Order Form'!$L$12)</f>
        <v/>
      </c>
      <c r="G836" s="369">
        <f t="shared" ca="1" si="58"/>
        <v>42157</v>
      </c>
      <c r="H836" s="370">
        <f>'Order Form'!$L$13</f>
        <v>0</v>
      </c>
      <c r="I836" s="371">
        <f>'Order Form'!E364</f>
        <v>10</v>
      </c>
      <c r="J836" s="372">
        <f>'Order Form'!L364</f>
        <v>0</v>
      </c>
      <c r="K836" s="367" t="str">
        <f t="shared" si="57"/>
        <v>F</v>
      </c>
      <c r="L8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6" s="367" t="str">
        <f>"SS2016"&amp;"-"&amp;D836&amp;"-"&amp;'Order Form'!$P$3&amp;"-2"</f>
        <v>SS2016-0-1-2</v>
      </c>
    </row>
    <row r="837" spans="1:13" x14ac:dyDescent="0.25">
      <c r="A837" s="364">
        <f>'Order Form'!A365</f>
        <v>111356</v>
      </c>
      <c r="B837" s="365">
        <f t="shared" si="55"/>
        <v>111356</v>
      </c>
      <c r="C837" s="366">
        <f t="shared" si="56"/>
        <v>111356</v>
      </c>
      <c r="D837" s="367">
        <f>'Order Form'!$N$2</f>
        <v>0</v>
      </c>
      <c r="E837" s="368">
        <f>'Order Form'!$L$11</f>
        <v>0</v>
      </c>
      <c r="F837" s="368" t="str">
        <f>IF(ISBLANK('Order Form'!$L$12),"",'Order Form'!$L$12)</f>
        <v/>
      </c>
      <c r="G837" s="369">
        <f t="shared" ca="1" si="58"/>
        <v>42157</v>
      </c>
      <c r="H837" s="370">
        <f>'Order Form'!$L$13</f>
        <v>0</v>
      </c>
      <c r="I837" s="371">
        <f>'Order Form'!E365</f>
        <v>10</v>
      </c>
      <c r="J837" s="372">
        <f>'Order Form'!L365</f>
        <v>0</v>
      </c>
      <c r="K837" s="367" t="str">
        <f t="shared" si="57"/>
        <v>F</v>
      </c>
      <c r="L8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7" s="367" t="str">
        <f>"SS2016"&amp;"-"&amp;D837&amp;"-"&amp;'Order Form'!$P$3&amp;"-2"</f>
        <v>SS2016-0-1-2</v>
      </c>
    </row>
    <row r="838" spans="1:13" x14ac:dyDescent="0.25">
      <c r="A838" s="364">
        <f>'Order Form'!A366</f>
        <v>111363</v>
      </c>
      <c r="B838" s="365">
        <f t="shared" si="55"/>
        <v>111363</v>
      </c>
      <c r="C838" s="366">
        <f t="shared" si="56"/>
        <v>111363</v>
      </c>
      <c r="D838" s="367">
        <f>'Order Form'!$N$2</f>
        <v>0</v>
      </c>
      <c r="E838" s="368">
        <f>'Order Form'!$L$11</f>
        <v>0</v>
      </c>
      <c r="F838" s="368" t="str">
        <f>IF(ISBLANK('Order Form'!$L$12),"",'Order Form'!$L$12)</f>
        <v/>
      </c>
      <c r="G838" s="369">
        <f t="shared" ca="1" si="58"/>
        <v>42157</v>
      </c>
      <c r="H838" s="370">
        <f>'Order Form'!$L$13</f>
        <v>0</v>
      </c>
      <c r="I838" s="371">
        <f>'Order Form'!E366</f>
        <v>10</v>
      </c>
      <c r="J838" s="372">
        <f>'Order Form'!L366</f>
        <v>0</v>
      </c>
      <c r="K838" s="367" t="str">
        <f t="shared" si="57"/>
        <v>F</v>
      </c>
      <c r="L8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8" s="367" t="str">
        <f>"SS2016"&amp;"-"&amp;D838&amp;"-"&amp;'Order Form'!$P$3&amp;"-2"</f>
        <v>SS2016-0-1-2</v>
      </c>
    </row>
    <row r="839" spans="1:13" x14ac:dyDescent="0.25">
      <c r="A839" s="364">
        <f>'Order Form'!A367</f>
        <v>100678</v>
      </c>
      <c r="B839" s="365">
        <f t="shared" si="55"/>
        <v>100678</v>
      </c>
      <c r="C839" s="366">
        <f t="shared" si="56"/>
        <v>100678</v>
      </c>
      <c r="D839" s="367">
        <f>'Order Form'!$N$2</f>
        <v>0</v>
      </c>
      <c r="E839" s="368">
        <f>'Order Form'!$L$11</f>
        <v>0</v>
      </c>
      <c r="F839" s="368" t="str">
        <f>IF(ISBLANK('Order Form'!$L$12),"",'Order Form'!$L$12)</f>
        <v/>
      </c>
      <c r="G839" s="369">
        <f t="shared" ca="1" si="58"/>
        <v>42157</v>
      </c>
      <c r="H839" s="370">
        <f>'Order Form'!$L$13</f>
        <v>0</v>
      </c>
      <c r="I839" s="371">
        <f>'Order Form'!E367</f>
        <v>10</v>
      </c>
      <c r="J839" s="372">
        <f>'Order Form'!L367</f>
        <v>0</v>
      </c>
      <c r="K839" s="367" t="str">
        <f t="shared" si="57"/>
        <v>F</v>
      </c>
      <c r="L8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39" s="367" t="str">
        <f>"SS2016"&amp;"-"&amp;D839&amp;"-"&amp;'Order Form'!$P$3&amp;"-2"</f>
        <v>SS2016-0-1-2</v>
      </c>
    </row>
    <row r="840" spans="1:13" x14ac:dyDescent="0.25">
      <c r="A840" s="364">
        <f>'Order Form'!A368</f>
        <v>100438</v>
      </c>
      <c r="B840" s="365">
        <f t="shared" si="55"/>
        <v>100438</v>
      </c>
      <c r="C840" s="366">
        <f t="shared" si="56"/>
        <v>100438</v>
      </c>
      <c r="D840" s="367">
        <f>'Order Form'!$N$2</f>
        <v>0</v>
      </c>
      <c r="E840" s="368">
        <f>'Order Form'!$L$11</f>
        <v>0</v>
      </c>
      <c r="F840" s="368" t="str">
        <f>IF(ISBLANK('Order Form'!$L$12),"",'Order Form'!$L$12)</f>
        <v/>
      </c>
      <c r="G840" s="369">
        <f t="shared" ca="1" si="58"/>
        <v>42157</v>
      </c>
      <c r="H840" s="370">
        <f>'Order Form'!$L$13</f>
        <v>0</v>
      </c>
      <c r="I840" s="371">
        <f>'Order Form'!E368</f>
        <v>10</v>
      </c>
      <c r="J840" s="372">
        <f>'Order Form'!L368</f>
        <v>0</v>
      </c>
      <c r="K840" s="367" t="str">
        <f t="shared" si="57"/>
        <v>F</v>
      </c>
      <c r="L8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0" s="367" t="str">
        <f>"SS2016"&amp;"-"&amp;D840&amp;"-"&amp;'Order Form'!$P$3&amp;"-2"</f>
        <v>SS2016-0-1-2</v>
      </c>
    </row>
    <row r="841" spans="1:13" x14ac:dyDescent="0.25">
      <c r="A841" s="364">
        <f>'Order Form'!A369</f>
        <v>100743</v>
      </c>
      <c r="B841" s="365">
        <f t="shared" si="55"/>
        <v>100743</v>
      </c>
      <c r="C841" s="366">
        <f t="shared" si="56"/>
        <v>100743</v>
      </c>
      <c r="D841" s="367">
        <f>'Order Form'!$N$2</f>
        <v>0</v>
      </c>
      <c r="E841" s="368">
        <f>'Order Form'!$L$11</f>
        <v>0</v>
      </c>
      <c r="F841" s="368" t="str">
        <f>IF(ISBLANK('Order Form'!$L$12),"",'Order Form'!$L$12)</f>
        <v/>
      </c>
      <c r="G841" s="369">
        <f t="shared" ca="1" si="58"/>
        <v>42157</v>
      </c>
      <c r="H841" s="370">
        <f>'Order Form'!$L$13</f>
        <v>0</v>
      </c>
      <c r="I841" s="371">
        <f>'Order Form'!E369</f>
        <v>10</v>
      </c>
      <c r="J841" s="372">
        <f>'Order Form'!L369</f>
        <v>0</v>
      </c>
      <c r="K841" s="367" t="str">
        <f t="shared" si="57"/>
        <v>F</v>
      </c>
      <c r="L8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1" s="367" t="str">
        <f>"SS2016"&amp;"-"&amp;D841&amp;"-"&amp;'Order Form'!$P$3&amp;"-2"</f>
        <v>SS2016-0-1-2</v>
      </c>
    </row>
    <row r="842" spans="1:13" x14ac:dyDescent="0.25">
      <c r="A842" s="364">
        <f>'Order Form'!A370</f>
        <v>111360</v>
      </c>
      <c r="B842" s="365">
        <f t="shared" si="55"/>
        <v>111360</v>
      </c>
      <c r="C842" s="366">
        <f t="shared" si="56"/>
        <v>111360</v>
      </c>
      <c r="D842" s="367">
        <f>'Order Form'!$N$2</f>
        <v>0</v>
      </c>
      <c r="E842" s="368">
        <f>'Order Form'!$L$11</f>
        <v>0</v>
      </c>
      <c r="F842" s="368" t="str">
        <f>IF(ISBLANK('Order Form'!$L$12),"",'Order Form'!$L$12)</f>
        <v/>
      </c>
      <c r="G842" s="369">
        <f t="shared" ca="1" si="58"/>
        <v>42157</v>
      </c>
      <c r="H842" s="370">
        <f>'Order Form'!$L$13</f>
        <v>0</v>
      </c>
      <c r="I842" s="371">
        <f>'Order Form'!E370</f>
        <v>10</v>
      </c>
      <c r="J842" s="372">
        <f>'Order Form'!L370</f>
        <v>0</v>
      </c>
      <c r="K842" s="367" t="str">
        <f t="shared" si="57"/>
        <v>F</v>
      </c>
      <c r="L8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2" s="367" t="str">
        <f>"SS2016"&amp;"-"&amp;D842&amp;"-"&amp;'Order Form'!$P$3&amp;"-2"</f>
        <v>SS2016-0-1-2</v>
      </c>
    </row>
    <row r="843" spans="1:13" x14ac:dyDescent="0.25">
      <c r="A843" s="364">
        <f>'Order Form'!A371</f>
        <v>111351</v>
      </c>
      <c r="B843" s="365">
        <f t="shared" si="55"/>
        <v>111351</v>
      </c>
      <c r="C843" s="366">
        <f t="shared" si="56"/>
        <v>111351</v>
      </c>
      <c r="D843" s="367">
        <f>'Order Form'!$N$2</f>
        <v>0</v>
      </c>
      <c r="E843" s="368">
        <f>'Order Form'!$L$11</f>
        <v>0</v>
      </c>
      <c r="F843" s="368" t="str">
        <f>IF(ISBLANK('Order Form'!$L$12),"",'Order Form'!$L$12)</f>
        <v/>
      </c>
      <c r="G843" s="369">
        <f t="shared" ca="1" si="58"/>
        <v>42157</v>
      </c>
      <c r="H843" s="370">
        <f>'Order Form'!$L$13</f>
        <v>0</v>
      </c>
      <c r="I843" s="371">
        <f>'Order Form'!E371</f>
        <v>10</v>
      </c>
      <c r="J843" s="372">
        <f>'Order Form'!L371</f>
        <v>0</v>
      </c>
      <c r="K843" s="367" t="str">
        <f t="shared" si="57"/>
        <v>F</v>
      </c>
      <c r="L8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3" s="367" t="str">
        <f>"SS2016"&amp;"-"&amp;D843&amp;"-"&amp;'Order Form'!$P$3&amp;"-2"</f>
        <v>SS2016-0-1-2</v>
      </c>
    </row>
    <row r="844" spans="1:13" x14ac:dyDescent="0.25">
      <c r="A844" s="364">
        <f>'Order Form'!A372</f>
        <v>100426</v>
      </c>
      <c r="B844" s="365">
        <f t="shared" si="55"/>
        <v>100426</v>
      </c>
      <c r="C844" s="366">
        <f t="shared" si="56"/>
        <v>100426</v>
      </c>
      <c r="D844" s="367">
        <f>'Order Form'!$N$2</f>
        <v>0</v>
      </c>
      <c r="E844" s="368">
        <f>'Order Form'!$L$11</f>
        <v>0</v>
      </c>
      <c r="F844" s="368" t="str">
        <f>IF(ISBLANK('Order Form'!$L$12),"",'Order Form'!$L$12)</f>
        <v/>
      </c>
      <c r="G844" s="369">
        <f t="shared" ca="1" si="58"/>
        <v>42157</v>
      </c>
      <c r="H844" s="370">
        <f>'Order Form'!$L$13</f>
        <v>0</v>
      </c>
      <c r="I844" s="371">
        <f>'Order Form'!E372</f>
        <v>10</v>
      </c>
      <c r="J844" s="372">
        <f>'Order Form'!L372</f>
        <v>0</v>
      </c>
      <c r="K844" s="367" t="str">
        <f t="shared" si="57"/>
        <v>F</v>
      </c>
      <c r="L8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4" s="367" t="str">
        <f>"SS2016"&amp;"-"&amp;D844&amp;"-"&amp;'Order Form'!$P$3&amp;"-2"</f>
        <v>SS2016-0-1-2</v>
      </c>
    </row>
    <row r="845" spans="1:13" x14ac:dyDescent="0.25">
      <c r="A845" s="364">
        <f>'Order Form'!A373</f>
        <v>111349</v>
      </c>
      <c r="B845" s="365">
        <f t="shared" si="55"/>
        <v>111349</v>
      </c>
      <c r="C845" s="366">
        <f t="shared" si="56"/>
        <v>111349</v>
      </c>
      <c r="D845" s="367">
        <f>'Order Form'!$N$2</f>
        <v>0</v>
      </c>
      <c r="E845" s="368">
        <f>'Order Form'!$L$11</f>
        <v>0</v>
      </c>
      <c r="F845" s="368" t="str">
        <f>IF(ISBLANK('Order Form'!$L$12),"",'Order Form'!$L$12)</f>
        <v/>
      </c>
      <c r="G845" s="369">
        <f t="shared" ca="1" si="58"/>
        <v>42157</v>
      </c>
      <c r="H845" s="370">
        <f>'Order Form'!$L$13</f>
        <v>0</v>
      </c>
      <c r="I845" s="371">
        <f>'Order Form'!E373</f>
        <v>10</v>
      </c>
      <c r="J845" s="372">
        <f>'Order Form'!L373</f>
        <v>0</v>
      </c>
      <c r="K845" s="367" t="str">
        <f t="shared" si="57"/>
        <v>F</v>
      </c>
      <c r="L8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5" s="367" t="str">
        <f>"SS2016"&amp;"-"&amp;D845&amp;"-"&amp;'Order Form'!$P$3&amp;"-2"</f>
        <v>SS2016-0-1-2</v>
      </c>
    </row>
    <row r="846" spans="1:13" x14ac:dyDescent="0.25">
      <c r="A846" s="364">
        <f>'Order Form'!A374</f>
        <v>111350</v>
      </c>
      <c r="B846" s="365">
        <f t="shared" si="55"/>
        <v>111350</v>
      </c>
      <c r="C846" s="366">
        <f t="shared" si="56"/>
        <v>111350</v>
      </c>
      <c r="D846" s="367">
        <f>'Order Form'!$N$2</f>
        <v>0</v>
      </c>
      <c r="E846" s="368">
        <f>'Order Form'!$L$11</f>
        <v>0</v>
      </c>
      <c r="F846" s="368" t="str">
        <f>IF(ISBLANK('Order Form'!$L$12),"",'Order Form'!$L$12)</f>
        <v/>
      </c>
      <c r="G846" s="369">
        <f t="shared" ca="1" si="58"/>
        <v>42157</v>
      </c>
      <c r="H846" s="370">
        <f>'Order Form'!$L$13</f>
        <v>0</v>
      </c>
      <c r="I846" s="371">
        <f>'Order Form'!E374</f>
        <v>10</v>
      </c>
      <c r="J846" s="372">
        <f>'Order Form'!L374</f>
        <v>0</v>
      </c>
      <c r="K846" s="367" t="str">
        <f t="shared" si="57"/>
        <v>F</v>
      </c>
      <c r="L8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6" s="367" t="str">
        <f>"SS2016"&amp;"-"&amp;D846&amp;"-"&amp;'Order Form'!$P$3&amp;"-2"</f>
        <v>SS2016-0-1-2</v>
      </c>
    </row>
    <row r="847" spans="1:13" x14ac:dyDescent="0.25">
      <c r="A847" s="364">
        <f>'Order Form'!A375</f>
        <v>108418</v>
      </c>
      <c r="B847" s="365">
        <f t="shared" si="55"/>
        <v>108418</v>
      </c>
      <c r="C847" s="366">
        <f t="shared" si="56"/>
        <v>108418</v>
      </c>
      <c r="D847" s="367">
        <f>'Order Form'!$N$2</f>
        <v>0</v>
      </c>
      <c r="E847" s="368">
        <f>'Order Form'!$L$11</f>
        <v>0</v>
      </c>
      <c r="F847" s="368" t="str">
        <f>IF(ISBLANK('Order Form'!$L$12),"",'Order Form'!$L$12)</f>
        <v/>
      </c>
      <c r="G847" s="369">
        <f t="shared" ca="1" si="58"/>
        <v>42157</v>
      </c>
      <c r="H847" s="370">
        <f>'Order Form'!$L$13</f>
        <v>0</v>
      </c>
      <c r="I847" s="371">
        <f>'Order Form'!E375</f>
        <v>10</v>
      </c>
      <c r="J847" s="372">
        <f>'Order Form'!L375</f>
        <v>0</v>
      </c>
      <c r="K847" s="367" t="str">
        <f t="shared" si="57"/>
        <v>F</v>
      </c>
      <c r="L8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7" s="367" t="str">
        <f>"SS2016"&amp;"-"&amp;D847&amp;"-"&amp;'Order Form'!$P$3&amp;"-2"</f>
        <v>SS2016-0-1-2</v>
      </c>
    </row>
    <row r="848" spans="1:13" x14ac:dyDescent="0.25">
      <c r="A848" s="364">
        <f>'Order Form'!A376</f>
        <v>100558</v>
      </c>
      <c r="B848" s="365">
        <f t="shared" si="55"/>
        <v>100558</v>
      </c>
      <c r="C848" s="366">
        <f t="shared" si="56"/>
        <v>100558</v>
      </c>
      <c r="D848" s="367">
        <f>'Order Form'!$N$2</f>
        <v>0</v>
      </c>
      <c r="E848" s="368">
        <f>'Order Form'!$L$11</f>
        <v>0</v>
      </c>
      <c r="F848" s="368" t="str">
        <f>IF(ISBLANK('Order Form'!$L$12),"",'Order Form'!$L$12)</f>
        <v/>
      </c>
      <c r="G848" s="369">
        <f t="shared" ca="1" si="58"/>
        <v>42157</v>
      </c>
      <c r="H848" s="370">
        <f>'Order Form'!$L$13</f>
        <v>0</v>
      </c>
      <c r="I848" s="371">
        <f>'Order Form'!E376</f>
        <v>10</v>
      </c>
      <c r="J848" s="372">
        <f>'Order Form'!L376</f>
        <v>0</v>
      </c>
      <c r="K848" s="367" t="str">
        <f t="shared" si="57"/>
        <v>F</v>
      </c>
      <c r="L8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8" s="367" t="str">
        <f>"SS2016"&amp;"-"&amp;D848&amp;"-"&amp;'Order Form'!$P$3&amp;"-2"</f>
        <v>SS2016-0-1-2</v>
      </c>
    </row>
    <row r="849" spans="1:13" x14ac:dyDescent="0.25">
      <c r="A849" s="364">
        <f>'Order Form'!A377</f>
        <v>108384</v>
      </c>
      <c r="B849" s="365">
        <f t="shared" si="55"/>
        <v>108384</v>
      </c>
      <c r="C849" s="366">
        <f t="shared" si="56"/>
        <v>108384</v>
      </c>
      <c r="D849" s="367">
        <f>'Order Form'!$N$2</f>
        <v>0</v>
      </c>
      <c r="E849" s="368">
        <f>'Order Form'!$L$11</f>
        <v>0</v>
      </c>
      <c r="F849" s="368" t="str">
        <f>IF(ISBLANK('Order Form'!$L$12),"",'Order Form'!$L$12)</f>
        <v/>
      </c>
      <c r="G849" s="369">
        <f t="shared" ca="1" si="58"/>
        <v>42157</v>
      </c>
      <c r="H849" s="370">
        <f>'Order Form'!$L$13</f>
        <v>0</v>
      </c>
      <c r="I849" s="371">
        <f>'Order Form'!E377</f>
        <v>10</v>
      </c>
      <c r="J849" s="372">
        <f>'Order Form'!L377</f>
        <v>0</v>
      </c>
      <c r="K849" s="367" t="str">
        <f t="shared" si="57"/>
        <v>F</v>
      </c>
      <c r="L8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49" s="367" t="str">
        <f>"SS2016"&amp;"-"&amp;D849&amp;"-"&amp;'Order Form'!$P$3&amp;"-2"</f>
        <v>SS2016-0-1-2</v>
      </c>
    </row>
    <row r="850" spans="1:13" x14ac:dyDescent="0.25">
      <c r="A850" s="364">
        <f>'Order Form'!A378</f>
        <v>108406</v>
      </c>
      <c r="B850" s="365">
        <f t="shared" si="55"/>
        <v>108406</v>
      </c>
      <c r="C850" s="366">
        <f t="shared" si="56"/>
        <v>108406</v>
      </c>
      <c r="D850" s="367">
        <f>'Order Form'!$N$2</f>
        <v>0</v>
      </c>
      <c r="E850" s="368">
        <f>'Order Form'!$L$11</f>
        <v>0</v>
      </c>
      <c r="F850" s="368" t="str">
        <f>IF(ISBLANK('Order Form'!$L$12),"",'Order Form'!$L$12)</f>
        <v/>
      </c>
      <c r="G850" s="369">
        <f t="shared" ca="1" si="58"/>
        <v>42157</v>
      </c>
      <c r="H850" s="370">
        <f>'Order Form'!$L$13</f>
        <v>0</v>
      </c>
      <c r="I850" s="371">
        <f>'Order Form'!E378</f>
        <v>10</v>
      </c>
      <c r="J850" s="372">
        <f>'Order Form'!L378</f>
        <v>0</v>
      </c>
      <c r="K850" s="367" t="str">
        <f t="shared" si="57"/>
        <v>F</v>
      </c>
      <c r="L8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0" s="367" t="str">
        <f>"SS2016"&amp;"-"&amp;D850&amp;"-"&amp;'Order Form'!$P$3&amp;"-2"</f>
        <v>SS2016-0-1-2</v>
      </c>
    </row>
    <row r="851" spans="1:13" x14ac:dyDescent="0.25">
      <c r="A851" s="364">
        <f>'Order Form'!A379</f>
        <v>108405</v>
      </c>
      <c r="B851" s="365">
        <f t="shared" si="55"/>
        <v>108405</v>
      </c>
      <c r="C851" s="366">
        <f t="shared" si="56"/>
        <v>108405</v>
      </c>
      <c r="D851" s="367">
        <f>'Order Form'!$N$2</f>
        <v>0</v>
      </c>
      <c r="E851" s="368">
        <f>'Order Form'!$L$11</f>
        <v>0</v>
      </c>
      <c r="F851" s="368" t="str">
        <f>IF(ISBLANK('Order Form'!$L$12),"",'Order Form'!$L$12)</f>
        <v/>
      </c>
      <c r="G851" s="369">
        <f t="shared" ca="1" si="58"/>
        <v>42157</v>
      </c>
      <c r="H851" s="370">
        <f>'Order Form'!$L$13</f>
        <v>0</v>
      </c>
      <c r="I851" s="371">
        <f>'Order Form'!E379</f>
        <v>10</v>
      </c>
      <c r="J851" s="372">
        <f>'Order Form'!L379</f>
        <v>0</v>
      </c>
      <c r="K851" s="367" t="str">
        <f t="shared" si="57"/>
        <v>F</v>
      </c>
      <c r="L8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1" s="367" t="str">
        <f>"SS2016"&amp;"-"&amp;D851&amp;"-"&amp;'Order Form'!$P$3&amp;"-2"</f>
        <v>SS2016-0-1-2</v>
      </c>
    </row>
    <row r="852" spans="1:13" x14ac:dyDescent="0.25">
      <c r="A852" s="364">
        <f>'Order Form'!A380</f>
        <v>108869</v>
      </c>
      <c r="B852" s="365">
        <f t="shared" si="55"/>
        <v>108869</v>
      </c>
      <c r="C852" s="366">
        <f t="shared" si="56"/>
        <v>108869</v>
      </c>
      <c r="D852" s="367">
        <f>'Order Form'!$N$2</f>
        <v>0</v>
      </c>
      <c r="E852" s="368">
        <f>'Order Form'!$L$11</f>
        <v>0</v>
      </c>
      <c r="F852" s="368" t="str">
        <f>IF(ISBLANK('Order Form'!$L$12),"",'Order Form'!$L$12)</f>
        <v/>
      </c>
      <c r="G852" s="369">
        <f t="shared" ca="1" si="58"/>
        <v>42157</v>
      </c>
      <c r="H852" s="370">
        <f>'Order Form'!$L$13</f>
        <v>0</v>
      </c>
      <c r="I852" s="371">
        <f>'Order Form'!E380</f>
        <v>10</v>
      </c>
      <c r="J852" s="372">
        <f>'Order Form'!L380</f>
        <v>0</v>
      </c>
      <c r="K852" s="367" t="str">
        <f t="shared" si="57"/>
        <v>F</v>
      </c>
      <c r="L8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2" s="367" t="str">
        <f>"SS2016"&amp;"-"&amp;D852&amp;"-"&amp;'Order Form'!$P$3&amp;"-2"</f>
        <v>SS2016-0-1-2</v>
      </c>
    </row>
    <row r="853" spans="1:13" x14ac:dyDescent="0.25">
      <c r="A853" s="364">
        <f>'Order Form'!A381</f>
        <v>100431</v>
      </c>
      <c r="B853" s="365">
        <f t="shared" si="55"/>
        <v>100431</v>
      </c>
      <c r="C853" s="366">
        <f t="shared" si="56"/>
        <v>100431</v>
      </c>
      <c r="D853" s="367">
        <f>'Order Form'!$N$2</f>
        <v>0</v>
      </c>
      <c r="E853" s="368">
        <f>'Order Form'!$L$11</f>
        <v>0</v>
      </c>
      <c r="F853" s="368" t="str">
        <f>IF(ISBLANK('Order Form'!$L$12),"",'Order Form'!$L$12)</f>
        <v/>
      </c>
      <c r="G853" s="369">
        <f t="shared" ca="1" si="58"/>
        <v>42157</v>
      </c>
      <c r="H853" s="370">
        <f>'Order Form'!$L$13</f>
        <v>0</v>
      </c>
      <c r="I853" s="371">
        <f>'Order Form'!E381</f>
        <v>10</v>
      </c>
      <c r="J853" s="372">
        <f>'Order Form'!L381</f>
        <v>0</v>
      </c>
      <c r="K853" s="367" t="str">
        <f t="shared" si="57"/>
        <v>F</v>
      </c>
      <c r="L8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3" s="367" t="str">
        <f>"SS2016"&amp;"-"&amp;D853&amp;"-"&amp;'Order Form'!$P$3&amp;"-2"</f>
        <v>SS2016-0-1-2</v>
      </c>
    </row>
    <row r="854" spans="1:13" x14ac:dyDescent="0.25">
      <c r="A854" s="364">
        <f>'Order Form'!A382</f>
        <v>100423</v>
      </c>
      <c r="B854" s="365">
        <f t="shared" si="55"/>
        <v>100423</v>
      </c>
      <c r="C854" s="366">
        <f t="shared" si="56"/>
        <v>100423</v>
      </c>
      <c r="D854" s="367">
        <f>'Order Form'!$N$2</f>
        <v>0</v>
      </c>
      <c r="E854" s="368">
        <f>'Order Form'!$L$11</f>
        <v>0</v>
      </c>
      <c r="F854" s="368" t="str">
        <f>IF(ISBLANK('Order Form'!$L$12),"",'Order Form'!$L$12)</f>
        <v/>
      </c>
      <c r="G854" s="369">
        <f t="shared" ca="1" si="58"/>
        <v>42157</v>
      </c>
      <c r="H854" s="370">
        <f>'Order Form'!$L$13</f>
        <v>0</v>
      </c>
      <c r="I854" s="371">
        <f>'Order Form'!E382</f>
        <v>10</v>
      </c>
      <c r="J854" s="372">
        <f>'Order Form'!L382</f>
        <v>0</v>
      </c>
      <c r="K854" s="367" t="str">
        <f t="shared" si="57"/>
        <v>F</v>
      </c>
      <c r="L8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4" s="367" t="str">
        <f>"SS2016"&amp;"-"&amp;D854&amp;"-"&amp;'Order Form'!$P$3&amp;"-2"</f>
        <v>SS2016-0-1-2</v>
      </c>
    </row>
    <row r="855" spans="1:13" x14ac:dyDescent="0.25">
      <c r="A855" s="364">
        <f>'Order Form'!A383</f>
        <v>100427</v>
      </c>
      <c r="B855" s="365">
        <f t="shared" si="55"/>
        <v>100427</v>
      </c>
      <c r="C855" s="366">
        <f t="shared" si="56"/>
        <v>100427</v>
      </c>
      <c r="D855" s="367">
        <f>'Order Form'!$N$2</f>
        <v>0</v>
      </c>
      <c r="E855" s="368">
        <f>'Order Form'!$L$11</f>
        <v>0</v>
      </c>
      <c r="F855" s="368" t="str">
        <f>IF(ISBLANK('Order Form'!$L$12),"",'Order Form'!$L$12)</f>
        <v/>
      </c>
      <c r="G855" s="369">
        <f t="shared" ca="1" si="58"/>
        <v>42157</v>
      </c>
      <c r="H855" s="370">
        <f>'Order Form'!$L$13</f>
        <v>0</v>
      </c>
      <c r="I855" s="371">
        <f>'Order Form'!E383</f>
        <v>10</v>
      </c>
      <c r="J855" s="372">
        <f>'Order Form'!L383</f>
        <v>0</v>
      </c>
      <c r="K855" s="367" t="str">
        <f t="shared" si="57"/>
        <v>F</v>
      </c>
      <c r="L8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5" s="367" t="str">
        <f>"SS2016"&amp;"-"&amp;D855&amp;"-"&amp;'Order Form'!$P$3&amp;"-2"</f>
        <v>SS2016-0-1-2</v>
      </c>
    </row>
    <row r="856" spans="1:13" x14ac:dyDescent="0.25">
      <c r="A856" s="364">
        <f>'Order Form'!A384</f>
        <v>107792</v>
      </c>
      <c r="B856" s="365">
        <f t="shared" si="55"/>
        <v>107792</v>
      </c>
      <c r="C856" s="366">
        <f t="shared" si="56"/>
        <v>107792</v>
      </c>
      <c r="D856" s="367">
        <f>'Order Form'!$N$2</f>
        <v>0</v>
      </c>
      <c r="E856" s="368">
        <f>'Order Form'!$L$11</f>
        <v>0</v>
      </c>
      <c r="F856" s="368" t="str">
        <f>IF(ISBLANK('Order Form'!$L$12),"",'Order Form'!$L$12)</f>
        <v/>
      </c>
      <c r="G856" s="369">
        <f t="shared" ca="1" si="58"/>
        <v>42157</v>
      </c>
      <c r="H856" s="370">
        <f>'Order Form'!$L$13</f>
        <v>0</v>
      </c>
      <c r="I856" s="371">
        <f>'Order Form'!E384</f>
        <v>10</v>
      </c>
      <c r="J856" s="372">
        <f>'Order Form'!L384</f>
        <v>0</v>
      </c>
      <c r="K856" s="367" t="str">
        <f t="shared" si="57"/>
        <v>F</v>
      </c>
      <c r="L8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6" s="367" t="str">
        <f>"SS2016"&amp;"-"&amp;D856&amp;"-"&amp;'Order Form'!$P$3&amp;"-2"</f>
        <v>SS2016-0-1-2</v>
      </c>
    </row>
    <row r="857" spans="1:13" x14ac:dyDescent="0.25">
      <c r="A857" s="364">
        <f>'Order Form'!A385</f>
        <v>105759</v>
      </c>
      <c r="B857" s="365">
        <f t="shared" si="55"/>
        <v>105759</v>
      </c>
      <c r="C857" s="366">
        <f t="shared" si="56"/>
        <v>105759</v>
      </c>
      <c r="D857" s="367">
        <f>'Order Form'!$N$2</f>
        <v>0</v>
      </c>
      <c r="E857" s="368">
        <f>'Order Form'!$L$11</f>
        <v>0</v>
      </c>
      <c r="F857" s="368" t="str">
        <f>IF(ISBLANK('Order Form'!$L$12),"",'Order Form'!$L$12)</f>
        <v/>
      </c>
      <c r="G857" s="369">
        <f t="shared" ca="1" si="58"/>
        <v>42157</v>
      </c>
      <c r="H857" s="370">
        <f>'Order Form'!$L$13</f>
        <v>0</v>
      </c>
      <c r="I857" s="371">
        <f>'Order Form'!E385</f>
        <v>10</v>
      </c>
      <c r="J857" s="372">
        <f>'Order Form'!L385</f>
        <v>0</v>
      </c>
      <c r="K857" s="367" t="str">
        <f t="shared" si="57"/>
        <v>F</v>
      </c>
      <c r="L8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7" s="367" t="str">
        <f>"SS2016"&amp;"-"&amp;D857&amp;"-"&amp;'Order Form'!$P$3&amp;"-2"</f>
        <v>SS2016-0-1-2</v>
      </c>
    </row>
    <row r="858" spans="1:13" x14ac:dyDescent="0.25">
      <c r="A858" s="364">
        <f>'Order Form'!A386</f>
        <v>100412</v>
      </c>
      <c r="B858" s="365">
        <f t="shared" si="55"/>
        <v>100412</v>
      </c>
      <c r="C858" s="366">
        <f t="shared" si="56"/>
        <v>100412</v>
      </c>
      <c r="D858" s="367">
        <f>'Order Form'!$N$2</f>
        <v>0</v>
      </c>
      <c r="E858" s="368">
        <f>'Order Form'!$L$11</f>
        <v>0</v>
      </c>
      <c r="F858" s="368" t="str">
        <f>IF(ISBLANK('Order Form'!$L$12),"",'Order Form'!$L$12)</f>
        <v/>
      </c>
      <c r="G858" s="369">
        <f t="shared" ca="1" si="58"/>
        <v>42157</v>
      </c>
      <c r="H858" s="370">
        <f>'Order Form'!$L$13</f>
        <v>0</v>
      </c>
      <c r="I858" s="371">
        <f>'Order Form'!E386</f>
        <v>10</v>
      </c>
      <c r="J858" s="372">
        <f>'Order Form'!L386</f>
        <v>0</v>
      </c>
      <c r="K858" s="367" t="str">
        <f t="shared" si="57"/>
        <v>F</v>
      </c>
      <c r="L8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8" s="367" t="str">
        <f>"SS2016"&amp;"-"&amp;D858&amp;"-"&amp;'Order Form'!$P$3&amp;"-2"</f>
        <v>SS2016-0-1-2</v>
      </c>
    </row>
    <row r="859" spans="1:13" x14ac:dyDescent="0.25">
      <c r="A859" s="364">
        <f>'Order Form'!A387</f>
        <v>111352</v>
      </c>
      <c r="B859" s="365">
        <f t="shared" si="55"/>
        <v>111352</v>
      </c>
      <c r="C859" s="366">
        <f t="shared" si="56"/>
        <v>111352</v>
      </c>
      <c r="D859" s="367">
        <f>'Order Form'!$N$2</f>
        <v>0</v>
      </c>
      <c r="E859" s="368">
        <f>'Order Form'!$L$11</f>
        <v>0</v>
      </c>
      <c r="F859" s="368" t="str">
        <f>IF(ISBLANK('Order Form'!$L$12),"",'Order Form'!$L$12)</f>
        <v/>
      </c>
      <c r="G859" s="369">
        <f t="shared" ca="1" si="58"/>
        <v>42157</v>
      </c>
      <c r="H859" s="370">
        <f>'Order Form'!$L$13</f>
        <v>0</v>
      </c>
      <c r="I859" s="371">
        <f>'Order Form'!E387</f>
        <v>10</v>
      </c>
      <c r="J859" s="372">
        <f>'Order Form'!L387</f>
        <v>0</v>
      </c>
      <c r="K859" s="367" t="str">
        <f t="shared" si="57"/>
        <v>F</v>
      </c>
      <c r="L8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59" s="367" t="str">
        <f>"SS2016"&amp;"-"&amp;D859&amp;"-"&amp;'Order Form'!$P$3&amp;"-2"</f>
        <v>SS2016-0-1-2</v>
      </c>
    </row>
    <row r="860" spans="1:13" x14ac:dyDescent="0.25">
      <c r="A860" s="364">
        <f>'Order Form'!A388</f>
        <v>100424</v>
      </c>
      <c r="B860" s="365">
        <f t="shared" si="55"/>
        <v>100424</v>
      </c>
      <c r="C860" s="366">
        <f t="shared" si="56"/>
        <v>100424</v>
      </c>
      <c r="D860" s="367">
        <f>'Order Form'!$N$2</f>
        <v>0</v>
      </c>
      <c r="E860" s="368">
        <f>'Order Form'!$L$11</f>
        <v>0</v>
      </c>
      <c r="F860" s="368" t="str">
        <f>IF(ISBLANK('Order Form'!$L$12),"",'Order Form'!$L$12)</f>
        <v/>
      </c>
      <c r="G860" s="369">
        <f t="shared" ca="1" si="58"/>
        <v>42157</v>
      </c>
      <c r="H860" s="370">
        <f>'Order Form'!$L$13</f>
        <v>0</v>
      </c>
      <c r="I860" s="371">
        <f>'Order Form'!E388</f>
        <v>10</v>
      </c>
      <c r="J860" s="372">
        <f>'Order Form'!L388</f>
        <v>0</v>
      </c>
      <c r="K860" s="367" t="str">
        <f t="shared" si="57"/>
        <v>F</v>
      </c>
      <c r="L8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0" s="367" t="str">
        <f>"SS2016"&amp;"-"&amp;D860&amp;"-"&amp;'Order Form'!$P$3&amp;"-2"</f>
        <v>SS2016-0-1-2</v>
      </c>
    </row>
    <row r="861" spans="1:13" x14ac:dyDescent="0.25">
      <c r="A861" s="364">
        <f>'Order Form'!A389</f>
        <v>100425</v>
      </c>
      <c r="B861" s="365">
        <f t="shared" si="55"/>
        <v>100425</v>
      </c>
      <c r="C861" s="366">
        <f t="shared" si="56"/>
        <v>100425</v>
      </c>
      <c r="D861" s="367">
        <f>'Order Form'!$N$2</f>
        <v>0</v>
      </c>
      <c r="E861" s="368">
        <f>'Order Form'!$L$11</f>
        <v>0</v>
      </c>
      <c r="F861" s="368" t="str">
        <f>IF(ISBLANK('Order Form'!$L$12),"",'Order Form'!$L$12)</f>
        <v/>
      </c>
      <c r="G861" s="369">
        <f t="shared" ca="1" si="58"/>
        <v>42157</v>
      </c>
      <c r="H861" s="370">
        <f>'Order Form'!$L$13</f>
        <v>0</v>
      </c>
      <c r="I861" s="371">
        <f>'Order Form'!E389</f>
        <v>10</v>
      </c>
      <c r="J861" s="372">
        <f>'Order Form'!L389</f>
        <v>0</v>
      </c>
      <c r="K861" s="367" t="str">
        <f t="shared" si="57"/>
        <v>F</v>
      </c>
      <c r="L8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1" s="367" t="str">
        <f>"SS2016"&amp;"-"&amp;D861&amp;"-"&amp;'Order Form'!$P$3&amp;"-2"</f>
        <v>SS2016-0-1-2</v>
      </c>
    </row>
    <row r="862" spans="1:13" x14ac:dyDescent="0.25">
      <c r="A862" s="364">
        <f>'Order Form'!A390</f>
        <v>100684</v>
      </c>
      <c r="B862" s="365">
        <f t="shared" si="55"/>
        <v>100684</v>
      </c>
      <c r="C862" s="366">
        <f t="shared" si="56"/>
        <v>100684</v>
      </c>
      <c r="D862" s="367">
        <f>'Order Form'!$N$2</f>
        <v>0</v>
      </c>
      <c r="E862" s="368">
        <f>'Order Form'!$L$11</f>
        <v>0</v>
      </c>
      <c r="F862" s="368" t="str">
        <f>IF(ISBLANK('Order Form'!$L$12),"",'Order Form'!$L$12)</f>
        <v/>
      </c>
      <c r="G862" s="369">
        <f t="shared" ca="1" si="58"/>
        <v>42157</v>
      </c>
      <c r="H862" s="370">
        <f>'Order Form'!$L$13</f>
        <v>0</v>
      </c>
      <c r="I862" s="371">
        <f>'Order Form'!E390</f>
        <v>10</v>
      </c>
      <c r="J862" s="372">
        <f>'Order Form'!L390</f>
        <v>0</v>
      </c>
      <c r="K862" s="367" t="str">
        <f t="shared" si="57"/>
        <v>F</v>
      </c>
      <c r="L8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2" s="367" t="str">
        <f>"SS2016"&amp;"-"&amp;D862&amp;"-"&amp;'Order Form'!$P$3&amp;"-2"</f>
        <v>SS2016-0-1-2</v>
      </c>
    </row>
    <row r="863" spans="1:13" x14ac:dyDescent="0.25">
      <c r="A863" s="364">
        <f>'Order Form'!A391</f>
        <v>100460</v>
      </c>
      <c r="B863" s="365">
        <f t="shared" si="55"/>
        <v>100460</v>
      </c>
      <c r="C863" s="366">
        <f t="shared" si="56"/>
        <v>100460</v>
      </c>
      <c r="D863" s="367">
        <f>'Order Form'!$N$2</f>
        <v>0</v>
      </c>
      <c r="E863" s="368">
        <f>'Order Form'!$L$11</f>
        <v>0</v>
      </c>
      <c r="F863" s="368" t="str">
        <f>IF(ISBLANK('Order Form'!$L$12),"",'Order Form'!$L$12)</f>
        <v/>
      </c>
      <c r="G863" s="369">
        <f t="shared" ca="1" si="58"/>
        <v>42157</v>
      </c>
      <c r="H863" s="370">
        <f>'Order Form'!$L$13</f>
        <v>0</v>
      </c>
      <c r="I863" s="371">
        <f>'Order Form'!E391</f>
        <v>10</v>
      </c>
      <c r="J863" s="372">
        <f>'Order Form'!L391</f>
        <v>0</v>
      </c>
      <c r="K863" s="367" t="str">
        <f t="shared" si="57"/>
        <v>F</v>
      </c>
      <c r="L8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3" s="367" t="str">
        <f>"SS2016"&amp;"-"&amp;D863&amp;"-"&amp;'Order Form'!$P$3&amp;"-2"</f>
        <v>SS2016-0-1-2</v>
      </c>
    </row>
    <row r="864" spans="1:13" x14ac:dyDescent="0.25">
      <c r="A864" s="364">
        <f>'Order Form'!A392</f>
        <v>108377</v>
      </c>
      <c r="B864" s="365">
        <f t="shared" si="55"/>
        <v>108377</v>
      </c>
      <c r="C864" s="366">
        <f t="shared" si="56"/>
        <v>108377</v>
      </c>
      <c r="D864" s="367">
        <f>'Order Form'!$N$2</f>
        <v>0</v>
      </c>
      <c r="E864" s="368">
        <f>'Order Form'!$L$11</f>
        <v>0</v>
      </c>
      <c r="F864" s="368" t="str">
        <f>IF(ISBLANK('Order Form'!$L$12),"",'Order Form'!$L$12)</f>
        <v/>
      </c>
      <c r="G864" s="369">
        <f t="shared" ca="1" si="58"/>
        <v>42157</v>
      </c>
      <c r="H864" s="370">
        <f>'Order Form'!$L$13</f>
        <v>0</v>
      </c>
      <c r="I864" s="371">
        <f>'Order Form'!E392</f>
        <v>10</v>
      </c>
      <c r="J864" s="372">
        <f>'Order Form'!L392</f>
        <v>0</v>
      </c>
      <c r="K864" s="367" t="str">
        <f t="shared" si="57"/>
        <v>F</v>
      </c>
      <c r="L8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4" s="367" t="str">
        <f>"SS2016"&amp;"-"&amp;D864&amp;"-"&amp;'Order Form'!$P$3&amp;"-2"</f>
        <v>SS2016-0-1-2</v>
      </c>
    </row>
    <row r="865" spans="1:13" x14ac:dyDescent="0.25">
      <c r="A865" s="364">
        <f>'Order Form'!A393</f>
        <v>104834</v>
      </c>
      <c r="B865" s="365">
        <f t="shared" si="55"/>
        <v>104834</v>
      </c>
      <c r="C865" s="366">
        <f t="shared" si="56"/>
        <v>104834</v>
      </c>
      <c r="D865" s="367">
        <f>'Order Form'!$N$2</f>
        <v>0</v>
      </c>
      <c r="E865" s="368">
        <f>'Order Form'!$L$11</f>
        <v>0</v>
      </c>
      <c r="F865" s="368" t="str">
        <f>IF(ISBLANK('Order Form'!$L$12),"",'Order Form'!$L$12)</f>
        <v/>
      </c>
      <c r="G865" s="369">
        <f t="shared" ca="1" si="58"/>
        <v>42157</v>
      </c>
      <c r="H865" s="370">
        <f>'Order Form'!$L$13</f>
        <v>0</v>
      </c>
      <c r="I865" s="371">
        <f>'Order Form'!E393</f>
        <v>10</v>
      </c>
      <c r="J865" s="372">
        <f>'Order Form'!L393</f>
        <v>0</v>
      </c>
      <c r="K865" s="367" t="str">
        <f t="shared" si="57"/>
        <v>F</v>
      </c>
      <c r="L8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5" s="367" t="str">
        <f>"SS2016"&amp;"-"&amp;D865&amp;"-"&amp;'Order Form'!$P$3&amp;"-2"</f>
        <v>SS2016-0-1-2</v>
      </c>
    </row>
    <row r="866" spans="1:13" x14ac:dyDescent="0.25">
      <c r="A866" s="364">
        <f>'Order Form'!A394</f>
        <v>111361</v>
      </c>
      <c r="B866" s="365">
        <f t="shared" si="55"/>
        <v>111361</v>
      </c>
      <c r="C866" s="366">
        <f t="shared" si="56"/>
        <v>111361</v>
      </c>
      <c r="D866" s="367">
        <f>'Order Form'!$N$2</f>
        <v>0</v>
      </c>
      <c r="E866" s="368">
        <f>'Order Form'!$L$11</f>
        <v>0</v>
      </c>
      <c r="F866" s="368" t="str">
        <f>IF(ISBLANK('Order Form'!$L$12),"",'Order Form'!$L$12)</f>
        <v/>
      </c>
      <c r="G866" s="369">
        <f t="shared" ca="1" si="58"/>
        <v>42157</v>
      </c>
      <c r="H866" s="370">
        <f>'Order Form'!$L$13</f>
        <v>0</v>
      </c>
      <c r="I866" s="371">
        <f>'Order Form'!E394</f>
        <v>10</v>
      </c>
      <c r="J866" s="372">
        <f>'Order Form'!L394</f>
        <v>0</v>
      </c>
      <c r="K866" s="367" t="str">
        <f t="shared" si="57"/>
        <v>F</v>
      </c>
      <c r="L8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6" s="367" t="str">
        <f>"SS2016"&amp;"-"&amp;D866&amp;"-"&amp;'Order Form'!$P$3&amp;"-2"</f>
        <v>SS2016-0-1-2</v>
      </c>
    </row>
    <row r="867" spans="1:13" x14ac:dyDescent="0.25">
      <c r="A867" s="364">
        <f>'Order Form'!A395</f>
        <v>100441</v>
      </c>
      <c r="B867" s="365">
        <f t="shared" si="55"/>
        <v>100441</v>
      </c>
      <c r="C867" s="366">
        <f t="shared" si="56"/>
        <v>100441</v>
      </c>
      <c r="D867" s="367">
        <f>'Order Form'!$N$2</f>
        <v>0</v>
      </c>
      <c r="E867" s="368">
        <f>'Order Form'!$L$11</f>
        <v>0</v>
      </c>
      <c r="F867" s="368" t="str">
        <f>IF(ISBLANK('Order Form'!$L$12),"",'Order Form'!$L$12)</f>
        <v/>
      </c>
      <c r="G867" s="369">
        <f t="shared" ca="1" si="58"/>
        <v>42157</v>
      </c>
      <c r="H867" s="370">
        <f>'Order Form'!$L$13</f>
        <v>0</v>
      </c>
      <c r="I867" s="371">
        <f>'Order Form'!E395</f>
        <v>10</v>
      </c>
      <c r="J867" s="372">
        <f>'Order Form'!L395</f>
        <v>0</v>
      </c>
      <c r="K867" s="367" t="str">
        <f t="shared" si="57"/>
        <v>F</v>
      </c>
      <c r="L8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7" s="367" t="str">
        <f>"SS2016"&amp;"-"&amp;D867&amp;"-"&amp;'Order Form'!$P$3&amp;"-2"</f>
        <v>SS2016-0-1-2</v>
      </c>
    </row>
    <row r="868" spans="1:13" x14ac:dyDescent="0.25">
      <c r="A868" s="364">
        <f>'Order Form'!A396</f>
        <v>100448</v>
      </c>
      <c r="B868" s="365">
        <f t="shared" si="55"/>
        <v>100448</v>
      </c>
      <c r="C868" s="366">
        <f t="shared" si="56"/>
        <v>100448</v>
      </c>
      <c r="D868" s="367">
        <f>'Order Form'!$N$2</f>
        <v>0</v>
      </c>
      <c r="E868" s="368">
        <f>'Order Form'!$L$11</f>
        <v>0</v>
      </c>
      <c r="F868" s="368" t="str">
        <f>IF(ISBLANK('Order Form'!$L$12),"",'Order Form'!$L$12)</f>
        <v/>
      </c>
      <c r="G868" s="369">
        <f t="shared" ca="1" si="58"/>
        <v>42157</v>
      </c>
      <c r="H868" s="370">
        <f>'Order Form'!$L$13</f>
        <v>0</v>
      </c>
      <c r="I868" s="371">
        <f>'Order Form'!E396</f>
        <v>10</v>
      </c>
      <c r="J868" s="372">
        <f>'Order Form'!L396</f>
        <v>0</v>
      </c>
      <c r="K868" s="367" t="str">
        <f t="shared" si="57"/>
        <v>F</v>
      </c>
      <c r="L8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8" s="367" t="str">
        <f>"SS2016"&amp;"-"&amp;D868&amp;"-"&amp;'Order Form'!$P$3&amp;"-2"</f>
        <v>SS2016-0-1-2</v>
      </c>
    </row>
    <row r="869" spans="1:13" x14ac:dyDescent="0.25">
      <c r="A869" s="364">
        <f>'Order Form'!A397</f>
        <v>108867</v>
      </c>
      <c r="B869" s="365">
        <f t="shared" si="55"/>
        <v>108867</v>
      </c>
      <c r="C869" s="366">
        <f t="shared" si="56"/>
        <v>108867</v>
      </c>
      <c r="D869" s="367">
        <f>'Order Form'!$N$2</f>
        <v>0</v>
      </c>
      <c r="E869" s="368">
        <f>'Order Form'!$L$11</f>
        <v>0</v>
      </c>
      <c r="F869" s="368" t="str">
        <f>IF(ISBLANK('Order Form'!$L$12),"",'Order Form'!$L$12)</f>
        <v/>
      </c>
      <c r="G869" s="369">
        <f t="shared" ca="1" si="58"/>
        <v>42157</v>
      </c>
      <c r="H869" s="370">
        <f>'Order Form'!$L$13</f>
        <v>0</v>
      </c>
      <c r="I869" s="371">
        <f>'Order Form'!E397</f>
        <v>10</v>
      </c>
      <c r="J869" s="372">
        <f>'Order Form'!L397</f>
        <v>0</v>
      </c>
      <c r="K869" s="367" t="str">
        <f t="shared" si="57"/>
        <v>F</v>
      </c>
      <c r="L8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69" s="367" t="str">
        <f>"SS2016"&amp;"-"&amp;D869&amp;"-"&amp;'Order Form'!$P$3&amp;"-2"</f>
        <v>SS2016-0-1-2</v>
      </c>
    </row>
    <row r="870" spans="1:13" x14ac:dyDescent="0.25">
      <c r="A870" s="364">
        <f>'Order Form'!A398</f>
        <v>108884</v>
      </c>
      <c r="B870" s="365">
        <f t="shared" si="55"/>
        <v>108884</v>
      </c>
      <c r="C870" s="366">
        <f t="shared" si="56"/>
        <v>108884</v>
      </c>
      <c r="D870" s="367">
        <f>'Order Form'!$N$2</f>
        <v>0</v>
      </c>
      <c r="E870" s="368">
        <f>'Order Form'!$L$11</f>
        <v>0</v>
      </c>
      <c r="F870" s="368" t="str">
        <f>IF(ISBLANK('Order Form'!$L$12),"",'Order Form'!$L$12)</f>
        <v/>
      </c>
      <c r="G870" s="369">
        <f t="shared" ca="1" si="58"/>
        <v>42157</v>
      </c>
      <c r="H870" s="370">
        <f>'Order Form'!$L$13</f>
        <v>0</v>
      </c>
      <c r="I870" s="371">
        <f>'Order Form'!E398</f>
        <v>10</v>
      </c>
      <c r="J870" s="372">
        <f>'Order Form'!L398</f>
        <v>0</v>
      </c>
      <c r="K870" s="367" t="str">
        <f t="shared" si="57"/>
        <v>F</v>
      </c>
      <c r="L8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0" s="367" t="str">
        <f>"SS2016"&amp;"-"&amp;D870&amp;"-"&amp;'Order Form'!$P$3&amp;"-2"</f>
        <v>SS2016-0-1-2</v>
      </c>
    </row>
    <row r="871" spans="1:13" x14ac:dyDescent="0.25">
      <c r="A871" s="364">
        <f>'Order Form'!A399</f>
        <v>108846</v>
      </c>
      <c r="B871" s="365">
        <f t="shared" si="55"/>
        <v>108846</v>
      </c>
      <c r="C871" s="366">
        <f t="shared" si="56"/>
        <v>108846</v>
      </c>
      <c r="D871" s="367">
        <f>'Order Form'!$N$2</f>
        <v>0</v>
      </c>
      <c r="E871" s="368">
        <f>'Order Form'!$L$11</f>
        <v>0</v>
      </c>
      <c r="F871" s="368" t="str">
        <f>IF(ISBLANK('Order Form'!$L$12),"",'Order Form'!$L$12)</f>
        <v/>
      </c>
      <c r="G871" s="369">
        <f t="shared" ca="1" si="58"/>
        <v>42157</v>
      </c>
      <c r="H871" s="370">
        <f>'Order Form'!$L$13</f>
        <v>0</v>
      </c>
      <c r="I871" s="371">
        <f>'Order Form'!E399</f>
        <v>10</v>
      </c>
      <c r="J871" s="372">
        <f>'Order Form'!L399</f>
        <v>0</v>
      </c>
      <c r="K871" s="367" t="str">
        <f t="shared" si="57"/>
        <v>F</v>
      </c>
      <c r="L8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1" s="367" t="str">
        <f>"SS2016"&amp;"-"&amp;D871&amp;"-"&amp;'Order Form'!$P$3&amp;"-2"</f>
        <v>SS2016-0-1-2</v>
      </c>
    </row>
    <row r="872" spans="1:13" x14ac:dyDescent="0.25">
      <c r="A872" s="364">
        <f>'Order Form'!A400</f>
        <v>111357</v>
      </c>
      <c r="B872" s="365">
        <f t="shared" si="55"/>
        <v>111357</v>
      </c>
      <c r="C872" s="366">
        <f t="shared" si="56"/>
        <v>111357</v>
      </c>
      <c r="D872" s="367">
        <f>'Order Form'!$N$2</f>
        <v>0</v>
      </c>
      <c r="E872" s="368">
        <f>'Order Form'!$L$11</f>
        <v>0</v>
      </c>
      <c r="F872" s="368" t="str">
        <f>IF(ISBLANK('Order Form'!$L$12),"",'Order Form'!$L$12)</f>
        <v/>
      </c>
      <c r="G872" s="369">
        <f t="shared" ca="1" si="58"/>
        <v>42157</v>
      </c>
      <c r="H872" s="370">
        <f>'Order Form'!$L$13</f>
        <v>0</v>
      </c>
      <c r="I872" s="371">
        <f>'Order Form'!E400</f>
        <v>10</v>
      </c>
      <c r="J872" s="372">
        <f>'Order Form'!L400</f>
        <v>0</v>
      </c>
      <c r="K872" s="367" t="str">
        <f t="shared" si="57"/>
        <v>F</v>
      </c>
      <c r="L8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2" s="367" t="str">
        <f>"SS2016"&amp;"-"&amp;D872&amp;"-"&amp;'Order Form'!$P$3&amp;"-2"</f>
        <v>SS2016-0-1-2</v>
      </c>
    </row>
    <row r="873" spans="1:13" x14ac:dyDescent="0.25">
      <c r="A873" s="364">
        <f>'Order Form'!A401</f>
        <v>104840</v>
      </c>
      <c r="B873" s="365">
        <f t="shared" si="55"/>
        <v>104840</v>
      </c>
      <c r="C873" s="366">
        <f t="shared" si="56"/>
        <v>104840</v>
      </c>
      <c r="D873" s="367">
        <f>'Order Form'!$N$2</f>
        <v>0</v>
      </c>
      <c r="E873" s="368">
        <f>'Order Form'!$L$11</f>
        <v>0</v>
      </c>
      <c r="F873" s="368" t="str">
        <f>IF(ISBLANK('Order Form'!$L$12),"",'Order Form'!$L$12)</f>
        <v/>
      </c>
      <c r="G873" s="369">
        <f t="shared" ca="1" si="58"/>
        <v>42157</v>
      </c>
      <c r="H873" s="370">
        <f>'Order Form'!$L$13</f>
        <v>0</v>
      </c>
      <c r="I873" s="371">
        <f>'Order Form'!E401</f>
        <v>10</v>
      </c>
      <c r="J873" s="372">
        <f>'Order Form'!L401</f>
        <v>0</v>
      </c>
      <c r="K873" s="367" t="str">
        <f t="shared" si="57"/>
        <v>F</v>
      </c>
      <c r="L8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3" s="367" t="str">
        <f>"SS2016"&amp;"-"&amp;D873&amp;"-"&amp;'Order Form'!$P$3&amp;"-2"</f>
        <v>SS2016-0-1-2</v>
      </c>
    </row>
    <row r="874" spans="1:13" x14ac:dyDescent="0.25">
      <c r="A874" s="364">
        <f>'Order Form'!A402</f>
        <v>108408</v>
      </c>
      <c r="B874" s="365">
        <f t="shared" ref="B874:B937" si="59">A874</f>
        <v>108408</v>
      </c>
      <c r="C874" s="366">
        <f t="shared" ref="C874:C937" si="60">IF(B874=0,A874,B874)</f>
        <v>108408</v>
      </c>
      <c r="D874" s="367">
        <f>'Order Form'!$N$2</f>
        <v>0</v>
      </c>
      <c r="E874" s="368">
        <f>'Order Form'!$L$11</f>
        <v>0</v>
      </c>
      <c r="F874" s="368" t="str">
        <f>IF(ISBLANK('Order Form'!$L$12),"",'Order Form'!$L$12)</f>
        <v/>
      </c>
      <c r="G874" s="369">
        <f t="shared" ca="1" si="58"/>
        <v>42157</v>
      </c>
      <c r="H874" s="370">
        <f>'Order Form'!$L$13</f>
        <v>0</v>
      </c>
      <c r="I874" s="371">
        <f>'Order Form'!E402</f>
        <v>10</v>
      </c>
      <c r="J874" s="372">
        <f>'Order Form'!L402</f>
        <v>0</v>
      </c>
      <c r="K874" s="367" t="str">
        <f t="shared" ref="K874:K937" si="61">IF(J874=0,"F","T")</f>
        <v>F</v>
      </c>
      <c r="L8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4" s="367" t="str">
        <f>"SS2016"&amp;"-"&amp;D874&amp;"-"&amp;'Order Form'!$P$3&amp;"-2"</f>
        <v>SS2016-0-1-2</v>
      </c>
    </row>
    <row r="875" spans="1:13" x14ac:dyDescent="0.25">
      <c r="A875" s="364">
        <f>'Order Form'!A403</f>
        <v>105735</v>
      </c>
      <c r="B875" s="365">
        <f t="shared" si="59"/>
        <v>105735</v>
      </c>
      <c r="C875" s="366">
        <f t="shared" si="60"/>
        <v>105735</v>
      </c>
      <c r="D875" s="367">
        <f>'Order Form'!$N$2</f>
        <v>0</v>
      </c>
      <c r="E875" s="368">
        <f>'Order Form'!$L$11</f>
        <v>0</v>
      </c>
      <c r="F875" s="368" t="str">
        <f>IF(ISBLANK('Order Form'!$L$12),"",'Order Form'!$L$12)</f>
        <v/>
      </c>
      <c r="G875" s="369">
        <f t="shared" ca="1" si="58"/>
        <v>42157</v>
      </c>
      <c r="H875" s="370">
        <f>'Order Form'!$L$13</f>
        <v>0</v>
      </c>
      <c r="I875" s="371">
        <f>'Order Form'!E403</f>
        <v>10</v>
      </c>
      <c r="J875" s="372">
        <f>'Order Form'!L403</f>
        <v>0</v>
      </c>
      <c r="K875" s="367" t="str">
        <f t="shared" si="61"/>
        <v>F</v>
      </c>
      <c r="L8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5" s="367" t="str">
        <f>"SS2016"&amp;"-"&amp;D875&amp;"-"&amp;'Order Form'!$P$3&amp;"-2"</f>
        <v>SS2016-0-1-2</v>
      </c>
    </row>
    <row r="876" spans="1:13" x14ac:dyDescent="0.25">
      <c r="A876" s="364">
        <f>'Order Form'!A404</f>
        <v>105736</v>
      </c>
      <c r="B876" s="365">
        <f t="shared" si="59"/>
        <v>105736</v>
      </c>
      <c r="C876" s="366">
        <f t="shared" si="60"/>
        <v>105736</v>
      </c>
      <c r="D876" s="367">
        <f>'Order Form'!$N$2</f>
        <v>0</v>
      </c>
      <c r="E876" s="368">
        <f>'Order Form'!$L$11</f>
        <v>0</v>
      </c>
      <c r="F876" s="368" t="str">
        <f>IF(ISBLANK('Order Form'!$L$12),"",'Order Form'!$L$12)</f>
        <v/>
      </c>
      <c r="G876" s="369">
        <f t="shared" ca="1" si="58"/>
        <v>42157</v>
      </c>
      <c r="H876" s="370">
        <f>'Order Form'!$L$13</f>
        <v>0</v>
      </c>
      <c r="I876" s="371">
        <f>'Order Form'!E404</f>
        <v>10</v>
      </c>
      <c r="J876" s="372">
        <f>'Order Form'!L404</f>
        <v>0</v>
      </c>
      <c r="K876" s="367" t="str">
        <f t="shared" si="61"/>
        <v>F</v>
      </c>
      <c r="L8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6" s="367" t="str">
        <f>"SS2016"&amp;"-"&amp;D876&amp;"-"&amp;'Order Form'!$P$3&amp;"-2"</f>
        <v>SS2016-0-1-2</v>
      </c>
    </row>
    <row r="877" spans="1:13" x14ac:dyDescent="0.25">
      <c r="A877" s="364">
        <f>'Order Form'!A405</f>
        <v>100821</v>
      </c>
      <c r="B877" s="365">
        <f t="shared" si="59"/>
        <v>100821</v>
      </c>
      <c r="C877" s="366">
        <f t="shared" si="60"/>
        <v>100821</v>
      </c>
      <c r="D877" s="367">
        <f>'Order Form'!$N$2</f>
        <v>0</v>
      </c>
      <c r="E877" s="368">
        <f>'Order Form'!$L$11</f>
        <v>0</v>
      </c>
      <c r="F877" s="368" t="str">
        <f>IF(ISBLANK('Order Form'!$L$12),"",'Order Form'!$L$12)</f>
        <v/>
      </c>
      <c r="G877" s="369">
        <f t="shared" ca="1" si="58"/>
        <v>42157</v>
      </c>
      <c r="H877" s="370">
        <f>'Order Form'!$L$13</f>
        <v>0</v>
      </c>
      <c r="I877" s="371">
        <f>'Order Form'!E405</f>
        <v>10</v>
      </c>
      <c r="J877" s="372">
        <f>'Order Form'!L405</f>
        <v>0</v>
      </c>
      <c r="K877" s="367" t="str">
        <f t="shared" si="61"/>
        <v>F</v>
      </c>
      <c r="L8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7" s="367" t="str">
        <f>"SS2016"&amp;"-"&amp;D877&amp;"-"&amp;'Order Form'!$P$3&amp;"-2"</f>
        <v>SS2016-0-1-2</v>
      </c>
    </row>
    <row r="878" spans="1:13" x14ac:dyDescent="0.25">
      <c r="A878" s="364">
        <f>'Order Form'!A406</f>
        <v>105753</v>
      </c>
      <c r="B878" s="365">
        <f t="shared" si="59"/>
        <v>105753</v>
      </c>
      <c r="C878" s="366">
        <f t="shared" si="60"/>
        <v>105753</v>
      </c>
      <c r="D878" s="367">
        <f>'Order Form'!$N$2</f>
        <v>0</v>
      </c>
      <c r="E878" s="368">
        <f>'Order Form'!$L$11</f>
        <v>0</v>
      </c>
      <c r="F878" s="368" t="str">
        <f>IF(ISBLANK('Order Form'!$L$12),"",'Order Form'!$L$12)</f>
        <v/>
      </c>
      <c r="G878" s="369">
        <f t="shared" ca="1" si="58"/>
        <v>42157</v>
      </c>
      <c r="H878" s="370">
        <f>'Order Form'!$L$13</f>
        <v>0</v>
      </c>
      <c r="I878" s="371">
        <f>'Order Form'!E406</f>
        <v>10</v>
      </c>
      <c r="J878" s="372">
        <f>'Order Form'!L406</f>
        <v>0</v>
      </c>
      <c r="K878" s="367" t="str">
        <f t="shared" si="61"/>
        <v>F</v>
      </c>
      <c r="L8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8" s="367" t="str">
        <f>"SS2016"&amp;"-"&amp;D878&amp;"-"&amp;'Order Form'!$P$3&amp;"-2"</f>
        <v>SS2016-0-1-2</v>
      </c>
    </row>
    <row r="879" spans="1:13" x14ac:dyDescent="0.25">
      <c r="A879" s="364">
        <f>'Order Form'!A407</f>
        <v>111364</v>
      </c>
      <c r="B879" s="365">
        <f t="shared" si="59"/>
        <v>111364</v>
      </c>
      <c r="C879" s="366">
        <f t="shared" si="60"/>
        <v>111364</v>
      </c>
      <c r="D879" s="367">
        <f>'Order Form'!$N$2</f>
        <v>0</v>
      </c>
      <c r="E879" s="368">
        <f>'Order Form'!$L$11</f>
        <v>0</v>
      </c>
      <c r="F879" s="368" t="str">
        <f>IF(ISBLANK('Order Form'!$L$12),"",'Order Form'!$L$12)</f>
        <v/>
      </c>
      <c r="G879" s="369">
        <f t="shared" ca="1" si="58"/>
        <v>42157</v>
      </c>
      <c r="H879" s="370">
        <f>'Order Form'!$L$13</f>
        <v>0</v>
      </c>
      <c r="I879" s="371">
        <f>'Order Form'!E407</f>
        <v>10</v>
      </c>
      <c r="J879" s="372">
        <f>'Order Form'!L407</f>
        <v>0</v>
      </c>
      <c r="K879" s="367" t="str">
        <f t="shared" si="61"/>
        <v>F</v>
      </c>
      <c r="L8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79" s="367" t="str">
        <f>"SS2016"&amp;"-"&amp;D879&amp;"-"&amp;'Order Form'!$P$3&amp;"-2"</f>
        <v>SS2016-0-1-2</v>
      </c>
    </row>
    <row r="880" spans="1:13" x14ac:dyDescent="0.25">
      <c r="A880" s="364">
        <f>'Order Form'!A408</f>
        <v>111358</v>
      </c>
      <c r="B880" s="365">
        <f t="shared" si="59"/>
        <v>111358</v>
      </c>
      <c r="C880" s="366">
        <f t="shared" si="60"/>
        <v>111358</v>
      </c>
      <c r="D880" s="367">
        <f>'Order Form'!$N$2</f>
        <v>0</v>
      </c>
      <c r="E880" s="368">
        <f>'Order Form'!$L$11</f>
        <v>0</v>
      </c>
      <c r="F880" s="368" t="str">
        <f>IF(ISBLANK('Order Form'!$L$12),"",'Order Form'!$L$12)</f>
        <v/>
      </c>
      <c r="G880" s="369">
        <f t="shared" ca="1" si="58"/>
        <v>42157</v>
      </c>
      <c r="H880" s="370">
        <f>'Order Form'!$L$13</f>
        <v>0</v>
      </c>
      <c r="I880" s="371">
        <f>'Order Form'!E408</f>
        <v>10</v>
      </c>
      <c r="J880" s="372">
        <f>'Order Form'!L408</f>
        <v>0</v>
      </c>
      <c r="K880" s="367" t="str">
        <f t="shared" si="61"/>
        <v>F</v>
      </c>
      <c r="L8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0" s="367" t="str">
        <f>"SS2016"&amp;"-"&amp;D880&amp;"-"&amp;'Order Form'!$P$3&amp;"-2"</f>
        <v>SS2016-0-1-2</v>
      </c>
    </row>
    <row r="881" spans="1:13" x14ac:dyDescent="0.25">
      <c r="A881" s="364">
        <f>'Order Form'!A409</f>
        <v>102479</v>
      </c>
      <c r="B881" s="365">
        <f t="shared" si="59"/>
        <v>102479</v>
      </c>
      <c r="C881" s="366">
        <f t="shared" si="60"/>
        <v>102479</v>
      </c>
      <c r="D881" s="367">
        <f>'Order Form'!$N$2</f>
        <v>0</v>
      </c>
      <c r="E881" s="368">
        <f>'Order Form'!$L$11</f>
        <v>0</v>
      </c>
      <c r="F881" s="368" t="str">
        <f>IF(ISBLANK('Order Form'!$L$12),"",'Order Form'!$L$12)</f>
        <v/>
      </c>
      <c r="G881" s="369">
        <f t="shared" ca="1" si="58"/>
        <v>42157</v>
      </c>
      <c r="H881" s="370">
        <f>'Order Form'!$L$13</f>
        <v>0</v>
      </c>
      <c r="I881" s="371">
        <f>'Order Form'!E409</f>
        <v>10</v>
      </c>
      <c r="J881" s="372">
        <f>'Order Form'!L409</f>
        <v>0</v>
      </c>
      <c r="K881" s="367" t="str">
        <f t="shared" si="61"/>
        <v>F</v>
      </c>
      <c r="L8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1" s="367" t="str">
        <f>"SS2016"&amp;"-"&amp;D881&amp;"-"&amp;'Order Form'!$P$3&amp;"-2"</f>
        <v>SS2016-0-1-2</v>
      </c>
    </row>
    <row r="882" spans="1:13" x14ac:dyDescent="0.25">
      <c r="A882" s="364">
        <f>'Order Form'!A410</f>
        <v>100405</v>
      </c>
      <c r="B882" s="365">
        <f t="shared" si="59"/>
        <v>100405</v>
      </c>
      <c r="C882" s="366">
        <f t="shared" si="60"/>
        <v>100405</v>
      </c>
      <c r="D882" s="367">
        <f>'Order Form'!$N$2</f>
        <v>0</v>
      </c>
      <c r="E882" s="368">
        <f>'Order Form'!$L$11</f>
        <v>0</v>
      </c>
      <c r="F882" s="368" t="str">
        <f>IF(ISBLANK('Order Form'!$L$12),"",'Order Form'!$L$12)</f>
        <v/>
      </c>
      <c r="G882" s="369">
        <f t="shared" ca="1" si="58"/>
        <v>42157</v>
      </c>
      <c r="H882" s="370">
        <f>'Order Form'!$L$13</f>
        <v>0</v>
      </c>
      <c r="I882" s="371">
        <f>'Order Form'!E410</f>
        <v>10</v>
      </c>
      <c r="J882" s="372">
        <f>'Order Form'!L410</f>
        <v>0</v>
      </c>
      <c r="K882" s="367" t="str">
        <f t="shared" si="61"/>
        <v>F</v>
      </c>
      <c r="L8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2" s="367" t="str">
        <f>"SS2016"&amp;"-"&amp;D882&amp;"-"&amp;'Order Form'!$P$3&amp;"-2"</f>
        <v>SS2016-0-1-2</v>
      </c>
    </row>
    <row r="883" spans="1:13" x14ac:dyDescent="0.25">
      <c r="A883" s="364">
        <f>'Order Form'!A411</f>
        <v>100416</v>
      </c>
      <c r="B883" s="365">
        <f t="shared" si="59"/>
        <v>100416</v>
      </c>
      <c r="C883" s="366">
        <f t="shared" si="60"/>
        <v>100416</v>
      </c>
      <c r="D883" s="367">
        <f>'Order Form'!$N$2</f>
        <v>0</v>
      </c>
      <c r="E883" s="368">
        <f>'Order Form'!$L$11</f>
        <v>0</v>
      </c>
      <c r="F883" s="368" t="str">
        <f>IF(ISBLANK('Order Form'!$L$12),"",'Order Form'!$L$12)</f>
        <v/>
      </c>
      <c r="G883" s="369">
        <f t="shared" ca="1" si="58"/>
        <v>42157</v>
      </c>
      <c r="H883" s="370">
        <f>'Order Form'!$L$13</f>
        <v>0</v>
      </c>
      <c r="I883" s="371">
        <f>'Order Form'!E411</f>
        <v>10</v>
      </c>
      <c r="J883" s="372">
        <f>'Order Form'!L411</f>
        <v>0</v>
      </c>
      <c r="K883" s="367" t="str">
        <f t="shared" si="61"/>
        <v>F</v>
      </c>
      <c r="L8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3" s="367" t="str">
        <f>"SS2016"&amp;"-"&amp;D883&amp;"-"&amp;'Order Form'!$P$3&amp;"-2"</f>
        <v>SS2016-0-1-2</v>
      </c>
    </row>
    <row r="884" spans="1:13" x14ac:dyDescent="0.25">
      <c r="A884" s="364">
        <f>'Order Form'!A412</f>
        <v>108874</v>
      </c>
      <c r="B884" s="365">
        <f t="shared" si="59"/>
        <v>108874</v>
      </c>
      <c r="C884" s="366">
        <f t="shared" si="60"/>
        <v>108874</v>
      </c>
      <c r="D884" s="367">
        <f>'Order Form'!$N$2</f>
        <v>0</v>
      </c>
      <c r="E884" s="368">
        <f>'Order Form'!$L$11</f>
        <v>0</v>
      </c>
      <c r="F884" s="368" t="str">
        <f>IF(ISBLANK('Order Form'!$L$12),"",'Order Form'!$L$12)</f>
        <v/>
      </c>
      <c r="G884" s="369">
        <f t="shared" ca="1" si="58"/>
        <v>42157</v>
      </c>
      <c r="H884" s="370">
        <f>'Order Form'!$L$13</f>
        <v>0</v>
      </c>
      <c r="I884" s="371">
        <f>'Order Form'!E412</f>
        <v>10</v>
      </c>
      <c r="J884" s="372">
        <f>'Order Form'!L412</f>
        <v>0</v>
      </c>
      <c r="K884" s="367" t="str">
        <f t="shared" si="61"/>
        <v>F</v>
      </c>
      <c r="L8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4" s="367" t="str">
        <f>"SS2016"&amp;"-"&amp;D884&amp;"-"&amp;'Order Form'!$P$3&amp;"-2"</f>
        <v>SS2016-0-1-2</v>
      </c>
    </row>
    <row r="885" spans="1:13" x14ac:dyDescent="0.25">
      <c r="A885" s="364">
        <f>'Order Form'!A413</f>
        <v>111365</v>
      </c>
      <c r="B885" s="365">
        <f t="shared" si="59"/>
        <v>111365</v>
      </c>
      <c r="C885" s="366">
        <f t="shared" si="60"/>
        <v>111365</v>
      </c>
      <c r="D885" s="367">
        <f>'Order Form'!$N$2</f>
        <v>0</v>
      </c>
      <c r="E885" s="368">
        <f>'Order Form'!$L$11</f>
        <v>0</v>
      </c>
      <c r="F885" s="368" t="str">
        <f>IF(ISBLANK('Order Form'!$L$12),"",'Order Form'!$L$12)</f>
        <v/>
      </c>
      <c r="G885" s="369">
        <f t="shared" ca="1" si="58"/>
        <v>42157</v>
      </c>
      <c r="H885" s="370">
        <f>'Order Form'!$L$13</f>
        <v>0</v>
      </c>
      <c r="I885" s="371">
        <f>'Order Form'!E413</f>
        <v>10</v>
      </c>
      <c r="J885" s="372">
        <f>'Order Form'!L413</f>
        <v>0</v>
      </c>
      <c r="K885" s="367" t="str">
        <f t="shared" si="61"/>
        <v>F</v>
      </c>
      <c r="L8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5" s="367" t="str">
        <f>"SS2016"&amp;"-"&amp;D885&amp;"-"&amp;'Order Form'!$P$3&amp;"-2"</f>
        <v>SS2016-0-1-2</v>
      </c>
    </row>
    <row r="886" spans="1:13" x14ac:dyDescent="0.25">
      <c r="A886" s="364">
        <f>'Order Form'!A414</f>
        <v>100670</v>
      </c>
      <c r="B886" s="365">
        <f t="shared" si="59"/>
        <v>100670</v>
      </c>
      <c r="C886" s="366">
        <f t="shared" si="60"/>
        <v>100670</v>
      </c>
      <c r="D886" s="367">
        <f>'Order Form'!$N$2</f>
        <v>0</v>
      </c>
      <c r="E886" s="368">
        <f>'Order Form'!$L$11</f>
        <v>0</v>
      </c>
      <c r="F886" s="368" t="str">
        <f>IF(ISBLANK('Order Form'!$L$12),"",'Order Form'!$L$12)</f>
        <v/>
      </c>
      <c r="G886" s="369">
        <f t="shared" ca="1" si="58"/>
        <v>42157</v>
      </c>
      <c r="H886" s="370">
        <f>'Order Form'!$L$13</f>
        <v>0</v>
      </c>
      <c r="I886" s="371">
        <f>'Order Form'!E414</f>
        <v>10</v>
      </c>
      <c r="J886" s="372">
        <f>'Order Form'!L414</f>
        <v>0</v>
      </c>
      <c r="K886" s="367" t="str">
        <f t="shared" si="61"/>
        <v>F</v>
      </c>
      <c r="L8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6" s="367" t="str">
        <f>"SS2016"&amp;"-"&amp;D886&amp;"-"&amp;'Order Form'!$P$3&amp;"-2"</f>
        <v>SS2016-0-1-2</v>
      </c>
    </row>
    <row r="887" spans="1:13" x14ac:dyDescent="0.25">
      <c r="A887" s="364">
        <f>'Order Form'!A415</f>
        <v>100679</v>
      </c>
      <c r="B887" s="365">
        <f t="shared" si="59"/>
        <v>100679</v>
      </c>
      <c r="C887" s="366">
        <f t="shared" si="60"/>
        <v>100679</v>
      </c>
      <c r="D887" s="367">
        <f>'Order Form'!$N$2</f>
        <v>0</v>
      </c>
      <c r="E887" s="368">
        <f>'Order Form'!$L$11</f>
        <v>0</v>
      </c>
      <c r="F887" s="368" t="str">
        <f>IF(ISBLANK('Order Form'!$L$12),"",'Order Form'!$L$12)</f>
        <v/>
      </c>
      <c r="G887" s="369">
        <f t="shared" ca="1" si="58"/>
        <v>42157</v>
      </c>
      <c r="H887" s="370">
        <f>'Order Form'!$L$13</f>
        <v>0</v>
      </c>
      <c r="I887" s="371">
        <f>'Order Form'!E415</f>
        <v>10</v>
      </c>
      <c r="J887" s="372">
        <f>'Order Form'!L415</f>
        <v>0</v>
      </c>
      <c r="K887" s="367" t="str">
        <f t="shared" si="61"/>
        <v>F</v>
      </c>
      <c r="L8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7" s="367" t="str">
        <f>"SS2016"&amp;"-"&amp;D887&amp;"-"&amp;'Order Form'!$P$3&amp;"-2"</f>
        <v>SS2016-0-1-2</v>
      </c>
    </row>
    <row r="888" spans="1:13" x14ac:dyDescent="0.25">
      <c r="A888" s="364">
        <f>'Order Form'!A416</f>
        <v>100411</v>
      </c>
      <c r="B888" s="365">
        <f t="shared" si="59"/>
        <v>100411</v>
      </c>
      <c r="C888" s="366">
        <f t="shared" si="60"/>
        <v>100411</v>
      </c>
      <c r="D888" s="367">
        <f>'Order Form'!$N$2</f>
        <v>0</v>
      </c>
      <c r="E888" s="368">
        <f>'Order Form'!$L$11</f>
        <v>0</v>
      </c>
      <c r="F888" s="368" t="str">
        <f>IF(ISBLANK('Order Form'!$L$12),"",'Order Form'!$L$12)</f>
        <v/>
      </c>
      <c r="G888" s="369">
        <f t="shared" ca="1" si="58"/>
        <v>42157</v>
      </c>
      <c r="H888" s="370">
        <f>'Order Form'!$L$13</f>
        <v>0</v>
      </c>
      <c r="I888" s="371">
        <f>'Order Form'!E416</f>
        <v>10</v>
      </c>
      <c r="J888" s="372">
        <f>'Order Form'!L416</f>
        <v>0</v>
      </c>
      <c r="K888" s="367" t="str">
        <f t="shared" si="61"/>
        <v>F</v>
      </c>
      <c r="L8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8" s="367" t="str">
        <f>"SS2016"&amp;"-"&amp;D888&amp;"-"&amp;'Order Form'!$P$3&amp;"-2"</f>
        <v>SS2016-0-1-2</v>
      </c>
    </row>
    <row r="889" spans="1:13" x14ac:dyDescent="0.25">
      <c r="A889" s="364">
        <f>'Order Form'!A417</f>
        <v>108394</v>
      </c>
      <c r="B889" s="365">
        <f t="shared" si="59"/>
        <v>108394</v>
      </c>
      <c r="C889" s="366">
        <f t="shared" si="60"/>
        <v>108394</v>
      </c>
      <c r="D889" s="367">
        <f>'Order Form'!$N$2</f>
        <v>0</v>
      </c>
      <c r="E889" s="368">
        <f>'Order Form'!$L$11</f>
        <v>0</v>
      </c>
      <c r="F889" s="368" t="str">
        <f>IF(ISBLANK('Order Form'!$L$12),"",'Order Form'!$L$12)</f>
        <v/>
      </c>
      <c r="G889" s="369">
        <f t="shared" ca="1" si="58"/>
        <v>42157</v>
      </c>
      <c r="H889" s="370">
        <f>'Order Form'!$L$13</f>
        <v>0</v>
      </c>
      <c r="I889" s="371">
        <f>'Order Form'!E417</f>
        <v>10</v>
      </c>
      <c r="J889" s="372">
        <f>'Order Form'!L417</f>
        <v>0</v>
      </c>
      <c r="K889" s="367" t="str">
        <f t="shared" si="61"/>
        <v>F</v>
      </c>
      <c r="L8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89" s="367" t="str">
        <f>"SS2016"&amp;"-"&amp;D889&amp;"-"&amp;'Order Form'!$P$3&amp;"-2"</f>
        <v>SS2016-0-1-2</v>
      </c>
    </row>
    <row r="890" spans="1:13" x14ac:dyDescent="0.25">
      <c r="A890" s="364">
        <f>'Order Form'!A418</f>
        <v>108417</v>
      </c>
      <c r="B890" s="365">
        <f t="shared" si="59"/>
        <v>108417</v>
      </c>
      <c r="C890" s="366">
        <f t="shared" si="60"/>
        <v>108417</v>
      </c>
      <c r="D890" s="367">
        <f>'Order Form'!$N$2</f>
        <v>0</v>
      </c>
      <c r="E890" s="368">
        <f>'Order Form'!$L$11</f>
        <v>0</v>
      </c>
      <c r="F890" s="368" t="str">
        <f>IF(ISBLANK('Order Form'!$L$12),"",'Order Form'!$L$12)</f>
        <v/>
      </c>
      <c r="G890" s="369">
        <f t="shared" ca="1" si="58"/>
        <v>42157</v>
      </c>
      <c r="H890" s="370">
        <f>'Order Form'!$L$13</f>
        <v>0</v>
      </c>
      <c r="I890" s="371">
        <f>'Order Form'!E418</f>
        <v>10</v>
      </c>
      <c r="J890" s="372">
        <f>'Order Form'!L418</f>
        <v>0</v>
      </c>
      <c r="K890" s="367" t="str">
        <f t="shared" si="61"/>
        <v>F</v>
      </c>
      <c r="L8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0" s="367" t="str">
        <f>"SS2016"&amp;"-"&amp;D890&amp;"-"&amp;'Order Form'!$P$3&amp;"-2"</f>
        <v>SS2016-0-1-2</v>
      </c>
    </row>
    <row r="891" spans="1:13" x14ac:dyDescent="0.25">
      <c r="A891" s="364">
        <f>'Order Form'!A419</f>
        <v>108409</v>
      </c>
      <c r="B891" s="365">
        <f t="shared" si="59"/>
        <v>108409</v>
      </c>
      <c r="C891" s="366">
        <f t="shared" si="60"/>
        <v>108409</v>
      </c>
      <c r="D891" s="367">
        <f>'Order Form'!$N$2</f>
        <v>0</v>
      </c>
      <c r="E891" s="368">
        <f>'Order Form'!$L$11</f>
        <v>0</v>
      </c>
      <c r="F891" s="368" t="str">
        <f>IF(ISBLANK('Order Form'!$L$12),"",'Order Form'!$L$12)</f>
        <v/>
      </c>
      <c r="G891" s="369">
        <f t="shared" ca="1" si="58"/>
        <v>42157</v>
      </c>
      <c r="H891" s="370">
        <f>'Order Form'!$L$13</f>
        <v>0</v>
      </c>
      <c r="I891" s="371">
        <f>'Order Form'!E419</f>
        <v>10</v>
      </c>
      <c r="J891" s="372">
        <f>'Order Form'!L419</f>
        <v>0</v>
      </c>
      <c r="K891" s="367" t="str">
        <f t="shared" si="61"/>
        <v>F</v>
      </c>
      <c r="L8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1" s="367" t="str">
        <f>"SS2016"&amp;"-"&amp;D891&amp;"-"&amp;'Order Form'!$P$3&amp;"-2"</f>
        <v>SS2016-0-1-2</v>
      </c>
    </row>
    <row r="892" spans="1:13" x14ac:dyDescent="0.25">
      <c r="A892" s="364">
        <f>'Order Form'!A420</f>
        <v>100420</v>
      </c>
      <c r="B892" s="365">
        <f t="shared" si="59"/>
        <v>100420</v>
      </c>
      <c r="C892" s="366">
        <f t="shared" si="60"/>
        <v>100420</v>
      </c>
      <c r="D892" s="367">
        <f>'Order Form'!$N$2</f>
        <v>0</v>
      </c>
      <c r="E892" s="368">
        <f>'Order Form'!$L$11</f>
        <v>0</v>
      </c>
      <c r="F892" s="368" t="str">
        <f>IF(ISBLANK('Order Form'!$L$12),"",'Order Form'!$L$12)</f>
        <v/>
      </c>
      <c r="G892" s="369">
        <f t="shared" ca="1" si="58"/>
        <v>42157</v>
      </c>
      <c r="H892" s="370">
        <f>'Order Form'!$L$13</f>
        <v>0</v>
      </c>
      <c r="I892" s="371">
        <f>'Order Form'!E420</f>
        <v>10</v>
      </c>
      <c r="J892" s="372">
        <f>'Order Form'!L420</f>
        <v>0</v>
      </c>
      <c r="K892" s="367" t="str">
        <f t="shared" si="61"/>
        <v>F</v>
      </c>
      <c r="L8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2" s="367" t="str">
        <f>"SS2016"&amp;"-"&amp;D892&amp;"-"&amp;'Order Form'!$P$3&amp;"-2"</f>
        <v>SS2016-0-1-2</v>
      </c>
    </row>
    <row r="893" spans="1:13" x14ac:dyDescent="0.25">
      <c r="A893" s="364">
        <f>'Order Form'!A421</f>
        <v>108839</v>
      </c>
      <c r="B893" s="365">
        <f t="shared" si="59"/>
        <v>108839</v>
      </c>
      <c r="C893" s="366">
        <f t="shared" si="60"/>
        <v>108839</v>
      </c>
      <c r="D893" s="367">
        <f>'Order Form'!$N$2</f>
        <v>0</v>
      </c>
      <c r="E893" s="368">
        <f>'Order Form'!$L$11</f>
        <v>0</v>
      </c>
      <c r="F893" s="368" t="str">
        <f>IF(ISBLANK('Order Form'!$L$12),"",'Order Form'!$L$12)</f>
        <v/>
      </c>
      <c r="G893" s="369">
        <f t="shared" ca="1" si="58"/>
        <v>42157</v>
      </c>
      <c r="H893" s="370">
        <f>'Order Form'!$L$13</f>
        <v>0</v>
      </c>
      <c r="I893" s="371">
        <f>'Order Form'!E421</f>
        <v>10</v>
      </c>
      <c r="J893" s="372">
        <f>'Order Form'!L421</f>
        <v>0</v>
      </c>
      <c r="K893" s="367" t="str">
        <f t="shared" si="61"/>
        <v>F</v>
      </c>
      <c r="L8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3" s="367" t="str">
        <f>"SS2016"&amp;"-"&amp;D893&amp;"-"&amp;'Order Form'!$P$3&amp;"-2"</f>
        <v>SS2016-0-1-2</v>
      </c>
    </row>
    <row r="894" spans="1:13" x14ac:dyDescent="0.25">
      <c r="A894" s="364">
        <f>'Order Form'!A422</f>
        <v>111336</v>
      </c>
      <c r="B894" s="365">
        <f t="shared" si="59"/>
        <v>111336</v>
      </c>
      <c r="C894" s="366">
        <f t="shared" si="60"/>
        <v>111336</v>
      </c>
      <c r="D894" s="367">
        <f>'Order Form'!$N$2</f>
        <v>0</v>
      </c>
      <c r="E894" s="368">
        <f>'Order Form'!$L$11</f>
        <v>0</v>
      </c>
      <c r="F894" s="368" t="str">
        <f>IF(ISBLANK('Order Form'!$L$12),"",'Order Form'!$L$12)</f>
        <v/>
      </c>
      <c r="G894" s="369">
        <f t="shared" ca="1" si="58"/>
        <v>42157</v>
      </c>
      <c r="H894" s="370">
        <f>'Order Form'!$L$13</f>
        <v>0</v>
      </c>
      <c r="I894" s="371">
        <f>'Order Form'!E422</f>
        <v>10</v>
      </c>
      <c r="J894" s="372">
        <f>'Order Form'!L422</f>
        <v>0</v>
      </c>
      <c r="K894" s="367" t="str">
        <f t="shared" si="61"/>
        <v>F</v>
      </c>
      <c r="L8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4" s="367" t="str">
        <f>"SS2016"&amp;"-"&amp;D894&amp;"-"&amp;'Order Form'!$P$3&amp;"-2"</f>
        <v>SS2016-0-1-2</v>
      </c>
    </row>
    <row r="895" spans="1:13" x14ac:dyDescent="0.25">
      <c r="A895" s="364">
        <f>'Order Form'!A423</f>
        <v>111337</v>
      </c>
      <c r="B895" s="365">
        <f t="shared" si="59"/>
        <v>111337</v>
      </c>
      <c r="C895" s="366">
        <f t="shared" si="60"/>
        <v>111337</v>
      </c>
      <c r="D895" s="367">
        <f>'Order Form'!$N$2</f>
        <v>0</v>
      </c>
      <c r="E895" s="368">
        <f>'Order Form'!$L$11</f>
        <v>0</v>
      </c>
      <c r="F895" s="368" t="str">
        <f>IF(ISBLANK('Order Form'!$L$12),"",'Order Form'!$L$12)</f>
        <v/>
      </c>
      <c r="G895" s="369">
        <f t="shared" ca="1" si="58"/>
        <v>42157</v>
      </c>
      <c r="H895" s="370">
        <f>'Order Form'!$L$13</f>
        <v>0</v>
      </c>
      <c r="I895" s="371">
        <f>'Order Form'!E423</f>
        <v>10</v>
      </c>
      <c r="J895" s="372">
        <f>'Order Form'!L423</f>
        <v>0</v>
      </c>
      <c r="K895" s="367" t="str">
        <f t="shared" si="61"/>
        <v>F</v>
      </c>
      <c r="L8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5" s="367" t="str">
        <f>"SS2016"&amp;"-"&amp;D895&amp;"-"&amp;'Order Form'!$P$3&amp;"-2"</f>
        <v>SS2016-0-1-2</v>
      </c>
    </row>
    <row r="896" spans="1:13" x14ac:dyDescent="0.25">
      <c r="A896" s="364">
        <f>'Order Form'!A424</f>
        <v>111338</v>
      </c>
      <c r="B896" s="365">
        <f t="shared" si="59"/>
        <v>111338</v>
      </c>
      <c r="C896" s="366">
        <f t="shared" si="60"/>
        <v>111338</v>
      </c>
      <c r="D896" s="367">
        <f>'Order Form'!$N$2</f>
        <v>0</v>
      </c>
      <c r="E896" s="368">
        <f>'Order Form'!$L$11</f>
        <v>0</v>
      </c>
      <c r="F896" s="368" t="str">
        <f>IF(ISBLANK('Order Form'!$L$12),"",'Order Form'!$L$12)</f>
        <v/>
      </c>
      <c r="G896" s="369">
        <f t="shared" ca="1" si="58"/>
        <v>42157</v>
      </c>
      <c r="H896" s="370">
        <f>'Order Form'!$L$13</f>
        <v>0</v>
      </c>
      <c r="I896" s="371">
        <f>'Order Form'!E424</f>
        <v>10</v>
      </c>
      <c r="J896" s="372">
        <f>'Order Form'!L424</f>
        <v>0</v>
      </c>
      <c r="K896" s="367" t="str">
        <f t="shared" si="61"/>
        <v>F</v>
      </c>
      <c r="L8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6" s="367" t="str">
        <f>"SS2016"&amp;"-"&amp;D896&amp;"-"&amp;'Order Form'!$P$3&amp;"-2"</f>
        <v>SS2016-0-1-2</v>
      </c>
    </row>
    <row r="897" spans="1:13" x14ac:dyDescent="0.25">
      <c r="A897" s="364">
        <f>'Order Form'!A425</f>
        <v>100306</v>
      </c>
      <c r="B897" s="365">
        <f t="shared" si="59"/>
        <v>100306</v>
      </c>
      <c r="C897" s="366">
        <f t="shared" si="60"/>
        <v>100306</v>
      </c>
      <c r="D897" s="367">
        <f>'Order Form'!$N$2</f>
        <v>0</v>
      </c>
      <c r="E897" s="368">
        <f>'Order Form'!$L$11</f>
        <v>0</v>
      </c>
      <c r="F897" s="368" t="str">
        <f>IF(ISBLANK('Order Form'!$L$12),"",'Order Form'!$L$12)</f>
        <v/>
      </c>
      <c r="G897" s="369">
        <f t="shared" ca="1" si="58"/>
        <v>42157</v>
      </c>
      <c r="H897" s="370">
        <f>'Order Form'!$L$13</f>
        <v>0</v>
      </c>
      <c r="I897" s="371">
        <f>'Order Form'!E425</f>
        <v>10</v>
      </c>
      <c r="J897" s="372">
        <f>'Order Form'!L425</f>
        <v>0</v>
      </c>
      <c r="K897" s="367" t="str">
        <f t="shared" si="61"/>
        <v>F</v>
      </c>
      <c r="L8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7" s="367" t="str">
        <f>"SS2016"&amp;"-"&amp;D897&amp;"-"&amp;'Order Form'!$P$3&amp;"-2"</f>
        <v>SS2016-0-1-2</v>
      </c>
    </row>
    <row r="898" spans="1:13" x14ac:dyDescent="0.25">
      <c r="A898" s="364">
        <f>'Order Form'!A426</f>
        <v>101353</v>
      </c>
      <c r="B898" s="365">
        <f t="shared" si="59"/>
        <v>101353</v>
      </c>
      <c r="C898" s="366">
        <f t="shared" si="60"/>
        <v>101353</v>
      </c>
      <c r="D898" s="367">
        <f>'Order Form'!$N$2</f>
        <v>0</v>
      </c>
      <c r="E898" s="368">
        <f>'Order Form'!$L$11</f>
        <v>0</v>
      </c>
      <c r="F898" s="368" t="str">
        <f>IF(ISBLANK('Order Form'!$L$12),"",'Order Form'!$L$12)</f>
        <v/>
      </c>
      <c r="G898" s="369">
        <f t="shared" ref="G898:G961" ca="1" si="62">TODAY()</f>
        <v>42157</v>
      </c>
      <c r="H898" s="370">
        <f>'Order Form'!$L$13</f>
        <v>0</v>
      </c>
      <c r="I898" s="371">
        <f>'Order Form'!E426</f>
        <v>10</v>
      </c>
      <c r="J898" s="372">
        <f>'Order Form'!L426</f>
        <v>0</v>
      </c>
      <c r="K898" s="367" t="str">
        <f t="shared" si="61"/>
        <v>F</v>
      </c>
      <c r="L8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8" s="367" t="str">
        <f>"SS2016"&amp;"-"&amp;D898&amp;"-"&amp;'Order Form'!$P$3&amp;"-2"</f>
        <v>SS2016-0-1-2</v>
      </c>
    </row>
    <row r="899" spans="1:13" x14ac:dyDescent="0.25">
      <c r="A899" s="364">
        <f>'Order Form'!A427</f>
        <v>101356</v>
      </c>
      <c r="B899" s="365">
        <f t="shared" si="59"/>
        <v>101356</v>
      </c>
      <c r="C899" s="366">
        <f t="shared" si="60"/>
        <v>101356</v>
      </c>
      <c r="D899" s="367">
        <f>'Order Form'!$N$2</f>
        <v>0</v>
      </c>
      <c r="E899" s="368">
        <f>'Order Form'!$L$11</f>
        <v>0</v>
      </c>
      <c r="F899" s="368" t="str">
        <f>IF(ISBLANK('Order Form'!$L$12),"",'Order Form'!$L$12)</f>
        <v/>
      </c>
      <c r="G899" s="369">
        <f t="shared" ca="1" si="62"/>
        <v>42157</v>
      </c>
      <c r="H899" s="370">
        <f>'Order Form'!$L$13</f>
        <v>0</v>
      </c>
      <c r="I899" s="371">
        <f>'Order Form'!E427</f>
        <v>10</v>
      </c>
      <c r="J899" s="372">
        <f>'Order Form'!L427</f>
        <v>0</v>
      </c>
      <c r="K899" s="367" t="str">
        <f t="shared" si="61"/>
        <v>F</v>
      </c>
      <c r="L8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899" s="367" t="str">
        <f>"SS2016"&amp;"-"&amp;D899&amp;"-"&amp;'Order Form'!$P$3&amp;"-2"</f>
        <v>SS2016-0-1-2</v>
      </c>
    </row>
    <row r="900" spans="1:13" x14ac:dyDescent="0.25">
      <c r="A900" s="364">
        <f>'Order Form'!A428</f>
        <v>105761</v>
      </c>
      <c r="B900" s="365">
        <f t="shared" si="59"/>
        <v>105761</v>
      </c>
      <c r="C900" s="366">
        <f t="shared" si="60"/>
        <v>105761</v>
      </c>
      <c r="D900" s="367">
        <f>'Order Form'!$N$2</f>
        <v>0</v>
      </c>
      <c r="E900" s="368">
        <f>'Order Form'!$L$11</f>
        <v>0</v>
      </c>
      <c r="F900" s="368" t="str">
        <f>IF(ISBLANK('Order Form'!$L$12),"",'Order Form'!$L$12)</f>
        <v/>
      </c>
      <c r="G900" s="369">
        <f t="shared" ca="1" si="62"/>
        <v>42157</v>
      </c>
      <c r="H900" s="370">
        <f>'Order Form'!$L$13</f>
        <v>0</v>
      </c>
      <c r="I900" s="371">
        <f>'Order Form'!E428</f>
        <v>10</v>
      </c>
      <c r="J900" s="372">
        <f>'Order Form'!L428</f>
        <v>0</v>
      </c>
      <c r="K900" s="367" t="str">
        <f t="shared" si="61"/>
        <v>F</v>
      </c>
      <c r="L9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0" s="367" t="str">
        <f>"SS2016"&amp;"-"&amp;D900&amp;"-"&amp;'Order Form'!$P$3&amp;"-2"</f>
        <v>SS2016-0-1-2</v>
      </c>
    </row>
    <row r="901" spans="1:13" x14ac:dyDescent="0.25">
      <c r="A901" s="364">
        <f>'Order Form'!A429</f>
        <v>108889</v>
      </c>
      <c r="B901" s="365">
        <f t="shared" si="59"/>
        <v>108889</v>
      </c>
      <c r="C901" s="366">
        <f t="shared" si="60"/>
        <v>108889</v>
      </c>
      <c r="D901" s="367">
        <f>'Order Form'!$N$2</f>
        <v>0</v>
      </c>
      <c r="E901" s="368">
        <f>'Order Form'!$L$11</f>
        <v>0</v>
      </c>
      <c r="F901" s="368" t="str">
        <f>IF(ISBLANK('Order Form'!$L$12),"",'Order Form'!$L$12)</f>
        <v/>
      </c>
      <c r="G901" s="369">
        <f t="shared" ca="1" si="62"/>
        <v>42157</v>
      </c>
      <c r="H901" s="370">
        <f>'Order Form'!$L$13</f>
        <v>0</v>
      </c>
      <c r="I901" s="371">
        <f>'Order Form'!E429</f>
        <v>10</v>
      </c>
      <c r="J901" s="372">
        <f>'Order Form'!L429</f>
        <v>0</v>
      </c>
      <c r="K901" s="367" t="str">
        <f t="shared" si="61"/>
        <v>F</v>
      </c>
      <c r="L9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1" s="367" t="str">
        <f>"SS2016"&amp;"-"&amp;D901&amp;"-"&amp;'Order Form'!$P$3&amp;"-2"</f>
        <v>SS2016-0-1-2</v>
      </c>
    </row>
    <row r="902" spans="1:13" x14ac:dyDescent="0.25">
      <c r="A902" s="364">
        <f>'Order Form'!A430</f>
        <v>104853</v>
      </c>
      <c r="B902" s="365">
        <f t="shared" si="59"/>
        <v>104853</v>
      </c>
      <c r="C902" s="366">
        <f t="shared" si="60"/>
        <v>104853</v>
      </c>
      <c r="D902" s="367">
        <f>'Order Form'!$N$2</f>
        <v>0</v>
      </c>
      <c r="E902" s="368">
        <f>'Order Form'!$L$11</f>
        <v>0</v>
      </c>
      <c r="F902" s="368" t="str">
        <f>IF(ISBLANK('Order Form'!$L$12),"",'Order Form'!$L$12)</f>
        <v/>
      </c>
      <c r="G902" s="369">
        <f t="shared" ca="1" si="62"/>
        <v>42157</v>
      </c>
      <c r="H902" s="370">
        <f>'Order Form'!$L$13</f>
        <v>0</v>
      </c>
      <c r="I902" s="371">
        <f>'Order Form'!E430</f>
        <v>10</v>
      </c>
      <c r="J902" s="372">
        <f>'Order Form'!L430</f>
        <v>0</v>
      </c>
      <c r="K902" s="367" t="str">
        <f t="shared" si="61"/>
        <v>F</v>
      </c>
      <c r="L9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2" s="367" t="str">
        <f>"SS2016"&amp;"-"&amp;D902&amp;"-"&amp;'Order Form'!$P$3&amp;"-2"</f>
        <v>SS2016-0-1-2</v>
      </c>
    </row>
    <row r="903" spans="1:13" x14ac:dyDescent="0.25">
      <c r="A903" s="364">
        <f>'Order Form'!A431</f>
        <v>104852</v>
      </c>
      <c r="B903" s="365">
        <f t="shared" si="59"/>
        <v>104852</v>
      </c>
      <c r="C903" s="366">
        <f t="shared" si="60"/>
        <v>104852</v>
      </c>
      <c r="D903" s="367">
        <f>'Order Form'!$N$2</f>
        <v>0</v>
      </c>
      <c r="E903" s="368">
        <f>'Order Form'!$L$11</f>
        <v>0</v>
      </c>
      <c r="F903" s="368" t="str">
        <f>IF(ISBLANK('Order Form'!$L$12),"",'Order Form'!$L$12)</f>
        <v/>
      </c>
      <c r="G903" s="369">
        <f t="shared" ca="1" si="62"/>
        <v>42157</v>
      </c>
      <c r="H903" s="370">
        <f>'Order Form'!$L$13</f>
        <v>0</v>
      </c>
      <c r="I903" s="371">
        <f>'Order Form'!E431</f>
        <v>10</v>
      </c>
      <c r="J903" s="372">
        <f>'Order Form'!L431</f>
        <v>0</v>
      </c>
      <c r="K903" s="367" t="str">
        <f t="shared" si="61"/>
        <v>F</v>
      </c>
      <c r="L9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3" s="367" t="str">
        <f>"SS2016"&amp;"-"&amp;D903&amp;"-"&amp;'Order Form'!$P$3&amp;"-2"</f>
        <v>SS2016-0-1-2</v>
      </c>
    </row>
    <row r="904" spans="1:13" x14ac:dyDescent="0.25">
      <c r="A904" s="364">
        <f>'Order Form'!A432</f>
        <v>104850</v>
      </c>
      <c r="B904" s="365">
        <f t="shared" si="59"/>
        <v>104850</v>
      </c>
      <c r="C904" s="366">
        <f t="shared" si="60"/>
        <v>104850</v>
      </c>
      <c r="D904" s="367">
        <f>'Order Form'!$N$2</f>
        <v>0</v>
      </c>
      <c r="E904" s="368">
        <f>'Order Form'!$L$11</f>
        <v>0</v>
      </c>
      <c r="F904" s="368" t="str">
        <f>IF(ISBLANK('Order Form'!$L$12),"",'Order Form'!$L$12)</f>
        <v/>
      </c>
      <c r="G904" s="369">
        <f t="shared" ca="1" si="62"/>
        <v>42157</v>
      </c>
      <c r="H904" s="370">
        <f>'Order Form'!$L$13</f>
        <v>0</v>
      </c>
      <c r="I904" s="371">
        <f>'Order Form'!E432</f>
        <v>10</v>
      </c>
      <c r="J904" s="372">
        <f>'Order Form'!L432</f>
        <v>0</v>
      </c>
      <c r="K904" s="367" t="str">
        <f t="shared" si="61"/>
        <v>F</v>
      </c>
      <c r="L9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4" s="367" t="str">
        <f>"SS2016"&amp;"-"&amp;D904&amp;"-"&amp;'Order Form'!$P$3&amp;"-2"</f>
        <v>SS2016-0-1-2</v>
      </c>
    </row>
    <row r="905" spans="1:13" x14ac:dyDescent="0.25">
      <c r="A905" s="364">
        <f>'Order Form'!A433</f>
        <v>107831</v>
      </c>
      <c r="B905" s="365">
        <f t="shared" si="59"/>
        <v>107831</v>
      </c>
      <c r="C905" s="366">
        <f t="shared" si="60"/>
        <v>107831</v>
      </c>
      <c r="D905" s="367">
        <f>'Order Form'!$N$2</f>
        <v>0</v>
      </c>
      <c r="E905" s="368">
        <f>'Order Form'!$L$11</f>
        <v>0</v>
      </c>
      <c r="F905" s="368" t="str">
        <f>IF(ISBLANK('Order Form'!$L$12),"",'Order Form'!$L$12)</f>
        <v/>
      </c>
      <c r="G905" s="369">
        <f t="shared" ca="1" si="62"/>
        <v>42157</v>
      </c>
      <c r="H905" s="370">
        <f>'Order Form'!$L$13</f>
        <v>0</v>
      </c>
      <c r="I905" s="371">
        <f>'Order Form'!E433</f>
        <v>10</v>
      </c>
      <c r="J905" s="372">
        <f>'Order Form'!L433</f>
        <v>0</v>
      </c>
      <c r="K905" s="367" t="str">
        <f t="shared" si="61"/>
        <v>F</v>
      </c>
      <c r="L9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5" s="367" t="str">
        <f>"SS2016"&amp;"-"&amp;D905&amp;"-"&amp;'Order Form'!$P$3&amp;"-2"</f>
        <v>SS2016-0-1-2</v>
      </c>
    </row>
    <row r="906" spans="1:13" x14ac:dyDescent="0.25">
      <c r="A906" s="364">
        <f>'Order Form'!A434</f>
        <v>111394</v>
      </c>
      <c r="B906" s="365">
        <f t="shared" si="59"/>
        <v>111394</v>
      </c>
      <c r="C906" s="366">
        <f t="shared" si="60"/>
        <v>111394</v>
      </c>
      <c r="D906" s="367">
        <f>'Order Form'!$N$2</f>
        <v>0</v>
      </c>
      <c r="E906" s="368">
        <f>'Order Form'!$L$11</f>
        <v>0</v>
      </c>
      <c r="F906" s="368" t="str">
        <f>IF(ISBLANK('Order Form'!$L$12),"",'Order Form'!$L$12)</f>
        <v/>
      </c>
      <c r="G906" s="369">
        <f t="shared" ca="1" si="62"/>
        <v>42157</v>
      </c>
      <c r="H906" s="370">
        <f>'Order Form'!$L$13</f>
        <v>0</v>
      </c>
      <c r="I906" s="371">
        <f>'Order Form'!E434</f>
        <v>12.5</v>
      </c>
      <c r="J906" s="372">
        <f>'Order Form'!L434</f>
        <v>0</v>
      </c>
      <c r="K906" s="367" t="str">
        <f t="shared" si="61"/>
        <v>F</v>
      </c>
      <c r="L9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6" s="367" t="str">
        <f>"SS2016"&amp;"-"&amp;D906&amp;"-"&amp;'Order Form'!$P$3&amp;"-2"</f>
        <v>SS2016-0-1-2</v>
      </c>
    </row>
    <row r="907" spans="1:13" x14ac:dyDescent="0.25">
      <c r="A907" s="364">
        <f>'Order Form'!A435</f>
        <v>108901</v>
      </c>
      <c r="B907" s="365">
        <f t="shared" si="59"/>
        <v>108901</v>
      </c>
      <c r="C907" s="366">
        <f t="shared" si="60"/>
        <v>108901</v>
      </c>
      <c r="D907" s="367">
        <f>'Order Form'!$N$2</f>
        <v>0</v>
      </c>
      <c r="E907" s="368">
        <f>'Order Form'!$L$11</f>
        <v>0</v>
      </c>
      <c r="F907" s="368" t="str">
        <f>IF(ISBLANK('Order Form'!$L$12),"",'Order Form'!$L$12)</f>
        <v/>
      </c>
      <c r="G907" s="369">
        <f t="shared" ca="1" si="62"/>
        <v>42157</v>
      </c>
      <c r="H907" s="370">
        <f>'Order Form'!$L$13</f>
        <v>0</v>
      </c>
      <c r="I907" s="371">
        <f>'Order Form'!E435</f>
        <v>12.5</v>
      </c>
      <c r="J907" s="372">
        <f>'Order Form'!L435</f>
        <v>0</v>
      </c>
      <c r="K907" s="367" t="str">
        <f t="shared" si="61"/>
        <v>F</v>
      </c>
      <c r="L9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7" s="367" t="str">
        <f>"SS2016"&amp;"-"&amp;D907&amp;"-"&amp;'Order Form'!$P$3&amp;"-2"</f>
        <v>SS2016-0-1-2</v>
      </c>
    </row>
    <row r="908" spans="1:13" x14ac:dyDescent="0.25">
      <c r="A908" s="364">
        <f>'Order Form'!A436</f>
        <v>111393</v>
      </c>
      <c r="B908" s="365">
        <f t="shared" si="59"/>
        <v>111393</v>
      </c>
      <c r="C908" s="366">
        <f t="shared" si="60"/>
        <v>111393</v>
      </c>
      <c r="D908" s="367">
        <f>'Order Form'!$N$2</f>
        <v>0</v>
      </c>
      <c r="E908" s="368">
        <f>'Order Form'!$L$11</f>
        <v>0</v>
      </c>
      <c r="F908" s="368" t="str">
        <f>IF(ISBLANK('Order Form'!$L$12),"",'Order Form'!$L$12)</f>
        <v/>
      </c>
      <c r="G908" s="369">
        <f t="shared" ca="1" si="62"/>
        <v>42157</v>
      </c>
      <c r="H908" s="370">
        <f>'Order Form'!$L$13</f>
        <v>0</v>
      </c>
      <c r="I908" s="371">
        <f>'Order Form'!E436</f>
        <v>12.5</v>
      </c>
      <c r="J908" s="372">
        <f>'Order Form'!L436</f>
        <v>0</v>
      </c>
      <c r="K908" s="367" t="str">
        <f t="shared" si="61"/>
        <v>F</v>
      </c>
      <c r="L9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8" s="367" t="str">
        <f>"SS2016"&amp;"-"&amp;D908&amp;"-"&amp;'Order Form'!$P$3&amp;"-2"</f>
        <v>SS2016-0-1-2</v>
      </c>
    </row>
    <row r="909" spans="1:13" x14ac:dyDescent="0.25">
      <c r="A909" s="364">
        <f>'Order Form'!A437</f>
        <v>111395</v>
      </c>
      <c r="B909" s="365">
        <f t="shared" si="59"/>
        <v>111395</v>
      </c>
      <c r="C909" s="366">
        <f t="shared" si="60"/>
        <v>111395</v>
      </c>
      <c r="D909" s="367">
        <f>'Order Form'!$N$2</f>
        <v>0</v>
      </c>
      <c r="E909" s="368">
        <f>'Order Form'!$L$11</f>
        <v>0</v>
      </c>
      <c r="F909" s="368" t="str">
        <f>IF(ISBLANK('Order Form'!$L$12),"",'Order Form'!$L$12)</f>
        <v/>
      </c>
      <c r="G909" s="369">
        <f t="shared" ca="1" si="62"/>
        <v>42157</v>
      </c>
      <c r="H909" s="370">
        <f>'Order Form'!$L$13</f>
        <v>0</v>
      </c>
      <c r="I909" s="371">
        <f>'Order Form'!E437</f>
        <v>12.5</v>
      </c>
      <c r="J909" s="372">
        <f>'Order Form'!L437</f>
        <v>0</v>
      </c>
      <c r="K909" s="367" t="str">
        <f t="shared" si="61"/>
        <v>F</v>
      </c>
      <c r="L9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09" s="367" t="str">
        <f>"SS2016"&amp;"-"&amp;D909&amp;"-"&amp;'Order Form'!$P$3&amp;"-2"</f>
        <v>SS2016-0-1-2</v>
      </c>
    </row>
    <row r="910" spans="1:13" x14ac:dyDescent="0.25">
      <c r="A910" s="364">
        <f>'Order Form'!A438</f>
        <v>111392</v>
      </c>
      <c r="B910" s="365">
        <f t="shared" si="59"/>
        <v>111392</v>
      </c>
      <c r="C910" s="366">
        <f t="shared" si="60"/>
        <v>111392</v>
      </c>
      <c r="D910" s="367">
        <f>'Order Form'!$N$2</f>
        <v>0</v>
      </c>
      <c r="E910" s="368">
        <f>'Order Form'!$L$11</f>
        <v>0</v>
      </c>
      <c r="F910" s="368" t="str">
        <f>IF(ISBLANK('Order Form'!$L$12),"",'Order Form'!$L$12)</f>
        <v/>
      </c>
      <c r="G910" s="369">
        <f t="shared" ca="1" si="62"/>
        <v>42157</v>
      </c>
      <c r="H910" s="370">
        <f>'Order Form'!$L$13</f>
        <v>0</v>
      </c>
      <c r="I910" s="371">
        <f>'Order Form'!E438</f>
        <v>12.5</v>
      </c>
      <c r="J910" s="372">
        <f>'Order Form'!L438</f>
        <v>0</v>
      </c>
      <c r="K910" s="367" t="str">
        <f t="shared" si="61"/>
        <v>F</v>
      </c>
      <c r="L9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0" s="367" t="str">
        <f>"SS2016"&amp;"-"&amp;D910&amp;"-"&amp;'Order Form'!$P$3&amp;"-2"</f>
        <v>SS2016-0-1-2</v>
      </c>
    </row>
    <row r="911" spans="1:13" x14ac:dyDescent="0.25">
      <c r="A911" s="364">
        <f>'Order Form'!A439</f>
        <v>111396</v>
      </c>
      <c r="B911" s="365">
        <f t="shared" si="59"/>
        <v>111396</v>
      </c>
      <c r="C911" s="366">
        <f t="shared" si="60"/>
        <v>111396</v>
      </c>
      <c r="D911" s="367">
        <f>'Order Form'!$N$2</f>
        <v>0</v>
      </c>
      <c r="E911" s="368">
        <f>'Order Form'!$L$11</f>
        <v>0</v>
      </c>
      <c r="F911" s="368" t="str">
        <f>IF(ISBLANK('Order Form'!$L$12),"",'Order Form'!$L$12)</f>
        <v/>
      </c>
      <c r="G911" s="369">
        <f t="shared" ca="1" si="62"/>
        <v>42157</v>
      </c>
      <c r="H911" s="370">
        <f>'Order Form'!$L$13</f>
        <v>0</v>
      </c>
      <c r="I911" s="371">
        <f>'Order Form'!E439</f>
        <v>12.5</v>
      </c>
      <c r="J911" s="372">
        <f>'Order Form'!L439</f>
        <v>0</v>
      </c>
      <c r="K911" s="367" t="str">
        <f t="shared" si="61"/>
        <v>F</v>
      </c>
      <c r="L9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1" s="367" t="str">
        <f>"SS2016"&amp;"-"&amp;D911&amp;"-"&amp;'Order Form'!$P$3&amp;"-2"</f>
        <v>SS2016-0-1-2</v>
      </c>
    </row>
    <row r="912" spans="1:13" x14ac:dyDescent="0.25">
      <c r="A912" s="364">
        <f>'Order Form'!A440</f>
        <v>111628.999</v>
      </c>
      <c r="B912" s="365">
        <f t="shared" si="59"/>
        <v>111628.999</v>
      </c>
      <c r="C912" s="366">
        <f t="shared" si="60"/>
        <v>111628.999</v>
      </c>
      <c r="D912" s="367">
        <f>'Order Form'!$N$2</f>
        <v>0</v>
      </c>
      <c r="E912" s="368">
        <f>'Order Form'!$L$11</f>
        <v>0</v>
      </c>
      <c r="F912" s="368" t="str">
        <f>IF(ISBLANK('Order Form'!$L$12),"",'Order Form'!$L$12)</f>
        <v/>
      </c>
      <c r="G912" s="369">
        <f t="shared" ca="1" si="62"/>
        <v>42157</v>
      </c>
      <c r="H912" s="370">
        <f>'Order Form'!$L$13</f>
        <v>0</v>
      </c>
      <c r="I912" s="371">
        <f>'Order Form'!E440</f>
        <v>13.5</v>
      </c>
      <c r="J912" s="372">
        <f>'Order Form'!L440</f>
        <v>0</v>
      </c>
      <c r="K912" s="367" t="str">
        <f t="shared" si="61"/>
        <v>F</v>
      </c>
      <c r="L9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2" s="367" t="str">
        <f>"SS2016"&amp;"-"&amp;D912&amp;"-"&amp;'Order Form'!$P$3&amp;"-2"</f>
        <v>SS2016-0-1-2</v>
      </c>
    </row>
    <row r="913" spans="1:13" x14ac:dyDescent="0.25">
      <c r="A913" s="364">
        <f>'Order Form'!A441</f>
        <v>111628.75199999999</v>
      </c>
      <c r="B913" s="365">
        <f t="shared" si="59"/>
        <v>111628.75199999999</v>
      </c>
      <c r="C913" s="366">
        <f t="shared" si="60"/>
        <v>111628.75199999999</v>
      </c>
      <c r="D913" s="367">
        <f>'Order Form'!$N$2</f>
        <v>0</v>
      </c>
      <c r="E913" s="368">
        <f>'Order Form'!$L$11</f>
        <v>0</v>
      </c>
      <c r="F913" s="368" t="str">
        <f>IF(ISBLANK('Order Form'!$L$12),"",'Order Form'!$L$12)</f>
        <v/>
      </c>
      <c r="G913" s="369">
        <f t="shared" ca="1" si="62"/>
        <v>42157</v>
      </c>
      <c r="H913" s="370">
        <f>'Order Form'!$L$13</f>
        <v>0</v>
      </c>
      <c r="I913" s="371">
        <f>'Order Form'!E441</f>
        <v>13.5</v>
      </c>
      <c r="J913" s="372">
        <f>'Order Form'!L441</f>
        <v>0</v>
      </c>
      <c r="K913" s="367" t="str">
        <f t="shared" si="61"/>
        <v>F</v>
      </c>
      <c r="L9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3" s="367" t="str">
        <f>"SS2016"&amp;"-"&amp;D913&amp;"-"&amp;'Order Form'!$P$3&amp;"-2"</f>
        <v>SS2016-0-1-2</v>
      </c>
    </row>
    <row r="914" spans="1:13" x14ac:dyDescent="0.25">
      <c r="A914" s="364">
        <f>'Order Form'!A442</f>
        <v>111628.42</v>
      </c>
      <c r="B914" s="365">
        <f t="shared" si="59"/>
        <v>111628.42</v>
      </c>
      <c r="C914" s="366">
        <f t="shared" si="60"/>
        <v>111628.42</v>
      </c>
      <c r="D914" s="367">
        <f>'Order Form'!$N$2</f>
        <v>0</v>
      </c>
      <c r="E914" s="368">
        <f>'Order Form'!$L$11</f>
        <v>0</v>
      </c>
      <c r="F914" s="368" t="str">
        <f>IF(ISBLANK('Order Form'!$L$12),"",'Order Form'!$L$12)</f>
        <v/>
      </c>
      <c r="G914" s="369">
        <f t="shared" ca="1" si="62"/>
        <v>42157</v>
      </c>
      <c r="H914" s="370">
        <f>'Order Form'!$L$13</f>
        <v>0</v>
      </c>
      <c r="I914" s="371">
        <f>'Order Form'!E442</f>
        <v>13.5</v>
      </c>
      <c r="J914" s="372">
        <f>'Order Form'!L442</f>
        <v>0</v>
      </c>
      <c r="K914" s="367" t="str">
        <f t="shared" si="61"/>
        <v>F</v>
      </c>
      <c r="L9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4" s="367" t="str">
        <f>"SS2016"&amp;"-"&amp;D914&amp;"-"&amp;'Order Form'!$P$3&amp;"-2"</f>
        <v>SS2016-0-1-2</v>
      </c>
    </row>
    <row r="915" spans="1:13" x14ac:dyDescent="0.25">
      <c r="A915" s="364">
        <f>'Order Form'!A443</f>
        <v>111628.791</v>
      </c>
      <c r="B915" s="365">
        <f t="shared" si="59"/>
        <v>111628.791</v>
      </c>
      <c r="C915" s="366">
        <f t="shared" si="60"/>
        <v>111628.791</v>
      </c>
      <c r="D915" s="367">
        <f>'Order Form'!$N$2</f>
        <v>0</v>
      </c>
      <c r="E915" s="368">
        <f>'Order Form'!$L$11</f>
        <v>0</v>
      </c>
      <c r="F915" s="368" t="str">
        <f>IF(ISBLANK('Order Form'!$L$12),"",'Order Form'!$L$12)</f>
        <v/>
      </c>
      <c r="G915" s="369">
        <f t="shared" ca="1" si="62"/>
        <v>42157</v>
      </c>
      <c r="H915" s="370">
        <f>'Order Form'!$L$13</f>
        <v>0</v>
      </c>
      <c r="I915" s="371">
        <f>'Order Form'!E443</f>
        <v>13.5</v>
      </c>
      <c r="J915" s="372">
        <f>'Order Form'!L443</f>
        <v>0</v>
      </c>
      <c r="K915" s="367" t="str">
        <f t="shared" si="61"/>
        <v>F</v>
      </c>
      <c r="L9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5" s="367" t="str">
        <f>"SS2016"&amp;"-"&amp;D915&amp;"-"&amp;'Order Form'!$P$3&amp;"-2"</f>
        <v>SS2016-0-1-2</v>
      </c>
    </row>
    <row r="916" spans="1:13" x14ac:dyDescent="0.25">
      <c r="A916" s="364">
        <f>'Order Form'!A444</f>
        <v>105679</v>
      </c>
      <c r="B916" s="365">
        <f t="shared" si="59"/>
        <v>105679</v>
      </c>
      <c r="C916" s="366">
        <f t="shared" si="60"/>
        <v>105679</v>
      </c>
      <c r="D916" s="367">
        <f>'Order Form'!$N$2</f>
        <v>0</v>
      </c>
      <c r="E916" s="368">
        <f>'Order Form'!$L$11</f>
        <v>0</v>
      </c>
      <c r="F916" s="368" t="str">
        <f>IF(ISBLANK('Order Form'!$L$12),"",'Order Form'!$L$12)</f>
        <v/>
      </c>
      <c r="G916" s="369">
        <f t="shared" ca="1" si="62"/>
        <v>42157</v>
      </c>
      <c r="H916" s="370">
        <f>'Order Form'!$L$13</f>
        <v>0</v>
      </c>
      <c r="I916" s="371">
        <f>'Order Form'!E444</f>
        <v>16</v>
      </c>
      <c r="J916" s="372">
        <f>'Order Form'!L444</f>
        <v>0</v>
      </c>
      <c r="K916" s="367" t="str">
        <f t="shared" si="61"/>
        <v>F</v>
      </c>
      <c r="L9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6" s="367" t="str">
        <f>"SS2016"&amp;"-"&amp;D916&amp;"-"&amp;'Order Form'!$P$3&amp;"-2"</f>
        <v>SS2016-0-1-2</v>
      </c>
    </row>
    <row r="917" spans="1:13" x14ac:dyDescent="0.25">
      <c r="A917" s="364">
        <f>'Order Form'!A445</f>
        <v>108812</v>
      </c>
      <c r="B917" s="365">
        <f t="shared" si="59"/>
        <v>108812</v>
      </c>
      <c r="C917" s="366">
        <f t="shared" si="60"/>
        <v>108812</v>
      </c>
      <c r="D917" s="367">
        <f>'Order Form'!$N$2</f>
        <v>0</v>
      </c>
      <c r="E917" s="368">
        <f>'Order Form'!$L$11</f>
        <v>0</v>
      </c>
      <c r="F917" s="368" t="str">
        <f>IF(ISBLANK('Order Form'!$L$12),"",'Order Form'!$L$12)</f>
        <v/>
      </c>
      <c r="G917" s="369">
        <f t="shared" ca="1" si="62"/>
        <v>42157</v>
      </c>
      <c r="H917" s="370">
        <f>'Order Form'!$L$13</f>
        <v>0</v>
      </c>
      <c r="I917" s="371">
        <f>'Order Form'!E445</f>
        <v>14.5</v>
      </c>
      <c r="J917" s="372">
        <f>'Order Form'!L445</f>
        <v>0</v>
      </c>
      <c r="K917" s="367" t="str">
        <f t="shared" si="61"/>
        <v>F</v>
      </c>
      <c r="L9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7" s="367" t="str">
        <f>"SS2016"&amp;"-"&amp;D917&amp;"-"&amp;'Order Form'!$P$3&amp;"-2"</f>
        <v>SS2016-0-1-2</v>
      </c>
    </row>
    <row r="918" spans="1:13" x14ac:dyDescent="0.25">
      <c r="A918" s="364">
        <f>'Order Form'!A446</f>
        <v>101014</v>
      </c>
      <c r="B918" s="365">
        <f t="shared" si="59"/>
        <v>101014</v>
      </c>
      <c r="C918" s="366">
        <f t="shared" si="60"/>
        <v>101014</v>
      </c>
      <c r="D918" s="367">
        <f>'Order Form'!$N$2</f>
        <v>0</v>
      </c>
      <c r="E918" s="368">
        <f>'Order Form'!$L$11</f>
        <v>0</v>
      </c>
      <c r="F918" s="368" t="str">
        <f>IF(ISBLANK('Order Form'!$L$12),"",'Order Form'!$L$12)</f>
        <v/>
      </c>
      <c r="G918" s="369">
        <f t="shared" ca="1" si="62"/>
        <v>42157</v>
      </c>
      <c r="H918" s="370">
        <f>'Order Form'!$L$13</f>
        <v>0</v>
      </c>
      <c r="I918" s="371">
        <f>'Order Form'!E446</f>
        <v>14.5</v>
      </c>
      <c r="J918" s="372">
        <f>'Order Form'!L446</f>
        <v>0</v>
      </c>
      <c r="K918" s="367" t="str">
        <f t="shared" si="61"/>
        <v>F</v>
      </c>
      <c r="L9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8" s="367" t="str">
        <f>"SS2016"&amp;"-"&amp;D918&amp;"-"&amp;'Order Form'!$P$3&amp;"-2"</f>
        <v>SS2016-0-1-2</v>
      </c>
    </row>
    <row r="919" spans="1:13" x14ac:dyDescent="0.25">
      <c r="A919" s="364">
        <f>'Order Form'!A447</f>
        <v>100638</v>
      </c>
      <c r="B919" s="365">
        <f t="shared" si="59"/>
        <v>100638</v>
      </c>
      <c r="C919" s="366">
        <f t="shared" si="60"/>
        <v>100638</v>
      </c>
      <c r="D919" s="367">
        <f>'Order Form'!$N$2</f>
        <v>0</v>
      </c>
      <c r="E919" s="368">
        <f>'Order Form'!$L$11</f>
        <v>0</v>
      </c>
      <c r="F919" s="368" t="str">
        <f>IF(ISBLANK('Order Form'!$L$12),"",'Order Form'!$L$12)</f>
        <v/>
      </c>
      <c r="G919" s="369">
        <f t="shared" ca="1" si="62"/>
        <v>42157</v>
      </c>
      <c r="H919" s="370">
        <f>'Order Form'!$L$13</f>
        <v>0</v>
      </c>
      <c r="I919" s="371">
        <f>'Order Form'!E447</f>
        <v>14.5</v>
      </c>
      <c r="J919" s="372">
        <f>'Order Form'!L447</f>
        <v>0</v>
      </c>
      <c r="K919" s="367" t="str">
        <f t="shared" si="61"/>
        <v>F</v>
      </c>
      <c r="L9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19" s="367" t="str">
        <f>"SS2016"&amp;"-"&amp;D919&amp;"-"&amp;'Order Form'!$P$3&amp;"-2"</f>
        <v>SS2016-0-1-2</v>
      </c>
    </row>
    <row r="920" spans="1:13" x14ac:dyDescent="0.25">
      <c r="A920" s="364">
        <f>'Order Form'!A448</f>
        <v>111335</v>
      </c>
      <c r="B920" s="365">
        <f t="shared" si="59"/>
        <v>111335</v>
      </c>
      <c r="C920" s="366">
        <f t="shared" si="60"/>
        <v>111335</v>
      </c>
      <c r="D920" s="367">
        <f>'Order Form'!$N$2</f>
        <v>0</v>
      </c>
      <c r="E920" s="368">
        <f>'Order Form'!$L$11</f>
        <v>0</v>
      </c>
      <c r="F920" s="368" t="str">
        <f>IF(ISBLANK('Order Form'!$L$12),"",'Order Form'!$L$12)</f>
        <v/>
      </c>
      <c r="G920" s="369">
        <f t="shared" ca="1" si="62"/>
        <v>42157</v>
      </c>
      <c r="H920" s="370">
        <f>'Order Form'!$L$13</f>
        <v>0</v>
      </c>
      <c r="I920" s="371">
        <f>'Order Form'!E448</f>
        <v>14.5</v>
      </c>
      <c r="J920" s="372">
        <f>'Order Form'!L448</f>
        <v>0</v>
      </c>
      <c r="K920" s="367" t="str">
        <f t="shared" si="61"/>
        <v>F</v>
      </c>
      <c r="L9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0" s="367" t="str">
        <f>"SS2016"&amp;"-"&amp;D920&amp;"-"&amp;'Order Form'!$P$3&amp;"-2"</f>
        <v>SS2016-0-1-2</v>
      </c>
    </row>
    <row r="921" spans="1:13" x14ac:dyDescent="0.25">
      <c r="A921" s="364">
        <f>'Order Form'!A449</f>
        <v>100202</v>
      </c>
      <c r="B921" s="365">
        <f t="shared" si="59"/>
        <v>100202</v>
      </c>
      <c r="C921" s="366">
        <f t="shared" si="60"/>
        <v>100202</v>
      </c>
      <c r="D921" s="367">
        <f>'Order Form'!$N$2</f>
        <v>0</v>
      </c>
      <c r="E921" s="368">
        <f>'Order Form'!$L$11</f>
        <v>0</v>
      </c>
      <c r="F921" s="368" t="str">
        <f>IF(ISBLANK('Order Form'!$L$12),"",'Order Form'!$L$12)</f>
        <v/>
      </c>
      <c r="G921" s="369">
        <f t="shared" ca="1" si="62"/>
        <v>42157</v>
      </c>
      <c r="H921" s="370">
        <f>'Order Form'!$L$13</f>
        <v>0</v>
      </c>
      <c r="I921" s="371">
        <f>'Order Form'!E449</f>
        <v>14.5</v>
      </c>
      <c r="J921" s="372">
        <f>'Order Form'!L449</f>
        <v>0</v>
      </c>
      <c r="K921" s="367" t="str">
        <f t="shared" si="61"/>
        <v>F</v>
      </c>
      <c r="L9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1" s="367" t="str">
        <f>"SS2016"&amp;"-"&amp;D921&amp;"-"&amp;'Order Form'!$P$3&amp;"-2"</f>
        <v>SS2016-0-1-2</v>
      </c>
    </row>
    <row r="922" spans="1:13" x14ac:dyDescent="0.25">
      <c r="A922" s="364">
        <f>'Order Form'!A450</f>
        <v>100203</v>
      </c>
      <c r="B922" s="365">
        <f t="shared" si="59"/>
        <v>100203</v>
      </c>
      <c r="C922" s="366">
        <f t="shared" si="60"/>
        <v>100203</v>
      </c>
      <c r="D922" s="367">
        <f>'Order Form'!$N$2</f>
        <v>0</v>
      </c>
      <c r="E922" s="368">
        <f>'Order Form'!$L$11</f>
        <v>0</v>
      </c>
      <c r="F922" s="368" t="str">
        <f>IF(ISBLANK('Order Form'!$L$12),"",'Order Form'!$L$12)</f>
        <v/>
      </c>
      <c r="G922" s="369">
        <f t="shared" ca="1" si="62"/>
        <v>42157</v>
      </c>
      <c r="H922" s="370">
        <f>'Order Form'!$L$13</f>
        <v>0</v>
      </c>
      <c r="I922" s="371">
        <f>'Order Form'!E450</f>
        <v>14.5</v>
      </c>
      <c r="J922" s="372">
        <f>'Order Form'!L450</f>
        <v>0</v>
      </c>
      <c r="K922" s="367" t="str">
        <f t="shared" si="61"/>
        <v>F</v>
      </c>
      <c r="L9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2" s="367" t="str">
        <f>"SS2016"&amp;"-"&amp;D922&amp;"-"&amp;'Order Form'!$P$3&amp;"-2"</f>
        <v>SS2016-0-1-2</v>
      </c>
    </row>
    <row r="923" spans="1:13" x14ac:dyDescent="0.25">
      <c r="A923" s="364">
        <f>'Order Form'!A451</f>
        <v>100637</v>
      </c>
      <c r="B923" s="365">
        <f t="shared" si="59"/>
        <v>100637</v>
      </c>
      <c r="C923" s="366">
        <f t="shared" si="60"/>
        <v>100637</v>
      </c>
      <c r="D923" s="367">
        <f>'Order Form'!$N$2</f>
        <v>0</v>
      </c>
      <c r="E923" s="368">
        <f>'Order Form'!$L$11</f>
        <v>0</v>
      </c>
      <c r="F923" s="368" t="str">
        <f>IF(ISBLANK('Order Form'!$L$12),"",'Order Form'!$L$12)</f>
        <v/>
      </c>
      <c r="G923" s="369">
        <f t="shared" ca="1" si="62"/>
        <v>42157</v>
      </c>
      <c r="H923" s="370">
        <f>'Order Form'!$L$13</f>
        <v>0</v>
      </c>
      <c r="I923" s="371">
        <f>'Order Form'!E451</f>
        <v>14.5</v>
      </c>
      <c r="J923" s="372">
        <f>'Order Form'!L451</f>
        <v>0</v>
      </c>
      <c r="K923" s="367" t="str">
        <f t="shared" si="61"/>
        <v>F</v>
      </c>
      <c r="L9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3" s="367" t="str">
        <f>"SS2016"&amp;"-"&amp;D923&amp;"-"&amp;'Order Form'!$P$3&amp;"-2"</f>
        <v>SS2016-0-1-2</v>
      </c>
    </row>
    <row r="924" spans="1:13" x14ac:dyDescent="0.25">
      <c r="A924" s="364">
        <f>'Order Form'!A452</f>
        <v>100471</v>
      </c>
      <c r="B924" s="365">
        <f t="shared" si="59"/>
        <v>100471</v>
      </c>
      <c r="C924" s="366">
        <f t="shared" si="60"/>
        <v>100471</v>
      </c>
      <c r="D924" s="367">
        <f>'Order Form'!$N$2</f>
        <v>0</v>
      </c>
      <c r="E924" s="368">
        <f>'Order Form'!$L$11</f>
        <v>0</v>
      </c>
      <c r="F924" s="368" t="str">
        <f>IF(ISBLANK('Order Form'!$L$12),"",'Order Form'!$L$12)</f>
        <v/>
      </c>
      <c r="G924" s="369">
        <f t="shared" ca="1" si="62"/>
        <v>42157</v>
      </c>
      <c r="H924" s="370">
        <f>'Order Form'!$L$13</f>
        <v>0</v>
      </c>
      <c r="I924" s="371">
        <f>'Order Form'!E452</f>
        <v>16</v>
      </c>
      <c r="J924" s="372">
        <f>'Order Form'!L452</f>
        <v>0</v>
      </c>
      <c r="K924" s="367" t="str">
        <f t="shared" si="61"/>
        <v>F</v>
      </c>
      <c r="L9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4" s="367" t="str">
        <f>"SS2016"&amp;"-"&amp;D924&amp;"-"&amp;'Order Form'!$P$3&amp;"-2"</f>
        <v>SS2016-0-1-2</v>
      </c>
    </row>
    <row r="925" spans="1:13" x14ac:dyDescent="0.25">
      <c r="A925" s="364">
        <f>'Order Form'!A453</f>
        <v>100473</v>
      </c>
      <c r="B925" s="365">
        <f t="shared" si="59"/>
        <v>100473</v>
      </c>
      <c r="C925" s="366">
        <f t="shared" si="60"/>
        <v>100473</v>
      </c>
      <c r="D925" s="367">
        <f>'Order Form'!$N$2</f>
        <v>0</v>
      </c>
      <c r="E925" s="368">
        <f>'Order Form'!$L$11</f>
        <v>0</v>
      </c>
      <c r="F925" s="368" t="str">
        <f>IF(ISBLANK('Order Form'!$L$12),"",'Order Form'!$L$12)</f>
        <v/>
      </c>
      <c r="G925" s="369">
        <f t="shared" ca="1" si="62"/>
        <v>42157</v>
      </c>
      <c r="H925" s="370">
        <f>'Order Form'!$L$13</f>
        <v>0</v>
      </c>
      <c r="I925" s="371">
        <f>'Order Form'!E453</f>
        <v>16</v>
      </c>
      <c r="J925" s="372">
        <f>'Order Form'!L453</f>
        <v>0</v>
      </c>
      <c r="K925" s="367" t="str">
        <f t="shared" si="61"/>
        <v>F</v>
      </c>
      <c r="L9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5" s="367" t="str">
        <f>"SS2016"&amp;"-"&amp;D925&amp;"-"&amp;'Order Form'!$P$3&amp;"-2"</f>
        <v>SS2016-0-1-2</v>
      </c>
    </row>
    <row r="926" spans="1:13" x14ac:dyDescent="0.25">
      <c r="A926" s="364">
        <f>'Order Form'!A454</f>
        <v>101070</v>
      </c>
      <c r="B926" s="365">
        <f t="shared" si="59"/>
        <v>101070</v>
      </c>
      <c r="C926" s="366">
        <f t="shared" si="60"/>
        <v>101070</v>
      </c>
      <c r="D926" s="367">
        <f>'Order Form'!$N$2</f>
        <v>0</v>
      </c>
      <c r="E926" s="368">
        <f>'Order Form'!$L$11</f>
        <v>0</v>
      </c>
      <c r="F926" s="368" t="str">
        <f>IF(ISBLANK('Order Form'!$L$12),"",'Order Form'!$L$12)</f>
        <v/>
      </c>
      <c r="G926" s="369">
        <f t="shared" ca="1" si="62"/>
        <v>42157</v>
      </c>
      <c r="H926" s="370">
        <f>'Order Form'!$L$13</f>
        <v>0</v>
      </c>
      <c r="I926" s="371">
        <f>'Order Form'!E454</f>
        <v>16</v>
      </c>
      <c r="J926" s="372">
        <f>'Order Form'!L454</f>
        <v>0</v>
      </c>
      <c r="K926" s="367" t="str">
        <f t="shared" si="61"/>
        <v>F</v>
      </c>
      <c r="L9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6" s="367" t="str">
        <f>"SS2016"&amp;"-"&amp;D926&amp;"-"&amp;'Order Form'!$P$3&amp;"-2"</f>
        <v>SS2016-0-1-2</v>
      </c>
    </row>
    <row r="927" spans="1:13" x14ac:dyDescent="0.25">
      <c r="A927" s="364">
        <f>'Order Form'!A455</f>
        <v>100469</v>
      </c>
      <c r="B927" s="365">
        <f t="shared" si="59"/>
        <v>100469</v>
      </c>
      <c r="C927" s="366">
        <f t="shared" si="60"/>
        <v>100469</v>
      </c>
      <c r="D927" s="367">
        <f>'Order Form'!$N$2</f>
        <v>0</v>
      </c>
      <c r="E927" s="368">
        <f>'Order Form'!$L$11</f>
        <v>0</v>
      </c>
      <c r="F927" s="368" t="str">
        <f>IF(ISBLANK('Order Form'!$L$12),"",'Order Form'!$L$12)</f>
        <v/>
      </c>
      <c r="G927" s="369">
        <f t="shared" ca="1" si="62"/>
        <v>42157</v>
      </c>
      <c r="H927" s="370">
        <f>'Order Form'!$L$13</f>
        <v>0</v>
      </c>
      <c r="I927" s="371">
        <f>'Order Form'!E455</f>
        <v>16</v>
      </c>
      <c r="J927" s="372">
        <f>'Order Form'!L455</f>
        <v>0</v>
      </c>
      <c r="K927" s="367" t="str">
        <f t="shared" si="61"/>
        <v>F</v>
      </c>
      <c r="L9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7" s="367" t="str">
        <f>"SS2016"&amp;"-"&amp;D927&amp;"-"&amp;'Order Form'!$P$3&amp;"-2"</f>
        <v>SS2016-0-1-2</v>
      </c>
    </row>
    <row r="928" spans="1:13" x14ac:dyDescent="0.25">
      <c r="A928" s="364">
        <f>'Order Form'!A456</f>
        <v>111380</v>
      </c>
      <c r="B928" s="365">
        <f t="shared" si="59"/>
        <v>111380</v>
      </c>
      <c r="C928" s="366">
        <f t="shared" si="60"/>
        <v>111380</v>
      </c>
      <c r="D928" s="367">
        <f>'Order Form'!$N$2</f>
        <v>0</v>
      </c>
      <c r="E928" s="368">
        <f>'Order Form'!$L$11</f>
        <v>0</v>
      </c>
      <c r="F928" s="368" t="str">
        <f>IF(ISBLANK('Order Form'!$L$12),"",'Order Form'!$L$12)</f>
        <v/>
      </c>
      <c r="G928" s="369">
        <f t="shared" ca="1" si="62"/>
        <v>42157</v>
      </c>
      <c r="H928" s="370">
        <f>'Order Form'!$L$13</f>
        <v>0</v>
      </c>
      <c r="I928" s="371">
        <f>'Order Form'!E456</f>
        <v>16</v>
      </c>
      <c r="J928" s="372">
        <f>'Order Form'!L456</f>
        <v>0</v>
      </c>
      <c r="K928" s="367" t="str">
        <f t="shared" si="61"/>
        <v>F</v>
      </c>
      <c r="L9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8" s="367" t="str">
        <f>"SS2016"&amp;"-"&amp;D928&amp;"-"&amp;'Order Form'!$P$3&amp;"-2"</f>
        <v>SS2016-0-1-2</v>
      </c>
    </row>
    <row r="929" spans="1:13" x14ac:dyDescent="0.25">
      <c r="A929" s="364">
        <f>'Order Form'!A457</f>
        <v>108373</v>
      </c>
      <c r="B929" s="365">
        <f t="shared" si="59"/>
        <v>108373</v>
      </c>
      <c r="C929" s="366">
        <f t="shared" si="60"/>
        <v>108373</v>
      </c>
      <c r="D929" s="367">
        <f>'Order Form'!$N$2</f>
        <v>0</v>
      </c>
      <c r="E929" s="368">
        <f>'Order Form'!$L$11</f>
        <v>0</v>
      </c>
      <c r="F929" s="368" t="str">
        <f>IF(ISBLANK('Order Form'!$L$12),"",'Order Form'!$L$12)</f>
        <v/>
      </c>
      <c r="G929" s="369">
        <f t="shared" ca="1" si="62"/>
        <v>42157</v>
      </c>
      <c r="H929" s="370">
        <f>'Order Form'!$L$13</f>
        <v>0</v>
      </c>
      <c r="I929" s="371">
        <f>'Order Form'!E457</f>
        <v>16</v>
      </c>
      <c r="J929" s="372">
        <f>'Order Form'!L457</f>
        <v>0</v>
      </c>
      <c r="K929" s="367" t="str">
        <f t="shared" si="61"/>
        <v>F</v>
      </c>
      <c r="L9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29" s="367" t="str">
        <f>"SS2016"&amp;"-"&amp;D929&amp;"-"&amp;'Order Form'!$P$3&amp;"-2"</f>
        <v>SS2016-0-1-2</v>
      </c>
    </row>
    <row r="930" spans="1:13" x14ac:dyDescent="0.25">
      <c r="A930" s="364">
        <f>'Order Form'!A458</f>
        <v>111381</v>
      </c>
      <c r="B930" s="365">
        <f t="shared" si="59"/>
        <v>111381</v>
      </c>
      <c r="C930" s="366">
        <f t="shared" si="60"/>
        <v>111381</v>
      </c>
      <c r="D930" s="367">
        <f>'Order Form'!$N$2</f>
        <v>0</v>
      </c>
      <c r="E930" s="368">
        <f>'Order Form'!$L$11</f>
        <v>0</v>
      </c>
      <c r="F930" s="368" t="str">
        <f>IF(ISBLANK('Order Form'!$L$12),"",'Order Form'!$L$12)</f>
        <v/>
      </c>
      <c r="G930" s="369">
        <f t="shared" ca="1" si="62"/>
        <v>42157</v>
      </c>
      <c r="H930" s="370">
        <f>'Order Form'!$L$13</f>
        <v>0</v>
      </c>
      <c r="I930" s="371">
        <f>'Order Form'!E458</f>
        <v>16</v>
      </c>
      <c r="J930" s="372">
        <f>'Order Form'!L458</f>
        <v>0</v>
      </c>
      <c r="K930" s="367" t="str">
        <f t="shared" si="61"/>
        <v>F</v>
      </c>
      <c r="L9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0" s="367" t="str">
        <f>"SS2016"&amp;"-"&amp;D930&amp;"-"&amp;'Order Form'!$P$3&amp;"-2"</f>
        <v>SS2016-0-1-2</v>
      </c>
    </row>
    <row r="931" spans="1:13" x14ac:dyDescent="0.25">
      <c r="A931" s="364">
        <f>'Order Form'!A459</f>
        <v>100475</v>
      </c>
      <c r="B931" s="365">
        <f t="shared" si="59"/>
        <v>100475</v>
      </c>
      <c r="C931" s="366">
        <f t="shared" si="60"/>
        <v>100475</v>
      </c>
      <c r="D931" s="367">
        <f>'Order Form'!$N$2</f>
        <v>0</v>
      </c>
      <c r="E931" s="368">
        <f>'Order Form'!$L$11</f>
        <v>0</v>
      </c>
      <c r="F931" s="368" t="str">
        <f>IF(ISBLANK('Order Form'!$L$12),"",'Order Form'!$L$12)</f>
        <v/>
      </c>
      <c r="G931" s="369">
        <f t="shared" ca="1" si="62"/>
        <v>42157</v>
      </c>
      <c r="H931" s="370">
        <f>'Order Form'!$L$13</f>
        <v>0</v>
      </c>
      <c r="I931" s="371">
        <f>'Order Form'!E459</f>
        <v>16</v>
      </c>
      <c r="J931" s="372">
        <f>'Order Form'!L459</f>
        <v>0</v>
      </c>
      <c r="K931" s="367" t="str">
        <f t="shared" si="61"/>
        <v>F</v>
      </c>
      <c r="L9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1" s="367" t="str">
        <f>"SS2016"&amp;"-"&amp;D931&amp;"-"&amp;'Order Form'!$P$3&amp;"-2"</f>
        <v>SS2016-0-1-2</v>
      </c>
    </row>
    <row r="932" spans="1:13" x14ac:dyDescent="0.25">
      <c r="A932" s="364">
        <f>'Order Form'!A460</f>
        <v>108371</v>
      </c>
      <c r="B932" s="365">
        <f t="shared" si="59"/>
        <v>108371</v>
      </c>
      <c r="C932" s="366">
        <f t="shared" si="60"/>
        <v>108371</v>
      </c>
      <c r="D932" s="367">
        <f>'Order Form'!$N$2</f>
        <v>0</v>
      </c>
      <c r="E932" s="368">
        <f>'Order Form'!$L$11</f>
        <v>0</v>
      </c>
      <c r="F932" s="368" t="str">
        <f>IF(ISBLANK('Order Form'!$L$12),"",'Order Form'!$L$12)</f>
        <v/>
      </c>
      <c r="G932" s="369">
        <f t="shared" ca="1" si="62"/>
        <v>42157</v>
      </c>
      <c r="H932" s="370">
        <f>'Order Form'!$L$13</f>
        <v>0</v>
      </c>
      <c r="I932" s="371">
        <f>'Order Form'!E460</f>
        <v>16</v>
      </c>
      <c r="J932" s="372">
        <f>'Order Form'!L460</f>
        <v>0</v>
      </c>
      <c r="K932" s="367" t="str">
        <f t="shared" si="61"/>
        <v>F</v>
      </c>
      <c r="L9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2" s="367" t="str">
        <f>"SS2016"&amp;"-"&amp;D932&amp;"-"&amp;'Order Form'!$P$3&amp;"-2"</f>
        <v>SS2016-0-1-2</v>
      </c>
    </row>
    <row r="933" spans="1:13" x14ac:dyDescent="0.25">
      <c r="A933" s="364">
        <f>'Order Form'!A461</f>
        <v>111379</v>
      </c>
      <c r="B933" s="365">
        <f t="shared" si="59"/>
        <v>111379</v>
      </c>
      <c r="C933" s="366">
        <f t="shared" si="60"/>
        <v>111379</v>
      </c>
      <c r="D933" s="367">
        <f>'Order Form'!$N$2</f>
        <v>0</v>
      </c>
      <c r="E933" s="368">
        <f>'Order Form'!$L$11</f>
        <v>0</v>
      </c>
      <c r="F933" s="368" t="str">
        <f>IF(ISBLANK('Order Form'!$L$12),"",'Order Form'!$L$12)</f>
        <v/>
      </c>
      <c r="G933" s="369">
        <f t="shared" ca="1" si="62"/>
        <v>42157</v>
      </c>
      <c r="H933" s="370">
        <f>'Order Form'!$L$13</f>
        <v>0</v>
      </c>
      <c r="I933" s="371">
        <f>'Order Form'!E461</f>
        <v>16</v>
      </c>
      <c r="J933" s="372">
        <f>'Order Form'!L461</f>
        <v>0</v>
      </c>
      <c r="K933" s="367" t="str">
        <f t="shared" si="61"/>
        <v>F</v>
      </c>
      <c r="L9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3" s="367" t="str">
        <f>"SS2016"&amp;"-"&amp;D933&amp;"-"&amp;'Order Form'!$P$3&amp;"-2"</f>
        <v>SS2016-0-1-2</v>
      </c>
    </row>
    <row r="934" spans="1:13" x14ac:dyDescent="0.25">
      <c r="A934" s="364">
        <f>'Order Form'!A462</f>
        <v>108375</v>
      </c>
      <c r="B934" s="365">
        <f t="shared" si="59"/>
        <v>108375</v>
      </c>
      <c r="C934" s="366">
        <f t="shared" si="60"/>
        <v>108375</v>
      </c>
      <c r="D934" s="367">
        <f>'Order Form'!$N$2</f>
        <v>0</v>
      </c>
      <c r="E934" s="368">
        <f>'Order Form'!$L$11</f>
        <v>0</v>
      </c>
      <c r="F934" s="368" t="str">
        <f>IF(ISBLANK('Order Form'!$L$12),"",'Order Form'!$L$12)</f>
        <v/>
      </c>
      <c r="G934" s="369">
        <f t="shared" ca="1" si="62"/>
        <v>42157</v>
      </c>
      <c r="H934" s="370">
        <f>'Order Form'!$L$13</f>
        <v>0</v>
      </c>
      <c r="I934" s="371">
        <f>'Order Form'!E462</f>
        <v>16</v>
      </c>
      <c r="J934" s="372">
        <f>'Order Form'!L462</f>
        <v>0</v>
      </c>
      <c r="K934" s="367" t="str">
        <f t="shared" si="61"/>
        <v>F</v>
      </c>
      <c r="L9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4" s="367" t="str">
        <f>"SS2016"&amp;"-"&amp;D934&amp;"-"&amp;'Order Form'!$P$3&amp;"-2"</f>
        <v>SS2016-0-1-2</v>
      </c>
    </row>
    <row r="935" spans="1:13" x14ac:dyDescent="0.25">
      <c r="A935" s="364">
        <f>'Order Form'!A463</f>
        <v>108173</v>
      </c>
      <c r="B935" s="365">
        <f t="shared" si="59"/>
        <v>108173</v>
      </c>
      <c r="C935" s="366">
        <f t="shared" si="60"/>
        <v>108173</v>
      </c>
      <c r="D935" s="367">
        <f>'Order Form'!$N$2</f>
        <v>0</v>
      </c>
      <c r="E935" s="368">
        <f>'Order Form'!$L$11</f>
        <v>0</v>
      </c>
      <c r="F935" s="368" t="str">
        <f>IF(ISBLANK('Order Form'!$L$12),"",'Order Form'!$L$12)</f>
        <v/>
      </c>
      <c r="G935" s="369">
        <f t="shared" ca="1" si="62"/>
        <v>42157</v>
      </c>
      <c r="H935" s="370">
        <f>'Order Form'!$L$13</f>
        <v>0</v>
      </c>
      <c r="I935" s="371">
        <f>'Order Form'!E463</f>
        <v>9.5</v>
      </c>
      <c r="J935" s="372">
        <f>'Order Form'!L463</f>
        <v>0</v>
      </c>
      <c r="K935" s="367" t="str">
        <f t="shared" si="61"/>
        <v>F</v>
      </c>
      <c r="L9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5" s="367" t="str">
        <f>"SS2016"&amp;"-"&amp;D935&amp;"-"&amp;'Order Form'!$P$3&amp;"-2"</f>
        <v>SS2016-0-1-2</v>
      </c>
    </row>
    <row r="936" spans="1:13" x14ac:dyDescent="0.25">
      <c r="A936" s="364">
        <f>'Order Form'!A464</f>
        <v>111366</v>
      </c>
      <c r="B936" s="365">
        <f t="shared" si="59"/>
        <v>111366</v>
      </c>
      <c r="C936" s="366">
        <f t="shared" si="60"/>
        <v>111366</v>
      </c>
      <c r="D936" s="367">
        <f>'Order Form'!$N$2</f>
        <v>0</v>
      </c>
      <c r="E936" s="368">
        <f>'Order Form'!$L$11</f>
        <v>0</v>
      </c>
      <c r="F936" s="368" t="str">
        <f>IF(ISBLANK('Order Form'!$L$12),"",'Order Form'!$L$12)</f>
        <v/>
      </c>
      <c r="G936" s="369">
        <f t="shared" ca="1" si="62"/>
        <v>42157</v>
      </c>
      <c r="H936" s="370">
        <f>'Order Form'!$L$13</f>
        <v>0</v>
      </c>
      <c r="I936" s="371">
        <f>'Order Form'!E464</f>
        <v>9.5</v>
      </c>
      <c r="J936" s="372">
        <f>'Order Form'!L464</f>
        <v>0</v>
      </c>
      <c r="K936" s="367" t="str">
        <f t="shared" si="61"/>
        <v>F</v>
      </c>
      <c r="L9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6" s="367" t="str">
        <f>"SS2016"&amp;"-"&amp;D936&amp;"-"&amp;'Order Form'!$P$3&amp;"-2"</f>
        <v>SS2016-0-1-2</v>
      </c>
    </row>
    <row r="937" spans="1:13" x14ac:dyDescent="0.25">
      <c r="A937" s="364">
        <f>'Order Form'!A465</f>
        <v>111367</v>
      </c>
      <c r="B937" s="365">
        <f t="shared" si="59"/>
        <v>111367</v>
      </c>
      <c r="C937" s="366">
        <f t="shared" si="60"/>
        <v>111367</v>
      </c>
      <c r="D937" s="367">
        <f>'Order Form'!$N$2</f>
        <v>0</v>
      </c>
      <c r="E937" s="368">
        <f>'Order Form'!$L$11</f>
        <v>0</v>
      </c>
      <c r="F937" s="368" t="str">
        <f>IF(ISBLANK('Order Form'!$L$12),"",'Order Form'!$L$12)</f>
        <v/>
      </c>
      <c r="G937" s="369">
        <f t="shared" ca="1" si="62"/>
        <v>42157</v>
      </c>
      <c r="H937" s="370">
        <f>'Order Form'!$L$13</f>
        <v>0</v>
      </c>
      <c r="I937" s="371">
        <f>'Order Form'!E465</f>
        <v>9.5</v>
      </c>
      <c r="J937" s="372">
        <f>'Order Form'!L465</f>
        <v>0</v>
      </c>
      <c r="K937" s="367" t="str">
        <f t="shared" si="61"/>
        <v>F</v>
      </c>
      <c r="L9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7" s="367" t="str">
        <f>"SS2016"&amp;"-"&amp;D937&amp;"-"&amp;'Order Form'!$P$3&amp;"-2"</f>
        <v>SS2016-0-1-2</v>
      </c>
    </row>
    <row r="938" spans="1:13" x14ac:dyDescent="0.25">
      <c r="A938" s="364">
        <f>'Order Form'!A466</f>
        <v>111369</v>
      </c>
      <c r="B938" s="365">
        <f t="shared" ref="B938:B976" si="63">A938</f>
        <v>111369</v>
      </c>
      <c r="C938" s="366">
        <f t="shared" ref="C938:C976" si="64">IF(B938=0,A938,B938)</f>
        <v>111369</v>
      </c>
      <c r="D938" s="367">
        <f>'Order Form'!$N$2</f>
        <v>0</v>
      </c>
      <c r="E938" s="368">
        <f>'Order Form'!$L$11</f>
        <v>0</v>
      </c>
      <c r="F938" s="368" t="str">
        <f>IF(ISBLANK('Order Form'!$L$12),"",'Order Form'!$L$12)</f>
        <v/>
      </c>
      <c r="G938" s="369">
        <f t="shared" ca="1" si="62"/>
        <v>42157</v>
      </c>
      <c r="H938" s="370">
        <f>'Order Form'!$L$13</f>
        <v>0</v>
      </c>
      <c r="I938" s="371">
        <f>'Order Form'!E466</f>
        <v>9.5</v>
      </c>
      <c r="J938" s="372">
        <f>'Order Form'!L466</f>
        <v>0</v>
      </c>
      <c r="K938" s="367" t="str">
        <f t="shared" ref="K938:K976" si="65">IF(J938=0,"F","T")</f>
        <v>F</v>
      </c>
      <c r="L9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8" s="367" t="str">
        <f>"SS2016"&amp;"-"&amp;D938&amp;"-"&amp;'Order Form'!$P$3&amp;"-2"</f>
        <v>SS2016-0-1-2</v>
      </c>
    </row>
    <row r="939" spans="1:13" x14ac:dyDescent="0.25">
      <c r="A939" s="364">
        <f>'Order Form'!A467</f>
        <v>111368</v>
      </c>
      <c r="B939" s="365">
        <f t="shared" si="63"/>
        <v>111368</v>
      </c>
      <c r="C939" s="366">
        <f t="shared" si="64"/>
        <v>111368</v>
      </c>
      <c r="D939" s="367">
        <f>'Order Form'!$N$2</f>
        <v>0</v>
      </c>
      <c r="E939" s="368">
        <f>'Order Form'!$L$11</f>
        <v>0</v>
      </c>
      <c r="F939" s="368" t="str">
        <f>IF(ISBLANK('Order Form'!$L$12),"",'Order Form'!$L$12)</f>
        <v/>
      </c>
      <c r="G939" s="369">
        <f t="shared" ca="1" si="62"/>
        <v>42157</v>
      </c>
      <c r="H939" s="370">
        <f>'Order Form'!$L$13</f>
        <v>0</v>
      </c>
      <c r="I939" s="371">
        <f>'Order Form'!E467</f>
        <v>9.5</v>
      </c>
      <c r="J939" s="372">
        <f>'Order Form'!L467</f>
        <v>0</v>
      </c>
      <c r="K939" s="367" t="str">
        <f t="shared" si="65"/>
        <v>F</v>
      </c>
      <c r="L9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39" s="367" t="str">
        <f>"SS2016"&amp;"-"&amp;D939&amp;"-"&amp;'Order Form'!$P$3&amp;"-2"</f>
        <v>SS2016-0-1-2</v>
      </c>
    </row>
    <row r="940" spans="1:13" x14ac:dyDescent="0.25">
      <c r="A940" s="364">
        <f>'Order Form'!A468</f>
        <v>108945</v>
      </c>
      <c r="B940" s="365">
        <f t="shared" si="63"/>
        <v>108945</v>
      </c>
      <c r="C940" s="366">
        <f t="shared" si="64"/>
        <v>108945</v>
      </c>
      <c r="D940" s="367">
        <f>'Order Form'!$N$2</f>
        <v>0</v>
      </c>
      <c r="E940" s="368">
        <f>'Order Form'!$L$11</f>
        <v>0</v>
      </c>
      <c r="F940" s="368" t="str">
        <f>IF(ISBLANK('Order Form'!$L$12),"",'Order Form'!$L$12)</f>
        <v/>
      </c>
      <c r="G940" s="369">
        <f t="shared" ca="1" si="62"/>
        <v>42157</v>
      </c>
      <c r="H940" s="370">
        <f>'Order Form'!$L$13</f>
        <v>0</v>
      </c>
      <c r="I940" s="371">
        <f>'Order Form'!E468</f>
        <v>9.5</v>
      </c>
      <c r="J940" s="372">
        <f>'Order Form'!L468</f>
        <v>0</v>
      </c>
      <c r="K940" s="367" t="str">
        <f t="shared" si="65"/>
        <v>F</v>
      </c>
      <c r="L9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0" s="367" t="str">
        <f>"SS2016"&amp;"-"&amp;D940&amp;"-"&amp;'Order Form'!$P$3&amp;"-2"</f>
        <v>SS2016-0-1-2</v>
      </c>
    </row>
    <row r="941" spans="1:13" x14ac:dyDescent="0.25">
      <c r="A941" s="364">
        <f>'Order Form'!A469</f>
        <v>108176</v>
      </c>
      <c r="B941" s="365">
        <f t="shared" si="63"/>
        <v>108176</v>
      </c>
      <c r="C941" s="366">
        <f t="shared" si="64"/>
        <v>108176</v>
      </c>
      <c r="D941" s="367">
        <f>'Order Form'!$N$2</f>
        <v>0</v>
      </c>
      <c r="E941" s="368">
        <f>'Order Form'!$L$11</f>
        <v>0</v>
      </c>
      <c r="F941" s="368" t="str">
        <f>IF(ISBLANK('Order Form'!$L$12),"",'Order Form'!$L$12)</f>
        <v/>
      </c>
      <c r="G941" s="369">
        <f t="shared" ca="1" si="62"/>
        <v>42157</v>
      </c>
      <c r="H941" s="370">
        <f>'Order Form'!$L$13</f>
        <v>0</v>
      </c>
      <c r="I941" s="371">
        <f>'Order Form'!E469</f>
        <v>9.5</v>
      </c>
      <c r="J941" s="372">
        <f>'Order Form'!L469</f>
        <v>0</v>
      </c>
      <c r="K941" s="367" t="str">
        <f t="shared" si="65"/>
        <v>F</v>
      </c>
      <c r="L9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1" s="367" t="str">
        <f>"SS2016"&amp;"-"&amp;D941&amp;"-"&amp;'Order Form'!$P$3&amp;"-2"</f>
        <v>SS2016-0-1-2</v>
      </c>
    </row>
    <row r="942" spans="1:13" x14ac:dyDescent="0.25">
      <c r="A942" s="364">
        <f>'Order Form'!A470</f>
        <v>108363</v>
      </c>
      <c r="B942" s="365">
        <f t="shared" si="63"/>
        <v>108363</v>
      </c>
      <c r="C942" s="366">
        <f t="shared" si="64"/>
        <v>108363</v>
      </c>
      <c r="D942" s="367">
        <f>'Order Form'!$N$2</f>
        <v>0</v>
      </c>
      <c r="E942" s="368">
        <f>'Order Form'!$L$11</f>
        <v>0</v>
      </c>
      <c r="F942" s="368" t="str">
        <f>IF(ISBLANK('Order Form'!$L$12),"",'Order Form'!$L$12)</f>
        <v/>
      </c>
      <c r="G942" s="369">
        <f t="shared" ca="1" si="62"/>
        <v>42157</v>
      </c>
      <c r="H942" s="370">
        <f>'Order Form'!$L$13</f>
        <v>0</v>
      </c>
      <c r="I942" s="371">
        <f>'Order Form'!E470</f>
        <v>9.5</v>
      </c>
      <c r="J942" s="372">
        <f>'Order Form'!L470</f>
        <v>0</v>
      </c>
      <c r="K942" s="367" t="str">
        <f t="shared" si="65"/>
        <v>F</v>
      </c>
      <c r="L9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2" s="367" t="str">
        <f>"SS2016"&amp;"-"&amp;D942&amp;"-"&amp;'Order Form'!$P$3&amp;"-2"</f>
        <v>SS2016-0-1-2</v>
      </c>
    </row>
    <row r="943" spans="1:13" x14ac:dyDescent="0.25">
      <c r="A943" s="364">
        <f>'Order Form'!A471</f>
        <v>108360</v>
      </c>
      <c r="B943" s="365">
        <f t="shared" si="63"/>
        <v>108360</v>
      </c>
      <c r="C943" s="366">
        <f t="shared" si="64"/>
        <v>108360</v>
      </c>
      <c r="D943" s="367">
        <f>'Order Form'!$N$2</f>
        <v>0</v>
      </c>
      <c r="E943" s="368">
        <f>'Order Form'!$L$11</f>
        <v>0</v>
      </c>
      <c r="F943" s="368" t="str">
        <f>IF(ISBLANK('Order Form'!$L$12),"",'Order Form'!$L$12)</f>
        <v/>
      </c>
      <c r="G943" s="369">
        <f t="shared" ca="1" si="62"/>
        <v>42157</v>
      </c>
      <c r="H943" s="370">
        <f>'Order Form'!$L$13</f>
        <v>0</v>
      </c>
      <c r="I943" s="371">
        <f>'Order Form'!E471</f>
        <v>9.5</v>
      </c>
      <c r="J943" s="372">
        <f>'Order Form'!L471</f>
        <v>0</v>
      </c>
      <c r="K943" s="367" t="str">
        <f t="shared" si="65"/>
        <v>F</v>
      </c>
      <c r="L9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3" s="367" t="str">
        <f>"SS2016"&amp;"-"&amp;D943&amp;"-"&amp;'Order Form'!$P$3&amp;"-2"</f>
        <v>SS2016-0-1-2</v>
      </c>
    </row>
    <row r="944" spans="1:13" x14ac:dyDescent="0.25">
      <c r="A944" s="364">
        <f>'Order Form'!A472</f>
        <v>108362</v>
      </c>
      <c r="B944" s="365">
        <f t="shared" si="63"/>
        <v>108362</v>
      </c>
      <c r="C944" s="366">
        <f t="shared" si="64"/>
        <v>108362</v>
      </c>
      <c r="D944" s="367">
        <f>'Order Form'!$N$2</f>
        <v>0</v>
      </c>
      <c r="E944" s="368">
        <f>'Order Form'!$L$11</f>
        <v>0</v>
      </c>
      <c r="F944" s="368" t="str">
        <f>IF(ISBLANK('Order Form'!$L$12),"",'Order Form'!$L$12)</f>
        <v/>
      </c>
      <c r="G944" s="369">
        <f t="shared" ca="1" si="62"/>
        <v>42157</v>
      </c>
      <c r="H944" s="370">
        <f>'Order Form'!$L$13</f>
        <v>0</v>
      </c>
      <c r="I944" s="371">
        <f>'Order Form'!E472</f>
        <v>9.5</v>
      </c>
      <c r="J944" s="372">
        <f>'Order Form'!L472</f>
        <v>0</v>
      </c>
      <c r="K944" s="367" t="str">
        <f t="shared" si="65"/>
        <v>F</v>
      </c>
      <c r="L9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4" s="367" t="str">
        <f>"SS2016"&amp;"-"&amp;D944&amp;"-"&amp;'Order Form'!$P$3&amp;"-2"</f>
        <v>SS2016-0-1-2</v>
      </c>
    </row>
    <row r="945" spans="1:13" x14ac:dyDescent="0.25">
      <c r="A945" s="364">
        <f>'Order Form'!A473</f>
        <v>108357</v>
      </c>
      <c r="B945" s="365">
        <f t="shared" si="63"/>
        <v>108357</v>
      </c>
      <c r="C945" s="366">
        <f t="shared" si="64"/>
        <v>108357</v>
      </c>
      <c r="D945" s="367">
        <f>'Order Form'!$N$2</f>
        <v>0</v>
      </c>
      <c r="E945" s="368">
        <f>'Order Form'!$L$11</f>
        <v>0</v>
      </c>
      <c r="F945" s="368" t="str">
        <f>IF(ISBLANK('Order Form'!$L$12),"",'Order Form'!$L$12)</f>
        <v/>
      </c>
      <c r="G945" s="369">
        <f t="shared" ca="1" si="62"/>
        <v>42157</v>
      </c>
      <c r="H945" s="370">
        <f>'Order Form'!$L$13</f>
        <v>0</v>
      </c>
      <c r="I945" s="371">
        <f>'Order Form'!E473</f>
        <v>9.5</v>
      </c>
      <c r="J945" s="372">
        <f>'Order Form'!L473</f>
        <v>0</v>
      </c>
      <c r="K945" s="367" t="str">
        <f t="shared" si="65"/>
        <v>F</v>
      </c>
      <c r="L9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5" s="367" t="str">
        <f>"SS2016"&amp;"-"&amp;D945&amp;"-"&amp;'Order Form'!$P$3&amp;"-2"</f>
        <v>SS2016-0-1-2</v>
      </c>
    </row>
    <row r="946" spans="1:13" x14ac:dyDescent="0.25">
      <c r="A946" s="364">
        <f>'Order Form'!A474</f>
        <v>108671</v>
      </c>
      <c r="B946" s="365">
        <f t="shared" si="63"/>
        <v>108671</v>
      </c>
      <c r="C946" s="366">
        <f t="shared" si="64"/>
        <v>108671</v>
      </c>
      <c r="D946" s="367">
        <f>'Order Form'!$N$2</f>
        <v>0</v>
      </c>
      <c r="E946" s="368">
        <f>'Order Form'!$L$11</f>
        <v>0</v>
      </c>
      <c r="F946" s="368" t="str">
        <f>IF(ISBLANK('Order Form'!$L$12),"",'Order Form'!$L$12)</f>
        <v/>
      </c>
      <c r="G946" s="369">
        <f t="shared" ca="1" si="62"/>
        <v>42157</v>
      </c>
      <c r="H946" s="370">
        <f>'Order Form'!$L$13</f>
        <v>0</v>
      </c>
      <c r="I946" s="371">
        <f>'Order Form'!E474</f>
        <v>11</v>
      </c>
      <c r="J946" s="372">
        <f>'Order Form'!L474</f>
        <v>0</v>
      </c>
      <c r="K946" s="367" t="str">
        <f t="shared" si="65"/>
        <v>F</v>
      </c>
      <c r="L9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6" s="367" t="str">
        <f>"SS2016"&amp;"-"&amp;D946&amp;"-"&amp;'Order Form'!$P$3&amp;"-2"</f>
        <v>SS2016-0-1-2</v>
      </c>
    </row>
    <row r="947" spans="1:13" x14ac:dyDescent="0.25">
      <c r="A947" s="364">
        <f>'Order Form'!A475</f>
        <v>108672</v>
      </c>
      <c r="B947" s="365">
        <f t="shared" si="63"/>
        <v>108672</v>
      </c>
      <c r="C947" s="366">
        <f t="shared" si="64"/>
        <v>108672</v>
      </c>
      <c r="D947" s="367">
        <f>'Order Form'!$N$2</f>
        <v>0</v>
      </c>
      <c r="E947" s="368">
        <f>'Order Form'!$L$11</f>
        <v>0</v>
      </c>
      <c r="F947" s="368" t="str">
        <f>IF(ISBLANK('Order Form'!$L$12),"",'Order Form'!$L$12)</f>
        <v/>
      </c>
      <c r="G947" s="369">
        <f t="shared" ca="1" si="62"/>
        <v>42157</v>
      </c>
      <c r="H947" s="370">
        <f>'Order Form'!$L$13</f>
        <v>0</v>
      </c>
      <c r="I947" s="371">
        <f>'Order Form'!E475</f>
        <v>11</v>
      </c>
      <c r="J947" s="372">
        <f>'Order Form'!L475</f>
        <v>0</v>
      </c>
      <c r="K947" s="367" t="str">
        <f t="shared" si="65"/>
        <v>F</v>
      </c>
      <c r="L9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7" s="367" t="str">
        <f>"SS2016"&amp;"-"&amp;D947&amp;"-"&amp;'Order Form'!$P$3&amp;"-2"</f>
        <v>SS2016-0-1-2</v>
      </c>
    </row>
    <row r="948" spans="1:13" x14ac:dyDescent="0.25">
      <c r="A948" s="364">
        <f>'Order Form'!A476</f>
        <v>108669</v>
      </c>
      <c r="B948" s="365">
        <f t="shared" si="63"/>
        <v>108669</v>
      </c>
      <c r="C948" s="366">
        <f t="shared" si="64"/>
        <v>108669</v>
      </c>
      <c r="D948" s="367">
        <f>'Order Form'!$N$2</f>
        <v>0</v>
      </c>
      <c r="E948" s="368">
        <f>'Order Form'!$L$11</f>
        <v>0</v>
      </c>
      <c r="F948" s="368" t="str">
        <f>IF(ISBLANK('Order Form'!$L$12),"",'Order Form'!$L$12)</f>
        <v/>
      </c>
      <c r="G948" s="369">
        <f t="shared" ca="1" si="62"/>
        <v>42157</v>
      </c>
      <c r="H948" s="370">
        <f>'Order Form'!$L$13</f>
        <v>0</v>
      </c>
      <c r="I948" s="371">
        <f>'Order Form'!E476</f>
        <v>11</v>
      </c>
      <c r="J948" s="372">
        <f>'Order Form'!L476</f>
        <v>0</v>
      </c>
      <c r="K948" s="367" t="str">
        <f t="shared" si="65"/>
        <v>F</v>
      </c>
      <c r="L9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8" s="367" t="str">
        <f>"SS2016"&amp;"-"&amp;D948&amp;"-"&amp;'Order Form'!$P$3&amp;"-2"</f>
        <v>SS2016-0-1-2</v>
      </c>
    </row>
    <row r="949" spans="1:13" x14ac:dyDescent="0.25">
      <c r="A949" s="364">
        <f>'Order Form'!A477</f>
        <v>108711</v>
      </c>
      <c r="B949" s="365">
        <f t="shared" si="63"/>
        <v>108711</v>
      </c>
      <c r="C949" s="366">
        <f t="shared" si="64"/>
        <v>108711</v>
      </c>
      <c r="D949" s="367">
        <f>'Order Form'!$N$2</f>
        <v>0</v>
      </c>
      <c r="E949" s="368">
        <f>'Order Form'!$L$11</f>
        <v>0</v>
      </c>
      <c r="F949" s="368" t="str">
        <f>IF(ISBLANK('Order Form'!$L$12),"",'Order Form'!$L$12)</f>
        <v/>
      </c>
      <c r="G949" s="369">
        <f t="shared" ca="1" si="62"/>
        <v>42157</v>
      </c>
      <c r="H949" s="370">
        <f>'Order Form'!$L$13</f>
        <v>0</v>
      </c>
      <c r="I949" s="371">
        <f>'Order Form'!E477</f>
        <v>11</v>
      </c>
      <c r="J949" s="372">
        <f>'Order Form'!L477</f>
        <v>0</v>
      </c>
      <c r="K949" s="367" t="str">
        <f t="shared" si="65"/>
        <v>F</v>
      </c>
      <c r="L9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49" s="367" t="str">
        <f>"SS2016"&amp;"-"&amp;D949&amp;"-"&amp;'Order Form'!$P$3&amp;"-2"</f>
        <v>SS2016-0-1-2</v>
      </c>
    </row>
    <row r="950" spans="1:13" x14ac:dyDescent="0.25">
      <c r="A950" s="364">
        <f>'Order Form'!A478</f>
        <v>108670</v>
      </c>
      <c r="B950" s="365">
        <f t="shared" si="63"/>
        <v>108670</v>
      </c>
      <c r="C950" s="366">
        <f t="shared" si="64"/>
        <v>108670</v>
      </c>
      <c r="D950" s="367">
        <f>'Order Form'!$N$2</f>
        <v>0</v>
      </c>
      <c r="E950" s="368">
        <f>'Order Form'!$L$11</f>
        <v>0</v>
      </c>
      <c r="F950" s="368" t="str">
        <f>IF(ISBLANK('Order Form'!$L$12),"",'Order Form'!$L$12)</f>
        <v/>
      </c>
      <c r="G950" s="369">
        <f t="shared" ca="1" si="62"/>
        <v>42157</v>
      </c>
      <c r="H950" s="370">
        <f>'Order Form'!$L$13</f>
        <v>0</v>
      </c>
      <c r="I950" s="371">
        <f>'Order Form'!E478</f>
        <v>11</v>
      </c>
      <c r="J950" s="372">
        <f>'Order Form'!L478</f>
        <v>0</v>
      </c>
      <c r="K950" s="367" t="str">
        <f t="shared" si="65"/>
        <v>F</v>
      </c>
      <c r="L9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0" s="367" t="str">
        <f>"SS2016"&amp;"-"&amp;D950&amp;"-"&amp;'Order Form'!$P$3&amp;"-2"</f>
        <v>SS2016-0-1-2</v>
      </c>
    </row>
    <row r="951" spans="1:13" x14ac:dyDescent="0.25">
      <c r="A951" s="364">
        <f>'Order Form'!A479</f>
        <v>108667</v>
      </c>
      <c r="B951" s="365">
        <f t="shared" si="63"/>
        <v>108667</v>
      </c>
      <c r="C951" s="366">
        <f t="shared" si="64"/>
        <v>108667</v>
      </c>
      <c r="D951" s="367">
        <f>'Order Form'!$N$2</f>
        <v>0</v>
      </c>
      <c r="E951" s="368">
        <f>'Order Form'!$L$11</f>
        <v>0</v>
      </c>
      <c r="F951" s="368" t="str">
        <f>IF(ISBLANK('Order Form'!$L$12),"",'Order Form'!$L$12)</f>
        <v/>
      </c>
      <c r="G951" s="369">
        <f t="shared" ca="1" si="62"/>
        <v>42157</v>
      </c>
      <c r="H951" s="370">
        <f>'Order Form'!$L$13</f>
        <v>0</v>
      </c>
      <c r="I951" s="371">
        <f>'Order Form'!E479</f>
        <v>11</v>
      </c>
      <c r="J951" s="372">
        <f>'Order Form'!L479</f>
        <v>0</v>
      </c>
      <c r="K951" s="367" t="str">
        <f t="shared" si="65"/>
        <v>F</v>
      </c>
      <c r="L9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1" s="367" t="str">
        <f>"SS2016"&amp;"-"&amp;D951&amp;"-"&amp;'Order Form'!$P$3&amp;"-2"</f>
        <v>SS2016-0-1-2</v>
      </c>
    </row>
    <row r="952" spans="1:13" x14ac:dyDescent="0.25">
      <c r="A952" s="364">
        <f>'Order Form'!A480</f>
        <v>111683.70699999999</v>
      </c>
      <c r="B952" s="365">
        <f t="shared" si="63"/>
        <v>111683.70699999999</v>
      </c>
      <c r="C952" s="366">
        <f t="shared" si="64"/>
        <v>111683.70699999999</v>
      </c>
      <c r="D952" s="367">
        <f>'Order Form'!$N$2</f>
        <v>0</v>
      </c>
      <c r="E952" s="368">
        <f>'Order Form'!$L$11</f>
        <v>0</v>
      </c>
      <c r="F952" s="368" t="str">
        <f>IF(ISBLANK('Order Form'!$L$12),"",'Order Form'!$L$12)</f>
        <v/>
      </c>
      <c r="G952" s="369">
        <f t="shared" ca="1" si="62"/>
        <v>42157</v>
      </c>
      <c r="H952" s="370">
        <f>'Order Form'!$L$13</f>
        <v>0</v>
      </c>
      <c r="I952" s="371">
        <f>'Order Form'!E480</f>
        <v>11</v>
      </c>
      <c r="J952" s="372">
        <f>'Order Form'!L480</f>
        <v>0</v>
      </c>
      <c r="K952" s="367" t="str">
        <f t="shared" si="65"/>
        <v>F</v>
      </c>
      <c r="L9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2" s="367" t="str">
        <f>"SS2016"&amp;"-"&amp;D952&amp;"-"&amp;'Order Form'!$P$3&amp;"-2"</f>
        <v>SS2016-0-1-2</v>
      </c>
    </row>
    <row r="953" spans="1:13" x14ac:dyDescent="0.25">
      <c r="A953" s="364">
        <f>'Order Form'!A481</f>
        <v>111684.73699999999</v>
      </c>
      <c r="B953" s="365">
        <f t="shared" si="63"/>
        <v>111684.73699999999</v>
      </c>
      <c r="C953" s="366">
        <f t="shared" si="64"/>
        <v>111684.73699999999</v>
      </c>
      <c r="D953" s="367">
        <f>'Order Form'!$N$2</f>
        <v>0</v>
      </c>
      <c r="E953" s="368">
        <f>'Order Form'!$L$11</f>
        <v>0</v>
      </c>
      <c r="F953" s="368" t="str">
        <f>IF(ISBLANK('Order Form'!$L$12),"",'Order Form'!$L$12)</f>
        <v/>
      </c>
      <c r="G953" s="369">
        <f t="shared" ca="1" si="62"/>
        <v>42157</v>
      </c>
      <c r="H953" s="370">
        <f>'Order Form'!$L$13</f>
        <v>0</v>
      </c>
      <c r="I953" s="371">
        <f>'Order Form'!E481</f>
        <v>11</v>
      </c>
      <c r="J953" s="372">
        <f>'Order Form'!L481</f>
        <v>0</v>
      </c>
      <c r="K953" s="367" t="str">
        <f t="shared" si="65"/>
        <v>F</v>
      </c>
      <c r="L9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3" s="367" t="str">
        <f>"SS2016"&amp;"-"&amp;D953&amp;"-"&amp;'Order Form'!$P$3&amp;"-2"</f>
        <v>SS2016-0-1-2</v>
      </c>
    </row>
    <row r="954" spans="1:13" x14ac:dyDescent="0.25">
      <c r="A954" s="364">
        <f>'Order Form'!A482</f>
        <v>111685.114</v>
      </c>
      <c r="B954" s="365">
        <f t="shared" si="63"/>
        <v>111685.114</v>
      </c>
      <c r="C954" s="366">
        <f t="shared" si="64"/>
        <v>111685.114</v>
      </c>
      <c r="D954" s="367">
        <f>'Order Form'!$N$2</f>
        <v>0</v>
      </c>
      <c r="E954" s="368">
        <f>'Order Form'!$L$11</f>
        <v>0</v>
      </c>
      <c r="F954" s="368" t="str">
        <f>IF(ISBLANK('Order Form'!$L$12),"",'Order Form'!$L$12)</f>
        <v/>
      </c>
      <c r="G954" s="369">
        <f t="shared" ca="1" si="62"/>
        <v>42157</v>
      </c>
      <c r="H954" s="370">
        <f>'Order Form'!$L$13</f>
        <v>0</v>
      </c>
      <c r="I954" s="371">
        <f>'Order Form'!E482</f>
        <v>11</v>
      </c>
      <c r="J954" s="372">
        <f>'Order Form'!L482</f>
        <v>0</v>
      </c>
      <c r="K954" s="367" t="str">
        <f t="shared" si="65"/>
        <v>F</v>
      </c>
      <c r="L9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4" s="367" t="str">
        <f>"SS2016"&amp;"-"&amp;D954&amp;"-"&amp;'Order Form'!$P$3&amp;"-2"</f>
        <v>SS2016-0-1-2</v>
      </c>
    </row>
    <row r="955" spans="1:13" x14ac:dyDescent="0.25">
      <c r="A955" s="364">
        <f>'Order Form'!A483</f>
        <v>111686.538</v>
      </c>
      <c r="B955" s="365">
        <f t="shared" si="63"/>
        <v>111686.538</v>
      </c>
      <c r="C955" s="366">
        <f t="shared" si="64"/>
        <v>111686.538</v>
      </c>
      <c r="D955" s="367">
        <f>'Order Form'!$N$2</f>
        <v>0</v>
      </c>
      <c r="E955" s="368">
        <f>'Order Form'!$L$11</f>
        <v>0</v>
      </c>
      <c r="F955" s="368" t="str">
        <f>IF(ISBLANK('Order Form'!$L$12),"",'Order Form'!$L$12)</f>
        <v/>
      </c>
      <c r="G955" s="369">
        <f t="shared" ca="1" si="62"/>
        <v>42157</v>
      </c>
      <c r="H955" s="370">
        <f>'Order Form'!$L$13</f>
        <v>0</v>
      </c>
      <c r="I955" s="371">
        <f>'Order Form'!E483</f>
        <v>11</v>
      </c>
      <c r="J955" s="372">
        <f>'Order Form'!L483</f>
        <v>0</v>
      </c>
      <c r="K955" s="367" t="str">
        <f t="shared" si="65"/>
        <v>F</v>
      </c>
      <c r="L9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5" s="367" t="str">
        <f>"SS2016"&amp;"-"&amp;D955&amp;"-"&amp;'Order Form'!$P$3&amp;"-2"</f>
        <v>SS2016-0-1-2</v>
      </c>
    </row>
    <row r="956" spans="1:13" x14ac:dyDescent="0.25">
      <c r="A956" s="364">
        <f>'Order Form'!A484</f>
        <v>111687.84600000001</v>
      </c>
      <c r="B956" s="365">
        <f t="shared" si="63"/>
        <v>111687.84600000001</v>
      </c>
      <c r="C956" s="366">
        <f t="shared" si="64"/>
        <v>111687.84600000001</v>
      </c>
      <c r="D956" s="367">
        <f>'Order Form'!$N$2</f>
        <v>0</v>
      </c>
      <c r="E956" s="368">
        <f>'Order Form'!$L$11</f>
        <v>0</v>
      </c>
      <c r="F956" s="368" t="str">
        <f>IF(ISBLANK('Order Form'!$L$12),"",'Order Form'!$L$12)</f>
        <v/>
      </c>
      <c r="G956" s="369">
        <f t="shared" ca="1" si="62"/>
        <v>42157</v>
      </c>
      <c r="H956" s="370">
        <f>'Order Form'!$L$13</f>
        <v>0</v>
      </c>
      <c r="I956" s="371">
        <f>'Order Form'!E484</f>
        <v>11</v>
      </c>
      <c r="J956" s="372">
        <f>'Order Form'!L484</f>
        <v>0</v>
      </c>
      <c r="K956" s="367" t="str">
        <f t="shared" si="65"/>
        <v>F</v>
      </c>
      <c r="L9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6" s="367" t="str">
        <f>"SS2016"&amp;"-"&amp;D956&amp;"-"&amp;'Order Form'!$P$3&amp;"-2"</f>
        <v>SS2016-0-1-2</v>
      </c>
    </row>
    <row r="957" spans="1:13" x14ac:dyDescent="0.25">
      <c r="A957" s="364">
        <f>'Order Form'!A485</f>
        <v>111688.505</v>
      </c>
      <c r="B957" s="365">
        <f t="shared" si="63"/>
        <v>111688.505</v>
      </c>
      <c r="C957" s="366">
        <f t="shared" si="64"/>
        <v>111688.505</v>
      </c>
      <c r="D957" s="367">
        <f>'Order Form'!$N$2</f>
        <v>0</v>
      </c>
      <c r="E957" s="368">
        <f>'Order Form'!$L$11</f>
        <v>0</v>
      </c>
      <c r="F957" s="368" t="str">
        <f>IF(ISBLANK('Order Form'!$L$12),"",'Order Form'!$L$12)</f>
        <v/>
      </c>
      <c r="G957" s="369">
        <f t="shared" ca="1" si="62"/>
        <v>42157</v>
      </c>
      <c r="H957" s="370">
        <f>'Order Form'!$L$13</f>
        <v>0</v>
      </c>
      <c r="I957" s="371">
        <f>'Order Form'!E485</f>
        <v>11</v>
      </c>
      <c r="J957" s="372">
        <f>'Order Form'!L485</f>
        <v>0</v>
      </c>
      <c r="K957" s="367" t="str">
        <f t="shared" si="65"/>
        <v>F</v>
      </c>
      <c r="L9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7" s="367" t="str">
        <f>"SS2016"&amp;"-"&amp;D957&amp;"-"&amp;'Order Form'!$P$3&amp;"-2"</f>
        <v>SS2016-0-1-2</v>
      </c>
    </row>
    <row r="958" spans="1:13" x14ac:dyDescent="0.25">
      <c r="A958" s="364">
        <f>'Order Form'!A486</f>
        <v>100282</v>
      </c>
      <c r="B958" s="365">
        <f t="shared" si="63"/>
        <v>100282</v>
      </c>
      <c r="C958" s="366">
        <f t="shared" si="64"/>
        <v>100282</v>
      </c>
      <c r="D958" s="367">
        <f>'Order Form'!$N$2</f>
        <v>0</v>
      </c>
      <c r="E958" s="368">
        <f>'Order Form'!$L$11</f>
        <v>0</v>
      </c>
      <c r="F958" s="368" t="str">
        <f>IF(ISBLANK('Order Form'!$L$12),"",'Order Form'!$L$12)</f>
        <v/>
      </c>
      <c r="G958" s="369">
        <f t="shared" ca="1" si="62"/>
        <v>42157</v>
      </c>
      <c r="H958" s="370">
        <f>'Order Form'!$L$13</f>
        <v>0</v>
      </c>
      <c r="I958" s="371">
        <f>'Order Form'!E486</f>
        <v>6</v>
      </c>
      <c r="J958" s="372">
        <f>'Order Form'!L486</f>
        <v>0</v>
      </c>
      <c r="K958" s="367" t="str">
        <f t="shared" si="65"/>
        <v>F</v>
      </c>
      <c r="L9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8" s="367" t="str">
        <f>"SS2016"&amp;"-"&amp;D958&amp;"-"&amp;'Order Form'!$P$3&amp;"-2"</f>
        <v>SS2016-0-1-2</v>
      </c>
    </row>
    <row r="959" spans="1:13" x14ac:dyDescent="0.25">
      <c r="A959" s="364">
        <f>'Order Form'!A487</f>
        <v>100283</v>
      </c>
      <c r="B959" s="365">
        <f t="shared" si="63"/>
        <v>100283</v>
      </c>
      <c r="C959" s="366">
        <f t="shared" si="64"/>
        <v>100283</v>
      </c>
      <c r="D959" s="367">
        <f>'Order Form'!$N$2</f>
        <v>0</v>
      </c>
      <c r="E959" s="368">
        <f>'Order Form'!$L$11</f>
        <v>0</v>
      </c>
      <c r="F959" s="368" t="str">
        <f>IF(ISBLANK('Order Form'!$L$12),"",'Order Form'!$L$12)</f>
        <v/>
      </c>
      <c r="G959" s="369">
        <f t="shared" ca="1" si="62"/>
        <v>42157</v>
      </c>
      <c r="H959" s="370">
        <f>'Order Form'!$L$13</f>
        <v>0</v>
      </c>
      <c r="I959" s="371">
        <f>'Order Form'!E487</f>
        <v>6</v>
      </c>
      <c r="J959" s="372">
        <f>'Order Form'!L487</f>
        <v>0</v>
      </c>
      <c r="K959" s="367" t="str">
        <f t="shared" si="65"/>
        <v>F</v>
      </c>
      <c r="L9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59" s="367" t="str">
        <f>"SS2016"&amp;"-"&amp;D959&amp;"-"&amp;'Order Form'!$P$3&amp;"-2"</f>
        <v>SS2016-0-1-2</v>
      </c>
    </row>
    <row r="960" spans="1:13" x14ac:dyDescent="0.25">
      <c r="A960" s="364">
        <f>'Order Form'!A488</f>
        <v>111373</v>
      </c>
      <c r="B960" s="365">
        <f t="shared" si="63"/>
        <v>111373</v>
      </c>
      <c r="C960" s="366">
        <f t="shared" si="64"/>
        <v>111373</v>
      </c>
      <c r="D960" s="367">
        <f>'Order Form'!$N$2</f>
        <v>0</v>
      </c>
      <c r="E960" s="368">
        <f>'Order Form'!$L$11</f>
        <v>0</v>
      </c>
      <c r="F960" s="368" t="str">
        <f>IF(ISBLANK('Order Form'!$L$12),"",'Order Form'!$L$12)</f>
        <v/>
      </c>
      <c r="G960" s="369">
        <f t="shared" ca="1" si="62"/>
        <v>42157</v>
      </c>
      <c r="H960" s="370">
        <f>'Order Form'!$L$13</f>
        <v>0</v>
      </c>
      <c r="I960" s="371">
        <f>'Order Form'!E488</f>
        <v>6</v>
      </c>
      <c r="J960" s="372">
        <f>'Order Form'!L488</f>
        <v>0</v>
      </c>
      <c r="K960" s="367" t="str">
        <f t="shared" si="65"/>
        <v>F</v>
      </c>
      <c r="L9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0" s="367" t="str">
        <f>"SS2016"&amp;"-"&amp;D960&amp;"-"&amp;'Order Form'!$P$3&amp;"-2"</f>
        <v>SS2016-0-1-2</v>
      </c>
    </row>
    <row r="961" spans="1:13" x14ac:dyDescent="0.25">
      <c r="A961" s="364">
        <f>'Order Form'!A489</f>
        <v>111374</v>
      </c>
      <c r="B961" s="365">
        <f t="shared" si="63"/>
        <v>111374</v>
      </c>
      <c r="C961" s="366">
        <f t="shared" si="64"/>
        <v>111374</v>
      </c>
      <c r="D961" s="367">
        <f>'Order Form'!$N$2</f>
        <v>0</v>
      </c>
      <c r="E961" s="368">
        <f>'Order Form'!$L$11</f>
        <v>0</v>
      </c>
      <c r="F961" s="368" t="str">
        <f>IF(ISBLANK('Order Form'!$L$12),"",'Order Form'!$L$12)</f>
        <v/>
      </c>
      <c r="G961" s="369">
        <f t="shared" ca="1" si="62"/>
        <v>42157</v>
      </c>
      <c r="H961" s="370">
        <f>'Order Form'!$L$13</f>
        <v>0</v>
      </c>
      <c r="I961" s="371">
        <f>'Order Form'!E489</f>
        <v>6</v>
      </c>
      <c r="J961" s="372">
        <f>'Order Form'!L489</f>
        <v>0</v>
      </c>
      <c r="K961" s="367" t="str">
        <f t="shared" si="65"/>
        <v>F</v>
      </c>
      <c r="L9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1" s="367" t="str">
        <f>"SS2016"&amp;"-"&amp;D961&amp;"-"&amp;'Order Form'!$P$3&amp;"-2"</f>
        <v>SS2016-0-1-2</v>
      </c>
    </row>
    <row r="962" spans="1:13" x14ac:dyDescent="0.25">
      <c r="A962" s="364">
        <f>'Order Form'!A490</f>
        <v>105775</v>
      </c>
      <c r="B962" s="365">
        <f t="shared" si="63"/>
        <v>105775</v>
      </c>
      <c r="C962" s="366">
        <f t="shared" si="64"/>
        <v>105775</v>
      </c>
      <c r="D962" s="367">
        <f>'Order Form'!$N$2</f>
        <v>0</v>
      </c>
      <c r="E962" s="368">
        <f>'Order Form'!$L$11</f>
        <v>0</v>
      </c>
      <c r="F962" s="368" t="str">
        <f>IF(ISBLANK('Order Form'!$L$12),"",'Order Form'!$L$12)</f>
        <v/>
      </c>
      <c r="G962" s="369">
        <f t="shared" ref="G962:G1025" ca="1" si="66">TODAY()</f>
        <v>42157</v>
      </c>
      <c r="H962" s="370">
        <f>'Order Form'!$L$13</f>
        <v>0</v>
      </c>
      <c r="I962" s="371">
        <f>'Order Form'!E490</f>
        <v>6</v>
      </c>
      <c r="J962" s="372">
        <f>'Order Form'!L490</f>
        <v>0</v>
      </c>
      <c r="K962" s="367" t="str">
        <f t="shared" si="65"/>
        <v>F</v>
      </c>
      <c r="L9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2" s="367" t="str">
        <f>"SS2016"&amp;"-"&amp;D962&amp;"-"&amp;'Order Form'!$P$3&amp;"-2"</f>
        <v>SS2016-0-1-2</v>
      </c>
    </row>
    <row r="963" spans="1:13" x14ac:dyDescent="0.25">
      <c r="A963" s="364">
        <f>'Order Form'!A491</f>
        <v>105776</v>
      </c>
      <c r="B963" s="365">
        <f t="shared" si="63"/>
        <v>105776</v>
      </c>
      <c r="C963" s="366">
        <f t="shared" si="64"/>
        <v>105776</v>
      </c>
      <c r="D963" s="367">
        <f>'Order Form'!$N$2</f>
        <v>0</v>
      </c>
      <c r="E963" s="368">
        <f>'Order Form'!$L$11</f>
        <v>0</v>
      </c>
      <c r="F963" s="368" t="str">
        <f>IF(ISBLANK('Order Form'!$L$12),"",'Order Form'!$L$12)</f>
        <v/>
      </c>
      <c r="G963" s="369">
        <f t="shared" ca="1" si="66"/>
        <v>42157</v>
      </c>
      <c r="H963" s="370">
        <f>'Order Form'!$L$13</f>
        <v>0</v>
      </c>
      <c r="I963" s="371">
        <f>'Order Form'!E491</f>
        <v>6</v>
      </c>
      <c r="J963" s="372">
        <f>'Order Form'!L491</f>
        <v>0</v>
      </c>
      <c r="K963" s="367" t="str">
        <f t="shared" si="65"/>
        <v>F</v>
      </c>
      <c r="L9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3" s="367" t="str">
        <f>"SS2016"&amp;"-"&amp;D963&amp;"-"&amp;'Order Form'!$P$3&amp;"-2"</f>
        <v>SS2016-0-1-2</v>
      </c>
    </row>
    <row r="964" spans="1:13" x14ac:dyDescent="0.25">
      <c r="A964" s="364">
        <f>'Order Form'!A492</f>
        <v>108347</v>
      </c>
      <c r="B964" s="365">
        <f t="shared" si="63"/>
        <v>108347</v>
      </c>
      <c r="C964" s="366">
        <f t="shared" si="64"/>
        <v>108347</v>
      </c>
      <c r="D964" s="367">
        <f>'Order Form'!$N$2</f>
        <v>0</v>
      </c>
      <c r="E964" s="368">
        <f>'Order Form'!$L$11</f>
        <v>0</v>
      </c>
      <c r="F964" s="368" t="str">
        <f>IF(ISBLANK('Order Form'!$L$12),"",'Order Form'!$L$12)</f>
        <v/>
      </c>
      <c r="G964" s="369">
        <f t="shared" ca="1" si="66"/>
        <v>42157</v>
      </c>
      <c r="H964" s="370">
        <f>'Order Form'!$L$13</f>
        <v>0</v>
      </c>
      <c r="I964" s="371">
        <f>'Order Form'!E492</f>
        <v>6</v>
      </c>
      <c r="J964" s="372">
        <f>'Order Form'!L492</f>
        <v>0</v>
      </c>
      <c r="K964" s="367" t="str">
        <f t="shared" si="65"/>
        <v>F</v>
      </c>
      <c r="L9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4" s="367" t="str">
        <f>"SS2016"&amp;"-"&amp;D964&amp;"-"&amp;'Order Form'!$P$3&amp;"-2"</f>
        <v>SS2016-0-1-2</v>
      </c>
    </row>
    <row r="965" spans="1:13" x14ac:dyDescent="0.25">
      <c r="A965" s="364">
        <f>'Order Form'!A493</f>
        <v>108348</v>
      </c>
      <c r="B965" s="365">
        <f t="shared" si="63"/>
        <v>108348</v>
      </c>
      <c r="C965" s="366">
        <f t="shared" si="64"/>
        <v>108348</v>
      </c>
      <c r="D965" s="367">
        <f>'Order Form'!$N$2</f>
        <v>0</v>
      </c>
      <c r="E965" s="368">
        <f>'Order Form'!$L$11</f>
        <v>0</v>
      </c>
      <c r="F965" s="368" t="str">
        <f>IF(ISBLANK('Order Form'!$L$12),"",'Order Form'!$L$12)</f>
        <v/>
      </c>
      <c r="G965" s="369">
        <f t="shared" ca="1" si="66"/>
        <v>42157</v>
      </c>
      <c r="H965" s="370">
        <f>'Order Form'!$L$13</f>
        <v>0</v>
      </c>
      <c r="I965" s="371">
        <f>'Order Form'!E493</f>
        <v>6</v>
      </c>
      <c r="J965" s="372">
        <f>'Order Form'!L493</f>
        <v>0</v>
      </c>
      <c r="K965" s="367" t="str">
        <f t="shared" si="65"/>
        <v>F</v>
      </c>
      <c r="L9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5" s="367" t="str">
        <f>"SS2016"&amp;"-"&amp;D965&amp;"-"&amp;'Order Form'!$P$3&amp;"-2"</f>
        <v>SS2016-0-1-2</v>
      </c>
    </row>
    <row r="966" spans="1:13" x14ac:dyDescent="0.25">
      <c r="A966" s="364">
        <f>'Order Form'!A494</f>
        <v>111371</v>
      </c>
      <c r="B966" s="365">
        <f t="shared" si="63"/>
        <v>111371</v>
      </c>
      <c r="C966" s="366">
        <f t="shared" si="64"/>
        <v>111371</v>
      </c>
      <c r="D966" s="367">
        <f>'Order Form'!$N$2</f>
        <v>0</v>
      </c>
      <c r="E966" s="368">
        <f>'Order Form'!$L$11</f>
        <v>0</v>
      </c>
      <c r="F966" s="368" t="str">
        <f>IF(ISBLANK('Order Form'!$L$12),"",'Order Form'!$L$12)</f>
        <v/>
      </c>
      <c r="G966" s="369">
        <f t="shared" ca="1" si="66"/>
        <v>42157</v>
      </c>
      <c r="H966" s="370">
        <f>'Order Form'!$L$13</f>
        <v>0</v>
      </c>
      <c r="I966" s="371">
        <f>'Order Form'!E494</f>
        <v>6</v>
      </c>
      <c r="J966" s="372">
        <f>'Order Form'!L494</f>
        <v>0</v>
      </c>
      <c r="K966" s="367" t="str">
        <f t="shared" si="65"/>
        <v>F</v>
      </c>
      <c r="L9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6" s="367" t="str">
        <f>"SS2016"&amp;"-"&amp;D966&amp;"-"&amp;'Order Form'!$P$3&amp;"-2"</f>
        <v>SS2016-0-1-2</v>
      </c>
    </row>
    <row r="967" spans="1:13" x14ac:dyDescent="0.25">
      <c r="A967" s="364">
        <f>'Order Form'!A495</f>
        <v>111372</v>
      </c>
      <c r="B967" s="365">
        <f t="shared" si="63"/>
        <v>111372</v>
      </c>
      <c r="C967" s="366">
        <f t="shared" si="64"/>
        <v>111372</v>
      </c>
      <c r="D967" s="367">
        <f>'Order Form'!$N$2</f>
        <v>0</v>
      </c>
      <c r="E967" s="368">
        <f>'Order Form'!$L$11</f>
        <v>0</v>
      </c>
      <c r="F967" s="368" t="str">
        <f>IF(ISBLANK('Order Form'!$L$12),"",'Order Form'!$L$12)</f>
        <v/>
      </c>
      <c r="G967" s="369">
        <f t="shared" ca="1" si="66"/>
        <v>42157</v>
      </c>
      <c r="H967" s="370">
        <f>'Order Form'!$L$13</f>
        <v>0</v>
      </c>
      <c r="I967" s="371">
        <f>'Order Form'!E495</f>
        <v>6</v>
      </c>
      <c r="J967" s="372">
        <f>'Order Form'!L495</f>
        <v>0</v>
      </c>
      <c r="K967" s="367" t="str">
        <f t="shared" si="65"/>
        <v>F</v>
      </c>
      <c r="L9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7" s="367" t="str">
        <f>"SS2016"&amp;"-"&amp;D967&amp;"-"&amp;'Order Form'!$P$3&amp;"-2"</f>
        <v>SS2016-0-1-2</v>
      </c>
    </row>
    <row r="968" spans="1:13" x14ac:dyDescent="0.25">
      <c r="A968" s="364">
        <f>'Order Form'!A496</f>
        <v>105777</v>
      </c>
      <c r="B968" s="365">
        <f t="shared" si="63"/>
        <v>105777</v>
      </c>
      <c r="C968" s="366">
        <f t="shared" si="64"/>
        <v>105777</v>
      </c>
      <c r="D968" s="367">
        <f>'Order Form'!$N$2</f>
        <v>0</v>
      </c>
      <c r="E968" s="368">
        <f>'Order Form'!$L$11</f>
        <v>0</v>
      </c>
      <c r="F968" s="368" t="str">
        <f>IF(ISBLANK('Order Form'!$L$12),"",'Order Form'!$L$12)</f>
        <v/>
      </c>
      <c r="G968" s="369">
        <f t="shared" ca="1" si="66"/>
        <v>42157</v>
      </c>
      <c r="H968" s="370">
        <f>'Order Form'!$L$13</f>
        <v>0</v>
      </c>
      <c r="I968" s="371">
        <f>'Order Form'!E496</f>
        <v>6</v>
      </c>
      <c r="J968" s="372">
        <f>'Order Form'!L496</f>
        <v>0</v>
      </c>
      <c r="K968" s="367" t="str">
        <f t="shared" si="65"/>
        <v>F</v>
      </c>
      <c r="L9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8" s="367" t="str">
        <f>"SS2016"&amp;"-"&amp;D968&amp;"-"&amp;'Order Form'!$P$3&amp;"-2"</f>
        <v>SS2016-0-1-2</v>
      </c>
    </row>
    <row r="969" spans="1:13" x14ac:dyDescent="0.25">
      <c r="A969" s="364">
        <f>'Order Form'!A497</f>
        <v>105778</v>
      </c>
      <c r="B969" s="365">
        <f t="shared" si="63"/>
        <v>105778</v>
      </c>
      <c r="C969" s="366">
        <f t="shared" si="64"/>
        <v>105778</v>
      </c>
      <c r="D969" s="367">
        <f>'Order Form'!$N$2</f>
        <v>0</v>
      </c>
      <c r="E969" s="368">
        <f>'Order Form'!$L$11</f>
        <v>0</v>
      </c>
      <c r="F969" s="368" t="str">
        <f>IF(ISBLANK('Order Form'!$L$12),"",'Order Form'!$L$12)</f>
        <v/>
      </c>
      <c r="G969" s="369">
        <f t="shared" ca="1" si="66"/>
        <v>42157</v>
      </c>
      <c r="H969" s="370">
        <f>'Order Form'!$L$13</f>
        <v>0</v>
      </c>
      <c r="I969" s="371">
        <f>'Order Form'!E497</f>
        <v>6</v>
      </c>
      <c r="J969" s="372">
        <f>'Order Form'!L497</f>
        <v>0</v>
      </c>
      <c r="K969" s="367" t="str">
        <f t="shared" si="65"/>
        <v>F</v>
      </c>
      <c r="L9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69" s="367" t="str">
        <f>"SS2016"&amp;"-"&amp;D969&amp;"-"&amp;'Order Form'!$P$3&amp;"-2"</f>
        <v>SS2016-0-1-2</v>
      </c>
    </row>
    <row r="970" spans="1:13" x14ac:dyDescent="0.25">
      <c r="A970" s="364">
        <f>'Order Form'!A498</f>
        <v>108349</v>
      </c>
      <c r="B970" s="365">
        <f t="shared" si="63"/>
        <v>108349</v>
      </c>
      <c r="C970" s="366">
        <f t="shared" si="64"/>
        <v>108349</v>
      </c>
      <c r="D970" s="367">
        <f>'Order Form'!$N$2</f>
        <v>0</v>
      </c>
      <c r="E970" s="368">
        <f>'Order Form'!$L$11</f>
        <v>0</v>
      </c>
      <c r="F970" s="368" t="str">
        <f>IF(ISBLANK('Order Form'!$L$12),"",'Order Form'!$L$12)</f>
        <v/>
      </c>
      <c r="G970" s="369">
        <f t="shared" ca="1" si="66"/>
        <v>42157</v>
      </c>
      <c r="H970" s="370">
        <f>'Order Form'!$L$13</f>
        <v>0</v>
      </c>
      <c r="I970" s="371">
        <f>'Order Form'!E498</f>
        <v>6</v>
      </c>
      <c r="J970" s="372">
        <f>'Order Form'!L498</f>
        <v>0</v>
      </c>
      <c r="K970" s="367" t="str">
        <f t="shared" si="65"/>
        <v>F</v>
      </c>
      <c r="L9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0" s="367" t="str">
        <f>"SS2016"&amp;"-"&amp;D970&amp;"-"&amp;'Order Form'!$P$3&amp;"-2"</f>
        <v>SS2016-0-1-2</v>
      </c>
    </row>
    <row r="971" spans="1:13" x14ac:dyDescent="0.25">
      <c r="A971" s="364">
        <f>'Order Form'!A499</f>
        <v>108350</v>
      </c>
      <c r="B971" s="365">
        <f t="shared" si="63"/>
        <v>108350</v>
      </c>
      <c r="C971" s="366">
        <f t="shared" si="64"/>
        <v>108350</v>
      </c>
      <c r="D971" s="367">
        <f>'Order Form'!$N$2</f>
        <v>0</v>
      </c>
      <c r="E971" s="368">
        <f>'Order Form'!$L$11</f>
        <v>0</v>
      </c>
      <c r="F971" s="368" t="str">
        <f>IF(ISBLANK('Order Form'!$L$12),"",'Order Form'!$L$12)</f>
        <v/>
      </c>
      <c r="G971" s="369">
        <f t="shared" ca="1" si="66"/>
        <v>42157</v>
      </c>
      <c r="H971" s="370">
        <f>'Order Form'!$L$13</f>
        <v>0</v>
      </c>
      <c r="I971" s="371">
        <f>'Order Form'!E499</f>
        <v>6</v>
      </c>
      <c r="J971" s="372">
        <f>'Order Form'!L499</f>
        <v>0</v>
      </c>
      <c r="K971" s="367" t="str">
        <f t="shared" si="65"/>
        <v>F</v>
      </c>
      <c r="L9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1" s="367" t="str">
        <f>"SS2016"&amp;"-"&amp;D971&amp;"-"&amp;'Order Form'!$P$3&amp;"-2"</f>
        <v>SS2016-0-1-2</v>
      </c>
    </row>
    <row r="972" spans="1:13" x14ac:dyDescent="0.25">
      <c r="A972" s="364">
        <f>'Order Form'!A500</f>
        <v>108351</v>
      </c>
      <c r="B972" s="365">
        <f t="shared" si="63"/>
        <v>108351</v>
      </c>
      <c r="C972" s="366">
        <f t="shared" si="64"/>
        <v>108351</v>
      </c>
      <c r="D972" s="367">
        <f>'Order Form'!$N$2</f>
        <v>0</v>
      </c>
      <c r="E972" s="368">
        <f>'Order Form'!$L$11</f>
        <v>0</v>
      </c>
      <c r="F972" s="368" t="str">
        <f>IF(ISBLANK('Order Form'!$L$12),"",'Order Form'!$L$12)</f>
        <v/>
      </c>
      <c r="G972" s="369">
        <f t="shared" ca="1" si="66"/>
        <v>42157</v>
      </c>
      <c r="H972" s="370">
        <f>'Order Form'!$L$13</f>
        <v>0</v>
      </c>
      <c r="I972" s="371">
        <f>'Order Form'!E500</f>
        <v>6</v>
      </c>
      <c r="J972" s="372">
        <f>'Order Form'!L500</f>
        <v>0</v>
      </c>
      <c r="K972" s="367" t="str">
        <f t="shared" si="65"/>
        <v>F</v>
      </c>
      <c r="L9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2" s="367" t="str">
        <f>"SS2016"&amp;"-"&amp;D972&amp;"-"&amp;'Order Form'!$P$3&amp;"-2"</f>
        <v>SS2016-0-1-2</v>
      </c>
    </row>
    <row r="973" spans="1:13" x14ac:dyDescent="0.25">
      <c r="A973" s="364">
        <f>'Order Form'!A501</f>
        <v>108352</v>
      </c>
      <c r="B973" s="365">
        <f t="shared" si="63"/>
        <v>108352</v>
      </c>
      <c r="C973" s="366">
        <f t="shared" si="64"/>
        <v>108352</v>
      </c>
      <c r="D973" s="367">
        <f>'Order Form'!$N$2</f>
        <v>0</v>
      </c>
      <c r="E973" s="368">
        <f>'Order Form'!$L$11</f>
        <v>0</v>
      </c>
      <c r="F973" s="368" t="str">
        <f>IF(ISBLANK('Order Form'!$L$12),"",'Order Form'!$L$12)</f>
        <v/>
      </c>
      <c r="G973" s="369">
        <f t="shared" ca="1" si="66"/>
        <v>42157</v>
      </c>
      <c r="H973" s="370">
        <f>'Order Form'!$L$13</f>
        <v>0</v>
      </c>
      <c r="I973" s="371">
        <f>'Order Form'!E501</f>
        <v>6</v>
      </c>
      <c r="J973" s="372">
        <f>'Order Form'!L501</f>
        <v>0</v>
      </c>
      <c r="K973" s="367" t="str">
        <f t="shared" si="65"/>
        <v>F</v>
      </c>
      <c r="L9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3" s="367" t="str">
        <f>"SS2016"&amp;"-"&amp;D973&amp;"-"&amp;'Order Form'!$P$3&amp;"-2"</f>
        <v>SS2016-0-1-2</v>
      </c>
    </row>
    <row r="974" spans="1:13" x14ac:dyDescent="0.25">
      <c r="A974" s="364" t="str">
        <f>'Order Form'!A502</f>
        <v>111690.555.20</v>
      </c>
      <c r="B974" s="365" t="str">
        <f t="shared" si="63"/>
        <v>111690.555.20</v>
      </c>
      <c r="C974" s="366" t="str">
        <f t="shared" si="64"/>
        <v>111690.555.20</v>
      </c>
      <c r="D974" s="367">
        <f>'Order Form'!$N$2</f>
        <v>0</v>
      </c>
      <c r="E974" s="368">
        <f>'Order Form'!$L$11</f>
        <v>0</v>
      </c>
      <c r="F974" s="368" t="str">
        <f>IF(ISBLANK('Order Form'!$L$12),"",'Order Form'!$L$12)</f>
        <v/>
      </c>
      <c r="G974" s="369">
        <f t="shared" ca="1" si="66"/>
        <v>42157</v>
      </c>
      <c r="H974" s="370">
        <f>'Order Form'!$L$13</f>
        <v>0</v>
      </c>
      <c r="I974" s="371">
        <f>'Order Form'!E502</f>
        <v>7.5</v>
      </c>
      <c r="J974" s="372">
        <f>'Order Form'!L502</f>
        <v>0</v>
      </c>
      <c r="K974" s="367" t="str">
        <f t="shared" si="65"/>
        <v>F</v>
      </c>
      <c r="L9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4" s="367" t="str">
        <f>"SS2016"&amp;"-"&amp;D974&amp;"-"&amp;'Order Form'!$P$3&amp;"-2"</f>
        <v>SS2016-0-1-2</v>
      </c>
    </row>
    <row r="975" spans="1:13" x14ac:dyDescent="0.25">
      <c r="A975" s="364" t="str">
        <f>'Order Form'!A503</f>
        <v>111690.555.30</v>
      </c>
      <c r="B975" s="365" t="str">
        <f t="shared" si="63"/>
        <v>111690.555.30</v>
      </c>
      <c r="C975" s="366" t="str">
        <f t="shared" si="64"/>
        <v>111690.555.30</v>
      </c>
      <c r="D975" s="367">
        <f>'Order Form'!$N$2</f>
        <v>0</v>
      </c>
      <c r="E975" s="368">
        <f>'Order Form'!$L$11</f>
        <v>0</v>
      </c>
      <c r="F975" s="368" t="str">
        <f>IF(ISBLANK('Order Form'!$L$12),"",'Order Form'!$L$12)</f>
        <v/>
      </c>
      <c r="G975" s="369">
        <f t="shared" ca="1" si="66"/>
        <v>42157</v>
      </c>
      <c r="H975" s="370">
        <f>'Order Form'!$L$13</f>
        <v>0</v>
      </c>
      <c r="I975" s="371">
        <f>'Order Form'!E503</f>
        <v>7.5</v>
      </c>
      <c r="J975" s="372">
        <f>'Order Form'!L503</f>
        <v>0</v>
      </c>
      <c r="K975" s="367" t="str">
        <f t="shared" si="65"/>
        <v>F</v>
      </c>
      <c r="L9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5" s="367" t="str">
        <f>"SS2016"&amp;"-"&amp;D975&amp;"-"&amp;'Order Form'!$P$3&amp;"-2"</f>
        <v>SS2016-0-1-2</v>
      </c>
    </row>
    <row r="976" spans="1:13" x14ac:dyDescent="0.25">
      <c r="A976" s="364">
        <f>'Order Form'!A17</f>
        <v>111633.75199999999</v>
      </c>
      <c r="B976" s="365">
        <f t="shared" si="63"/>
        <v>111633.75199999999</v>
      </c>
      <c r="C976" s="366">
        <f t="shared" si="64"/>
        <v>111633.75199999999</v>
      </c>
      <c r="D976" s="367">
        <f>'Order Form'!$N$2</f>
        <v>0</v>
      </c>
      <c r="E976" s="368">
        <f>'Order Form'!$M$11</f>
        <v>0</v>
      </c>
      <c r="F976" s="368" t="str">
        <f>IF(ISBLANK('Order Form'!$M$12),"",'Order Form'!$M$12)</f>
        <v/>
      </c>
      <c r="G976" s="369">
        <f t="shared" ca="1" si="66"/>
        <v>42157</v>
      </c>
      <c r="H976" s="370">
        <f>'Order Form'!$M$13</f>
        <v>0</v>
      </c>
      <c r="I976" s="371">
        <f>'Order Form'!E17</f>
        <v>14.5</v>
      </c>
      <c r="J976" s="372">
        <f>'Order Form'!M17</f>
        <v>0</v>
      </c>
      <c r="K976" s="367" t="str">
        <f t="shared" si="65"/>
        <v>F</v>
      </c>
      <c r="L9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6" s="367" t="str">
        <f>"SS2016"&amp;"-"&amp;D976&amp;"-"&amp;'Order Form'!$P$3&amp;"-3"</f>
        <v>SS2016-0-1-3</v>
      </c>
    </row>
    <row r="977" spans="1:13" x14ac:dyDescent="0.25">
      <c r="A977" s="364">
        <f>'Order Form'!A18</f>
        <v>111498.999</v>
      </c>
      <c r="B977" s="365">
        <f t="shared" ref="B977:B1040" si="67">A977</f>
        <v>111498.999</v>
      </c>
      <c r="C977" s="366">
        <f t="shared" ref="C977:C1040" si="68">IF(B977=0,A977,B977)</f>
        <v>111498.999</v>
      </c>
      <c r="D977" s="367">
        <f>'Order Form'!$N$2</f>
        <v>0</v>
      </c>
      <c r="E977" s="368">
        <f>'Order Form'!$M$11</f>
        <v>0</v>
      </c>
      <c r="F977" s="368" t="str">
        <f>IF(ISBLANK('Order Form'!$M$12),"",'Order Form'!$M$12)</f>
        <v/>
      </c>
      <c r="G977" s="369">
        <f t="shared" ca="1" si="66"/>
        <v>42157</v>
      </c>
      <c r="H977" s="370">
        <f>'Order Form'!$M$13</f>
        <v>0</v>
      </c>
      <c r="I977" s="371">
        <f>'Order Form'!E18</f>
        <v>11</v>
      </c>
      <c r="J977" s="372">
        <f>'Order Form'!M18</f>
        <v>0</v>
      </c>
      <c r="K977" s="367" t="str">
        <f t="shared" ref="K977:K1040" si="69">IF(J977=0,"F","T")</f>
        <v>F</v>
      </c>
      <c r="L9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7" s="367" t="str">
        <f>"SS2016"&amp;"-"&amp;D977&amp;"-"&amp;'Order Form'!$P$3&amp;"-3"</f>
        <v>SS2016-0-1-3</v>
      </c>
    </row>
    <row r="978" spans="1:13" x14ac:dyDescent="0.25">
      <c r="A978" s="364">
        <f>'Order Form'!A19</f>
        <v>111499.708</v>
      </c>
      <c r="B978" s="365">
        <f t="shared" si="67"/>
        <v>111499.708</v>
      </c>
      <c r="C978" s="366">
        <f t="shared" si="68"/>
        <v>111499.708</v>
      </c>
      <c r="D978" s="367">
        <f>'Order Form'!$N$2</f>
        <v>0</v>
      </c>
      <c r="E978" s="368">
        <f>'Order Form'!$M$11</f>
        <v>0</v>
      </c>
      <c r="F978" s="368" t="str">
        <f>IF(ISBLANK('Order Form'!$M$12),"",'Order Form'!$M$12)</f>
        <v/>
      </c>
      <c r="G978" s="369">
        <f t="shared" ca="1" si="66"/>
        <v>42157</v>
      </c>
      <c r="H978" s="370">
        <f>'Order Form'!$M$13</f>
        <v>0</v>
      </c>
      <c r="I978" s="371">
        <f>'Order Form'!E19</f>
        <v>11</v>
      </c>
      <c r="J978" s="372">
        <f>'Order Form'!M19</f>
        <v>0</v>
      </c>
      <c r="K978" s="367" t="str">
        <f t="shared" si="69"/>
        <v>F</v>
      </c>
      <c r="L9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8" s="367" t="str">
        <f>"SS2016"&amp;"-"&amp;D978&amp;"-"&amp;'Order Form'!$P$3&amp;"-3"</f>
        <v>SS2016-0-1-3</v>
      </c>
    </row>
    <row r="979" spans="1:13" x14ac:dyDescent="0.25">
      <c r="A979" s="364">
        <f>'Order Form'!A20</f>
        <v>111500.211</v>
      </c>
      <c r="B979" s="365">
        <f t="shared" si="67"/>
        <v>111500.211</v>
      </c>
      <c r="C979" s="366">
        <f t="shared" si="68"/>
        <v>111500.211</v>
      </c>
      <c r="D979" s="367">
        <f>'Order Form'!$N$2</f>
        <v>0</v>
      </c>
      <c r="E979" s="368">
        <f>'Order Form'!$M$11</f>
        <v>0</v>
      </c>
      <c r="F979" s="368" t="str">
        <f>IF(ISBLANK('Order Form'!$M$12),"",'Order Form'!$M$12)</f>
        <v/>
      </c>
      <c r="G979" s="369">
        <f t="shared" ca="1" si="66"/>
        <v>42157</v>
      </c>
      <c r="H979" s="370">
        <f>'Order Form'!$M$13</f>
        <v>0</v>
      </c>
      <c r="I979" s="371">
        <f>'Order Form'!E20</f>
        <v>11</v>
      </c>
      <c r="J979" s="372">
        <f>'Order Form'!M20</f>
        <v>0</v>
      </c>
      <c r="K979" s="367" t="str">
        <f t="shared" si="69"/>
        <v>F</v>
      </c>
      <c r="L9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79" s="367" t="str">
        <f>"SS2016"&amp;"-"&amp;D979&amp;"-"&amp;'Order Form'!$P$3&amp;"-3"</f>
        <v>SS2016-0-1-3</v>
      </c>
    </row>
    <row r="980" spans="1:13" x14ac:dyDescent="0.25">
      <c r="A980" s="364">
        <f>'Order Form'!A21</f>
        <v>108934.522</v>
      </c>
      <c r="B980" s="365">
        <f t="shared" si="67"/>
        <v>108934.522</v>
      </c>
      <c r="C980" s="366">
        <f t="shared" si="68"/>
        <v>108934.522</v>
      </c>
      <c r="D980" s="367">
        <f>'Order Form'!$N$2</f>
        <v>0</v>
      </c>
      <c r="E980" s="368">
        <f>'Order Form'!$M$11</f>
        <v>0</v>
      </c>
      <c r="F980" s="368" t="str">
        <f>IF(ISBLANK('Order Form'!$M$12),"",'Order Form'!$M$12)</f>
        <v/>
      </c>
      <c r="G980" s="369">
        <f t="shared" ca="1" si="66"/>
        <v>42157</v>
      </c>
      <c r="H980" s="370">
        <f>'Order Form'!$M$13</f>
        <v>0</v>
      </c>
      <c r="I980" s="371">
        <f>'Order Form'!E21</f>
        <v>13.5</v>
      </c>
      <c r="J980" s="372">
        <f>'Order Form'!M21</f>
        <v>0</v>
      </c>
      <c r="K980" s="367" t="str">
        <f t="shared" si="69"/>
        <v>F</v>
      </c>
      <c r="L9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0" s="367" t="str">
        <f>"SS2016"&amp;"-"&amp;D980&amp;"-"&amp;'Order Form'!$P$3&amp;"-3"</f>
        <v>SS2016-0-1-3</v>
      </c>
    </row>
    <row r="981" spans="1:13" x14ac:dyDescent="0.25">
      <c r="A981" s="364">
        <f>'Order Form'!A22</f>
        <v>111507.117</v>
      </c>
      <c r="B981" s="365">
        <f t="shared" si="67"/>
        <v>111507.117</v>
      </c>
      <c r="C981" s="366">
        <f t="shared" si="68"/>
        <v>111507.117</v>
      </c>
      <c r="D981" s="367">
        <f>'Order Form'!$N$2</f>
        <v>0</v>
      </c>
      <c r="E981" s="368">
        <f>'Order Form'!$M$11</f>
        <v>0</v>
      </c>
      <c r="F981" s="368" t="str">
        <f>IF(ISBLANK('Order Form'!$M$12),"",'Order Form'!$M$12)</f>
        <v/>
      </c>
      <c r="G981" s="369">
        <f t="shared" ca="1" si="66"/>
        <v>42157</v>
      </c>
      <c r="H981" s="370">
        <f>'Order Form'!$M$13</f>
        <v>0</v>
      </c>
      <c r="I981" s="371">
        <f>'Order Form'!E22</f>
        <v>13.5</v>
      </c>
      <c r="J981" s="372">
        <f>'Order Form'!M22</f>
        <v>0</v>
      </c>
      <c r="K981" s="367" t="str">
        <f t="shared" si="69"/>
        <v>F</v>
      </c>
      <c r="L9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1" s="367" t="str">
        <f>"SS2016"&amp;"-"&amp;D981&amp;"-"&amp;'Order Form'!$P$3&amp;"-3"</f>
        <v>SS2016-0-1-3</v>
      </c>
    </row>
    <row r="982" spans="1:13" x14ac:dyDescent="0.25">
      <c r="A982" s="364">
        <f>'Order Form'!A23</f>
        <v>111695.55499999999</v>
      </c>
      <c r="B982" s="365">
        <f t="shared" si="67"/>
        <v>111695.55499999999</v>
      </c>
      <c r="C982" s="366">
        <f t="shared" si="68"/>
        <v>111695.55499999999</v>
      </c>
      <c r="D982" s="367">
        <f>'Order Form'!$N$2</f>
        <v>0</v>
      </c>
      <c r="E982" s="368">
        <f>'Order Form'!$M$11</f>
        <v>0</v>
      </c>
      <c r="F982" s="368" t="str">
        <f>IF(ISBLANK('Order Form'!$M$12),"",'Order Form'!$M$12)</f>
        <v/>
      </c>
      <c r="G982" s="369">
        <f t="shared" ca="1" si="66"/>
        <v>42157</v>
      </c>
      <c r="H982" s="370">
        <f>'Order Form'!$M$13</f>
        <v>0</v>
      </c>
      <c r="I982" s="371">
        <f>'Order Form'!E23</f>
        <v>13.5</v>
      </c>
      <c r="J982" s="372">
        <f>'Order Form'!M23</f>
        <v>0</v>
      </c>
      <c r="K982" s="367" t="str">
        <f t="shared" si="69"/>
        <v>F</v>
      </c>
      <c r="L9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2" s="367" t="str">
        <f>"SS2016"&amp;"-"&amp;D982&amp;"-"&amp;'Order Form'!$P$3&amp;"-3"</f>
        <v>SS2016-0-1-3</v>
      </c>
    </row>
    <row r="983" spans="1:13" x14ac:dyDescent="0.25">
      <c r="A983" s="364">
        <f>'Order Form'!A24</f>
        <v>111509.55499999999</v>
      </c>
      <c r="B983" s="365">
        <f t="shared" si="67"/>
        <v>111509.55499999999</v>
      </c>
      <c r="C983" s="366">
        <f t="shared" si="68"/>
        <v>111509.55499999999</v>
      </c>
      <c r="D983" s="367">
        <f>'Order Form'!$N$2</f>
        <v>0</v>
      </c>
      <c r="E983" s="368">
        <f>'Order Form'!$M$11</f>
        <v>0</v>
      </c>
      <c r="F983" s="368" t="str">
        <f>IF(ISBLANK('Order Form'!$M$12),"",'Order Form'!$M$12)</f>
        <v/>
      </c>
      <c r="G983" s="369">
        <f t="shared" ca="1" si="66"/>
        <v>42157</v>
      </c>
      <c r="H983" s="370">
        <f>'Order Form'!$M$13</f>
        <v>0</v>
      </c>
      <c r="I983" s="371">
        <f>'Order Form'!E24</f>
        <v>13.5</v>
      </c>
      <c r="J983" s="372">
        <f>'Order Form'!M24</f>
        <v>0</v>
      </c>
      <c r="K983" s="367" t="str">
        <f t="shared" si="69"/>
        <v>F</v>
      </c>
      <c r="L9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3" s="367" t="str">
        <f>"SS2016"&amp;"-"&amp;D983&amp;"-"&amp;'Order Form'!$P$3&amp;"-3"</f>
        <v>SS2016-0-1-3</v>
      </c>
    </row>
    <row r="984" spans="1:13" x14ac:dyDescent="0.25">
      <c r="A984" s="364">
        <f>'Order Form'!A25</f>
        <v>111513.901</v>
      </c>
      <c r="B984" s="365">
        <f t="shared" si="67"/>
        <v>111513.901</v>
      </c>
      <c r="C984" s="366">
        <f t="shared" si="68"/>
        <v>111513.901</v>
      </c>
      <c r="D984" s="367">
        <f>'Order Form'!$N$2</f>
        <v>0</v>
      </c>
      <c r="E984" s="368">
        <f>'Order Form'!$M$11</f>
        <v>0</v>
      </c>
      <c r="F984" s="368" t="str">
        <f>IF(ISBLANK('Order Form'!$M$12),"",'Order Form'!$M$12)</f>
        <v/>
      </c>
      <c r="G984" s="369">
        <f t="shared" ca="1" si="66"/>
        <v>42157</v>
      </c>
      <c r="H984" s="370">
        <f>'Order Form'!$M$13</f>
        <v>0</v>
      </c>
      <c r="I984" s="371">
        <f>'Order Form'!E25</f>
        <v>13.5</v>
      </c>
      <c r="J984" s="372">
        <f>'Order Form'!M25</f>
        <v>0</v>
      </c>
      <c r="K984" s="367" t="str">
        <f t="shared" si="69"/>
        <v>F</v>
      </c>
      <c r="L9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4" s="367" t="str">
        <f>"SS2016"&amp;"-"&amp;D984&amp;"-"&amp;'Order Form'!$P$3&amp;"-3"</f>
        <v>SS2016-0-1-3</v>
      </c>
    </row>
    <row r="985" spans="1:13" x14ac:dyDescent="0.25">
      <c r="A985" s="364">
        <f>'Order Form'!A26</f>
        <v>111504.70699999999</v>
      </c>
      <c r="B985" s="365">
        <f t="shared" si="67"/>
        <v>111504.70699999999</v>
      </c>
      <c r="C985" s="366">
        <f t="shared" si="68"/>
        <v>111504.70699999999</v>
      </c>
      <c r="D985" s="367">
        <f>'Order Form'!$N$2</f>
        <v>0</v>
      </c>
      <c r="E985" s="368">
        <f>'Order Form'!$M$11</f>
        <v>0</v>
      </c>
      <c r="F985" s="368" t="str">
        <f>IF(ISBLANK('Order Form'!$M$12),"",'Order Form'!$M$12)</f>
        <v/>
      </c>
      <c r="G985" s="369">
        <f t="shared" ca="1" si="66"/>
        <v>42157</v>
      </c>
      <c r="H985" s="370">
        <f>'Order Form'!$M$13</f>
        <v>0</v>
      </c>
      <c r="I985" s="371">
        <f>'Order Form'!E26</f>
        <v>13.5</v>
      </c>
      <c r="J985" s="372">
        <f>'Order Form'!M26</f>
        <v>0</v>
      </c>
      <c r="K985" s="367" t="str">
        <f t="shared" si="69"/>
        <v>F</v>
      </c>
      <c r="L9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5" s="367" t="str">
        <f>"SS2016"&amp;"-"&amp;D985&amp;"-"&amp;'Order Form'!$P$3&amp;"-3"</f>
        <v>SS2016-0-1-3</v>
      </c>
    </row>
    <row r="986" spans="1:13" x14ac:dyDescent="0.25">
      <c r="A986" s="364">
        <f>'Order Form'!A27</f>
        <v>111696.325</v>
      </c>
      <c r="B986" s="365">
        <f t="shared" si="67"/>
        <v>111696.325</v>
      </c>
      <c r="C986" s="366">
        <f t="shared" si="68"/>
        <v>111696.325</v>
      </c>
      <c r="D986" s="367">
        <f>'Order Form'!$N$2</f>
        <v>0</v>
      </c>
      <c r="E986" s="368">
        <f>'Order Form'!$M$11</f>
        <v>0</v>
      </c>
      <c r="F986" s="368" t="str">
        <f>IF(ISBLANK('Order Form'!$M$12),"",'Order Form'!$M$12)</f>
        <v/>
      </c>
      <c r="G986" s="369">
        <f t="shared" ca="1" si="66"/>
        <v>42157</v>
      </c>
      <c r="H986" s="370">
        <f>'Order Form'!$M$13</f>
        <v>0</v>
      </c>
      <c r="I986" s="371">
        <f>'Order Form'!E27</f>
        <v>15</v>
      </c>
      <c r="J986" s="372">
        <f>'Order Form'!M27</f>
        <v>0</v>
      </c>
      <c r="K986" s="367" t="str">
        <f t="shared" si="69"/>
        <v>F</v>
      </c>
      <c r="L9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6" s="367" t="str">
        <f>"SS2016"&amp;"-"&amp;D986&amp;"-"&amp;'Order Form'!$P$3&amp;"-3"</f>
        <v>SS2016-0-1-3</v>
      </c>
    </row>
    <row r="987" spans="1:13" x14ac:dyDescent="0.25">
      <c r="A987" s="364">
        <f>'Order Form'!A28</f>
        <v>111519.90700000001</v>
      </c>
      <c r="B987" s="365">
        <f t="shared" si="67"/>
        <v>111519.90700000001</v>
      </c>
      <c r="C987" s="366">
        <f t="shared" si="68"/>
        <v>111519.90700000001</v>
      </c>
      <c r="D987" s="367">
        <f>'Order Form'!$N$2</f>
        <v>0</v>
      </c>
      <c r="E987" s="368">
        <f>'Order Form'!$M$11</f>
        <v>0</v>
      </c>
      <c r="F987" s="368" t="str">
        <f>IF(ISBLANK('Order Form'!$M$12),"",'Order Form'!$M$12)</f>
        <v/>
      </c>
      <c r="G987" s="369">
        <f t="shared" ca="1" si="66"/>
        <v>42157</v>
      </c>
      <c r="H987" s="370">
        <f>'Order Form'!$M$13</f>
        <v>0</v>
      </c>
      <c r="I987" s="371">
        <f>'Order Form'!E28</f>
        <v>15</v>
      </c>
      <c r="J987" s="372">
        <f>'Order Form'!M28</f>
        <v>0</v>
      </c>
      <c r="K987" s="367" t="str">
        <f t="shared" si="69"/>
        <v>F</v>
      </c>
      <c r="L9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7" s="367" t="str">
        <f>"SS2016"&amp;"-"&amp;D987&amp;"-"&amp;'Order Form'!$P$3&amp;"-3"</f>
        <v>SS2016-0-1-3</v>
      </c>
    </row>
    <row r="988" spans="1:13" x14ac:dyDescent="0.25">
      <c r="A988" s="364">
        <f>'Order Form'!A29</f>
        <v>111515.901</v>
      </c>
      <c r="B988" s="365">
        <f t="shared" si="67"/>
        <v>111515.901</v>
      </c>
      <c r="C988" s="366">
        <f t="shared" si="68"/>
        <v>111515.901</v>
      </c>
      <c r="D988" s="367">
        <f>'Order Form'!$N$2</f>
        <v>0</v>
      </c>
      <c r="E988" s="368">
        <f>'Order Form'!$M$11</f>
        <v>0</v>
      </c>
      <c r="F988" s="368" t="str">
        <f>IF(ISBLANK('Order Form'!$M$12),"",'Order Form'!$M$12)</f>
        <v/>
      </c>
      <c r="G988" s="369">
        <f t="shared" ca="1" si="66"/>
        <v>42157</v>
      </c>
      <c r="H988" s="370">
        <f>'Order Form'!$M$13</f>
        <v>0</v>
      </c>
      <c r="I988" s="371">
        <f>'Order Form'!E29</f>
        <v>15</v>
      </c>
      <c r="J988" s="372">
        <f>'Order Form'!M29</f>
        <v>0</v>
      </c>
      <c r="K988" s="367" t="str">
        <f t="shared" si="69"/>
        <v>F</v>
      </c>
      <c r="L9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8" s="367" t="str">
        <f>"SS2016"&amp;"-"&amp;D988&amp;"-"&amp;'Order Form'!$P$3&amp;"-3"</f>
        <v>SS2016-0-1-3</v>
      </c>
    </row>
    <row r="989" spans="1:13" x14ac:dyDescent="0.25">
      <c r="A989" s="364">
        <f>'Order Form'!A30</f>
        <v>111516.535</v>
      </c>
      <c r="B989" s="365">
        <f t="shared" si="67"/>
        <v>111516.535</v>
      </c>
      <c r="C989" s="366">
        <f t="shared" si="68"/>
        <v>111516.535</v>
      </c>
      <c r="D989" s="367">
        <f>'Order Form'!$N$2</f>
        <v>0</v>
      </c>
      <c r="E989" s="368">
        <f>'Order Form'!$M$11</f>
        <v>0</v>
      </c>
      <c r="F989" s="368" t="str">
        <f>IF(ISBLANK('Order Form'!$M$12),"",'Order Form'!$M$12)</f>
        <v/>
      </c>
      <c r="G989" s="369">
        <f t="shared" ca="1" si="66"/>
        <v>42157</v>
      </c>
      <c r="H989" s="370">
        <f>'Order Form'!$M$13</f>
        <v>0</v>
      </c>
      <c r="I989" s="371">
        <f>'Order Form'!E30</f>
        <v>15</v>
      </c>
      <c r="J989" s="372">
        <f>'Order Form'!M30</f>
        <v>0</v>
      </c>
      <c r="K989" s="367" t="str">
        <f t="shared" si="69"/>
        <v>F</v>
      </c>
      <c r="L9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89" s="367" t="str">
        <f>"SS2016"&amp;"-"&amp;D989&amp;"-"&amp;'Order Form'!$P$3&amp;"-3"</f>
        <v>SS2016-0-1-3</v>
      </c>
    </row>
    <row r="990" spans="1:13" x14ac:dyDescent="0.25">
      <c r="A990" s="364">
        <f>'Order Form'!A31</f>
        <v>111629.999</v>
      </c>
      <c r="B990" s="365">
        <f t="shared" si="67"/>
        <v>111629.999</v>
      </c>
      <c r="C990" s="366">
        <f t="shared" si="68"/>
        <v>111629.999</v>
      </c>
      <c r="D990" s="367">
        <f>'Order Form'!$N$2</f>
        <v>0</v>
      </c>
      <c r="E990" s="368">
        <f>'Order Form'!$M$11</f>
        <v>0</v>
      </c>
      <c r="F990" s="368" t="str">
        <f>IF(ISBLANK('Order Form'!$M$12),"",'Order Form'!$M$12)</f>
        <v/>
      </c>
      <c r="G990" s="369">
        <f t="shared" ca="1" si="66"/>
        <v>42157</v>
      </c>
      <c r="H990" s="370">
        <f>'Order Form'!$M$13</f>
        <v>0</v>
      </c>
      <c r="I990" s="371">
        <f>'Order Form'!E31</f>
        <v>13.5</v>
      </c>
      <c r="J990" s="372">
        <f>'Order Form'!M31</f>
        <v>0</v>
      </c>
      <c r="K990" s="367" t="str">
        <f t="shared" si="69"/>
        <v>F</v>
      </c>
      <c r="L9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0" s="367" t="str">
        <f>"SS2016"&amp;"-"&amp;D990&amp;"-"&amp;'Order Form'!$P$3&amp;"-3"</f>
        <v>SS2016-0-1-3</v>
      </c>
    </row>
    <row r="991" spans="1:13" x14ac:dyDescent="0.25">
      <c r="A991" s="364">
        <f>'Order Form'!A32</f>
        <v>111629.75199999999</v>
      </c>
      <c r="B991" s="365">
        <f t="shared" si="67"/>
        <v>111629.75199999999</v>
      </c>
      <c r="C991" s="366">
        <f t="shared" si="68"/>
        <v>111629.75199999999</v>
      </c>
      <c r="D991" s="367">
        <f>'Order Form'!$N$2</f>
        <v>0</v>
      </c>
      <c r="E991" s="368">
        <f>'Order Form'!$M$11</f>
        <v>0</v>
      </c>
      <c r="F991" s="368" t="str">
        <f>IF(ISBLANK('Order Form'!$M$12),"",'Order Form'!$M$12)</f>
        <v/>
      </c>
      <c r="G991" s="369">
        <f t="shared" ca="1" si="66"/>
        <v>42157</v>
      </c>
      <c r="H991" s="370">
        <f>'Order Form'!$M$13</f>
        <v>0</v>
      </c>
      <c r="I991" s="371">
        <f>'Order Form'!E32</f>
        <v>13.5</v>
      </c>
      <c r="J991" s="372">
        <f>'Order Form'!M32</f>
        <v>0</v>
      </c>
      <c r="K991" s="367" t="str">
        <f t="shared" si="69"/>
        <v>F</v>
      </c>
      <c r="L9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1" s="367" t="str">
        <f>"SS2016"&amp;"-"&amp;D991&amp;"-"&amp;'Order Form'!$P$3&amp;"-3"</f>
        <v>SS2016-0-1-3</v>
      </c>
    </row>
    <row r="992" spans="1:13" x14ac:dyDescent="0.25">
      <c r="A992" s="364">
        <f>'Order Form'!A33</f>
        <v>111629.42</v>
      </c>
      <c r="B992" s="365">
        <f t="shared" si="67"/>
        <v>111629.42</v>
      </c>
      <c r="C992" s="366">
        <f t="shared" si="68"/>
        <v>111629.42</v>
      </c>
      <c r="D992" s="367">
        <f>'Order Form'!$N$2</f>
        <v>0</v>
      </c>
      <c r="E992" s="368">
        <f>'Order Form'!$M$11</f>
        <v>0</v>
      </c>
      <c r="F992" s="368" t="str">
        <f>IF(ISBLANK('Order Form'!$M$12),"",'Order Form'!$M$12)</f>
        <v/>
      </c>
      <c r="G992" s="369">
        <f t="shared" ca="1" si="66"/>
        <v>42157</v>
      </c>
      <c r="H992" s="370">
        <f>'Order Form'!$M$13</f>
        <v>0</v>
      </c>
      <c r="I992" s="371">
        <f>'Order Form'!E33</f>
        <v>13.5</v>
      </c>
      <c r="J992" s="372">
        <f>'Order Form'!M33</f>
        <v>0</v>
      </c>
      <c r="K992" s="367" t="str">
        <f t="shared" si="69"/>
        <v>F</v>
      </c>
      <c r="L9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2" s="367" t="str">
        <f>"SS2016"&amp;"-"&amp;D992&amp;"-"&amp;'Order Form'!$P$3&amp;"-3"</f>
        <v>SS2016-0-1-3</v>
      </c>
    </row>
    <row r="993" spans="1:13" x14ac:dyDescent="0.25">
      <c r="A993" s="364">
        <f>'Order Form'!A34</f>
        <v>111629.791</v>
      </c>
      <c r="B993" s="365">
        <f t="shared" si="67"/>
        <v>111629.791</v>
      </c>
      <c r="C993" s="366">
        <f t="shared" si="68"/>
        <v>111629.791</v>
      </c>
      <c r="D993" s="367">
        <f>'Order Form'!$N$2</f>
        <v>0</v>
      </c>
      <c r="E993" s="368">
        <f>'Order Form'!$M$11</f>
        <v>0</v>
      </c>
      <c r="F993" s="368" t="str">
        <f>IF(ISBLANK('Order Form'!$M$12),"",'Order Form'!$M$12)</f>
        <v/>
      </c>
      <c r="G993" s="369">
        <f t="shared" ca="1" si="66"/>
        <v>42157</v>
      </c>
      <c r="H993" s="370">
        <f>'Order Form'!$M$13</f>
        <v>0</v>
      </c>
      <c r="I993" s="371">
        <f>'Order Form'!E34</f>
        <v>13.5</v>
      </c>
      <c r="J993" s="372">
        <f>'Order Form'!M34</f>
        <v>0</v>
      </c>
      <c r="K993" s="367" t="str">
        <f t="shared" si="69"/>
        <v>F</v>
      </c>
      <c r="L9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3" s="367" t="str">
        <f>"SS2016"&amp;"-"&amp;D993&amp;"-"&amp;'Order Form'!$P$3&amp;"-3"</f>
        <v>SS2016-0-1-3</v>
      </c>
    </row>
    <row r="994" spans="1:13" x14ac:dyDescent="0.25">
      <c r="A994" s="364">
        <f>'Order Form'!A35</f>
        <v>107672</v>
      </c>
      <c r="B994" s="365">
        <f t="shared" si="67"/>
        <v>107672</v>
      </c>
      <c r="C994" s="366">
        <f t="shared" si="68"/>
        <v>107672</v>
      </c>
      <c r="D994" s="367">
        <f>'Order Form'!$N$2</f>
        <v>0</v>
      </c>
      <c r="E994" s="368">
        <f>'Order Form'!$M$11</f>
        <v>0</v>
      </c>
      <c r="F994" s="368" t="str">
        <f>IF(ISBLANK('Order Form'!$M$12),"",'Order Form'!$M$12)</f>
        <v/>
      </c>
      <c r="G994" s="369">
        <f t="shared" ca="1" si="66"/>
        <v>42157</v>
      </c>
      <c r="H994" s="370">
        <f>'Order Form'!$M$13</f>
        <v>0</v>
      </c>
      <c r="I994" s="371">
        <f>'Order Form'!E35</f>
        <v>17.5</v>
      </c>
      <c r="J994" s="372">
        <f>'Order Form'!M35</f>
        <v>0</v>
      </c>
      <c r="K994" s="367" t="str">
        <f t="shared" si="69"/>
        <v>F</v>
      </c>
      <c r="L9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4" s="367" t="str">
        <f>"SS2016"&amp;"-"&amp;D994&amp;"-"&amp;'Order Form'!$P$3&amp;"-3"</f>
        <v>SS2016-0-1-3</v>
      </c>
    </row>
    <row r="995" spans="1:13" x14ac:dyDescent="0.25">
      <c r="A995" s="364">
        <f>'Order Form'!A36</f>
        <v>108659</v>
      </c>
      <c r="B995" s="365">
        <f t="shared" si="67"/>
        <v>108659</v>
      </c>
      <c r="C995" s="366">
        <f t="shared" si="68"/>
        <v>108659</v>
      </c>
      <c r="D995" s="367">
        <f>'Order Form'!$N$2</f>
        <v>0</v>
      </c>
      <c r="E995" s="368">
        <f>'Order Form'!$M$11</f>
        <v>0</v>
      </c>
      <c r="F995" s="368" t="str">
        <f>IF(ISBLANK('Order Form'!$M$12),"",'Order Form'!$M$12)</f>
        <v/>
      </c>
      <c r="G995" s="369">
        <f t="shared" ca="1" si="66"/>
        <v>42157</v>
      </c>
      <c r="H995" s="370">
        <f>'Order Form'!$M$13</f>
        <v>0</v>
      </c>
      <c r="I995" s="371">
        <f>'Order Form'!E36</f>
        <v>17.5</v>
      </c>
      <c r="J995" s="372">
        <f>'Order Form'!M36</f>
        <v>0</v>
      </c>
      <c r="K995" s="367" t="str">
        <f t="shared" si="69"/>
        <v>F</v>
      </c>
      <c r="L9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5" s="367" t="str">
        <f>"SS2016"&amp;"-"&amp;D995&amp;"-"&amp;'Order Form'!$P$3&amp;"-3"</f>
        <v>SS2016-0-1-3</v>
      </c>
    </row>
    <row r="996" spans="1:13" x14ac:dyDescent="0.25">
      <c r="A996" s="364">
        <f>'Order Form'!A37</f>
        <v>107674</v>
      </c>
      <c r="B996" s="365">
        <f t="shared" si="67"/>
        <v>107674</v>
      </c>
      <c r="C996" s="366">
        <f t="shared" si="68"/>
        <v>107674</v>
      </c>
      <c r="D996" s="367">
        <f>'Order Form'!$N$2</f>
        <v>0</v>
      </c>
      <c r="E996" s="368">
        <f>'Order Form'!$M$11</f>
        <v>0</v>
      </c>
      <c r="F996" s="368" t="str">
        <f>IF(ISBLANK('Order Form'!$M$12),"",'Order Form'!$M$12)</f>
        <v/>
      </c>
      <c r="G996" s="369">
        <f t="shared" ca="1" si="66"/>
        <v>42157</v>
      </c>
      <c r="H996" s="370">
        <f>'Order Form'!$M$13</f>
        <v>0</v>
      </c>
      <c r="I996" s="371">
        <f>'Order Form'!E37</f>
        <v>17.5</v>
      </c>
      <c r="J996" s="372">
        <f>'Order Form'!M37</f>
        <v>0</v>
      </c>
      <c r="K996" s="367" t="str">
        <f t="shared" si="69"/>
        <v>F</v>
      </c>
      <c r="L9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6" s="367" t="str">
        <f>"SS2016"&amp;"-"&amp;D996&amp;"-"&amp;'Order Form'!$P$3&amp;"-3"</f>
        <v>SS2016-0-1-3</v>
      </c>
    </row>
    <row r="997" spans="1:13" x14ac:dyDescent="0.25">
      <c r="A997" s="364">
        <f>'Order Form'!A38</f>
        <v>107673</v>
      </c>
      <c r="B997" s="365">
        <f t="shared" si="67"/>
        <v>107673</v>
      </c>
      <c r="C997" s="366">
        <f t="shared" si="68"/>
        <v>107673</v>
      </c>
      <c r="D997" s="367">
        <f>'Order Form'!$N$2</f>
        <v>0</v>
      </c>
      <c r="E997" s="368">
        <f>'Order Form'!$M$11</f>
        <v>0</v>
      </c>
      <c r="F997" s="368" t="str">
        <f>IF(ISBLANK('Order Form'!$M$12),"",'Order Form'!$M$12)</f>
        <v/>
      </c>
      <c r="G997" s="369">
        <f t="shared" ca="1" si="66"/>
        <v>42157</v>
      </c>
      <c r="H997" s="370">
        <f>'Order Form'!$M$13</f>
        <v>0</v>
      </c>
      <c r="I997" s="371">
        <f>'Order Form'!E38</f>
        <v>17.5</v>
      </c>
      <c r="J997" s="372">
        <f>'Order Form'!M38</f>
        <v>0</v>
      </c>
      <c r="K997" s="367" t="str">
        <f t="shared" si="69"/>
        <v>F</v>
      </c>
      <c r="L9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7" s="367" t="str">
        <f>"SS2016"&amp;"-"&amp;D997&amp;"-"&amp;'Order Form'!$P$3&amp;"-3"</f>
        <v>SS2016-0-1-3</v>
      </c>
    </row>
    <row r="998" spans="1:13" x14ac:dyDescent="0.25">
      <c r="A998" s="364">
        <f>'Order Form'!A39</f>
        <v>111670.302</v>
      </c>
      <c r="B998" s="365">
        <f t="shared" si="67"/>
        <v>111670.302</v>
      </c>
      <c r="C998" s="366">
        <f t="shared" si="68"/>
        <v>111670.302</v>
      </c>
      <c r="D998" s="367">
        <f>'Order Form'!$N$2</f>
        <v>0</v>
      </c>
      <c r="E998" s="368">
        <f>'Order Form'!$M$11</f>
        <v>0</v>
      </c>
      <c r="F998" s="368" t="str">
        <f>IF(ISBLANK('Order Form'!$M$12),"",'Order Form'!$M$12)</f>
        <v/>
      </c>
      <c r="G998" s="369">
        <f t="shared" ca="1" si="66"/>
        <v>42157</v>
      </c>
      <c r="H998" s="370">
        <f>'Order Form'!$M$13</f>
        <v>0</v>
      </c>
      <c r="I998" s="371">
        <f>'Order Form'!E39</f>
        <v>17.5</v>
      </c>
      <c r="J998" s="372">
        <f>'Order Form'!M39</f>
        <v>0</v>
      </c>
      <c r="K998" s="367" t="str">
        <f t="shared" si="69"/>
        <v>F</v>
      </c>
      <c r="L9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8" s="367" t="str">
        <f>"SS2016"&amp;"-"&amp;D998&amp;"-"&amp;'Order Form'!$P$3&amp;"-3"</f>
        <v>SS2016-0-1-3</v>
      </c>
    </row>
    <row r="999" spans="1:13" x14ac:dyDescent="0.25">
      <c r="A999" s="364">
        <f>'Order Form'!A40</f>
        <v>111669.73699999999</v>
      </c>
      <c r="B999" s="365">
        <f t="shared" si="67"/>
        <v>111669.73699999999</v>
      </c>
      <c r="C999" s="366">
        <f t="shared" si="68"/>
        <v>111669.73699999999</v>
      </c>
      <c r="D999" s="367">
        <f>'Order Form'!$N$2</f>
        <v>0</v>
      </c>
      <c r="E999" s="368">
        <f>'Order Form'!$M$11</f>
        <v>0</v>
      </c>
      <c r="F999" s="368" t="str">
        <f>IF(ISBLANK('Order Form'!$M$12),"",'Order Form'!$M$12)</f>
        <v/>
      </c>
      <c r="G999" s="369">
        <f t="shared" ca="1" si="66"/>
        <v>42157</v>
      </c>
      <c r="H999" s="370">
        <f>'Order Form'!$M$13</f>
        <v>0</v>
      </c>
      <c r="I999" s="371">
        <f>'Order Form'!E40</f>
        <v>17.5</v>
      </c>
      <c r="J999" s="372">
        <f>'Order Form'!M40</f>
        <v>0</v>
      </c>
      <c r="K999" s="367" t="str">
        <f t="shared" si="69"/>
        <v>F</v>
      </c>
      <c r="L9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999" s="367" t="str">
        <f>"SS2016"&amp;"-"&amp;D999&amp;"-"&amp;'Order Form'!$P$3&amp;"-3"</f>
        <v>SS2016-0-1-3</v>
      </c>
    </row>
    <row r="1000" spans="1:13" x14ac:dyDescent="0.25">
      <c r="A1000" s="364">
        <f>'Order Form'!A41</f>
        <v>108657</v>
      </c>
      <c r="B1000" s="365">
        <f t="shared" si="67"/>
        <v>108657</v>
      </c>
      <c r="C1000" s="366">
        <f t="shared" si="68"/>
        <v>108657</v>
      </c>
      <c r="D1000" s="367">
        <f>'Order Form'!$N$2</f>
        <v>0</v>
      </c>
      <c r="E1000" s="368">
        <f>'Order Form'!$M$11</f>
        <v>0</v>
      </c>
      <c r="F1000" s="368" t="str">
        <f>IF(ISBLANK('Order Form'!$M$12),"",'Order Form'!$M$12)</f>
        <v/>
      </c>
      <c r="G1000" s="369">
        <f t="shared" ca="1" si="66"/>
        <v>42157</v>
      </c>
      <c r="H1000" s="370">
        <f>'Order Form'!$M$13</f>
        <v>0</v>
      </c>
      <c r="I1000" s="371">
        <f>'Order Form'!E41</f>
        <v>22.5</v>
      </c>
      <c r="J1000" s="372">
        <f>'Order Form'!M41</f>
        <v>0</v>
      </c>
      <c r="K1000" s="367" t="str">
        <f t="shared" si="69"/>
        <v>F</v>
      </c>
      <c r="L10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0" s="367" t="str">
        <f>"SS2016"&amp;"-"&amp;D1000&amp;"-"&amp;'Order Form'!$P$3&amp;"-3"</f>
        <v>SS2016-0-1-3</v>
      </c>
    </row>
    <row r="1001" spans="1:13" x14ac:dyDescent="0.25">
      <c r="A1001" s="364">
        <f>'Order Form'!A42</f>
        <v>108656</v>
      </c>
      <c r="B1001" s="365">
        <f t="shared" si="67"/>
        <v>108656</v>
      </c>
      <c r="C1001" s="366">
        <f t="shared" si="68"/>
        <v>108656</v>
      </c>
      <c r="D1001" s="367">
        <f>'Order Form'!$N$2</f>
        <v>0</v>
      </c>
      <c r="E1001" s="368">
        <f>'Order Form'!$M$11</f>
        <v>0</v>
      </c>
      <c r="F1001" s="368" t="str">
        <f>IF(ISBLANK('Order Form'!$M$12),"",'Order Form'!$M$12)</f>
        <v/>
      </c>
      <c r="G1001" s="369">
        <f t="shared" ca="1" si="66"/>
        <v>42157</v>
      </c>
      <c r="H1001" s="370">
        <f>'Order Form'!$M$13</f>
        <v>0</v>
      </c>
      <c r="I1001" s="371">
        <f>'Order Form'!E42</f>
        <v>22.5</v>
      </c>
      <c r="J1001" s="372">
        <f>'Order Form'!M42</f>
        <v>0</v>
      </c>
      <c r="K1001" s="367" t="str">
        <f t="shared" si="69"/>
        <v>F</v>
      </c>
      <c r="L10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1" s="367" t="str">
        <f>"SS2016"&amp;"-"&amp;D1001&amp;"-"&amp;'Order Form'!$P$3&amp;"-3"</f>
        <v>SS2016-0-1-3</v>
      </c>
    </row>
    <row r="1002" spans="1:13" x14ac:dyDescent="0.25">
      <c r="A1002" s="364">
        <f>'Order Form'!A43</f>
        <v>108658</v>
      </c>
      <c r="B1002" s="365">
        <f t="shared" si="67"/>
        <v>108658</v>
      </c>
      <c r="C1002" s="366">
        <f t="shared" si="68"/>
        <v>108658</v>
      </c>
      <c r="D1002" s="367">
        <f>'Order Form'!$N$2</f>
        <v>0</v>
      </c>
      <c r="E1002" s="368">
        <f>'Order Form'!$M$11</f>
        <v>0</v>
      </c>
      <c r="F1002" s="368" t="str">
        <f>IF(ISBLANK('Order Form'!$M$12),"",'Order Form'!$M$12)</f>
        <v/>
      </c>
      <c r="G1002" s="369">
        <f t="shared" ca="1" si="66"/>
        <v>42157</v>
      </c>
      <c r="H1002" s="370">
        <f>'Order Form'!$M$13</f>
        <v>0</v>
      </c>
      <c r="I1002" s="371">
        <f>'Order Form'!E43</f>
        <v>19.5</v>
      </c>
      <c r="J1002" s="372">
        <f>'Order Form'!M43</f>
        <v>0</v>
      </c>
      <c r="K1002" s="367" t="str">
        <f t="shared" si="69"/>
        <v>F</v>
      </c>
      <c r="L10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2" s="367" t="str">
        <f>"SS2016"&amp;"-"&amp;D1002&amp;"-"&amp;'Order Form'!$P$3&amp;"-3"</f>
        <v>SS2016-0-1-3</v>
      </c>
    </row>
    <row r="1003" spans="1:13" x14ac:dyDescent="0.25">
      <c r="A1003" s="364">
        <f>'Order Form'!A44</f>
        <v>107670</v>
      </c>
      <c r="B1003" s="365">
        <f t="shared" si="67"/>
        <v>107670</v>
      </c>
      <c r="C1003" s="366">
        <f t="shared" si="68"/>
        <v>107670</v>
      </c>
      <c r="D1003" s="367">
        <f>'Order Form'!$N$2</f>
        <v>0</v>
      </c>
      <c r="E1003" s="368">
        <f>'Order Form'!$M$11</f>
        <v>0</v>
      </c>
      <c r="F1003" s="368" t="str">
        <f>IF(ISBLANK('Order Form'!$M$12),"",'Order Form'!$M$12)</f>
        <v/>
      </c>
      <c r="G1003" s="369">
        <f t="shared" ca="1" si="66"/>
        <v>42157</v>
      </c>
      <c r="H1003" s="370">
        <f>'Order Form'!$M$13</f>
        <v>0</v>
      </c>
      <c r="I1003" s="371">
        <f>'Order Form'!E44</f>
        <v>19.5</v>
      </c>
      <c r="J1003" s="372">
        <f>'Order Form'!M44</f>
        <v>0</v>
      </c>
      <c r="K1003" s="367" t="str">
        <f t="shared" si="69"/>
        <v>F</v>
      </c>
      <c r="L10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3" s="367" t="str">
        <f>"SS2016"&amp;"-"&amp;D1003&amp;"-"&amp;'Order Form'!$P$3&amp;"-3"</f>
        <v>SS2016-0-1-3</v>
      </c>
    </row>
    <row r="1004" spans="1:13" x14ac:dyDescent="0.25">
      <c r="A1004" s="364">
        <f>'Order Form'!A45</f>
        <v>107669</v>
      </c>
      <c r="B1004" s="365">
        <f t="shared" si="67"/>
        <v>107669</v>
      </c>
      <c r="C1004" s="366">
        <f t="shared" si="68"/>
        <v>107669</v>
      </c>
      <c r="D1004" s="367">
        <f>'Order Form'!$N$2</f>
        <v>0</v>
      </c>
      <c r="E1004" s="368">
        <f>'Order Form'!$M$11</f>
        <v>0</v>
      </c>
      <c r="F1004" s="368" t="str">
        <f>IF(ISBLANK('Order Form'!$M$12),"",'Order Form'!$M$12)</f>
        <v/>
      </c>
      <c r="G1004" s="369">
        <f t="shared" ca="1" si="66"/>
        <v>42157</v>
      </c>
      <c r="H1004" s="370">
        <f>'Order Form'!$M$13</f>
        <v>0</v>
      </c>
      <c r="I1004" s="371">
        <f>'Order Form'!E45</f>
        <v>19.5</v>
      </c>
      <c r="J1004" s="372">
        <f>'Order Form'!M45</f>
        <v>0</v>
      </c>
      <c r="K1004" s="367" t="str">
        <f t="shared" si="69"/>
        <v>F</v>
      </c>
      <c r="L10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4" s="367" t="str">
        <f>"SS2016"&amp;"-"&amp;D1004&amp;"-"&amp;'Order Form'!$P$3&amp;"-3"</f>
        <v>SS2016-0-1-3</v>
      </c>
    </row>
    <row r="1005" spans="1:13" x14ac:dyDescent="0.25">
      <c r="A1005" s="364">
        <f>'Order Form'!A46</f>
        <v>15302</v>
      </c>
      <c r="B1005" s="365">
        <f t="shared" si="67"/>
        <v>15302</v>
      </c>
      <c r="C1005" s="366">
        <f t="shared" si="68"/>
        <v>15302</v>
      </c>
      <c r="D1005" s="367">
        <f>'Order Form'!$N$2</f>
        <v>0</v>
      </c>
      <c r="E1005" s="368">
        <f>'Order Form'!$M$11</f>
        <v>0</v>
      </c>
      <c r="F1005" s="368" t="str">
        <f>IF(ISBLANK('Order Form'!$M$12),"",'Order Form'!$M$12)</f>
        <v/>
      </c>
      <c r="G1005" s="369">
        <f t="shared" ca="1" si="66"/>
        <v>42157</v>
      </c>
      <c r="H1005" s="370">
        <f>'Order Form'!$M$13</f>
        <v>0</v>
      </c>
      <c r="I1005" s="371">
        <f>'Order Form'!E46</f>
        <v>4</v>
      </c>
      <c r="J1005" s="372">
        <f>'Order Form'!M46</f>
        <v>0</v>
      </c>
      <c r="K1005" s="367" t="str">
        <f t="shared" si="69"/>
        <v>F</v>
      </c>
      <c r="L10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5" s="367" t="str">
        <f>"SS2016"&amp;"-"&amp;D1005&amp;"-"&amp;'Order Form'!$P$3&amp;"-3"</f>
        <v>SS2016-0-1-3</v>
      </c>
    </row>
    <row r="1006" spans="1:13" x14ac:dyDescent="0.25">
      <c r="A1006" s="364">
        <f>'Order Form'!A47</f>
        <v>15301</v>
      </c>
      <c r="B1006" s="365">
        <f t="shared" si="67"/>
        <v>15301</v>
      </c>
      <c r="C1006" s="366">
        <f t="shared" si="68"/>
        <v>15301</v>
      </c>
      <c r="D1006" s="367">
        <f>'Order Form'!$N$2</f>
        <v>0</v>
      </c>
      <c r="E1006" s="368">
        <f>'Order Form'!$M$11</f>
        <v>0</v>
      </c>
      <c r="F1006" s="368" t="str">
        <f>IF(ISBLANK('Order Form'!$M$12),"",'Order Form'!$M$12)</f>
        <v/>
      </c>
      <c r="G1006" s="369">
        <f t="shared" ca="1" si="66"/>
        <v>42157</v>
      </c>
      <c r="H1006" s="370">
        <f>'Order Form'!$M$13</f>
        <v>0</v>
      </c>
      <c r="I1006" s="371">
        <f>'Order Form'!E47</f>
        <v>4</v>
      </c>
      <c r="J1006" s="372">
        <f>'Order Form'!M47</f>
        <v>0</v>
      </c>
      <c r="K1006" s="367" t="str">
        <f t="shared" si="69"/>
        <v>F</v>
      </c>
      <c r="L10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6" s="367" t="str">
        <f>"SS2016"&amp;"-"&amp;D1006&amp;"-"&amp;'Order Form'!$P$3&amp;"-3"</f>
        <v>SS2016-0-1-3</v>
      </c>
    </row>
    <row r="1007" spans="1:13" x14ac:dyDescent="0.25">
      <c r="A1007" s="364">
        <f>'Order Form'!A48</f>
        <v>15300</v>
      </c>
      <c r="B1007" s="365">
        <f t="shared" si="67"/>
        <v>15300</v>
      </c>
      <c r="C1007" s="366">
        <f t="shared" si="68"/>
        <v>15300</v>
      </c>
      <c r="D1007" s="367">
        <f>'Order Form'!$N$2</f>
        <v>0</v>
      </c>
      <c r="E1007" s="368">
        <f>'Order Form'!$M$11</f>
        <v>0</v>
      </c>
      <c r="F1007" s="368" t="str">
        <f>IF(ISBLANK('Order Form'!$M$12),"",'Order Form'!$M$12)</f>
        <v/>
      </c>
      <c r="G1007" s="369">
        <f t="shared" ca="1" si="66"/>
        <v>42157</v>
      </c>
      <c r="H1007" s="370">
        <f>'Order Form'!$M$13</f>
        <v>0</v>
      </c>
      <c r="I1007" s="371">
        <f>'Order Form'!E48</f>
        <v>4</v>
      </c>
      <c r="J1007" s="372">
        <f>'Order Form'!M48</f>
        <v>0</v>
      </c>
      <c r="K1007" s="367" t="str">
        <f t="shared" si="69"/>
        <v>F</v>
      </c>
      <c r="L10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7" s="367" t="str">
        <f>"SS2016"&amp;"-"&amp;D1007&amp;"-"&amp;'Order Form'!$P$3&amp;"-3"</f>
        <v>SS2016-0-1-3</v>
      </c>
    </row>
    <row r="1008" spans="1:13" x14ac:dyDescent="0.25">
      <c r="A1008" s="364">
        <f>'Order Form'!A49</f>
        <v>15298</v>
      </c>
      <c r="B1008" s="365">
        <f t="shared" si="67"/>
        <v>15298</v>
      </c>
      <c r="C1008" s="366">
        <f t="shared" si="68"/>
        <v>15298</v>
      </c>
      <c r="D1008" s="367">
        <f>'Order Form'!$N$2</f>
        <v>0</v>
      </c>
      <c r="E1008" s="368">
        <f>'Order Form'!$M$11</f>
        <v>0</v>
      </c>
      <c r="F1008" s="368" t="str">
        <f>IF(ISBLANK('Order Form'!$M$12),"",'Order Form'!$M$12)</f>
        <v/>
      </c>
      <c r="G1008" s="369">
        <f t="shared" ca="1" si="66"/>
        <v>42157</v>
      </c>
      <c r="H1008" s="370">
        <f>'Order Form'!$M$13</f>
        <v>0</v>
      </c>
      <c r="I1008" s="371">
        <f>'Order Form'!E49</f>
        <v>4</v>
      </c>
      <c r="J1008" s="372">
        <f>'Order Form'!M49</f>
        <v>0</v>
      </c>
      <c r="K1008" s="367" t="str">
        <f t="shared" si="69"/>
        <v>F</v>
      </c>
      <c r="L10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8" s="367" t="str">
        <f>"SS2016"&amp;"-"&amp;D1008&amp;"-"&amp;'Order Form'!$P$3&amp;"-3"</f>
        <v>SS2016-0-1-3</v>
      </c>
    </row>
    <row r="1009" spans="1:13" x14ac:dyDescent="0.25">
      <c r="A1009" s="364">
        <f>'Order Form'!A50</f>
        <v>15299</v>
      </c>
      <c r="B1009" s="365">
        <f t="shared" si="67"/>
        <v>15299</v>
      </c>
      <c r="C1009" s="366">
        <f t="shared" si="68"/>
        <v>15299</v>
      </c>
      <c r="D1009" s="367">
        <f>'Order Form'!$N$2</f>
        <v>0</v>
      </c>
      <c r="E1009" s="368">
        <f>'Order Form'!$M$11</f>
        <v>0</v>
      </c>
      <c r="F1009" s="368" t="str">
        <f>IF(ISBLANK('Order Form'!$M$12),"",'Order Form'!$M$12)</f>
        <v/>
      </c>
      <c r="G1009" s="369">
        <f t="shared" ca="1" si="66"/>
        <v>42157</v>
      </c>
      <c r="H1009" s="370">
        <f>'Order Form'!$M$13</f>
        <v>0</v>
      </c>
      <c r="I1009" s="371">
        <f>'Order Form'!E50</f>
        <v>4</v>
      </c>
      <c r="J1009" s="372">
        <f>'Order Form'!M50</f>
        <v>0</v>
      </c>
      <c r="K1009" s="367" t="str">
        <f t="shared" si="69"/>
        <v>F</v>
      </c>
      <c r="L10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09" s="367" t="str">
        <f>"SS2016"&amp;"-"&amp;D1009&amp;"-"&amp;'Order Form'!$P$3&amp;"-3"</f>
        <v>SS2016-0-1-3</v>
      </c>
    </row>
    <row r="1010" spans="1:13" x14ac:dyDescent="0.25">
      <c r="A1010" s="364">
        <f>'Order Form'!A51</f>
        <v>15303</v>
      </c>
      <c r="B1010" s="365">
        <f t="shared" si="67"/>
        <v>15303</v>
      </c>
      <c r="C1010" s="366">
        <f t="shared" si="68"/>
        <v>15303</v>
      </c>
      <c r="D1010" s="367">
        <f>'Order Form'!$N$2</f>
        <v>0</v>
      </c>
      <c r="E1010" s="368">
        <f>'Order Form'!$M$11</f>
        <v>0</v>
      </c>
      <c r="F1010" s="368" t="str">
        <f>IF(ISBLANK('Order Form'!$M$12),"",'Order Form'!$M$12)</f>
        <v/>
      </c>
      <c r="G1010" s="369">
        <f t="shared" ca="1" si="66"/>
        <v>42157</v>
      </c>
      <c r="H1010" s="370">
        <f>'Order Form'!$M$13</f>
        <v>0</v>
      </c>
      <c r="I1010" s="371">
        <f>'Order Form'!E51</f>
        <v>4</v>
      </c>
      <c r="J1010" s="372">
        <f>'Order Form'!M51</f>
        <v>0</v>
      </c>
      <c r="K1010" s="367" t="str">
        <f t="shared" si="69"/>
        <v>F</v>
      </c>
      <c r="L10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0" s="367" t="str">
        <f>"SS2016"&amp;"-"&amp;D1010&amp;"-"&amp;'Order Form'!$P$3&amp;"-3"</f>
        <v>SS2016-0-1-3</v>
      </c>
    </row>
    <row r="1011" spans="1:13" x14ac:dyDescent="0.25">
      <c r="A1011" s="364">
        <f>'Order Form'!A52</f>
        <v>15361</v>
      </c>
      <c r="B1011" s="365">
        <f t="shared" si="67"/>
        <v>15361</v>
      </c>
      <c r="C1011" s="366">
        <f t="shared" si="68"/>
        <v>15361</v>
      </c>
      <c r="D1011" s="367">
        <f>'Order Form'!$N$2</f>
        <v>0</v>
      </c>
      <c r="E1011" s="368">
        <f>'Order Form'!$M$11</f>
        <v>0</v>
      </c>
      <c r="F1011" s="368" t="str">
        <f>IF(ISBLANK('Order Form'!$M$12),"",'Order Form'!$M$12)</f>
        <v/>
      </c>
      <c r="G1011" s="369">
        <f t="shared" ca="1" si="66"/>
        <v>42157</v>
      </c>
      <c r="H1011" s="370">
        <f>'Order Form'!$M$13</f>
        <v>0</v>
      </c>
      <c r="I1011" s="371">
        <f>'Order Form'!E52</f>
        <v>14.5</v>
      </c>
      <c r="J1011" s="372">
        <f>'Order Form'!M52</f>
        <v>0</v>
      </c>
      <c r="K1011" s="367" t="str">
        <f t="shared" si="69"/>
        <v>F</v>
      </c>
      <c r="L10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1" s="367" t="str">
        <f>"SS2016"&amp;"-"&amp;D1011&amp;"-"&amp;'Order Form'!$P$3&amp;"-3"</f>
        <v>SS2016-0-1-3</v>
      </c>
    </row>
    <row r="1012" spans="1:13" x14ac:dyDescent="0.25">
      <c r="A1012" s="364">
        <f>'Order Form'!A53</f>
        <v>15362</v>
      </c>
      <c r="B1012" s="365">
        <f t="shared" si="67"/>
        <v>15362</v>
      </c>
      <c r="C1012" s="366">
        <f t="shared" si="68"/>
        <v>15362</v>
      </c>
      <c r="D1012" s="367">
        <f>'Order Form'!$N$2</f>
        <v>0</v>
      </c>
      <c r="E1012" s="368">
        <f>'Order Form'!$M$11</f>
        <v>0</v>
      </c>
      <c r="F1012" s="368" t="str">
        <f>IF(ISBLANK('Order Form'!$M$12),"",'Order Form'!$M$12)</f>
        <v/>
      </c>
      <c r="G1012" s="369">
        <f t="shared" ca="1" si="66"/>
        <v>42157</v>
      </c>
      <c r="H1012" s="370">
        <f>'Order Form'!$M$13</f>
        <v>0</v>
      </c>
      <c r="I1012" s="371">
        <f>'Order Form'!E53</f>
        <v>14.5</v>
      </c>
      <c r="J1012" s="372">
        <f>'Order Form'!M53</f>
        <v>0</v>
      </c>
      <c r="K1012" s="367" t="str">
        <f t="shared" si="69"/>
        <v>F</v>
      </c>
      <c r="L10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2" s="367" t="str">
        <f>"SS2016"&amp;"-"&amp;D1012&amp;"-"&amp;'Order Form'!$P$3&amp;"-3"</f>
        <v>SS2016-0-1-3</v>
      </c>
    </row>
    <row r="1013" spans="1:13" x14ac:dyDescent="0.25">
      <c r="A1013" s="364">
        <f>'Order Form'!A54</f>
        <v>15363</v>
      </c>
      <c r="B1013" s="365">
        <f t="shared" si="67"/>
        <v>15363</v>
      </c>
      <c r="C1013" s="366">
        <f t="shared" si="68"/>
        <v>15363</v>
      </c>
      <c r="D1013" s="367">
        <f>'Order Form'!$N$2</f>
        <v>0</v>
      </c>
      <c r="E1013" s="368">
        <f>'Order Form'!$M$11</f>
        <v>0</v>
      </c>
      <c r="F1013" s="368" t="str">
        <f>IF(ISBLANK('Order Form'!$M$12),"",'Order Form'!$M$12)</f>
        <v/>
      </c>
      <c r="G1013" s="369">
        <f t="shared" ca="1" si="66"/>
        <v>42157</v>
      </c>
      <c r="H1013" s="370">
        <f>'Order Form'!$M$13</f>
        <v>0</v>
      </c>
      <c r="I1013" s="371">
        <f>'Order Form'!E54</f>
        <v>14.5</v>
      </c>
      <c r="J1013" s="372">
        <f>'Order Form'!M54</f>
        <v>0</v>
      </c>
      <c r="K1013" s="367" t="str">
        <f t="shared" si="69"/>
        <v>F</v>
      </c>
      <c r="L10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3" s="367" t="str">
        <f>"SS2016"&amp;"-"&amp;D1013&amp;"-"&amp;'Order Form'!$P$3&amp;"-3"</f>
        <v>SS2016-0-1-3</v>
      </c>
    </row>
    <row r="1014" spans="1:13" x14ac:dyDescent="0.25">
      <c r="A1014" s="364">
        <f>'Order Form'!A55</f>
        <v>15364</v>
      </c>
      <c r="B1014" s="365">
        <f t="shared" si="67"/>
        <v>15364</v>
      </c>
      <c r="C1014" s="366">
        <f t="shared" si="68"/>
        <v>15364</v>
      </c>
      <c r="D1014" s="367">
        <f>'Order Form'!$N$2</f>
        <v>0</v>
      </c>
      <c r="E1014" s="368">
        <f>'Order Form'!$M$11</f>
        <v>0</v>
      </c>
      <c r="F1014" s="368" t="str">
        <f>IF(ISBLANK('Order Form'!$M$12),"",'Order Form'!$M$12)</f>
        <v/>
      </c>
      <c r="G1014" s="369">
        <f t="shared" ca="1" si="66"/>
        <v>42157</v>
      </c>
      <c r="H1014" s="370">
        <f>'Order Form'!$M$13</f>
        <v>0</v>
      </c>
      <c r="I1014" s="371">
        <f>'Order Form'!E55</f>
        <v>14.5</v>
      </c>
      <c r="J1014" s="372">
        <f>'Order Form'!M55</f>
        <v>0</v>
      </c>
      <c r="K1014" s="367" t="str">
        <f t="shared" si="69"/>
        <v>F</v>
      </c>
      <c r="L10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4" s="367" t="str">
        <f>"SS2016"&amp;"-"&amp;D1014&amp;"-"&amp;'Order Form'!$P$3&amp;"-3"</f>
        <v>SS2016-0-1-3</v>
      </c>
    </row>
    <row r="1015" spans="1:13" x14ac:dyDescent="0.25">
      <c r="A1015" s="364">
        <f>'Order Form'!A56</f>
        <v>15365</v>
      </c>
      <c r="B1015" s="365">
        <f t="shared" si="67"/>
        <v>15365</v>
      </c>
      <c r="C1015" s="366">
        <f t="shared" si="68"/>
        <v>15365</v>
      </c>
      <c r="D1015" s="367">
        <f>'Order Form'!$N$2</f>
        <v>0</v>
      </c>
      <c r="E1015" s="368">
        <f>'Order Form'!$M$11</f>
        <v>0</v>
      </c>
      <c r="F1015" s="368" t="str">
        <f>IF(ISBLANK('Order Form'!$M$12),"",'Order Form'!$M$12)</f>
        <v/>
      </c>
      <c r="G1015" s="369">
        <f t="shared" ca="1" si="66"/>
        <v>42157</v>
      </c>
      <c r="H1015" s="370">
        <f>'Order Form'!$M$13</f>
        <v>0</v>
      </c>
      <c r="I1015" s="371">
        <f>'Order Form'!E56</f>
        <v>14.5</v>
      </c>
      <c r="J1015" s="372">
        <f>'Order Form'!M56</f>
        <v>0</v>
      </c>
      <c r="K1015" s="367" t="str">
        <f t="shared" si="69"/>
        <v>F</v>
      </c>
      <c r="L10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5" s="367" t="str">
        <f>"SS2016"&amp;"-"&amp;D1015&amp;"-"&amp;'Order Form'!$P$3&amp;"-3"</f>
        <v>SS2016-0-1-3</v>
      </c>
    </row>
    <row r="1016" spans="1:13" x14ac:dyDescent="0.25">
      <c r="A1016" s="364">
        <f>'Order Form'!A57</f>
        <v>15366</v>
      </c>
      <c r="B1016" s="365">
        <f t="shared" si="67"/>
        <v>15366</v>
      </c>
      <c r="C1016" s="366">
        <f t="shared" si="68"/>
        <v>15366</v>
      </c>
      <c r="D1016" s="367">
        <f>'Order Form'!$N$2</f>
        <v>0</v>
      </c>
      <c r="E1016" s="368">
        <f>'Order Form'!$M$11</f>
        <v>0</v>
      </c>
      <c r="F1016" s="368" t="str">
        <f>IF(ISBLANK('Order Form'!$M$12),"",'Order Form'!$M$12)</f>
        <v/>
      </c>
      <c r="G1016" s="369">
        <f t="shared" ca="1" si="66"/>
        <v>42157</v>
      </c>
      <c r="H1016" s="370">
        <f>'Order Form'!$M$13</f>
        <v>0</v>
      </c>
      <c r="I1016" s="371">
        <f>'Order Form'!E57</f>
        <v>14.5</v>
      </c>
      <c r="J1016" s="372">
        <f>'Order Form'!M57</f>
        <v>0</v>
      </c>
      <c r="K1016" s="367" t="str">
        <f t="shared" si="69"/>
        <v>F</v>
      </c>
      <c r="L10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6" s="367" t="str">
        <f>"SS2016"&amp;"-"&amp;D1016&amp;"-"&amp;'Order Form'!$P$3&amp;"-3"</f>
        <v>SS2016-0-1-3</v>
      </c>
    </row>
    <row r="1017" spans="1:13" x14ac:dyDescent="0.25">
      <c r="A1017" s="364">
        <f>'Order Form'!A58</f>
        <v>15367</v>
      </c>
      <c r="B1017" s="365">
        <f t="shared" si="67"/>
        <v>15367</v>
      </c>
      <c r="C1017" s="366">
        <f t="shared" si="68"/>
        <v>15367</v>
      </c>
      <c r="D1017" s="367">
        <f>'Order Form'!$N$2</f>
        <v>0</v>
      </c>
      <c r="E1017" s="368">
        <f>'Order Form'!$M$11</f>
        <v>0</v>
      </c>
      <c r="F1017" s="368" t="str">
        <f>IF(ISBLANK('Order Form'!$M$12),"",'Order Form'!$M$12)</f>
        <v/>
      </c>
      <c r="G1017" s="369">
        <f t="shared" ca="1" si="66"/>
        <v>42157</v>
      </c>
      <c r="H1017" s="370">
        <f>'Order Form'!$M$13</f>
        <v>0</v>
      </c>
      <c r="I1017" s="371">
        <f>'Order Form'!E58</f>
        <v>14.5</v>
      </c>
      <c r="J1017" s="372">
        <f>'Order Form'!M58</f>
        <v>0</v>
      </c>
      <c r="K1017" s="367" t="str">
        <f t="shared" si="69"/>
        <v>F</v>
      </c>
      <c r="L10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7" s="367" t="str">
        <f>"SS2016"&amp;"-"&amp;D1017&amp;"-"&amp;'Order Form'!$P$3&amp;"-3"</f>
        <v>SS2016-0-1-3</v>
      </c>
    </row>
    <row r="1018" spans="1:13" x14ac:dyDescent="0.25">
      <c r="A1018" s="364">
        <f>'Order Form'!A59</f>
        <v>15368</v>
      </c>
      <c r="B1018" s="365">
        <f t="shared" si="67"/>
        <v>15368</v>
      </c>
      <c r="C1018" s="366">
        <f t="shared" si="68"/>
        <v>15368</v>
      </c>
      <c r="D1018" s="367">
        <f>'Order Form'!$N$2</f>
        <v>0</v>
      </c>
      <c r="E1018" s="368">
        <f>'Order Form'!$M$11</f>
        <v>0</v>
      </c>
      <c r="F1018" s="368" t="str">
        <f>IF(ISBLANK('Order Form'!$M$12),"",'Order Form'!$M$12)</f>
        <v/>
      </c>
      <c r="G1018" s="369">
        <f t="shared" ca="1" si="66"/>
        <v>42157</v>
      </c>
      <c r="H1018" s="370">
        <f>'Order Form'!$M$13</f>
        <v>0</v>
      </c>
      <c r="I1018" s="371">
        <f>'Order Form'!E59</f>
        <v>14.5</v>
      </c>
      <c r="J1018" s="372">
        <f>'Order Form'!M59</f>
        <v>0</v>
      </c>
      <c r="K1018" s="367" t="str">
        <f t="shared" si="69"/>
        <v>F</v>
      </c>
      <c r="L10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8" s="367" t="str">
        <f>"SS2016"&amp;"-"&amp;D1018&amp;"-"&amp;'Order Form'!$P$3&amp;"-3"</f>
        <v>SS2016-0-1-3</v>
      </c>
    </row>
    <row r="1019" spans="1:13" x14ac:dyDescent="0.25">
      <c r="A1019" s="364">
        <f>'Order Form'!A60</f>
        <v>15353</v>
      </c>
      <c r="B1019" s="365">
        <f t="shared" si="67"/>
        <v>15353</v>
      </c>
      <c r="C1019" s="366">
        <f t="shared" si="68"/>
        <v>15353</v>
      </c>
      <c r="D1019" s="367">
        <f>'Order Form'!$N$2</f>
        <v>0</v>
      </c>
      <c r="E1019" s="368">
        <f>'Order Form'!$M$11</f>
        <v>0</v>
      </c>
      <c r="F1019" s="368" t="str">
        <f>IF(ISBLANK('Order Form'!$M$12),"",'Order Form'!$M$12)</f>
        <v/>
      </c>
      <c r="G1019" s="369">
        <f t="shared" ca="1" si="66"/>
        <v>42157</v>
      </c>
      <c r="H1019" s="370">
        <f>'Order Form'!$M$13</f>
        <v>0</v>
      </c>
      <c r="I1019" s="371">
        <f>'Order Form'!E60</f>
        <v>14.5</v>
      </c>
      <c r="J1019" s="372">
        <f>'Order Form'!M60</f>
        <v>0</v>
      </c>
      <c r="K1019" s="367" t="str">
        <f t="shared" si="69"/>
        <v>F</v>
      </c>
      <c r="L10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19" s="367" t="str">
        <f>"SS2016"&amp;"-"&amp;D1019&amp;"-"&amp;'Order Form'!$P$3&amp;"-3"</f>
        <v>SS2016-0-1-3</v>
      </c>
    </row>
    <row r="1020" spans="1:13" x14ac:dyDescent="0.25">
      <c r="A1020" s="364">
        <f>'Order Form'!A61</f>
        <v>15354</v>
      </c>
      <c r="B1020" s="365">
        <f t="shared" si="67"/>
        <v>15354</v>
      </c>
      <c r="C1020" s="366">
        <f t="shared" si="68"/>
        <v>15354</v>
      </c>
      <c r="D1020" s="367">
        <f>'Order Form'!$N$2</f>
        <v>0</v>
      </c>
      <c r="E1020" s="368">
        <f>'Order Form'!$M$11</f>
        <v>0</v>
      </c>
      <c r="F1020" s="368" t="str">
        <f>IF(ISBLANK('Order Form'!$M$12),"",'Order Form'!$M$12)</f>
        <v/>
      </c>
      <c r="G1020" s="369">
        <f t="shared" ca="1" si="66"/>
        <v>42157</v>
      </c>
      <c r="H1020" s="370">
        <f>'Order Form'!$M$13</f>
        <v>0</v>
      </c>
      <c r="I1020" s="371">
        <f>'Order Form'!E61</f>
        <v>14.5</v>
      </c>
      <c r="J1020" s="372">
        <f>'Order Form'!M61</f>
        <v>0</v>
      </c>
      <c r="K1020" s="367" t="str">
        <f t="shared" si="69"/>
        <v>F</v>
      </c>
      <c r="L10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0" s="367" t="str">
        <f>"SS2016"&amp;"-"&amp;D1020&amp;"-"&amp;'Order Form'!$P$3&amp;"-3"</f>
        <v>SS2016-0-1-3</v>
      </c>
    </row>
    <row r="1021" spans="1:13" x14ac:dyDescent="0.25">
      <c r="A1021" s="364">
        <f>'Order Form'!A62</f>
        <v>15355</v>
      </c>
      <c r="B1021" s="365">
        <f t="shared" si="67"/>
        <v>15355</v>
      </c>
      <c r="C1021" s="366">
        <f t="shared" si="68"/>
        <v>15355</v>
      </c>
      <c r="D1021" s="367">
        <f>'Order Form'!$N$2</f>
        <v>0</v>
      </c>
      <c r="E1021" s="368">
        <f>'Order Form'!$M$11</f>
        <v>0</v>
      </c>
      <c r="F1021" s="368" t="str">
        <f>IF(ISBLANK('Order Form'!$M$12),"",'Order Form'!$M$12)</f>
        <v/>
      </c>
      <c r="G1021" s="369">
        <f t="shared" ca="1" si="66"/>
        <v>42157</v>
      </c>
      <c r="H1021" s="370">
        <f>'Order Form'!$M$13</f>
        <v>0</v>
      </c>
      <c r="I1021" s="371">
        <f>'Order Form'!E62</f>
        <v>14.5</v>
      </c>
      <c r="J1021" s="372">
        <f>'Order Form'!M62</f>
        <v>0</v>
      </c>
      <c r="K1021" s="367" t="str">
        <f t="shared" si="69"/>
        <v>F</v>
      </c>
      <c r="L10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1" s="367" t="str">
        <f>"SS2016"&amp;"-"&amp;D1021&amp;"-"&amp;'Order Form'!$P$3&amp;"-3"</f>
        <v>SS2016-0-1-3</v>
      </c>
    </row>
    <row r="1022" spans="1:13" x14ac:dyDescent="0.25">
      <c r="A1022" s="364">
        <f>'Order Form'!A63</f>
        <v>15356</v>
      </c>
      <c r="B1022" s="365">
        <f t="shared" si="67"/>
        <v>15356</v>
      </c>
      <c r="C1022" s="366">
        <f t="shared" si="68"/>
        <v>15356</v>
      </c>
      <c r="D1022" s="367">
        <f>'Order Form'!$N$2</f>
        <v>0</v>
      </c>
      <c r="E1022" s="368">
        <f>'Order Form'!$M$11</f>
        <v>0</v>
      </c>
      <c r="F1022" s="368" t="str">
        <f>IF(ISBLANK('Order Form'!$M$12),"",'Order Form'!$M$12)</f>
        <v/>
      </c>
      <c r="G1022" s="369">
        <f t="shared" ca="1" si="66"/>
        <v>42157</v>
      </c>
      <c r="H1022" s="370">
        <f>'Order Form'!$M$13</f>
        <v>0</v>
      </c>
      <c r="I1022" s="371">
        <f>'Order Form'!E63</f>
        <v>14.5</v>
      </c>
      <c r="J1022" s="372">
        <f>'Order Form'!M63</f>
        <v>0</v>
      </c>
      <c r="K1022" s="367" t="str">
        <f t="shared" si="69"/>
        <v>F</v>
      </c>
      <c r="L10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2" s="367" t="str">
        <f>"SS2016"&amp;"-"&amp;D1022&amp;"-"&amp;'Order Form'!$P$3&amp;"-3"</f>
        <v>SS2016-0-1-3</v>
      </c>
    </row>
    <row r="1023" spans="1:13" x14ac:dyDescent="0.25">
      <c r="A1023" s="364">
        <f>'Order Form'!A64</f>
        <v>15357</v>
      </c>
      <c r="B1023" s="365">
        <f t="shared" si="67"/>
        <v>15357</v>
      </c>
      <c r="C1023" s="366">
        <f t="shared" si="68"/>
        <v>15357</v>
      </c>
      <c r="D1023" s="367">
        <f>'Order Form'!$N$2</f>
        <v>0</v>
      </c>
      <c r="E1023" s="368">
        <f>'Order Form'!$M$11</f>
        <v>0</v>
      </c>
      <c r="F1023" s="368" t="str">
        <f>IF(ISBLANK('Order Form'!$M$12),"",'Order Form'!$M$12)</f>
        <v/>
      </c>
      <c r="G1023" s="369">
        <f t="shared" ca="1" si="66"/>
        <v>42157</v>
      </c>
      <c r="H1023" s="370">
        <f>'Order Form'!$M$13</f>
        <v>0</v>
      </c>
      <c r="I1023" s="371">
        <f>'Order Form'!E64</f>
        <v>14.5</v>
      </c>
      <c r="J1023" s="372">
        <f>'Order Form'!M64</f>
        <v>0</v>
      </c>
      <c r="K1023" s="367" t="str">
        <f t="shared" si="69"/>
        <v>F</v>
      </c>
      <c r="L10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3" s="367" t="str">
        <f>"SS2016"&amp;"-"&amp;D1023&amp;"-"&amp;'Order Form'!$P$3&amp;"-3"</f>
        <v>SS2016-0-1-3</v>
      </c>
    </row>
    <row r="1024" spans="1:13" x14ac:dyDescent="0.25">
      <c r="A1024" s="364">
        <f>'Order Form'!A65</f>
        <v>15358</v>
      </c>
      <c r="B1024" s="365">
        <f t="shared" si="67"/>
        <v>15358</v>
      </c>
      <c r="C1024" s="366">
        <f t="shared" si="68"/>
        <v>15358</v>
      </c>
      <c r="D1024" s="367">
        <f>'Order Form'!$N$2</f>
        <v>0</v>
      </c>
      <c r="E1024" s="368">
        <f>'Order Form'!$M$11</f>
        <v>0</v>
      </c>
      <c r="F1024" s="368" t="str">
        <f>IF(ISBLANK('Order Form'!$M$12),"",'Order Form'!$M$12)</f>
        <v/>
      </c>
      <c r="G1024" s="369">
        <f t="shared" ca="1" si="66"/>
        <v>42157</v>
      </c>
      <c r="H1024" s="370">
        <f>'Order Form'!$M$13</f>
        <v>0</v>
      </c>
      <c r="I1024" s="371">
        <f>'Order Form'!E65</f>
        <v>14.5</v>
      </c>
      <c r="J1024" s="372">
        <f>'Order Form'!M65</f>
        <v>0</v>
      </c>
      <c r="K1024" s="367" t="str">
        <f t="shared" si="69"/>
        <v>F</v>
      </c>
      <c r="L10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4" s="367" t="str">
        <f>"SS2016"&amp;"-"&amp;D1024&amp;"-"&amp;'Order Form'!$P$3&amp;"-3"</f>
        <v>SS2016-0-1-3</v>
      </c>
    </row>
    <row r="1025" spans="1:13" x14ac:dyDescent="0.25">
      <c r="A1025" s="364">
        <f>'Order Form'!A66</f>
        <v>15359</v>
      </c>
      <c r="B1025" s="365">
        <f t="shared" si="67"/>
        <v>15359</v>
      </c>
      <c r="C1025" s="366">
        <f t="shared" si="68"/>
        <v>15359</v>
      </c>
      <c r="D1025" s="367">
        <f>'Order Form'!$N$2</f>
        <v>0</v>
      </c>
      <c r="E1025" s="368">
        <f>'Order Form'!$M$11</f>
        <v>0</v>
      </c>
      <c r="F1025" s="368" t="str">
        <f>IF(ISBLANK('Order Form'!$M$12),"",'Order Form'!$M$12)</f>
        <v/>
      </c>
      <c r="G1025" s="369">
        <f t="shared" ca="1" si="66"/>
        <v>42157</v>
      </c>
      <c r="H1025" s="370">
        <f>'Order Form'!$M$13</f>
        <v>0</v>
      </c>
      <c r="I1025" s="371">
        <f>'Order Form'!E66</f>
        <v>14.5</v>
      </c>
      <c r="J1025" s="372">
        <f>'Order Form'!M66</f>
        <v>0</v>
      </c>
      <c r="K1025" s="367" t="str">
        <f t="shared" si="69"/>
        <v>F</v>
      </c>
      <c r="L10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5" s="367" t="str">
        <f>"SS2016"&amp;"-"&amp;D1025&amp;"-"&amp;'Order Form'!$P$3&amp;"-3"</f>
        <v>SS2016-0-1-3</v>
      </c>
    </row>
    <row r="1026" spans="1:13" x14ac:dyDescent="0.25">
      <c r="A1026" s="364">
        <f>'Order Form'!A67</f>
        <v>15360</v>
      </c>
      <c r="B1026" s="365">
        <f t="shared" si="67"/>
        <v>15360</v>
      </c>
      <c r="C1026" s="366">
        <f t="shared" si="68"/>
        <v>15360</v>
      </c>
      <c r="D1026" s="367">
        <f>'Order Form'!$N$2</f>
        <v>0</v>
      </c>
      <c r="E1026" s="368">
        <f>'Order Form'!$M$11</f>
        <v>0</v>
      </c>
      <c r="F1026" s="368" t="str">
        <f>IF(ISBLANK('Order Form'!$M$12),"",'Order Form'!$M$12)</f>
        <v/>
      </c>
      <c r="G1026" s="369">
        <f t="shared" ref="G1026:G1089" ca="1" si="70">TODAY()</f>
        <v>42157</v>
      </c>
      <c r="H1026" s="370">
        <f>'Order Form'!$M$13</f>
        <v>0</v>
      </c>
      <c r="I1026" s="371">
        <f>'Order Form'!E67</f>
        <v>14.5</v>
      </c>
      <c r="J1026" s="372">
        <f>'Order Form'!M67</f>
        <v>0</v>
      </c>
      <c r="K1026" s="367" t="str">
        <f t="shared" si="69"/>
        <v>F</v>
      </c>
      <c r="L10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6" s="367" t="str">
        <f>"SS2016"&amp;"-"&amp;D1026&amp;"-"&amp;'Order Form'!$P$3&amp;"-3"</f>
        <v>SS2016-0-1-3</v>
      </c>
    </row>
    <row r="1027" spans="1:13" x14ac:dyDescent="0.25">
      <c r="A1027" s="364">
        <f>'Order Form'!A68</f>
        <v>15318</v>
      </c>
      <c r="B1027" s="365">
        <f t="shared" si="67"/>
        <v>15318</v>
      </c>
      <c r="C1027" s="366">
        <f t="shared" si="68"/>
        <v>15318</v>
      </c>
      <c r="D1027" s="367">
        <f>'Order Form'!$N$2</f>
        <v>0</v>
      </c>
      <c r="E1027" s="368">
        <f>'Order Form'!$M$11</f>
        <v>0</v>
      </c>
      <c r="F1027" s="368" t="str">
        <f>IF(ISBLANK('Order Form'!$M$12),"",'Order Form'!$M$12)</f>
        <v/>
      </c>
      <c r="G1027" s="369">
        <f t="shared" ca="1" si="70"/>
        <v>42157</v>
      </c>
      <c r="H1027" s="370">
        <f>'Order Form'!$M$13</f>
        <v>0</v>
      </c>
      <c r="I1027" s="371">
        <f>'Order Form'!E68</f>
        <v>14.5</v>
      </c>
      <c r="J1027" s="372">
        <f>'Order Form'!M68</f>
        <v>0</v>
      </c>
      <c r="K1027" s="367" t="str">
        <f t="shared" si="69"/>
        <v>F</v>
      </c>
      <c r="L10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7" s="367" t="str">
        <f>"SS2016"&amp;"-"&amp;D1027&amp;"-"&amp;'Order Form'!$P$3&amp;"-3"</f>
        <v>SS2016-0-1-3</v>
      </c>
    </row>
    <row r="1028" spans="1:13" x14ac:dyDescent="0.25">
      <c r="A1028" s="364">
        <f>'Order Form'!A69</f>
        <v>15319</v>
      </c>
      <c r="B1028" s="365">
        <f t="shared" si="67"/>
        <v>15319</v>
      </c>
      <c r="C1028" s="366">
        <f t="shared" si="68"/>
        <v>15319</v>
      </c>
      <c r="D1028" s="367">
        <f>'Order Form'!$N$2</f>
        <v>0</v>
      </c>
      <c r="E1028" s="368">
        <f>'Order Form'!$M$11</f>
        <v>0</v>
      </c>
      <c r="F1028" s="368" t="str">
        <f>IF(ISBLANK('Order Form'!$M$12),"",'Order Form'!$M$12)</f>
        <v/>
      </c>
      <c r="G1028" s="369">
        <f t="shared" ca="1" si="70"/>
        <v>42157</v>
      </c>
      <c r="H1028" s="370">
        <f>'Order Form'!$M$13</f>
        <v>0</v>
      </c>
      <c r="I1028" s="371">
        <f>'Order Form'!E69</f>
        <v>14.5</v>
      </c>
      <c r="J1028" s="372">
        <f>'Order Form'!M69</f>
        <v>0</v>
      </c>
      <c r="K1028" s="367" t="str">
        <f t="shared" si="69"/>
        <v>F</v>
      </c>
      <c r="L10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8" s="367" t="str">
        <f>"SS2016"&amp;"-"&amp;D1028&amp;"-"&amp;'Order Form'!$P$3&amp;"-3"</f>
        <v>SS2016-0-1-3</v>
      </c>
    </row>
    <row r="1029" spans="1:13" x14ac:dyDescent="0.25">
      <c r="A1029" s="364">
        <f>'Order Form'!A70</f>
        <v>15320</v>
      </c>
      <c r="B1029" s="365">
        <f t="shared" si="67"/>
        <v>15320</v>
      </c>
      <c r="C1029" s="366">
        <f t="shared" si="68"/>
        <v>15320</v>
      </c>
      <c r="D1029" s="367">
        <f>'Order Form'!$N$2</f>
        <v>0</v>
      </c>
      <c r="E1029" s="368">
        <f>'Order Form'!$M$11</f>
        <v>0</v>
      </c>
      <c r="F1029" s="368" t="str">
        <f>IF(ISBLANK('Order Form'!$M$12),"",'Order Form'!$M$12)</f>
        <v/>
      </c>
      <c r="G1029" s="369">
        <f t="shared" ca="1" si="70"/>
        <v>42157</v>
      </c>
      <c r="H1029" s="370">
        <f>'Order Form'!$M$13</f>
        <v>0</v>
      </c>
      <c r="I1029" s="371">
        <f>'Order Form'!E70</f>
        <v>14.5</v>
      </c>
      <c r="J1029" s="372">
        <f>'Order Form'!M70</f>
        <v>0</v>
      </c>
      <c r="K1029" s="367" t="str">
        <f t="shared" si="69"/>
        <v>F</v>
      </c>
      <c r="L10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29" s="367" t="str">
        <f>"SS2016"&amp;"-"&amp;D1029&amp;"-"&amp;'Order Form'!$P$3&amp;"-3"</f>
        <v>SS2016-0-1-3</v>
      </c>
    </row>
    <row r="1030" spans="1:13" x14ac:dyDescent="0.25">
      <c r="A1030" s="364">
        <f>'Order Form'!A71</f>
        <v>15321</v>
      </c>
      <c r="B1030" s="365">
        <f t="shared" si="67"/>
        <v>15321</v>
      </c>
      <c r="C1030" s="366">
        <f t="shared" si="68"/>
        <v>15321</v>
      </c>
      <c r="D1030" s="367">
        <f>'Order Form'!$N$2</f>
        <v>0</v>
      </c>
      <c r="E1030" s="368">
        <f>'Order Form'!$M$11</f>
        <v>0</v>
      </c>
      <c r="F1030" s="368" t="str">
        <f>IF(ISBLANK('Order Form'!$M$12),"",'Order Form'!$M$12)</f>
        <v/>
      </c>
      <c r="G1030" s="369">
        <f t="shared" ca="1" si="70"/>
        <v>42157</v>
      </c>
      <c r="H1030" s="370">
        <f>'Order Form'!$M$13</f>
        <v>0</v>
      </c>
      <c r="I1030" s="371">
        <f>'Order Form'!E71</f>
        <v>14.5</v>
      </c>
      <c r="J1030" s="372">
        <f>'Order Form'!M71</f>
        <v>0</v>
      </c>
      <c r="K1030" s="367" t="str">
        <f t="shared" si="69"/>
        <v>F</v>
      </c>
      <c r="L10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0" s="367" t="str">
        <f>"SS2016"&amp;"-"&amp;D1030&amp;"-"&amp;'Order Form'!$P$3&amp;"-3"</f>
        <v>SS2016-0-1-3</v>
      </c>
    </row>
    <row r="1031" spans="1:13" x14ac:dyDescent="0.25">
      <c r="A1031" s="364">
        <f>'Order Form'!A72</f>
        <v>15322</v>
      </c>
      <c r="B1031" s="365">
        <f t="shared" si="67"/>
        <v>15322</v>
      </c>
      <c r="C1031" s="366">
        <f t="shared" si="68"/>
        <v>15322</v>
      </c>
      <c r="D1031" s="367">
        <f>'Order Form'!$N$2</f>
        <v>0</v>
      </c>
      <c r="E1031" s="368">
        <f>'Order Form'!$M$11</f>
        <v>0</v>
      </c>
      <c r="F1031" s="368" t="str">
        <f>IF(ISBLANK('Order Form'!$M$12),"",'Order Form'!$M$12)</f>
        <v/>
      </c>
      <c r="G1031" s="369">
        <f t="shared" ca="1" si="70"/>
        <v>42157</v>
      </c>
      <c r="H1031" s="370">
        <f>'Order Form'!$M$13</f>
        <v>0</v>
      </c>
      <c r="I1031" s="371">
        <f>'Order Form'!E72</f>
        <v>22.5</v>
      </c>
      <c r="J1031" s="372">
        <f>'Order Form'!M72</f>
        <v>0</v>
      </c>
      <c r="K1031" s="367" t="str">
        <f t="shared" si="69"/>
        <v>F</v>
      </c>
      <c r="L10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1" s="367" t="str">
        <f>"SS2016"&amp;"-"&amp;D1031&amp;"-"&amp;'Order Form'!$P$3&amp;"-3"</f>
        <v>SS2016-0-1-3</v>
      </c>
    </row>
    <row r="1032" spans="1:13" x14ac:dyDescent="0.25">
      <c r="A1032" s="364">
        <f>'Order Form'!A73</f>
        <v>15323</v>
      </c>
      <c r="B1032" s="365">
        <f t="shared" si="67"/>
        <v>15323</v>
      </c>
      <c r="C1032" s="366">
        <f t="shared" si="68"/>
        <v>15323</v>
      </c>
      <c r="D1032" s="367">
        <f>'Order Form'!$N$2</f>
        <v>0</v>
      </c>
      <c r="E1032" s="368">
        <f>'Order Form'!$M$11</f>
        <v>0</v>
      </c>
      <c r="F1032" s="368" t="str">
        <f>IF(ISBLANK('Order Form'!$M$12),"",'Order Form'!$M$12)</f>
        <v/>
      </c>
      <c r="G1032" s="369">
        <f t="shared" ca="1" si="70"/>
        <v>42157</v>
      </c>
      <c r="H1032" s="370">
        <f>'Order Form'!$M$13</f>
        <v>0</v>
      </c>
      <c r="I1032" s="371">
        <f>'Order Form'!E73</f>
        <v>22.5</v>
      </c>
      <c r="J1032" s="372">
        <f>'Order Form'!M73</f>
        <v>0</v>
      </c>
      <c r="K1032" s="367" t="str">
        <f t="shared" si="69"/>
        <v>F</v>
      </c>
      <c r="L10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2" s="367" t="str">
        <f>"SS2016"&amp;"-"&amp;D1032&amp;"-"&amp;'Order Form'!$P$3&amp;"-3"</f>
        <v>SS2016-0-1-3</v>
      </c>
    </row>
    <row r="1033" spans="1:13" x14ac:dyDescent="0.25">
      <c r="A1033" s="364">
        <f>'Order Form'!A74</f>
        <v>15324</v>
      </c>
      <c r="B1033" s="365">
        <f t="shared" si="67"/>
        <v>15324</v>
      </c>
      <c r="C1033" s="366">
        <f t="shared" si="68"/>
        <v>15324</v>
      </c>
      <c r="D1033" s="367">
        <f>'Order Form'!$N$2</f>
        <v>0</v>
      </c>
      <c r="E1033" s="368">
        <f>'Order Form'!$M$11</f>
        <v>0</v>
      </c>
      <c r="F1033" s="368" t="str">
        <f>IF(ISBLANK('Order Form'!$M$12),"",'Order Form'!$M$12)</f>
        <v/>
      </c>
      <c r="G1033" s="369">
        <f t="shared" ca="1" si="70"/>
        <v>42157</v>
      </c>
      <c r="H1033" s="370">
        <f>'Order Form'!$M$13</f>
        <v>0</v>
      </c>
      <c r="I1033" s="371">
        <f>'Order Form'!E74</f>
        <v>22.5</v>
      </c>
      <c r="J1033" s="372">
        <f>'Order Form'!M74</f>
        <v>0</v>
      </c>
      <c r="K1033" s="367" t="str">
        <f t="shared" si="69"/>
        <v>F</v>
      </c>
      <c r="L10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3" s="367" t="str">
        <f>"SS2016"&amp;"-"&amp;D1033&amp;"-"&amp;'Order Form'!$P$3&amp;"-3"</f>
        <v>SS2016-0-1-3</v>
      </c>
    </row>
    <row r="1034" spans="1:13" x14ac:dyDescent="0.25">
      <c r="A1034" s="364">
        <f>'Order Form'!A75</f>
        <v>15325</v>
      </c>
      <c r="B1034" s="365">
        <f t="shared" si="67"/>
        <v>15325</v>
      </c>
      <c r="C1034" s="366">
        <f t="shared" si="68"/>
        <v>15325</v>
      </c>
      <c r="D1034" s="367">
        <f>'Order Form'!$N$2</f>
        <v>0</v>
      </c>
      <c r="E1034" s="368">
        <f>'Order Form'!$M$11</f>
        <v>0</v>
      </c>
      <c r="F1034" s="368" t="str">
        <f>IF(ISBLANK('Order Form'!$M$12),"",'Order Form'!$M$12)</f>
        <v/>
      </c>
      <c r="G1034" s="369">
        <f t="shared" ca="1" si="70"/>
        <v>42157</v>
      </c>
      <c r="H1034" s="370">
        <f>'Order Form'!$M$13</f>
        <v>0</v>
      </c>
      <c r="I1034" s="371">
        <f>'Order Form'!E75</f>
        <v>22.5</v>
      </c>
      <c r="J1034" s="372">
        <f>'Order Form'!M75</f>
        <v>0</v>
      </c>
      <c r="K1034" s="367" t="str">
        <f t="shared" si="69"/>
        <v>F</v>
      </c>
      <c r="L10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4" s="367" t="str">
        <f>"SS2016"&amp;"-"&amp;D1034&amp;"-"&amp;'Order Form'!$P$3&amp;"-3"</f>
        <v>SS2016-0-1-3</v>
      </c>
    </row>
    <row r="1035" spans="1:13" x14ac:dyDescent="0.25">
      <c r="A1035" s="364">
        <f>'Order Form'!A76</f>
        <v>15304</v>
      </c>
      <c r="B1035" s="365">
        <f t="shared" si="67"/>
        <v>15304</v>
      </c>
      <c r="C1035" s="366">
        <f t="shared" si="68"/>
        <v>15304</v>
      </c>
      <c r="D1035" s="367">
        <f>'Order Form'!$N$2</f>
        <v>0</v>
      </c>
      <c r="E1035" s="368">
        <f>'Order Form'!$M$11</f>
        <v>0</v>
      </c>
      <c r="F1035" s="368" t="str">
        <f>IF(ISBLANK('Order Form'!$M$12),"",'Order Form'!$M$12)</f>
        <v/>
      </c>
      <c r="G1035" s="369">
        <f t="shared" ca="1" si="70"/>
        <v>42157</v>
      </c>
      <c r="H1035" s="370">
        <f>'Order Form'!$M$13</f>
        <v>0</v>
      </c>
      <c r="I1035" s="371">
        <f>'Order Form'!E76</f>
        <v>22.5</v>
      </c>
      <c r="J1035" s="372">
        <f>'Order Form'!M76</f>
        <v>0</v>
      </c>
      <c r="K1035" s="367" t="str">
        <f t="shared" si="69"/>
        <v>F</v>
      </c>
      <c r="L10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5" s="367" t="str">
        <f>"SS2016"&amp;"-"&amp;D1035&amp;"-"&amp;'Order Form'!$P$3&amp;"-3"</f>
        <v>SS2016-0-1-3</v>
      </c>
    </row>
    <row r="1036" spans="1:13" x14ac:dyDescent="0.25">
      <c r="A1036" s="364">
        <f>'Order Form'!A77</f>
        <v>15305</v>
      </c>
      <c r="B1036" s="365">
        <f t="shared" si="67"/>
        <v>15305</v>
      </c>
      <c r="C1036" s="366">
        <f t="shared" si="68"/>
        <v>15305</v>
      </c>
      <c r="D1036" s="367">
        <f>'Order Form'!$N$2</f>
        <v>0</v>
      </c>
      <c r="E1036" s="368">
        <f>'Order Form'!$M$11</f>
        <v>0</v>
      </c>
      <c r="F1036" s="368" t="str">
        <f>IF(ISBLANK('Order Form'!$M$12),"",'Order Form'!$M$12)</f>
        <v/>
      </c>
      <c r="G1036" s="369">
        <f t="shared" ca="1" si="70"/>
        <v>42157</v>
      </c>
      <c r="H1036" s="370">
        <f>'Order Form'!$M$13</f>
        <v>0</v>
      </c>
      <c r="I1036" s="371">
        <f>'Order Form'!E77</f>
        <v>22.5</v>
      </c>
      <c r="J1036" s="372">
        <f>'Order Form'!M77</f>
        <v>0</v>
      </c>
      <c r="K1036" s="367" t="str">
        <f t="shared" si="69"/>
        <v>F</v>
      </c>
      <c r="L10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6" s="367" t="str">
        <f>"SS2016"&amp;"-"&amp;D1036&amp;"-"&amp;'Order Form'!$P$3&amp;"-3"</f>
        <v>SS2016-0-1-3</v>
      </c>
    </row>
    <row r="1037" spans="1:13" x14ac:dyDescent="0.25">
      <c r="A1037" s="364">
        <f>'Order Form'!A78</f>
        <v>15306</v>
      </c>
      <c r="B1037" s="365">
        <f t="shared" si="67"/>
        <v>15306</v>
      </c>
      <c r="C1037" s="366">
        <f t="shared" si="68"/>
        <v>15306</v>
      </c>
      <c r="D1037" s="367">
        <f>'Order Form'!$N$2</f>
        <v>0</v>
      </c>
      <c r="E1037" s="368">
        <f>'Order Form'!$M$11</f>
        <v>0</v>
      </c>
      <c r="F1037" s="368" t="str">
        <f>IF(ISBLANK('Order Form'!$M$12),"",'Order Form'!$M$12)</f>
        <v/>
      </c>
      <c r="G1037" s="369">
        <f t="shared" ca="1" si="70"/>
        <v>42157</v>
      </c>
      <c r="H1037" s="370">
        <f>'Order Form'!$M$13</f>
        <v>0</v>
      </c>
      <c r="I1037" s="371">
        <f>'Order Form'!E78</f>
        <v>22.5</v>
      </c>
      <c r="J1037" s="372">
        <f>'Order Form'!M78</f>
        <v>0</v>
      </c>
      <c r="K1037" s="367" t="str">
        <f t="shared" si="69"/>
        <v>F</v>
      </c>
      <c r="L10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7" s="367" t="str">
        <f>"SS2016"&amp;"-"&amp;D1037&amp;"-"&amp;'Order Form'!$P$3&amp;"-3"</f>
        <v>SS2016-0-1-3</v>
      </c>
    </row>
    <row r="1038" spans="1:13" x14ac:dyDescent="0.25">
      <c r="A1038" s="364">
        <f>'Order Form'!A79</f>
        <v>15307</v>
      </c>
      <c r="B1038" s="365">
        <f t="shared" si="67"/>
        <v>15307</v>
      </c>
      <c r="C1038" s="366">
        <f t="shared" si="68"/>
        <v>15307</v>
      </c>
      <c r="D1038" s="367">
        <f>'Order Form'!$N$2</f>
        <v>0</v>
      </c>
      <c r="E1038" s="368">
        <f>'Order Form'!$M$11</f>
        <v>0</v>
      </c>
      <c r="F1038" s="368" t="str">
        <f>IF(ISBLANK('Order Form'!$M$12),"",'Order Form'!$M$12)</f>
        <v/>
      </c>
      <c r="G1038" s="369">
        <f t="shared" ca="1" si="70"/>
        <v>42157</v>
      </c>
      <c r="H1038" s="370">
        <f>'Order Form'!$M$13</f>
        <v>0</v>
      </c>
      <c r="I1038" s="371">
        <f>'Order Form'!E79</f>
        <v>22.5</v>
      </c>
      <c r="J1038" s="372">
        <f>'Order Form'!M79</f>
        <v>0</v>
      </c>
      <c r="K1038" s="367" t="str">
        <f t="shared" si="69"/>
        <v>F</v>
      </c>
      <c r="L10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8" s="367" t="str">
        <f>"SS2016"&amp;"-"&amp;D1038&amp;"-"&amp;'Order Form'!$P$3&amp;"-3"</f>
        <v>SS2016-0-1-3</v>
      </c>
    </row>
    <row r="1039" spans="1:13" x14ac:dyDescent="0.25">
      <c r="A1039" s="364">
        <f>'Order Form'!A80</f>
        <v>15326</v>
      </c>
      <c r="B1039" s="365">
        <f t="shared" si="67"/>
        <v>15326</v>
      </c>
      <c r="C1039" s="366">
        <f t="shared" si="68"/>
        <v>15326</v>
      </c>
      <c r="D1039" s="367">
        <f>'Order Form'!$N$2</f>
        <v>0</v>
      </c>
      <c r="E1039" s="368">
        <f>'Order Form'!$M$11</f>
        <v>0</v>
      </c>
      <c r="F1039" s="368" t="str">
        <f>IF(ISBLANK('Order Form'!$M$12),"",'Order Form'!$M$12)</f>
        <v/>
      </c>
      <c r="G1039" s="369">
        <f t="shared" ca="1" si="70"/>
        <v>42157</v>
      </c>
      <c r="H1039" s="370">
        <f>'Order Form'!$M$13</f>
        <v>0</v>
      </c>
      <c r="I1039" s="371">
        <f>'Order Form'!E80</f>
        <v>22.5</v>
      </c>
      <c r="J1039" s="372">
        <f>'Order Form'!M80</f>
        <v>0</v>
      </c>
      <c r="K1039" s="367" t="str">
        <f t="shared" si="69"/>
        <v>F</v>
      </c>
      <c r="L10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39" s="367" t="str">
        <f>"SS2016"&amp;"-"&amp;D1039&amp;"-"&amp;'Order Form'!$P$3&amp;"-3"</f>
        <v>SS2016-0-1-3</v>
      </c>
    </row>
    <row r="1040" spans="1:13" x14ac:dyDescent="0.25">
      <c r="A1040" s="364">
        <f>'Order Form'!A81</f>
        <v>15327</v>
      </c>
      <c r="B1040" s="365">
        <f t="shared" si="67"/>
        <v>15327</v>
      </c>
      <c r="C1040" s="366">
        <f t="shared" si="68"/>
        <v>15327</v>
      </c>
      <c r="D1040" s="367">
        <f>'Order Form'!$N$2</f>
        <v>0</v>
      </c>
      <c r="E1040" s="368">
        <f>'Order Form'!$M$11</f>
        <v>0</v>
      </c>
      <c r="F1040" s="368" t="str">
        <f>IF(ISBLANK('Order Form'!$M$12),"",'Order Form'!$M$12)</f>
        <v/>
      </c>
      <c r="G1040" s="369">
        <f t="shared" ca="1" si="70"/>
        <v>42157</v>
      </c>
      <c r="H1040" s="370">
        <f>'Order Form'!$M$13</f>
        <v>0</v>
      </c>
      <c r="I1040" s="371">
        <f>'Order Form'!E81</f>
        <v>22.5</v>
      </c>
      <c r="J1040" s="372">
        <f>'Order Form'!M81</f>
        <v>0</v>
      </c>
      <c r="K1040" s="367" t="str">
        <f t="shared" si="69"/>
        <v>F</v>
      </c>
      <c r="L10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0" s="367" t="str">
        <f>"SS2016"&amp;"-"&amp;D1040&amp;"-"&amp;'Order Form'!$P$3&amp;"-3"</f>
        <v>SS2016-0-1-3</v>
      </c>
    </row>
    <row r="1041" spans="1:13" x14ac:dyDescent="0.25">
      <c r="A1041" s="364">
        <f>'Order Form'!A82</f>
        <v>15328</v>
      </c>
      <c r="B1041" s="365">
        <f t="shared" ref="B1041:B1104" si="71">A1041</f>
        <v>15328</v>
      </c>
      <c r="C1041" s="366">
        <f t="shared" ref="C1041:C1104" si="72">IF(B1041=0,A1041,B1041)</f>
        <v>15328</v>
      </c>
      <c r="D1041" s="367">
        <f>'Order Form'!$N$2</f>
        <v>0</v>
      </c>
      <c r="E1041" s="368">
        <f>'Order Form'!$M$11</f>
        <v>0</v>
      </c>
      <c r="F1041" s="368" t="str">
        <f>IF(ISBLANK('Order Form'!$M$12),"",'Order Form'!$M$12)</f>
        <v/>
      </c>
      <c r="G1041" s="369">
        <f t="shared" ca="1" si="70"/>
        <v>42157</v>
      </c>
      <c r="H1041" s="370">
        <f>'Order Form'!$M$13</f>
        <v>0</v>
      </c>
      <c r="I1041" s="371">
        <f>'Order Form'!E82</f>
        <v>22.5</v>
      </c>
      <c r="J1041" s="372">
        <f>'Order Form'!M82</f>
        <v>0</v>
      </c>
      <c r="K1041" s="367" t="str">
        <f t="shared" ref="K1041:K1104" si="73">IF(J1041=0,"F","T")</f>
        <v>F</v>
      </c>
      <c r="L10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1" s="367" t="str">
        <f>"SS2016"&amp;"-"&amp;D1041&amp;"-"&amp;'Order Form'!$P$3&amp;"-3"</f>
        <v>SS2016-0-1-3</v>
      </c>
    </row>
    <row r="1042" spans="1:13" x14ac:dyDescent="0.25">
      <c r="A1042" s="364">
        <f>'Order Form'!A83</f>
        <v>15329</v>
      </c>
      <c r="B1042" s="365">
        <f t="shared" si="71"/>
        <v>15329</v>
      </c>
      <c r="C1042" s="366">
        <f t="shared" si="72"/>
        <v>15329</v>
      </c>
      <c r="D1042" s="367">
        <f>'Order Form'!$N$2</f>
        <v>0</v>
      </c>
      <c r="E1042" s="368">
        <f>'Order Form'!$M$11</f>
        <v>0</v>
      </c>
      <c r="F1042" s="368" t="str">
        <f>IF(ISBLANK('Order Form'!$M$12),"",'Order Form'!$M$12)</f>
        <v/>
      </c>
      <c r="G1042" s="369">
        <f t="shared" ca="1" si="70"/>
        <v>42157</v>
      </c>
      <c r="H1042" s="370">
        <f>'Order Form'!$M$13</f>
        <v>0</v>
      </c>
      <c r="I1042" s="371">
        <f>'Order Form'!E83</f>
        <v>22.5</v>
      </c>
      <c r="J1042" s="372">
        <f>'Order Form'!M83</f>
        <v>0</v>
      </c>
      <c r="K1042" s="367" t="str">
        <f t="shared" si="73"/>
        <v>F</v>
      </c>
      <c r="L10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2" s="367" t="str">
        <f>"SS2016"&amp;"-"&amp;D1042&amp;"-"&amp;'Order Form'!$P$3&amp;"-3"</f>
        <v>SS2016-0-1-3</v>
      </c>
    </row>
    <row r="1043" spans="1:13" x14ac:dyDescent="0.25">
      <c r="A1043" s="364">
        <f>'Order Form'!A84</f>
        <v>15311</v>
      </c>
      <c r="B1043" s="365">
        <f t="shared" si="71"/>
        <v>15311</v>
      </c>
      <c r="C1043" s="366">
        <f t="shared" si="72"/>
        <v>15311</v>
      </c>
      <c r="D1043" s="367">
        <f>'Order Form'!$N$2</f>
        <v>0</v>
      </c>
      <c r="E1043" s="368">
        <f>'Order Form'!$M$11</f>
        <v>0</v>
      </c>
      <c r="F1043" s="368" t="str">
        <f>IF(ISBLANK('Order Form'!$M$12),"",'Order Form'!$M$12)</f>
        <v/>
      </c>
      <c r="G1043" s="369">
        <f t="shared" ca="1" si="70"/>
        <v>42157</v>
      </c>
      <c r="H1043" s="370">
        <f>'Order Form'!$M$13</f>
        <v>0</v>
      </c>
      <c r="I1043" s="371">
        <f>'Order Form'!E84</f>
        <v>22.5</v>
      </c>
      <c r="J1043" s="372">
        <f>'Order Form'!M84</f>
        <v>0</v>
      </c>
      <c r="K1043" s="367" t="str">
        <f t="shared" si="73"/>
        <v>F</v>
      </c>
      <c r="L10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3" s="367" t="str">
        <f>"SS2016"&amp;"-"&amp;D1043&amp;"-"&amp;'Order Form'!$P$3&amp;"-3"</f>
        <v>SS2016-0-1-3</v>
      </c>
    </row>
    <row r="1044" spans="1:13" x14ac:dyDescent="0.25">
      <c r="A1044" s="364">
        <f>'Order Form'!A85</f>
        <v>15312</v>
      </c>
      <c r="B1044" s="365">
        <f t="shared" si="71"/>
        <v>15312</v>
      </c>
      <c r="C1044" s="366">
        <f t="shared" si="72"/>
        <v>15312</v>
      </c>
      <c r="D1044" s="367">
        <f>'Order Form'!$N$2</f>
        <v>0</v>
      </c>
      <c r="E1044" s="368">
        <f>'Order Form'!$M$11</f>
        <v>0</v>
      </c>
      <c r="F1044" s="368" t="str">
        <f>IF(ISBLANK('Order Form'!$M$12),"",'Order Form'!$M$12)</f>
        <v/>
      </c>
      <c r="G1044" s="369">
        <f t="shared" ca="1" si="70"/>
        <v>42157</v>
      </c>
      <c r="H1044" s="370">
        <f>'Order Form'!$M$13</f>
        <v>0</v>
      </c>
      <c r="I1044" s="371">
        <f>'Order Form'!E85</f>
        <v>22.5</v>
      </c>
      <c r="J1044" s="372">
        <f>'Order Form'!M85</f>
        <v>0</v>
      </c>
      <c r="K1044" s="367" t="str">
        <f t="shared" si="73"/>
        <v>F</v>
      </c>
      <c r="L10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4" s="367" t="str">
        <f>"SS2016"&amp;"-"&amp;D1044&amp;"-"&amp;'Order Form'!$P$3&amp;"-3"</f>
        <v>SS2016-0-1-3</v>
      </c>
    </row>
    <row r="1045" spans="1:13" x14ac:dyDescent="0.25">
      <c r="A1045" s="364">
        <f>'Order Form'!A86</f>
        <v>15313</v>
      </c>
      <c r="B1045" s="365">
        <f t="shared" si="71"/>
        <v>15313</v>
      </c>
      <c r="C1045" s="366">
        <f t="shared" si="72"/>
        <v>15313</v>
      </c>
      <c r="D1045" s="367">
        <f>'Order Form'!$N$2</f>
        <v>0</v>
      </c>
      <c r="E1045" s="368">
        <f>'Order Form'!$M$11</f>
        <v>0</v>
      </c>
      <c r="F1045" s="368" t="str">
        <f>IF(ISBLANK('Order Form'!$M$12),"",'Order Form'!$M$12)</f>
        <v/>
      </c>
      <c r="G1045" s="369">
        <f t="shared" ca="1" si="70"/>
        <v>42157</v>
      </c>
      <c r="H1045" s="370">
        <f>'Order Form'!$M$13</f>
        <v>0</v>
      </c>
      <c r="I1045" s="371">
        <f>'Order Form'!E86</f>
        <v>22.5</v>
      </c>
      <c r="J1045" s="372">
        <f>'Order Form'!M86</f>
        <v>0</v>
      </c>
      <c r="K1045" s="367" t="str">
        <f t="shared" si="73"/>
        <v>F</v>
      </c>
      <c r="L10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5" s="367" t="str">
        <f>"SS2016"&amp;"-"&amp;D1045&amp;"-"&amp;'Order Form'!$P$3&amp;"-3"</f>
        <v>SS2016-0-1-3</v>
      </c>
    </row>
    <row r="1046" spans="1:13" x14ac:dyDescent="0.25">
      <c r="A1046" s="364">
        <f>'Order Form'!A87</f>
        <v>15308</v>
      </c>
      <c r="B1046" s="365">
        <f t="shared" si="71"/>
        <v>15308</v>
      </c>
      <c r="C1046" s="366">
        <f t="shared" si="72"/>
        <v>15308</v>
      </c>
      <c r="D1046" s="367">
        <f>'Order Form'!$N$2</f>
        <v>0</v>
      </c>
      <c r="E1046" s="368">
        <f>'Order Form'!$M$11</f>
        <v>0</v>
      </c>
      <c r="F1046" s="368" t="str">
        <f>IF(ISBLANK('Order Form'!$M$12),"",'Order Form'!$M$12)</f>
        <v/>
      </c>
      <c r="G1046" s="369">
        <f t="shared" ca="1" si="70"/>
        <v>42157</v>
      </c>
      <c r="H1046" s="370">
        <f>'Order Form'!$M$13</f>
        <v>0</v>
      </c>
      <c r="I1046" s="371">
        <f>'Order Form'!E87</f>
        <v>22.5</v>
      </c>
      <c r="J1046" s="372">
        <f>'Order Form'!M87</f>
        <v>0</v>
      </c>
      <c r="K1046" s="367" t="str">
        <f t="shared" si="73"/>
        <v>F</v>
      </c>
      <c r="L10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6" s="367" t="str">
        <f>"SS2016"&amp;"-"&amp;D1046&amp;"-"&amp;'Order Form'!$P$3&amp;"-3"</f>
        <v>SS2016-0-1-3</v>
      </c>
    </row>
    <row r="1047" spans="1:13" x14ac:dyDescent="0.25">
      <c r="A1047" s="364">
        <f>'Order Form'!A88</f>
        <v>15309</v>
      </c>
      <c r="B1047" s="365">
        <f t="shared" si="71"/>
        <v>15309</v>
      </c>
      <c r="C1047" s="366">
        <f t="shared" si="72"/>
        <v>15309</v>
      </c>
      <c r="D1047" s="367">
        <f>'Order Form'!$N$2</f>
        <v>0</v>
      </c>
      <c r="E1047" s="368">
        <f>'Order Form'!$M$11</f>
        <v>0</v>
      </c>
      <c r="F1047" s="368" t="str">
        <f>IF(ISBLANK('Order Form'!$M$12),"",'Order Form'!$M$12)</f>
        <v/>
      </c>
      <c r="G1047" s="369">
        <f t="shared" ca="1" si="70"/>
        <v>42157</v>
      </c>
      <c r="H1047" s="370">
        <f>'Order Form'!$M$13</f>
        <v>0</v>
      </c>
      <c r="I1047" s="371">
        <f>'Order Form'!E88</f>
        <v>22.5</v>
      </c>
      <c r="J1047" s="372">
        <f>'Order Form'!M88</f>
        <v>0</v>
      </c>
      <c r="K1047" s="367" t="str">
        <f t="shared" si="73"/>
        <v>F</v>
      </c>
      <c r="L10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7" s="367" t="str">
        <f>"SS2016"&amp;"-"&amp;D1047&amp;"-"&amp;'Order Form'!$P$3&amp;"-3"</f>
        <v>SS2016-0-1-3</v>
      </c>
    </row>
    <row r="1048" spans="1:13" x14ac:dyDescent="0.25">
      <c r="A1048" s="364">
        <f>'Order Form'!A89</f>
        <v>15310</v>
      </c>
      <c r="B1048" s="365">
        <f t="shared" si="71"/>
        <v>15310</v>
      </c>
      <c r="C1048" s="366">
        <f t="shared" si="72"/>
        <v>15310</v>
      </c>
      <c r="D1048" s="367">
        <f>'Order Form'!$N$2</f>
        <v>0</v>
      </c>
      <c r="E1048" s="368">
        <f>'Order Form'!$M$11</f>
        <v>0</v>
      </c>
      <c r="F1048" s="368" t="str">
        <f>IF(ISBLANK('Order Form'!$M$12),"",'Order Form'!$M$12)</f>
        <v/>
      </c>
      <c r="G1048" s="369">
        <f t="shared" ca="1" si="70"/>
        <v>42157</v>
      </c>
      <c r="H1048" s="370">
        <f>'Order Form'!$M$13</f>
        <v>0</v>
      </c>
      <c r="I1048" s="371">
        <f>'Order Form'!E89</f>
        <v>22.5</v>
      </c>
      <c r="J1048" s="372">
        <f>'Order Form'!M89</f>
        <v>0</v>
      </c>
      <c r="K1048" s="367" t="str">
        <f t="shared" si="73"/>
        <v>F</v>
      </c>
      <c r="L10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8" s="367" t="str">
        <f>"SS2016"&amp;"-"&amp;D1048&amp;"-"&amp;'Order Form'!$P$3&amp;"-3"</f>
        <v>SS2016-0-1-3</v>
      </c>
    </row>
    <row r="1049" spans="1:13" x14ac:dyDescent="0.25">
      <c r="A1049" s="364">
        <f>'Order Form'!A90</f>
        <v>15330</v>
      </c>
      <c r="B1049" s="365">
        <f t="shared" si="71"/>
        <v>15330</v>
      </c>
      <c r="C1049" s="366">
        <f t="shared" si="72"/>
        <v>15330</v>
      </c>
      <c r="D1049" s="367">
        <f>'Order Form'!$N$2</f>
        <v>0</v>
      </c>
      <c r="E1049" s="368">
        <f>'Order Form'!$M$11</f>
        <v>0</v>
      </c>
      <c r="F1049" s="368" t="str">
        <f>IF(ISBLANK('Order Form'!$M$12),"",'Order Form'!$M$12)</f>
        <v/>
      </c>
      <c r="G1049" s="369">
        <f t="shared" ca="1" si="70"/>
        <v>42157</v>
      </c>
      <c r="H1049" s="370">
        <f>'Order Form'!$M$13</f>
        <v>0</v>
      </c>
      <c r="I1049" s="371">
        <f>'Order Form'!E90</f>
        <v>22.5</v>
      </c>
      <c r="J1049" s="372">
        <f>'Order Form'!M90</f>
        <v>0</v>
      </c>
      <c r="K1049" s="367" t="str">
        <f t="shared" si="73"/>
        <v>F</v>
      </c>
      <c r="L10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49" s="367" t="str">
        <f>"SS2016"&amp;"-"&amp;D1049&amp;"-"&amp;'Order Form'!$P$3&amp;"-3"</f>
        <v>SS2016-0-1-3</v>
      </c>
    </row>
    <row r="1050" spans="1:13" x14ac:dyDescent="0.25">
      <c r="A1050" s="364">
        <f>'Order Form'!A91</f>
        <v>15331</v>
      </c>
      <c r="B1050" s="365">
        <f t="shared" si="71"/>
        <v>15331</v>
      </c>
      <c r="C1050" s="366">
        <f t="shared" si="72"/>
        <v>15331</v>
      </c>
      <c r="D1050" s="367">
        <f>'Order Form'!$N$2</f>
        <v>0</v>
      </c>
      <c r="E1050" s="368">
        <f>'Order Form'!$M$11</f>
        <v>0</v>
      </c>
      <c r="F1050" s="368" t="str">
        <f>IF(ISBLANK('Order Form'!$M$12),"",'Order Form'!$M$12)</f>
        <v/>
      </c>
      <c r="G1050" s="369">
        <f t="shared" ca="1" si="70"/>
        <v>42157</v>
      </c>
      <c r="H1050" s="370">
        <f>'Order Form'!$M$13</f>
        <v>0</v>
      </c>
      <c r="I1050" s="371">
        <f>'Order Form'!E91</f>
        <v>22.5</v>
      </c>
      <c r="J1050" s="372">
        <f>'Order Form'!M91</f>
        <v>0</v>
      </c>
      <c r="K1050" s="367" t="str">
        <f t="shared" si="73"/>
        <v>F</v>
      </c>
      <c r="L10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0" s="367" t="str">
        <f>"SS2016"&amp;"-"&amp;D1050&amp;"-"&amp;'Order Form'!$P$3&amp;"-3"</f>
        <v>SS2016-0-1-3</v>
      </c>
    </row>
    <row r="1051" spans="1:13" x14ac:dyDescent="0.25">
      <c r="A1051" s="364">
        <f>'Order Form'!A92</f>
        <v>15332</v>
      </c>
      <c r="B1051" s="365">
        <f t="shared" si="71"/>
        <v>15332</v>
      </c>
      <c r="C1051" s="366">
        <f t="shared" si="72"/>
        <v>15332</v>
      </c>
      <c r="D1051" s="367">
        <f>'Order Form'!$N$2</f>
        <v>0</v>
      </c>
      <c r="E1051" s="368">
        <f>'Order Form'!$M$11</f>
        <v>0</v>
      </c>
      <c r="F1051" s="368" t="str">
        <f>IF(ISBLANK('Order Form'!$M$12),"",'Order Form'!$M$12)</f>
        <v/>
      </c>
      <c r="G1051" s="369">
        <f t="shared" ca="1" si="70"/>
        <v>42157</v>
      </c>
      <c r="H1051" s="370">
        <f>'Order Form'!$M$13</f>
        <v>0</v>
      </c>
      <c r="I1051" s="371">
        <f>'Order Form'!E92</f>
        <v>22.5</v>
      </c>
      <c r="J1051" s="372">
        <f>'Order Form'!M92</f>
        <v>0</v>
      </c>
      <c r="K1051" s="367" t="str">
        <f t="shared" si="73"/>
        <v>F</v>
      </c>
      <c r="L10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1" s="367" t="str">
        <f>"SS2016"&amp;"-"&amp;D1051&amp;"-"&amp;'Order Form'!$P$3&amp;"-3"</f>
        <v>SS2016-0-1-3</v>
      </c>
    </row>
    <row r="1052" spans="1:13" x14ac:dyDescent="0.25">
      <c r="A1052" s="364">
        <f>'Order Form'!A93</f>
        <v>15341</v>
      </c>
      <c r="B1052" s="365">
        <f t="shared" si="71"/>
        <v>15341</v>
      </c>
      <c r="C1052" s="366">
        <f t="shared" si="72"/>
        <v>15341</v>
      </c>
      <c r="D1052" s="367">
        <f>'Order Form'!$N$2</f>
        <v>0</v>
      </c>
      <c r="E1052" s="368">
        <f>'Order Form'!$M$11</f>
        <v>0</v>
      </c>
      <c r="F1052" s="368" t="str">
        <f>IF(ISBLANK('Order Form'!$M$12),"",'Order Form'!$M$12)</f>
        <v/>
      </c>
      <c r="G1052" s="369">
        <f t="shared" ca="1" si="70"/>
        <v>42157</v>
      </c>
      <c r="H1052" s="370">
        <f>'Order Form'!$M$13</f>
        <v>0</v>
      </c>
      <c r="I1052" s="371">
        <f>'Order Form'!E93</f>
        <v>18.5</v>
      </c>
      <c r="J1052" s="372">
        <f>'Order Form'!M93</f>
        <v>0</v>
      </c>
      <c r="K1052" s="367" t="str">
        <f t="shared" si="73"/>
        <v>F</v>
      </c>
      <c r="L10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2" s="367" t="str">
        <f>"SS2016"&amp;"-"&amp;D1052&amp;"-"&amp;'Order Form'!$P$3&amp;"-3"</f>
        <v>SS2016-0-1-3</v>
      </c>
    </row>
    <row r="1053" spans="1:13" x14ac:dyDescent="0.25">
      <c r="A1053" s="364">
        <f>'Order Form'!A94</f>
        <v>15342</v>
      </c>
      <c r="B1053" s="365">
        <f t="shared" si="71"/>
        <v>15342</v>
      </c>
      <c r="C1053" s="366">
        <f t="shared" si="72"/>
        <v>15342</v>
      </c>
      <c r="D1053" s="367">
        <f>'Order Form'!$N$2</f>
        <v>0</v>
      </c>
      <c r="E1053" s="368">
        <f>'Order Form'!$M$11</f>
        <v>0</v>
      </c>
      <c r="F1053" s="368" t="str">
        <f>IF(ISBLANK('Order Form'!$M$12),"",'Order Form'!$M$12)</f>
        <v/>
      </c>
      <c r="G1053" s="369">
        <f t="shared" ca="1" si="70"/>
        <v>42157</v>
      </c>
      <c r="H1053" s="370">
        <f>'Order Form'!$M$13</f>
        <v>0</v>
      </c>
      <c r="I1053" s="371">
        <f>'Order Form'!E94</f>
        <v>18.5</v>
      </c>
      <c r="J1053" s="372">
        <f>'Order Form'!M94</f>
        <v>0</v>
      </c>
      <c r="K1053" s="367" t="str">
        <f t="shared" si="73"/>
        <v>F</v>
      </c>
      <c r="L10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3" s="367" t="str">
        <f>"SS2016"&amp;"-"&amp;D1053&amp;"-"&amp;'Order Form'!$P$3&amp;"-3"</f>
        <v>SS2016-0-1-3</v>
      </c>
    </row>
    <row r="1054" spans="1:13" x14ac:dyDescent="0.25">
      <c r="A1054" s="364">
        <f>'Order Form'!A95</f>
        <v>15343</v>
      </c>
      <c r="B1054" s="365">
        <f t="shared" si="71"/>
        <v>15343</v>
      </c>
      <c r="C1054" s="366">
        <f t="shared" si="72"/>
        <v>15343</v>
      </c>
      <c r="D1054" s="367">
        <f>'Order Form'!$N$2</f>
        <v>0</v>
      </c>
      <c r="E1054" s="368">
        <f>'Order Form'!$M$11</f>
        <v>0</v>
      </c>
      <c r="F1054" s="368" t="str">
        <f>IF(ISBLANK('Order Form'!$M$12),"",'Order Form'!$M$12)</f>
        <v/>
      </c>
      <c r="G1054" s="369">
        <f t="shared" ca="1" si="70"/>
        <v>42157</v>
      </c>
      <c r="H1054" s="370">
        <f>'Order Form'!$M$13</f>
        <v>0</v>
      </c>
      <c r="I1054" s="371">
        <f>'Order Form'!E95</f>
        <v>18.5</v>
      </c>
      <c r="J1054" s="372">
        <f>'Order Form'!M95</f>
        <v>0</v>
      </c>
      <c r="K1054" s="367" t="str">
        <f t="shared" si="73"/>
        <v>F</v>
      </c>
      <c r="L10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4" s="367" t="str">
        <f>"SS2016"&amp;"-"&amp;D1054&amp;"-"&amp;'Order Form'!$P$3&amp;"-3"</f>
        <v>SS2016-0-1-3</v>
      </c>
    </row>
    <row r="1055" spans="1:13" x14ac:dyDescent="0.25">
      <c r="A1055" s="364">
        <f>'Order Form'!A96</f>
        <v>15344</v>
      </c>
      <c r="B1055" s="365">
        <f t="shared" si="71"/>
        <v>15344</v>
      </c>
      <c r="C1055" s="366">
        <f t="shared" si="72"/>
        <v>15344</v>
      </c>
      <c r="D1055" s="367">
        <f>'Order Form'!$N$2</f>
        <v>0</v>
      </c>
      <c r="E1055" s="368">
        <f>'Order Form'!$M$11</f>
        <v>0</v>
      </c>
      <c r="F1055" s="368" t="str">
        <f>IF(ISBLANK('Order Form'!$M$12),"",'Order Form'!$M$12)</f>
        <v/>
      </c>
      <c r="G1055" s="369">
        <f t="shared" ca="1" si="70"/>
        <v>42157</v>
      </c>
      <c r="H1055" s="370">
        <f>'Order Form'!$M$13</f>
        <v>0</v>
      </c>
      <c r="I1055" s="371">
        <f>'Order Form'!E96</f>
        <v>18.5</v>
      </c>
      <c r="J1055" s="372">
        <f>'Order Form'!M96</f>
        <v>0</v>
      </c>
      <c r="K1055" s="367" t="str">
        <f t="shared" si="73"/>
        <v>F</v>
      </c>
      <c r="L10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5" s="367" t="str">
        <f>"SS2016"&amp;"-"&amp;D1055&amp;"-"&amp;'Order Form'!$P$3&amp;"-3"</f>
        <v>SS2016-0-1-3</v>
      </c>
    </row>
    <row r="1056" spans="1:13" x14ac:dyDescent="0.25">
      <c r="A1056" s="364">
        <f>'Order Form'!A97</f>
        <v>15345</v>
      </c>
      <c r="B1056" s="365">
        <f t="shared" si="71"/>
        <v>15345</v>
      </c>
      <c r="C1056" s="366">
        <f t="shared" si="72"/>
        <v>15345</v>
      </c>
      <c r="D1056" s="367">
        <f>'Order Form'!$N$2</f>
        <v>0</v>
      </c>
      <c r="E1056" s="368">
        <f>'Order Form'!$M$11</f>
        <v>0</v>
      </c>
      <c r="F1056" s="368" t="str">
        <f>IF(ISBLANK('Order Form'!$M$12),"",'Order Form'!$M$12)</f>
        <v/>
      </c>
      <c r="G1056" s="369">
        <f t="shared" ca="1" si="70"/>
        <v>42157</v>
      </c>
      <c r="H1056" s="370">
        <f>'Order Form'!$M$13</f>
        <v>0</v>
      </c>
      <c r="I1056" s="371">
        <f>'Order Form'!E97</f>
        <v>18.5</v>
      </c>
      <c r="J1056" s="372">
        <f>'Order Form'!M97</f>
        <v>0</v>
      </c>
      <c r="K1056" s="367" t="str">
        <f t="shared" si="73"/>
        <v>F</v>
      </c>
      <c r="L10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6" s="367" t="str">
        <f>"SS2016"&amp;"-"&amp;D1056&amp;"-"&amp;'Order Form'!$P$3&amp;"-3"</f>
        <v>SS2016-0-1-3</v>
      </c>
    </row>
    <row r="1057" spans="1:13" x14ac:dyDescent="0.25">
      <c r="A1057" s="364">
        <f>'Order Form'!A98</f>
        <v>15346</v>
      </c>
      <c r="B1057" s="365">
        <f t="shared" si="71"/>
        <v>15346</v>
      </c>
      <c r="C1057" s="366">
        <f t="shared" si="72"/>
        <v>15346</v>
      </c>
      <c r="D1057" s="367">
        <f>'Order Form'!$N$2</f>
        <v>0</v>
      </c>
      <c r="E1057" s="368">
        <f>'Order Form'!$M$11</f>
        <v>0</v>
      </c>
      <c r="F1057" s="368" t="str">
        <f>IF(ISBLANK('Order Form'!$M$12),"",'Order Form'!$M$12)</f>
        <v/>
      </c>
      <c r="G1057" s="369">
        <f t="shared" ca="1" si="70"/>
        <v>42157</v>
      </c>
      <c r="H1057" s="370">
        <f>'Order Form'!$M$13</f>
        <v>0</v>
      </c>
      <c r="I1057" s="371">
        <f>'Order Form'!E98</f>
        <v>18.5</v>
      </c>
      <c r="J1057" s="372">
        <f>'Order Form'!M98</f>
        <v>0</v>
      </c>
      <c r="K1057" s="367" t="str">
        <f t="shared" si="73"/>
        <v>F</v>
      </c>
      <c r="L10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7" s="367" t="str">
        <f>"SS2016"&amp;"-"&amp;D1057&amp;"-"&amp;'Order Form'!$P$3&amp;"-3"</f>
        <v>SS2016-0-1-3</v>
      </c>
    </row>
    <row r="1058" spans="1:13" x14ac:dyDescent="0.25">
      <c r="A1058" s="364">
        <f>'Order Form'!A99</f>
        <v>15347</v>
      </c>
      <c r="B1058" s="365">
        <f t="shared" si="71"/>
        <v>15347</v>
      </c>
      <c r="C1058" s="366">
        <f t="shared" si="72"/>
        <v>15347</v>
      </c>
      <c r="D1058" s="367">
        <f>'Order Form'!$N$2</f>
        <v>0</v>
      </c>
      <c r="E1058" s="368">
        <f>'Order Form'!$M$11</f>
        <v>0</v>
      </c>
      <c r="F1058" s="368" t="str">
        <f>IF(ISBLANK('Order Form'!$M$12),"",'Order Form'!$M$12)</f>
        <v/>
      </c>
      <c r="G1058" s="369">
        <f t="shared" ca="1" si="70"/>
        <v>42157</v>
      </c>
      <c r="H1058" s="370">
        <f>'Order Form'!$M$13</f>
        <v>0</v>
      </c>
      <c r="I1058" s="371">
        <f>'Order Form'!E99</f>
        <v>18.5</v>
      </c>
      <c r="J1058" s="372">
        <f>'Order Form'!M99</f>
        <v>0</v>
      </c>
      <c r="K1058" s="367" t="str">
        <f t="shared" si="73"/>
        <v>F</v>
      </c>
      <c r="L10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8" s="367" t="str">
        <f>"SS2016"&amp;"-"&amp;D1058&amp;"-"&amp;'Order Form'!$P$3&amp;"-3"</f>
        <v>SS2016-0-1-3</v>
      </c>
    </row>
    <row r="1059" spans="1:13" x14ac:dyDescent="0.25">
      <c r="A1059" s="364">
        <f>'Order Form'!A100</f>
        <v>15348</v>
      </c>
      <c r="B1059" s="365">
        <f t="shared" si="71"/>
        <v>15348</v>
      </c>
      <c r="C1059" s="366">
        <f t="shared" si="72"/>
        <v>15348</v>
      </c>
      <c r="D1059" s="367">
        <f>'Order Form'!$N$2</f>
        <v>0</v>
      </c>
      <c r="E1059" s="368">
        <f>'Order Form'!$M$11</f>
        <v>0</v>
      </c>
      <c r="F1059" s="368" t="str">
        <f>IF(ISBLANK('Order Form'!$M$12),"",'Order Form'!$M$12)</f>
        <v/>
      </c>
      <c r="G1059" s="369">
        <f t="shared" ca="1" si="70"/>
        <v>42157</v>
      </c>
      <c r="H1059" s="370">
        <f>'Order Form'!$M$13</f>
        <v>0</v>
      </c>
      <c r="I1059" s="371">
        <f>'Order Form'!E100</f>
        <v>18.5</v>
      </c>
      <c r="J1059" s="372">
        <f>'Order Form'!M100</f>
        <v>0</v>
      </c>
      <c r="K1059" s="367" t="str">
        <f t="shared" si="73"/>
        <v>F</v>
      </c>
      <c r="L10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59" s="367" t="str">
        <f>"SS2016"&amp;"-"&amp;D1059&amp;"-"&amp;'Order Form'!$P$3&amp;"-3"</f>
        <v>SS2016-0-1-3</v>
      </c>
    </row>
    <row r="1060" spans="1:13" x14ac:dyDescent="0.25">
      <c r="A1060" s="364">
        <f>'Order Form'!A101</f>
        <v>15337</v>
      </c>
      <c r="B1060" s="365">
        <f t="shared" si="71"/>
        <v>15337</v>
      </c>
      <c r="C1060" s="366">
        <f t="shared" si="72"/>
        <v>15337</v>
      </c>
      <c r="D1060" s="367">
        <f>'Order Form'!$N$2</f>
        <v>0</v>
      </c>
      <c r="E1060" s="368">
        <f>'Order Form'!$M$11</f>
        <v>0</v>
      </c>
      <c r="F1060" s="368" t="str">
        <f>IF(ISBLANK('Order Form'!$M$12),"",'Order Form'!$M$12)</f>
        <v/>
      </c>
      <c r="G1060" s="369">
        <f t="shared" ca="1" si="70"/>
        <v>42157</v>
      </c>
      <c r="H1060" s="370">
        <f>'Order Form'!$M$13</f>
        <v>0</v>
      </c>
      <c r="I1060" s="371">
        <f>'Order Form'!E101</f>
        <v>18.5</v>
      </c>
      <c r="J1060" s="372">
        <f>'Order Form'!M101</f>
        <v>0</v>
      </c>
      <c r="K1060" s="367" t="str">
        <f t="shared" si="73"/>
        <v>F</v>
      </c>
      <c r="L10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0" s="367" t="str">
        <f>"SS2016"&amp;"-"&amp;D1060&amp;"-"&amp;'Order Form'!$P$3&amp;"-3"</f>
        <v>SS2016-0-1-3</v>
      </c>
    </row>
    <row r="1061" spans="1:13" x14ac:dyDescent="0.25">
      <c r="A1061" s="364">
        <f>'Order Form'!A102</f>
        <v>15338</v>
      </c>
      <c r="B1061" s="365">
        <f t="shared" si="71"/>
        <v>15338</v>
      </c>
      <c r="C1061" s="366">
        <f t="shared" si="72"/>
        <v>15338</v>
      </c>
      <c r="D1061" s="367">
        <f>'Order Form'!$N$2</f>
        <v>0</v>
      </c>
      <c r="E1061" s="368">
        <f>'Order Form'!$M$11</f>
        <v>0</v>
      </c>
      <c r="F1061" s="368" t="str">
        <f>IF(ISBLANK('Order Form'!$M$12),"",'Order Form'!$M$12)</f>
        <v/>
      </c>
      <c r="G1061" s="369">
        <f t="shared" ca="1" si="70"/>
        <v>42157</v>
      </c>
      <c r="H1061" s="370">
        <f>'Order Form'!$M$13</f>
        <v>0</v>
      </c>
      <c r="I1061" s="371">
        <f>'Order Form'!E102</f>
        <v>18.5</v>
      </c>
      <c r="J1061" s="372">
        <f>'Order Form'!M102</f>
        <v>0</v>
      </c>
      <c r="K1061" s="367" t="str">
        <f t="shared" si="73"/>
        <v>F</v>
      </c>
      <c r="L10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1" s="367" t="str">
        <f>"SS2016"&amp;"-"&amp;D1061&amp;"-"&amp;'Order Form'!$P$3&amp;"-3"</f>
        <v>SS2016-0-1-3</v>
      </c>
    </row>
    <row r="1062" spans="1:13" x14ac:dyDescent="0.25">
      <c r="A1062" s="364">
        <f>'Order Form'!A103</f>
        <v>15339</v>
      </c>
      <c r="B1062" s="365">
        <f t="shared" si="71"/>
        <v>15339</v>
      </c>
      <c r="C1062" s="366">
        <f t="shared" si="72"/>
        <v>15339</v>
      </c>
      <c r="D1062" s="367">
        <f>'Order Form'!$N$2</f>
        <v>0</v>
      </c>
      <c r="E1062" s="368">
        <f>'Order Form'!$M$11</f>
        <v>0</v>
      </c>
      <c r="F1062" s="368" t="str">
        <f>IF(ISBLANK('Order Form'!$M$12),"",'Order Form'!$M$12)</f>
        <v/>
      </c>
      <c r="G1062" s="369">
        <f t="shared" ca="1" si="70"/>
        <v>42157</v>
      </c>
      <c r="H1062" s="370">
        <f>'Order Form'!$M$13</f>
        <v>0</v>
      </c>
      <c r="I1062" s="371">
        <f>'Order Form'!E103</f>
        <v>18.5</v>
      </c>
      <c r="J1062" s="372">
        <f>'Order Form'!M103</f>
        <v>0</v>
      </c>
      <c r="K1062" s="367" t="str">
        <f t="shared" si="73"/>
        <v>F</v>
      </c>
      <c r="L10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2" s="367" t="str">
        <f>"SS2016"&amp;"-"&amp;D1062&amp;"-"&amp;'Order Form'!$P$3&amp;"-3"</f>
        <v>SS2016-0-1-3</v>
      </c>
    </row>
    <row r="1063" spans="1:13" x14ac:dyDescent="0.25">
      <c r="A1063" s="364">
        <f>'Order Form'!A104</f>
        <v>15340</v>
      </c>
      <c r="B1063" s="365">
        <f t="shared" si="71"/>
        <v>15340</v>
      </c>
      <c r="C1063" s="366">
        <f t="shared" si="72"/>
        <v>15340</v>
      </c>
      <c r="D1063" s="367">
        <f>'Order Form'!$N$2</f>
        <v>0</v>
      </c>
      <c r="E1063" s="368">
        <f>'Order Form'!$M$11</f>
        <v>0</v>
      </c>
      <c r="F1063" s="368" t="str">
        <f>IF(ISBLANK('Order Form'!$M$12),"",'Order Form'!$M$12)</f>
        <v/>
      </c>
      <c r="G1063" s="369">
        <f t="shared" ca="1" si="70"/>
        <v>42157</v>
      </c>
      <c r="H1063" s="370">
        <f>'Order Form'!$M$13</f>
        <v>0</v>
      </c>
      <c r="I1063" s="371">
        <f>'Order Form'!E104</f>
        <v>18.5</v>
      </c>
      <c r="J1063" s="372">
        <f>'Order Form'!M104</f>
        <v>0</v>
      </c>
      <c r="K1063" s="367" t="str">
        <f t="shared" si="73"/>
        <v>F</v>
      </c>
      <c r="L10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3" s="367" t="str">
        <f>"SS2016"&amp;"-"&amp;D1063&amp;"-"&amp;'Order Form'!$P$3&amp;"-3"</f>
        <v>SS2016-0-1-3</v>
      </c>
    </row>
    <row r="1064" spans="1:13" x14ac:dyDescent="0.25">
      <c r="A1064" s="364">
        <f>'Order Form'!A105</f>
        <v>15333</v>
      </c>
      <c r="B1064" s="365">
        <f t="shared" si="71"/>
        <v>15333</v>
      </c>
      <c r="C1064" s="366">
        <f t="shared" si="72"/>
        <v>15333</v>
      </c>
      <c r="D1064" s="367">
        <f>'Order Form'!$N$2</f>
        <v>0</v>
      </c>
      <c r="E1064" s="368">
        <f>'Order Form'!$M$11</f>
        <v>0</v>
      </c>
      <c r="F1064" s="368" t="str">
        <f>IF(ISBLANK('Order Form'!$M$12),"",'Order Form'!$M$12)</f>
        <v/>
      </c>
      <c r="G1064" s="369">
        <f t="shared" ca="1" si="70"/>
        <v>42157</v>
      </c>
      <c r="H1064" s="370">
        <f>'Order Form'!$M$13</f>
        <v>0</v>
      </c>
      <c r="I1064" s="371">
        <f>'Order Form'!E105</f>
        <v>18.5</v>
      </c>
      <c r="J1064" s="372">
        <f>'Order Form'!M105</f>
        <v>0</v>
      </c>
      <c r="K1064" s="367" t="str">
        <f t="shared" si="73"/>
        <v>F</v>
      </c>
      <c r="L10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4" s="367" t="str">
        <f>"SS2016"&amp;"-"&amp;D1064&amp;"-"&amp;'Order Form'!$P$3&amp;"-3"</f>
        <v>SS2016-0-1-3</v>
      </c>
    </row>
    <row r="1065" spans="1:13" x14ac:dyDescent="0.25">
      <c r="A1065" s="364">
        <f>'Order Form'!A106</f>
        <v>15334</v>
      </c>
      <c r="B1065" s="365">
        <f t="shared" si="71"/>
        <v>15334</v>
      </c>
      <c r="C1065" s="366">
        <f t="shared" si="72"/>
        <v>15334</v>
      </c>
      <c r="D1065" s="367">
        <f>'Order Form'!$N$2</f>
        <v>0</v>
      </c>
      <c r="E1065" s="368">
        <f>'Order Form'!$M$11</f>
        <v>0</v>
      </c>
      <c r="F1065" s="368" t="str">
        <f>IF(ISBLANK('Order Form'!$M$12),"",'Order Form'!$M$12)</f>
        <v/>
      </c>
      <c r="G1065" s="369">
        <f t="shared" ca="1" si="70"/>
        <v>42157</v>
      </c>
      <c r="H1065" s="370">
        <f>'Order Form'!$M$13</f>
        <v>0</v>
      </c>
      <c r="I1065" s="371">
        <f>'Order Form'!E106</f>
        <v>18.5</v>
      </c>
      <c r="J1065" s="372">
        <f>'Order Form'!M106</f>
        <v>0</v>
      </c>
      <c r="K1065" s="367" t="str">
        <f t="shared" si="73"/>
        <v>F</v>
      </c>
      <c r="L10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5" s="367" t="str">
        <f>"SS2016"&amp;"-"&amp;D1065&amp;"-"&amp;'Order Form'!$P$3&amp;"-3"</f>
        <v>SS2016-0-1-3</v>
      </c>
    </row>
    <row r="1066" spans="1:13" x14ac:dyDescent="0.25">
      <c r="A1066" s="364">
        <f>'Order Form'!A107</f>
        <v>15335</v>
      </c>
      <c r="B1066" s="365">
        <f t="shared" si="71"/>
        <v>15335</v>
      </c>
      <c r="C1066" s="366">
        <f t="shared" si="72"/>
        <v>15335</v>
      </c>
      <c r="D1066" s="367">
        <f>'Order Form'!$N$2</f>
        <v>0</v>
      </c>
      <c r="E1066" s="368">
        <f>'Order Form'!$M$11</f>
        <v>0</v>
      </c>
      <c r="F1066" s="368" t="str">
        <f>IF(ISBLANK('Order Form'!$M$12),"",'Order Form'!$M$12)</f>
        <v/>
      </c>
      <c r="G1066" s="369">
        <f t="shared" ca="1" si="70"/>
        <v>42157</v>
      </c>
      <c r="H1066" s="370">
        <f>'Order Form'!$M$13</f>
        <v>0</v>
      </c>
      <c r="I1066" s="371">
        <f>'Order Form'!E107</f>
        <v>18.5</v>
      </c>
      <c r="J1066" s="372">
        <f>'Order Form'!M107</f>
        <v>0</v>
      </c>
      <c r="K1066" s="367" t="str">
        <f t="shared" si="73"/>
        <v>F</v>
      </c>
      <c r="L10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6" s="367" t="str">
        <f>"SS2016"&amp;"-"&amp;D1066&amp;"-"&amp;'Order Form'!$P$3&amp;"-3"</f>
        <v>SS2016-0-1-3</v>
      </c>
    </row>
    <row r="1067" spans="1:13" x14ac:dyDescent="0.25">
      <c r="A1067" s="364">
        <f>'Order Form'!A108</f>
        <v>15336</v>
      </c>
      <c r="B1067" s="365">
        <f t="shared" si="71"/>
        <v>15336</v>
      </c>
      <c r="C1067" s="366">
        <f t="shared" si="72"/>
        <v>15336</v>
      </c>
      <c r="D1067" s="367">
        <f>'Order Form'!$N$2</f>
        <v>0</v>
      </c>
      <c r="E1067" s="368">
        <f>'Order Form'!$M$11</f>
        <v>0</v>
      </c>
      <c r="F1067" s="368" t="str">
        <f>IF(ISBLANK('Order Form'!$M$12),"",'Order Form'!$M$12)</f>
        <v/>
      </c>
      <c r="G1067" s="369">
        <f t="shared" ca="1" si="70"/>
        <v>42157</v>
      </c>
      <c r="H1067" s="370">
        <f>'Order Form'!$M$13</f>
        <v>0</v>
      </c>
      <c r="I1067" s="371">
        <f>'Order Form'!E108</f>
        <v>18.5</v>
      </c>
      <c r="J1067" s="372">
        <f>'Order Form'!M108</f>
        <v>0</v>
      </c>
      <c r="K1067" s="367" t="str">
        <f t="shared" si="73"/>
        <v>F</v>
      </c>
      <c r="L10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7" s="367" t="str">
        <f>"SS2016"&amp;"-"&amp;D1067&amp;"-"&amp;'Order Form'!$P$3&amp;"-3"</f>
        <v>SS2016-0-1-3</v>
      </c>
    </row>
    <row r="1068" spans="1:13" x14ac:dyDescent="0.25">
      <c r="A1068" s="364">
        <f>'Order Form'!A109</f>
        <v>108555</v>
      </c>
      <c r="B1068" s="365">
        <f t="shared" si="71"/>
        <v>108555</v>
      </c>
      <c r="C1068" s="366">
        <f t="shared" si="72"/>
        <v>108555</v>
      </c>
      <c r="D1068" s="367">
        <f>'Order Form'!$N$2</f>
        <v>0</v>
      </c>
      <c r="E1068" s="368">
        <f>'Order Form'!$M$11</f>
        <v>0</v>
      </c>
      <c r="F1068" s="368" t="str">
        <f>IF(ISBLANK('Order Form'!$M$12),"",'Order Form'!$M$12)</f>
        <v/>
      </c>
      <c r="G1068" s="369">
        <f t="shared" ca="1" si="70"/>
        <v>42157</v>
      </c>
      <c r="H1068" s="370">
        <f>'Order Form'!$M$13</f>
        <v>0</v>
      </c>
      <c r="I1068" s="371">
        <f>'Order Form'!E109</f>
        <v>12.5</v>
      </c>
      <c r="J1068" s="372">
        <f>'Order Form'!M109</f>
        <v>0</v>
      </c>
      <c r="K1068" s="367" t="str">
        <f t="shared" si="73"/>
        <v>F</v>
      </c>
      <c r="L10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8" s="367" t="str">
        <f>"SS2016"&amp;"-"&amp;D1068&amp;"-"&amp;'Order Form'!$P$3&amp;"-3"</f>
        <v>SS2016-0-1-3</v>
      </c>
    </row>
    <row r="1069" spans="1:13" x14ac:dyDescent="0.25">
      <c r="A1069" s="364">
        <f>'Order Form'!A110</f>
        <v>108678</v>
      </c>
      <c r="B1069" s="365">
        <f t="shared" si="71"/>
        <v>108678</v>
      </c>
      <c r="C1069" s="366">
        <f t="shared" si="72"/>
        <v>108678</v>
      </c>
      <c r="D1069" s="367">
        <f>'Order Form'!$N$2</f>
        <v>0</v>
      </c>
      <c r="E1069" s="368">
        <f>'Order Form'!$M$11</f>
        <v>0</v>
      </c>
      <c r="F1069" s="368" t="str">
        <f>IF(ISBLANK('Order Form'!$M$12),"",'Order Form'!$M$12)</f>
        <v/>
      </c>
      <c r="G1069" s="369">
        <f t="shared" ca="1" si="70"/>
        <v>42157</v>
      </c>
      <c r="H1069" s="370">
        <f>'Order Form'!$M$13</f>
        <v>0</v>
      </c>
      <c r="I1069" s="371">
        <f>'Order Form'!E110</f>
        <v>12.5</v>
      </c>
      <c r="J1069" s="372">
        <f>'Order Form'!M110</f>
        <v>0</v>
      </c>
      <c r="K1069" s="367" t="str">
        <f t="shared" si="73"/>
        <v>F</v>
      </c>
      <c r="L10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69" s="367" t="str">
        <f>"SS2016"&amp;"-"&amp;D1069&amp;"-"&amp;'Order Form'!$P$3&amp;"-3"</f>
        <v>SS2016-0-1-3</v>
      </c>
    </row>
    <row r="1070" spans="1:13" x14ac:dyDescent="0.25">
      <c r="A1070" s="364">
        <f>'Order Form'!A111</f>
        <v>100137</v>
      </c>
      <c r="B1070" s="365">
        <f t="shared" si="71"/>
        <v>100137</v>
      </c>
      <c r="C1070" s="366">
        <f t="shared" si="72"/>
        <v>100137</v>
      </c>
      <c r="D1070" s="367">
        <f>'Order Form'!$N$2</f>
        <v>0</v>
      </c>
      <c r="E1070" s="368">
        <f>'Order Form'!$M$11</f>
        <v>0</v>
      </c>
      <c r="F1070" s="368" t="str">
        <f>IF(ISBLANK('Order Form'!$M$12),"",'Order Form'!$M$12)</f>
        <v/>
      </c>
      <c r="G1070" s="369">
        <f t="shared" ca="1" si="70"/>
        <v>42157</v>
      </c>
      <c r="H1070" s="370">
        <f>'Order Form'!$M$13</f>
        <v>0</v>
      </c>
      <c r="I1070" s="371">
        <f>'Order Form'!E111</f>
        <v>12.5</v>
      </c>
      <c r="J1070" s="372">
        <f>'Order Form'!M111</f>
        <v>0</v>
      </c>
      <c r="K1070" s="367" t="str">
        <f t="shared" si="73"/>
        <v>F</v>
      </c>
      <c r="L10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0" s="367" t="str">
        <f>"SS2016"&amp;"-"&amp;D1070&amp;"-"&amp;'Order Form'!$P$3&amp;"-3"</f>
        <v>SS2016-0-1-3</v>
      </c>
    </row>
    <row r="1071" spans="1:13" x14ac:dyDescent="0.25">
      <c r="A1071" s="364">
        <f>'Order Form'!A112</f>
        <v>100505</v>
      </c>
      <c r="B1071" s="365">
        <f t="shared" si="71"/>
        <v>100505</v>
      </c>
      <c r="C1071" s="366">
        <f t="shared" si="72"/>
        <v>100505</v>
      </c>
      <c r="D1071" s="367">
        <f>'Order Form'!$N$2</f>
        <v>0</v>
      </c>
      <c r="E1071" s="368">
        <f>'Order Form'!$M$11</f>
        <v>0</v>
      </c>
      <c r="F1071" s="368" t="str">
        <f>IF(ISBLANK('Order Form'!$M$12),"",'Order Form'!$M$12)</f>
        <v/>
      </c>
      <c r="G1071" s="369">
        <f t="shared" ca="1" si="70"/>
        <v>42157</v>
      </c>
      <c r="H1071" s="370">
        <f>'Order Form'!$M$13</f>
        <v>0</v>
      </c>
      <c r="I1071" s="371">
        <f>'Order Form'!E112</f>
        <v>12.5</v>
      </c>
      <c r="J1071" s="372">
        <f>'Order Form'!M112</f>
        <v>0</v>
      </c>
      <c r="K1071" s="367" t="str">
        <f t="shared" si="73"/>
        <v>F</v>
      </c>
      <c r="L10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1" s="367" t="str">
        <f>"SS2016"&amp;"-"&amp;D1071&amp;"-"&amp;'Order Form'!$P$3&amp;"-3"</f>
        <v>SS2016-0-1-3</v>
      </c>
    </row>
    <row r="1072" spans="1:13" x14ac:dyDescent="0.25">
      <c r="A1072" s="364">
        <f>'Order Form'!A113</f>
        <v>100139</v>
      </c>
      <c r="B1072" s="365">
        <f t="shared" si="71"/>
        <v>100139</v>
      </c>
      <c r="C1072" s="366">
        <f t="shared" si="72"/>
        <v>100139</v>
      </c>
      <c r="D1072" s="367">
        <f>'Order Form'!$N$2</f>
        <v>0</v>
      </c>
      <c r="E1072" s="368">
        <f>'Order Form'!$M$11</f>
        <v>0</v>
      </c>
      <c r="F1072" s="368" t="str">
        <f>IF(ISBLANK('Order Form'!$M$12),"",'Order Form'!$M$12)</f>
        <v/>
      </c>
      <c r="G1072" s="369">
        <f t="shared" ca="1" si="70"/>
        <v>42157</v>
      </c>
      <c r="H1072" s="370">
        <f>'Order Form'!$M$13</f>
        <v>0</v>
      </c>
      <c r="I1072" s="371">
        <f>'Order Form'!E113</f>
        <v>12.5</v>
      </c>
      <c r="J1072" s="372">
        <f>'Order Form'!M113</f>
        <v>0</v>
      </c>
      <c r="K1072" s="367" t="str">
        <f t="shared" si="73"/>
        <v>F</v>
      </c>
      <c r="L10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2" s="367" t="str">
        <f>"SS2016"&amp;"-"&amp;D1072&amp;"-"&amp;'Order Form'!$P$3&amp;"-3"</f>
        <v>SS2016-0-1-3</v>
      </c>
    </row>
    <row r="1073" spans="1:13" x14ac:dyDescent="0.25">
      <c r="A1073" s="364">
        <f>'Order Form'!A114</f>
        <v>100549</v>
      </c>
      <c r="B1073" s="365">
        <f t="shared" si="71"/>
        <v>100549</v>
      </c>
      <c r="C1073" s="366">
        <f t="shared" si="72"/>
        <v>100549</v>
      </c>
      <c r="D1073" s="367">
        <f>'Order Form'!$N$2</f>
        <v>0</v>
      </c>
      <c r="E1073" s="368">
        <f>'Order Form'!$M$11</f>
        <v>0</v>
      </c>
      <c r="F1073" s="368" t="str">
        <f>IF(ISBLANK('Order Form'!$M$12),"",'Order Form'!$M$12)</f>
        <v/>
      </c>
      <c r="G1073" s="369">
        <f t="shared" ca="1" si="70"/>
        <v>42157</v>
      </c>
      <c r="H1073" s="370">
        <f>'Order Form'!$M$13</f>
        <v>0</v>
      </c>
      <c r="I1073" s="371">
        <f>'Order Form'!E114</f>
        <v>12.5</v>
      </c>
      <c r="J1073" s="372">
        <f>'Order Form'!M114</f>
        <v>0</v>
      </c>
      <c r="K1073" s="367" t="str">
        <f t="shared" si="73"/>
        <v>F</v>
      </c>
      <c r="L10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3" s="367" t="str">
        <f>"SS2016"&amp;"-"&amp;D1073&amp;"-"&amp;'Order Form'!$P$3&amp;"-3"</f>
        <v>SS2016-0-1-3</v>
      </c>
    </row>
    <row r="1074" spans="1:13" x14ac:dyDescent="0.25">
      <c r="A1074" s="364">
        <f>'Order Form'!A115</f>
        <v>111624.55499999999</v>
      </c>
      <c r="B1074" s="365">
        <f t="shared" si="71"/>
        <v>111624.55499999999</v>
      </c>
      <c r="C1074" s="366">
        <f t="shared" si="72"/>
        <v>111624.55499999999</v>
      </c>
      <c r="D1074" s="367">
        <f>'Order Form'!$N$2</f>
        <v>0</v>
      </c>
      <c r="E1074" s="368">
        <f>'Order Form'!$M$11</f>
        <v>0</v>
      </c>
      <c r="F1074" s="368" t="str">
        <f>IF(ISBLANK('Order Form'!$M$12),"",'Order Form'!$M$12)</f>
        <v/>
      </c>
      <c r="G1074" s="369">
        <f t="shared" ca="1" si="70"/>
        <v>42157</v>
      </c>
      <c r="H1074" s="370">
        <f>'Order Form'!$M$13</f>
        <v>0</v>
      </c>
      <c r="I1074" s="371">
        <f>'Order Form'!E115</f>
        <v>12.5</v>
      </c>
      <c r="J1074" s="372">
        <f>'Order Form'!M115</f>
        <v>0</v>
      </c>
      <c r="K1074" s="367" t="str">
        <f t="shared" si="73"/>
        <v>F</v>
      </c>
      <c r="L10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4" s="367" t="str">
        <f>"SS2016"&amp;"-"&amp;D1074&amp;"-"&amp;'Order Form'!$P$3&amp;"-3"</f>
        <v>SS2016-0-1-3</v>
      </c>
    </row>
    <row r="1075" spans="1:13" x14ac:dyDescent="0.25">
      <c r="A1075" s="364">
        <f>'Order Form'!A116</f>
        <v>111664.70699999999</v>
      </c>
      <c r="B1075" s="365">
        <f t="shared" si="71"/>
        <v>111664.70699999999</v>
      </c>
      <c r="C1075" s="366">
        <f t="shared" si="72"/>
        <v>111664.70699999999</v>
      </c>
      <c r="D1075" s="367">
        <f>'Order Form'!$N$2</f>
        <v>0</v>
      </c>
      <c r="E1075" s="368">
        <f>'Order Form'!$M$11</f>
        <v>0</v>
      </c>
      <c r="F1075" s="368" t="str">
        <f>IF(ISBLANK('Order Form'!$M$12),"",'Order Form'!$M$12)</f>
        <v/>
      </c>
      <c r="G1075" s="369">
        <f t="shared" ca="1" si="70"/>
        <v>42157</v>
      </c>
      <c r="H1075" s="370">
        <f>'Order Form'!$M$13</f>
        <v>0</v>
      </c>
      <c r="I1075" s="371">
        <f>'Order Form'!E116</f>
        <v>12.5</v>
      </c>
      <c r="J1075" s="372">
        <f>'Order Form'!M116</f>
        <v>0</v>
      </c>
      <c r="K1075" s="367" t="str">
        <f t="shared" si="73"/>
        <v>F</v>
      </c>
      <c r="L10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5" s="367" t="str">
        <f>"SS2016"&amp;"-"&amp;D1075&amp;"-"&amp;'Order Form'!$P$3&amp;"-3"</f>
        <v>SS2016-0-1-3</v>
      </c>
    </row>
    <row r="1076" spans="1:13" x14ac:dyDescent="0.25">
      <c r="A1076" s="364">
        <f>'Order Form'!A117</f>
        <v>108673</v>
      </c>
      <c r="B1076" s="365">
        <f t="shared" si="71"/>
        <v>108673</v>
      </c>
      <c r="C1076" s="366">
        <f t="shared" si="72"/>
        <v>108673</v>
      </c>
      <c r="D1076" s="367">
        <f>'Order Form'!$N$2</f>
        <v>0</v>
      </c>
      <c r="E1076" s="368">
        <f>'Order Form'!$M$11</f>
        <v>0</v>
      </c>
      <c r="F1076" s="368" t="str">
        <f>IF(ISBLANK('Order Form'!$M$12),"",'Order Form'!$M$12)</f>
        <v/>
      </c>
      <c r="G1076" s="369">
        <f t="shared" ca="1" si="70"/>
        <v>42157</v>
      </c>
      <c r="H1076" s="370">
        <f>'Order Form'!$M$13</f>
        <v>0</v>
      </c>
      <c r="I1076" s="371">
        <f>'Order Form'!E117</f>
        <v>12.5</v>
      </c>
      <c r="J1076" s="372">
        <f>'Order Form'!M117</f>
        <v>0</v>
      </c>
      <c r="K1076" s="367" t="str">
        <f t="shared" si="73"/>
        <v>F</v>
      </c>
      <c r="L10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6" s="367" t="str">
        <f>"SS2016"&amp;"-"&amp;D1076&amp;"-"&amp;'Order Form'!$P$3&amp;"-3"</f>
        <v>SS2016-0-1-3</v>
      </c>
    </row>
    <row r="1077" spans="1:13" x14ac:dyDescent="0.25">
      <c r="A1077" s="364">
        <f>'Order Form'!A118</f>
        <v>107694</v>
      </c>
      <c r="B1077" s="365">
        <f t="shared" si="71"/>
        <v>107694</v>
      </c>
      <c r="C1077" s="366">
        <f t="shared" si="72"/>
        <v>107694</v>
      </c>
      <c r="D1077" s="367">
        <f>'Order Form'!$N$2</f>
        <v>0</v>
      </c>
      <c r="E1077" s="368">
        <f>'Order Form'!$M$11</f>
        <v>0</v>
      </c>
      <c r="F1077" s="368" t="str">
        <f>IF(ISBLANK('Order Form'!$M$12),"",'Order Form'!$M$12)</f>
        <v/>
      </c>
      <c r="G1077" s="369">
        <f t="shared" ca="1" si="70"/>
        <v>42157</v>
      </c>
      <c r="H1077" s="370">
        <f>'Order Form'!$M$13</f>
        <v>0</v>
      </c>
      <c r="I1077" s="371">
        <f>'Order Form'!E118</f>
        <v>12.5</v>
      </c>
      <c r="J1077" s="372">
        <f>'Order Form'!M118</f>
        <v>0</v>
      </c>
      <c r="K1077" s="367" t="str">
        <f t="shared" si="73"/>
        <v>F</v>
      </c>
      <c r="L10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7" s="367" t="str">
        <f>"SS2016"&amp;"-"&amp;D1077&amp;"-"&amp;'Order Form'!$P$3&amp;"-3"</f>
        <v>SS2016-0-1-3</v>
      </c>
    </row>
    <row r="1078" spans="1:13" x14ac:dyDescent="0.25">
      <c r="A1078" s="364">
        <f>'Order Form'!A119</f>
        <v>107693</v>
      </c>
      <c r="B1078" s="365">
        <f t="shared" si="71"/>
        <v>107693</v>
      </c>
      <c r="C1078" s="366">
        <f t="shared" si="72"/>
        <v>107693</v>
      </c>
      <c r="D1078" s="367">
        <f>'Order Form'!$N$2</f>
        <v>0</v>
      </c>
      <c r="E1078" s="368">
        <f>'Order Form'!$M$11</f>
        <v>0</v>
      </c>
      <c r="F1078" s="368" t="str">
        <f>IF(ISBLANK('Order Form'!$M$12),"",'Order Form'!$M$12)</f>
        <v/>
      </c>
      <c r="G1078" s="369">
        <f t="shared" ca="1" si="70"/>
        <v>42157</v>
      </c>
      <c r="H1078" s="370">
        <f>'Order Form'!$M$13</f>
        <v>0</v>
      </c>
      <c r="I1078" s="371">
        <f>'Order Form'!E119</f>
        <v>12.5</v>
      </c>
      <c r="J1078" s="372">
        <f>'Order Form'!M119</f>
        <v>0</v>
      </c>
      <c r="K1078" s="367" t="str">
        <f t="shared" si="73"/>
        <v>F</v>
      </c>
      <c r="L10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8" s="367" t="str">
        <f>"SS2016"&amp;"-"&amp;D1078&amp;"-"&amp;'Order Form'!$P$3&amp;"-3"</f>
        <v>SS2016-0-1-3</v>
      </c>
    </row>
    <row r="1079" spans="1:13" x14ac:dyDescent="0.25">
      <c r="A1079" s="364">
        <f>'Order Form'!A120</f>
        <v>107696</v>
      </c>
      <c r="B1079" s="365">
        <f t="shared" si="71"/>
        <v>107696</v>
      </c>
      <c r="C1079" s="366">
        <f t="shared" si="72"/>
        <v>107696</v>
      </c>
      <c r="D1079" s="367">
        <f>'Order Form'!$N$2</f>
        <v>0</v>
      </c>
      <c r="E1079" s="368">
        <f>'Order Form'!$M$11</f>
        <v>0</v>
      </c>
      <c r="F1079" s="368" t="str">
        <f>IF(ISBLANK('Order Form'!$M$12),"",'Order Form'!$M$12)</f>
        <v/>
      </c>
      <c r="G1079" s="369">
        <f t="shared" ca="1" si="70"/>
        <v>42157</v>
      </c>
      <c r="H1079" s="370">
        <f>'Order Form'!$M$13</f>
        <v>0</v>
      </c>
      <c r="I1079" s="371">
        <f>'Order Form'!E120</f>
        <v>12.5</v>
      </c>
      <c r="J1079" s="372">
        <f>'Order Form'!M120</f>
        <v>0</v>
      </c>
      <c r="K1079" s="367" t="str">
        <f t="shared" si="73"/>
        <v>F</v>
      </c>
      <c r="L10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79" s="367" t="str">
        <f>"SS2016"&amp;"-"&amp;D1079&amp;"-"&amp;'Order Form'!$P$3&amp;"-3"</f>
        <v>SS2016-0-1-3</v>
      </c>
    </row>
    <row r="1080" spans="1:13" x14ac:dyDescent="0.25">
      <c r="A1080" s="364">
        <f>'Order Form'!A121</f>
        <v>107698</v>
      </c>
      <c r="B1080" s="365">
        <f t="shared" si="71"/>
        <v>107698</v>
      </c>
      <c r="C1080" s="366">
        <f t="shared" si="72"/>
        <v>107698</v>
      </c>
      <c r="D1080" s="367">
        <f>'Order Form'!$N$2</f>
        <v>0</v>
      </c>
      <c r="E1080" s="368">
        <f>'Order Form'!$M$11</f>
        <v>0</v>
      </c>
      <c r="F1080" s="368" t="str">
        <f>IF(ISBLANK('Order Form'!$M$12),"",'Order Form'!$M$12)</f>
        <v/>
      </c>
      <c r="G1080" s="369">
        <f t="shared" ca="1" si="70"/>
        <v>42157</v>
      </c>
      <c r="H1080" s="370">
        <f>'Order Form'!$M$13</f>
        <v>0</v>
      </c>
      <c r="I1080" s="371">
        <f>'Order Form'!E121</f>
        <v>12.5</v>
      </c>
      <c r="J1080" s="372">
        <f>'Order Form'!M121</f>
        <v>0</v>
      </c>
      <c r="K1080" s="367" t="str">
        <f t="shared" si="73"/>
        <v>F</v>
      </c>
      <c r="L10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0" s="367" t="str">
        <f>"SS2016"&amp;"-"&amp;D1080&amp;"-"&amp;'Order Form'!$P$3&amp;"-3"</f>
        <v>SS2016-0-1-3</v>
      </c>
    </row>
    <row r="1081" spans="1:13" x14ac:dyDescent="0.25">
      <c r="A1081" s="364">
        <f>'Order Form'!A122</f>
        <v>107695</v>
      </c>
      <c r="B1081" s="365">
        <f t="shared" si="71"/>
        <v>107695</v>
      </c>
      <c r="C1081" s="366">
        <f t="shared" si="72"/>
        <v>107695</v>
      </c>
      <c r="D1081" s="367">
        <f>'Order Form'!$N$2</f>
        <v>0</v>
      </c>
      <c r="E1081" s="368">
        <f>'Order Form'!$M$11</f>
        <v>0</v>
      </c>
      <c r="F1081" s="368" t="str">
        <f>IF(ISBLANK('Order Form'!$M$12),"",'Order Form'!$M$12)</f>
        <v/>
      </c>
      <c r="G1081" s="369">
        <f t="shared" ca="1" si="70"/>
        <v>42157</v>
      </c>
      <c r="H1081" s="370">
        <f>'Order Form'!$M$13</f>
        <v>0</v>
      </c>
      <c r="I1081" s="371">
        <f>'Order Form'!E122</f>
        <v>12.5</v>
      </c>
      <c r="J1081" s="372">
        <f>'Order Form'!M122</f>
        <v>0</v>
      </c>
      <c r="K1081" s="367" t="str">
        <f t="shared" si="73"/>
        <v>F</v>
      </c>
      <c r="L10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1" s="367" t="str">
        <f>"SS2016"&amp;"-"&amp;D1081&amp;"-"&amp;'Order Form'!$P$3&amp;"-3"</f>
        <v>SS2016-0-1-3</v>
      </c>
    </row>
    <row r="1082" spans="1:13" x14ac:dyDescent="0.25">
      <c r="A1082" s="364">
        <f>'Order Form'!A123</f>
        <v>111613.787</v>
      </c>
      <c r="B1082" s="365">
        <f t="shared" si="71"/>
        <v>111613.787</v>
      </c>
      <c r="C1082" s="366">
        <f t="shared" si="72"/>
        <v>111613.787</v>
      </c>
      <c r="D1082" s="367">
        <f>'Order Form'!$N$2</f>
        <v>0</v>
      </c>
      <c r="E1082" s="368">
        <f>'Order Form'!$M$11</f>
        <v>0</v>
      </c>
      <c r="F1082" s="368" t="str">
        <f>IF(ISBLANK('Order Form'!$M$12),"",'Order Form'!$M$12)</f>
        <v/>
      </c>
      <c r="G1082" s="369">
        <f t="shared" ca="1" si="70"/>
        <v>42157</v>
      </c>
      <c r="H1082" s="370">
        <f>'Order Form'!$M$13</f>
        <v>0</v>
      </c>
      <c r="I1082" s="371">
        <f>'Order Form'!E123</f>
        <v>12.5</v>
      </c>
      <c r="J1082" s="372">
        <f>'Order Form'!M123</f>
        <v>0</v>
      </c>
      <c r="K1082" s="367" t="str">
        <f t="shared" si="73"/>
        <v>F</v>
      </c>
      <c r="L10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2" s="367" t="str">
        <f>"SS2016"&amp;"-"&amp;D1082&amp;"-"&amp;'Order Form'!$P$3&amp;"-3"</f>
        <v>SS2016-0-1-3</v>
      </c>
    </row>
    <row r="1083" spans="1:13" x14ac:dyDescent="0.25">
      <c r="A1083" s="364">
        <f>'Order Form'!A124</f>
        <v>111643.55499999999</v>
      </c>
      <c r="B1083" s="365">
        <f t="shared" si="71"/>
        <v>111643.55499999999</v>
      </c>
      <c r="C1083" s="366">
        <f t="shared" si="72"/>
        <v>111643.55499999999</v>
      </c>
      <c r="D1083" s="367">
        <f>'Order Form'!$N$2</f>
        <v>0</v>
      </c>
      <c r="E1083" s="368">
        <f>'Order Form'!$M$11</f>
        <v>0</v>
      </c>
      <c r="F1083" s="368" t="str">
        <f>IF(ISBLANK('Order Form'!$M$12),"",'Order Form'!$M$12)</f>
        <v/>
      </c>
      <c r="G1083" s="369">
        <f t="shared" ca="1" si="70"/>
        <v>42157</v>
      </c>
      <c r="H1083" s="370">
        <f>'Order Form'!$M$13</f>
        <v>0</v>
      </c>
      <c r="I1083" s="371">
        <f>'Order Form'!E124</f>
        <v>12.5</v>
      </c>
      <c r="J1083" s="372">
        <f>'Order Form'!M124</f>
        <v>0</v>
      </c>
      <c r="K1083" s="367" t="str">
        <f t="shared" si="73"/>
        <v>F</v>
      </c>
      <c r="L10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3" s="367" t="str">
        <f>"SS2016"&amp;"-"&amp;D1083&amp;"-"&amp;'Order Form'!$P$3&amp;"-3"</f>
        <v>SS2016-0-1-3</v>
      </c>
    </row>
    <row r="1084" spans="1:13" x14ac:dyDescent="0.25">
      <c r="A1084" s="364">
        <f>'Order Form'!A125</f>
        <v>111642.70699999999</v>
      </c>
      <c r="B1084" s="365">
        <f t="shared" si="71"/>
        <v>111642.70699999999</v>
      </c>
      <c r="C1084" s="366">
        <f t="shared" si="72"/>
        <v>111642.70699999999</v>
      </c>
      <c r="D1084" s="367">
        <f>'Order Form'!$N$2</f>
        <v>0</v>
      </c>
      <c r="E1084" s="368">
        <f>'Order Form'!$M$11</f>
        <v>0</v>
      </c>
      <c r="F1084" s="368" t="str">
        <f>IF(ISBLANK('Order Form'!$M$12),"",'Order Form'!$M$12)</f>
        <v/>
      </c>
      <c r="G1084" s="369">
        <f t="shared" ca="1" si="70"/>
        <v>42157</v>
      </c>
      <c r="H1084" s="370">
        <f>'Order Form'!$M$13</f>
        <v>0</v>
      </c>
      <c r="I1084" s="371">
        <f>'Order Form'!E125</f>
        <v>12.5</v>
      </c>
      <c r="J1084" s="372">
        <f>'Order Form'!M125</f>
        <v>0</v>
      </c>
      <c r="K1084" s="367" t="str">
        <f t="shared" si="73"/>
        <v>F</v>
      </c>
      <c r="L10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4" s="367" t="str">
        <f>"SS2016"&amp;"-"&amp;D1084&amp;"-"&amp;'Order Form'!$P$3&amp;"-3"</f>
        <v>SS2016-0-1-3</v>
      </c>
    </row>
    <row r="1085" spans="1:13" x14ac:dyDescent="0.25">
      <c r="A1085" s="364">
        <f>'Order Form'!A126</f>
        <v>108700</v>
      </c>
      <c r="B1085" s="365">
        <f t="shared" si="71"/>
        <v>108700</v>
      </c>
      <c r="C1085" s="366">
        <f t="shared" si="72"/>
        <v>108700</v>
      </c>
      <c r="D1085" s="367">
        <f>'Order Form'!$N$2</f>
        <v>0</v>
      </c>
      <c r="E1085" s="368">
        <f>'Order Form'!$M$11</f>
        <v>0</v>
      </c>
      <c r="F1085" s="368" t="str">
        <f>IF(ISBLANK('Order Form'!$M$12),"",'Order Form'!$M$12)</f>
        <v/>
      </c>
      <c r="G1085" s="369">
        <f t="shared" ca="1" si="70"/>
        <v>42157</v>
      </c>
      <c r="H1085" s="370">
        <f>'Order Form'!$M$13</f>
        <v>0</v>
      </c>
      <c r="I1085" s="371">
        <f>'Order Form'!E126</f>
        <v>12.5</v>
      </c>
      <c r="J1085" s="372">
        <f>'Order Form'!M126</f>
        <v>0</v>
      </c>
      <c r="K1085" s="367" t="str">
        <f t="shared" si="73"/>
        <v>F</v>
      </c>
      <c r="L10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5" s="367" t="str">
        <f>"SS2016"&amp;"-"&amp;D1085&amp;"-"&amp;'Order Form'!$P$3&amp;"-3"</f>
        <v>SS2016-0-1-3</v>
      </c>
    </row>
    <row r="1086" spans="1:13" x14ac:dyDescent="0.25">
      <c r="A1086" s="364">
        <f>'Order Form'!A127</f>
        <v>111656.55499999999</v>
      </c>
      <c r="B1086" s="365">
        <f t="shared" si="71"/>
        <v>111656.55499999999</v>
      </c>
      <c r="C1086" s="366">
        <f t="shared" si="72"/>
        <v>111656.55499999999</v>
      </c>
      <c r="D1086" s="367">
        <f>'Order Form'!$N$2</f>
        <v>0</v>
      </c>
      <c r="E1086" s="368">
        <f>'Order Form'!$M$11</f>
        <v>0</v>
      </c>
      <c r="F1086" s="368" t="str">
        <f>IF(ISBLANK('Order Form'!$M$12),"",'Order Form'!$M$12)</f>
        <v/>
      </c>
      <c r="G1086" s="369">
        <f t="shared" ca="1" si="70"/>
        <v>42157</v>
      </c>
      <c r="H1086" s="370">
        <f>'Order Form'!$M$13</f>
        <v>0</v>
      </c>
      <c r="I1086" s="371">
        <f>'Order Form'!E127</f>
        <v>12.5</v>
      </c>
      <c r="J1086" s="372">
        <f>'Order Form'!M127</f>
        <v>0</v>
      </c>
      <c r="K1086" s="367" t="str">
        <f t="shared" si="73"/>
        <v>F</v>
      </c>
      <c r="L10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6" s="367" t="str">
        <f>"SS2016"&amp;"-"&amp;D1086&amp;"-"&amp;'Order Form'!$P$3&amp;"-3"</f>
        <v>SS2016-0-1-3</v>
      </c>
    </row>
    <row r="1087" spans="1:13" x14ac:dyDescent="0.25">
      <c r="A1087" s="364">
        <f>'Order Form'!A128</f>
        <v>111655.55499999999</v>
      </c>
      <c r="B1087" s="365">
        <f t="shared" si="71"/>
        <v>111655.55499999999</v>
      </c>
      <c r="C1087" s="366">
        <f t="shared" si="72"/>
        <v>111655.55499999999</v>
      </c>
      <c r="D1087" s="367">
        <f>'Order Form'!$N$2</f>
        <v>0</v>
      </c>
      <c r="E1087" s="368">
        <f>'Order Form'!$M$11</f>
        <v>0</v>
      </c>
      <c r="F1087" s="368" t="str">
        <f>IF(ISBLANK('Order Form'!$M$12),"",'Order Form'!$M$12)</f>
        <v/>
      </c>
      <c r="G1087" s="369">
        <f t="shared" ca="1" si="70"/>
        <v>42157</v>
      </c>
      <c r="H1087" s="370">
        <f>'Order Form'!$M$13</f>
        <v>0</v>
      </c>
      <c r="I1087" s="371">
        <f>'Order Form'!E128</f>
        <v>12.5</v>
      </c>
      <c r="J1087" s="372">
        <f>'Order Form'!M128</f>
        <v>0</v>
      </c>
      <c r="K1087" s="367" t="str">
        <f t="shared" si="73"/>
        <v>F</v>
      </c>
      <c r="L10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7" s="367" t="str">
        <f>"SS2016"&amp;"-"&amp;D1087&amp;"-"&amp;'Order Form'!$P$3&amp;"-3"</f>
        <v>SS2016-0-1-3</v>
      </c>
    </row>
    <row r="1088" spans="1:13" x14ac:dyDescent="0.25">
      <c r="A1088" s="364">
        <f>'Order Form'!A129</f>
        <v>111654.93700000001</v>
      </c>
      <c r="B1088" s="365">
        <f t="shared" si="71"/>
        <v>111654.93700000001</v>
      </c>
      <c r="C1088" s="366">
        <f t="shared" si="72"/>
        <v>111654.93700000001</v>
      </c>
      <c r="D1088" s="367">
        <f>'Order Form'!$N$2</f>
        <v>0</v>
      </c>
      <c r="E1088" s="368">
        <f>'Order Form'!$M$11</f>
        <v>0</v>
      </c>
      <c r="F1088" s="368" t="str">
        <f>IF(ISBLANK('Order Form'!$M$12),"",'Order Form'!$M$12)</f>
        <v/>
      </c>
      <c r="G1088" s="369">
        <f t="shared" ca="1" si="70"/>
        <v>42157</v>
      </c>
      <c r="H1088" s="370">
        <f>'Order Form'!$M$13</f>
        <v>0</v>
      </c>
      <c r="I1088" s="371">
        <f>'Order Form'!E129</f>
        <v>12.5</v>
      </c>
      <c r="J1088" s="372">
        <f>'Order Form'!M129</f>
        <v>0</v>
      </c>
      <c r="K1088" s="367" t="str">
        <f t="shared" si="73"/>
        <v>F</v>
      </c>
      <c r="L10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8" s="367" t="str">
        <f>"SS2016"&amp;"-"&amp;D1088&amp;"-"&amp;'Order Form'!$P$3&amp;"-3"</f>
        <v>SS2016-0-1-3</v>
      </c>
    </row>
    <row r="1089" spans="1:13" x14ac:dyDescent="0.25">
      <c r="A1089" s="364">
        <f>'Order Form'!A130</f>
        <v>100482</v>
      </c>
      <c r="B1089" s="365">
        <f t="shared" si="71"/>
        <v>100482</v>
      </c>
      <c r="C1089" s="366">
        <f t="shared" si="72"/>
        <v>100482</v>
      </c>
      <c r="D1089" s="367">
        <f>'Order Form'!$N$2</f>
        <v>0</v>
      </c>
      <c r="E1089" s="368">
        <f>'Order Form'!$M$11</f>
        <v>0</v>
      </c>
      <c r="F1089" s="368" t="str">
        <f>IF(ISBLANK('Order Form'!$M$12),"",'Order Form'!$M$12)</f>
        <v/>
      </c>
      <c r="G1089" s="369">
        <f t="shared" ca="1" si="70"/>
        <v>42157</v>
      </c>
      <c r="H1089" s="370">
        <f>'Order Form'!$M$13</f>
        <v>0</v>
      </c>
      <c r="I1089" s="371">
        <f>'Order Form'!E130</f>
        <v>12.5</v>
      </c>
      <c r="J1089" s="372">
        <f>'Order Form'!M130</f>
        <v>0</v>
      </c>
      <c r="K1089" s="367" t="str">
        <f t="shared" si="73"/>
        <v>F</v>
      </c>
      <c r="L10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89" s="367" t="str">
        <f>"SS2016"&amp;"-"&amp;D1089&amp;"-"&amp;'Order Form'!$P$3&amp;"-3"</f>
        <v>SS2016-0-1-3</v>
      </c>
    </row>
    <row r="1090" spans="1:13" x14ac:dyDescent="0.25">
      <c r="A1090" s="364">
        <f>'Order Form'!A131</f>
        <v>100483</v>
      </c>
      <c r="B1090" s="365">
        <f t="shared" si="71"/>
        <v>100483</v>
      </c>
      <c r="C1090" s="366">
        <f t="shared" si="72"/>
        <v>100483</v>
      </c>
      <c r="D1090" s="367">
        <f>'Order Form'!$N$2</f>
        <v>0</v>
      </c>
      <c r="E1090" s="368">
        <f>'Order Form'!$M$11</f>
        <v>0</v>
      </c>
      <c r="F1090" s="368" t="str">
        <f>IF(ISBLANK('Order Form'!$M$12),"",'Order Form'!$M$12)</f>
        <v/>
      </c>
      <c r="G1090" s="369">
        <f t="shared" ref="G1090:G1153" ca="1" si="74">TODAY()</f>
        <v>42157</v>
      </c>
      <c r="H1090" s="370">
        <f>'Order Form'!$M$13</f>
        <v>0</v>
      </c>
      <c r="I1090" s="371">
        <f>'Order Form'!E131</f>
        <v>12.5</v>
      </c>
      <c r="J1090" s="372">
        <f>'Order Form'!M131</f>
        <v>0</v>
      </c>
      <c r="K1090" s="367" t="str">
        <f t="shared" si="73"/>
        <v>F</v>
      </c>
      <c r="L10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0" s="367" t="str">
        <f>"SS2016"&amp;"-"&amp;D1090&amp;"-"&amp;'Order Form'!$P$3&amp;"-3"</f>
        <v>SS2016-0-1-3</v>
      </c>
    </row>
    <row r="1091" spans="1:13" x14ac:dyDescent="0.25">
      <c r="A1091" s="364">
        <f>'Order Form'!A132</f>
        <v>100481</v>
      </c>
      <c r="B1091" s="365">
        <f t="shared" si="71"/>
        <v>100481</v>
      </c>
      <c r="C1091" s="366">
        <f t="shared" si="72"/>
        <v>100481</v>
      </c>
      <c r="D1091" s="367">
        <f>'Order Form'!$N$2</f>
        <v>0</v>
      </c>
      <c r="E1091" s="368">
        <f>'Order Form'!$M$11</f>
        <v>0</v>
      </c>
      <c r="F1091" s="368" t="str">
        <f>IF(ISBLANK('Order Form'!$M$12),"",'Order Form'!$M$12)</f>
        <v/>
      </c>
      <c r="G1091" s="369">
        <f t="shared" ca="1" si="74"/>
        <v>42157</v>
      </c>
      <c r="H1091" s="370">
        <f>'Order Form'!$M$13</f>
        <v>0</v>
      </c>
      <c r="I1091" s="371">
        <f>'Order Form'!E132</f>
        <v>12.5</v>
      </c>
      <c r="J1091" s="372">
        <f>'Order Form'!M132</f>
        <v>0</v>
      </c>
      <c r="K1091" s="367" t="str">
        <f t="shared" si="73"/>
        <v>F</v>
      </c>
      <c r="L10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1" s="367" t="str">
        <f>"SS2016"&amp;"-"&amp;D1091&amp;"-"&amp;'Order Form'!$P$3&amp;"-3"</f>
        <v>SS2016-0-1-3</v>
      </c>
    </row>
    <row r="1092" spans="1:13" x14ac:dyDescent="0.25">
      <c r="A1092" s="364">
        <f>'Order Form'!A133</f>
        <v>107700</v>
      </c>
      <c r="B1092" s="365">
        <f t="shared" si="71"/>
        <v>107700</v>
      </c>
      <c r="C1092" s="366">
        <f t="shared" si="72"/>
        <v>107700</v>
      </c>
      <c r="D1092" s="367">
        <f>'Order Form'!$N$2</f>
        <v>0</v>
      </c>
      <c r="E1092" s="368">
        <f>'Order Form'!$M$11</f>
        <v>0</v>
      </c>
      <c r="F1092" s="368" t="str">
        <f>IF(ISBLANK('Order Form'!$M$12),"",'Order Form'!$M$12)</f>
        <v/>
      </c>
      <c r="G1092" s="369">
        <f t="shared" ca="1" si="74"/>
        <v>42157</v>
      </c>
      <c r="H1092" s="370">
        <f>'Order Form'!$M$13</f>
        <v>0</v>
      </c>
      <c r="I1092" s="371">
        <f>'Order Form'!E133</f>
        <v>12.5</v>
      </c>
      <c r="J1092" s="372">
        <f>'Order Form'!M133</f>
        <v>0</v>
      </c>
      <c r="K1092" s="367" t="str">
        <f t="shared" si="73"/>
        <v>F</v>
      </c>
      <c r="L10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2" s="367" t="str">
        <f>"SS2016"&amp;"-"&amp;D1092&amp;"-"&amp;'Order Form'!$P$3&amp;"-3"</f>
        <v>SS2016-0-1-3</v>
      </c>
    </row>
    <row r="1093" spans="1:13" x14ac:dyDescent="0.25">
      <c r="A1093" s="364">
        <f>'Order Form'!A134</f>
        <v>107701</v>
      </c>
      <c r="B1093" s="365">
        <f t="shared" si="71"/>
        <v>107701</v>
      </c>
      <c r="C1093" s="366">
        <f t="shared" si="72"/>
        <v>107701</v>
      </c>
      <c r="D1093" s="367">
        <f>'Order Form'!$N$2</f>
        <v>0</v>
      </c>
      <c r="E1093" s="368">
        <f>'Order Form'!$M$11</f>
        <v>0</v>
      </c>
      <c r="F1093" s="368" t="str">
        <f>IF(ISBLANK('Order Form'!$M$12),"",'Order Form'!$M$12)</f>
        <v/>
      </c>
      <c r="G1093" s="369">
        <f t="shared" ca="1" si="74"/>
        <v>42157</v>
      </c>
      <c r="H1093" s="370">
        <f>'Order Form'!$M$13</f>
        <v>0</v>
      </c>
      <c r="I1093" s="371">
        <f>'Order Form'!E134</f>
        <v>12.5</v>
      </c>
      <c r="J1093" s="372">
        <f>'Order Form'!M134</f>
        <v>0</v>
      </c>
      <c r="K1093" s="367" t="str">
        <f t="shared" si="73"/>
        <v>F</v>
      </c>
      <c r="L10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3" s="367" t="str">
        <f>"SS2016"&amp;"-"&amp;D1093&amp;"-"&amp;'Order Form'!$P$3&amp;"-3"</f>
        <v>SS2016-0-1-3</v>
      </c>
    </row>
    <row r="1094" spans="1:13" x14ac:dyDescent="0.25">
      <c r="A1094" s="364">
        <f>'Order Form'!A135</f>
        <v>107702</v>
      </c>
      <c r="B1094" s="365">
        <f t="shared" si="71"/>
        <v>107702</v>
      </c>
      <c r="C1094" s="366">
        <f t="shared" si="72"/>
        <v>107702</v>
      </c>
      <c r="D1094" s="367">
        <f>'Order Form'!$N$2</f>
        <v>0</v>
      </c>
      <c r="E1094" s="368">
        <f>'Order Form'!$M$11</f>
        <v>0</v>
      </c>
      <c r="F1094" s="368" t="str">
        <f>IF(ISBLANK('Order Form'!$M$12),"",'Order Form'!$M$12)</f>
        <v/>
      </c>
      <c r="G1094" s="369">
        <f t="shared" ca="1" si="74"/>
        <v>42157</v>
      </c>
      <c r="H1094" s="370">
        <f>'Order Form'!$M$13</f>
        <v>0</v>
      </c>
      <c r="I1094" s="371">
        <f>'Order Form'!E135</f>
        <v>12.5</v>
      </c>
      <c r="J1094" s="372">
        <f>'Order Form'!M135</f>
        <v>0</v>
      </c>
      <c r="K1094" s="367" t="str">
        <f t="shared" si="73"/>
        <v>F</v>
      </c>
      <c r="L10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4" s="367" t="str">
        <f>"SS2016"&amp;"-"&amp;D1094&amp;"-"&amp;'Order Form'!$P$3&amp;"-3"</f>
        <v>SS2016-0-1-3</v>
      </c>
    </row>
    <row r="1095" spans="1:13" x14ac:dyDescent="0.25">
      <c r="A1095" s="364">
        <f>'Order Form'!A136</f>
        <v>107703</v>
      </c>
      <c r="B1095" s="365">
        <f t="shared" si="71"/>
        <v>107703</v>
      </c>
      <c r="C1095" s="366">
        <f t="shared" si="72"/>
        <v>107703</v>
      </c>
      <c r="D1095" s="367">
        <f>'Order Form'!$N$2</f>
        <v>0</v>
      </c>
      <c r="E1095" s="368">
        <f>'Order Form'!$M$11</f>
        <v>0</v>
      </c>
      <c r="F1095" s="368" t="str">
        <f>IF(ISBLANK('Order Form'!$M$12),"",'Order Form'!$M$12)</f>
        <v/>
      </c>
      <c r="G1095" s="369">
        <f t="shared" ca="1" si="74"/>
        <v>42157</v>
      </c>
      <c r="H1095" s="370">
        <f>'Order Form'!$M$13</f>
        <v>0</v>
      </c>
      <c r="I1095" s="371">
        <f>'Order Form'!E136</f>
        <v>12.5</v>
      </c>
      <c r="J1095" s="372">
        <f>'Order Form'!M136</f>
        <v>0</v>
      </c>
      <c r="K1095" s="367" t="str">
        <f t="shared" si="73"/>
        <v>F</v>
      </c>
      <c r="L10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5" s="367" t="str">
        <f>"SS2016"&amp;"-"&amp;D1095&amp;"-"&amp;'Order Form'!$P$3&amp;"-3"</f>
        <v>SS2016-0-1-3</v>
      </c>
    </row>
    <row r="1096" spans="1:13" x14ac:dyDescent="0.25">
      <c r="A1096" s="364">
        <f>'Order Form'!A137</f>
        <v>108674</v>
      </c>
      <c r="B1096" s="365">
        <f t="shared" si="71"/>
        <v>108674</v>
      </c>
      <c r="C1096" s="366">
        <f t="shared" si="72"/>
        <v>108674</v>
      </c>
      <c r="D1096" s="367">
        <f>'Order Form'!$N$2</f>
        <v>0</v>
      </c>
      <c r="E1096" s="368">
        <f>'Order Form'!$M$11</f>
        <v>0</v>
      </c>
      <c r="F1096" s="368" t="str">
        <f>IF(ISBLANK('Order Form'!$M$12),"",'Order Form'!$M$12)</f>
        <v/>
      </c>
      <c r="G1096" s="369">
        <f t="shared" ca="1" si="74"/>
        <v>42157</v>
      </c>
      <c r="H1096" s="370">
        <f>'Order Form'!$M$13</f>
        <v>0</v>
      </c>
      <c r="I1096" s="371">
        <f>'Order Form'!E137</f>
        <v>12.5</v>
      </c>
      <c r="J1096" s="372">
        <f>'Order Form'!M137</f>
        <v>0</v>
      </c>
      <c r="K1096" s="367" t="str">
        <f t="shared" si="73"/>
        <v>F</v>
      </c>
      <c r="L10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6" s="367" t="str">
        <f>"SS2016"&amp;"-"&amp;D1096&amp;"-"&amp;'Order Form'!$P$3&amp;"-3"</f>
        <v>SS2016-0-1-3</v>
      </c>
    </row>
    <row r="1097" spans="1:13" x14ac:dyDescent="0.25">
      <c r="A1097" s="364">
        <f>'Order Form'!A138</f>
        <v>108675</v>
      </c>
      <c r="B1097" s="365">
        <f t="shared" si="71"/>
        <v>108675</v>
      </c>
      <c r="C1097" s="366">
        <f t="shared" si="72"/>
        <v>108675</v>
      </c>
      <c r="D1097" s="367">
        <f>'Order Form'!$N$2</f>
        <v>0</v>
      </c>
      <c r="E1097" s="368">
        <f>'Order Form'!$M$11</f>
        <v>0</v>
      </c>
      <c r="F1097" s="368" t="str">
        <f>IF(ISBLANK('Order Form'!$M$12),"",'Order Form'!$M$12)</f>
        <v/>
      </c>
      <c r="G1097" s="369">
        <f t="shared" ca="1" si="74"/>
        <v>42157</v>
      </c>
      <c r="H1097" s="370">
        <f>'Order Form'!$M$13</f>
        <v>0</v>
      </c>
      <c r="I1097" s="371">
        <f>'Order Form'!E138</f>
        <v>12.5</v>
      </c>
      <c r="J1097" s="372">
        <f>'Order Form'!M138</f>
        <v>0</v>
      </c>
      <c r="K1097" s="367" t="str">
        <f t="shared" si="73"/>
        <v>F</v>
      </c>
      <c r="L10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7" s="367" t="str">
        <f>"SS2016"&amp;"-"&amp;D1097&amp;"-"&amp;'Order Form'!$P$3&amp;"-3"</f>
        <v>SS2016-0-1-3</v>
      </c>
    </row>
    <row r="1098" spans="1:13" x14ac:dyDescent="0.25">
      <c r="A1098" s="364">
        <f>'Order Form'!A139</f>
        <v>100208</v>
      </c>
      <c r="B1098" s="365">
        <f t="shared" si="71"/>
        <v>100208</v>
      </c>
      <c r="C1098" s="366">
        <f t="shared" si="72"/>
        <v>100208</v>
      </c>
      <c r="D1098" s="367">
        <f>'Order Form'!$N$2</f>
        <v>0</v>
      </c>
      <c r="E1098" s="368">
        <f>'Order Form'!$M$11</f>
        <v>0</v>
      </c>
      <c r="F1098" s="368" t="str">
        <f>IF(ISBLANK('Order Form'!$M$12),"",'Order Form'!$M$12)</f>
        <v/>
      </c>
      <c r="G1098" s="369">
        <f t="shared" ca="1" si="74"/>
        <v>42157</v>
      </c>
      <c r="H1098" s="370">
        <f>'Order Form'!$M$13</f>
        <v>0</v>
      </c>
      <c r="I1098" s="371">
        <f>'Order Form'!E139</f>
        <v>12.5</v>
      </c>
      <c r="J1098" s="372">
        <f>'Order Form'!M139</f>
        <v>0</v>
      </c>
      <c r="K1098" s="367" t="str">
        <f t="shared" si="73"/>
        <v>F</v>
      </c>
      <c r="L10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8" s="367" t="str">
        <f>"SS2016"&amp;"-"&amp;D1098&amp;"-"&amp;'Order Form'!$P$3&amp;"-3"</f>
        <v>SS2016-0-1-3</v>
      </c>
    </row>
    <row r="1099" spans="1:13" x14ac:dyDescent="0.25">
      <c r="A1099" s="364">
        <f>'Order Form'!A140</f>
        <v>111641.999</v>
      </c>
      <c r="B1099" s="365">
        <f t="shared" si="71"/>
        <v>111641.999</v>
      </c>
      <c r="C1099" s="366">
        <f t="shared" si="72"/>
        <v>111641.999</v>
      </c>
      <c r="D1099" s="367">
        <f>'Order Form'!$N$2</f>
        <v>0</v>
      </c>
      <c r="E1099" s="368">
        <f>'Order Form'!$M$11</f>
        <v>0</v>
      </c>
      <c r="F1099" s="368" t="str">
        <f>IF(ISBLANK('Order Form'!$M$12),"",'Order Form'!$M$12)</f>
        <v/>
      </c>
      <c r="G1099" s="369">
        <f t="shared" ca="1" si="74"/>
        <v>42157</v>
      </c>
      <c r="H1099" s="370">
        <f>'Order Form'!$M$13</f>
        <v>0</v>
      </c>
      <c r="I1099" s="371">
        <f>'Order Form'!E140</f>
        <v>12.5</v>
      </c>
      <c r="J1099" s="372">
        <f>'Order Form'!M140</f>
        <v>0</v>
      </c>
      <c r="K1099" s="367" t="str">
        <f t="shared" si="73"/>
        <v>F</v>
      </c>
      <c r="L10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099" s="367" t="str">
        <f>"SS2016"&amp;"-"&amp;D1099&amp;"-"&amp;'Order Form'!$P$3&amp;"-3"</f>
        <v>SS2016-0-1-3</v>
      </c>
    </row>
    <row r="1100" spans="1:13" x14ac:dyDescent="0.25">
      <c r="A1100" s="364">
        <f>'Order Form'!A141</f>
        <v>100486</v>
      </c>
      <c r="B1100" s="365">
        <f t="shared" si="71"/>
        <v>100486</v>
      </c>
      <c r="C1100" s="366">
        <f t="shared" si="72"/>
        <v>100486</v>
      </c>
      <c r="D1100" s="367">
        <f>'Order Form'!$N$2</f>
        <v>0</v>
      </c>
      <c r="E1100" s="368">
        <f>'Order Form'!$M$11</f>
        <v>0</v>
      </c>
      <c r="F1100" s="368" t="str">
        <f>IF(ISBLANK('Order Form'!$M$12),"",'Order Form'!$M$12)</f>
        <v/>
      </c>
      <c r="G1100" s="369">
        <f t="shared" ca="1" si="74"/>
        <v>42157</v>
      </c>
      <c r="H1100" s="370">
        <f>'Order Form'!$M$13</f>
        <v>0</v>
      </c>
      <c r="I1100" s="371">
        <f>'Order Form'!E141</f>
        <v>12.5</v>
      </c>
      <c r="J1100" s="372">
        <f>'Order Form'!M141</f>
        <v>0</v>
      </c>
      <c r="K1100" s="367" t="str">
        <f t="shared" si="73"/>
        <v>F</v>
      </c>
      <c r="L11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0" s="367" t="str">
        <f>"SS2016"&amp;"-"&amp;D1100&amp;"-"&amp;'Order Form'!$P$3&amp;"-3"</f>
        <v>SS2016-0-1-3</v>
      </c>
    </row>
    <row r="1101" spans="1:13" x14ac:dyDescent="0.25">
      <c r="A1101" s="364">
        <f>'Order Form'!A142</f>
        <v>100485</v>
      </c>
      <c r="B1101" s="365">
        <f t="shared" si="71"/>
        <v>100485</v>
      </c>
      <c r="C1101" s="366">
        <f t="shared" si="72"/>
        <v>100485</v>
      </c>
      <c r="D1101" s="367">
        <f>'Order Form'!$N$2</f>
        <v>0</v>
      </c>
      <c r="E1101" s="368">
        <f>'Order Form'!$M$11</f>
        <v>0</v>
      </c>
      <c r="F1101" s="368" t="str">
        <f>IF(ISBLANK('Order Form'!$M$12),"",'Order Form'!$M$12)</f>
        <v/>
      </c>
      <c r="G1101" s="369">
        <f t="shared" ca="1" si="74"/>
        <v>42157</v>
      </c>
      <c r="H1101" s="370">
        <f>'Order Form'!$M$13</f>
        <v>0</v>
      </c>
      <c r="I1101" s="371">
        <f>'Order Form'!E142</f>
        <v>12.5</v>
      </c>
      <c r="J1101" s="372">
        <f>'Order Form'!M142</f>
        <v>0</v>
      </c>
      <c r="K1101" s="367" t="str">
        <f t="shared" si="73"/>
        <v>F</v>
      </c>
      <c r="L11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1" s="367" t="str">
        <f>"SS2016"&amp;"-"&amp;D1101&amp;"-"&amp;'Order Form'!$P$3&amp;"-3"</f>
        <v>SS2016-0-1-3</v>
      </c>
    </row>
    <row r="1102" spans="1:13" x14ac:dyDescent="0.25">
      <c r="A1102" s="364">
        <f>'Order Form'!A143</f>
        <v>100487</v>
      </c>
      <c r="B1102" s="365">
        <f t="shared" si="71"/>
        <v>100487</v>
      </c>
      <c r="C1102" s="366">
        <f t="shared" si="72"/>
        <v>100487</v>
      </c>
      <c r="D1102" s="367">
        <f>'Order Form'!$N$2</f>
        <v>0</v>
      </c>
      <c r="E1102" s="368">
        <f>'Order Form'!$M$11</f>
        <v>0</v>
      </c>
      <c r="F1102" s="368" t="str">
        <f>IF(ISBLANK('Order Form'!$M$12),"",'Order Form'!$M$12)</f>
        <v/>
      </c>
      <c r="G1102" s="369">
        <f t="shared" ca="1" si="74"/>
        <v>42157</v>
      </c>
      <c r="H1102" s="370">
        <f>'Order Form'!$M$13</f>
        <v>0</v>
      </c>
      <c r="I1102" s="371">
        <f>'Order Form'!E143</f>
        <v>12.5</v>
      </c>
      <c r="J1102" s="372">
        <f>'Order Form'!M143</f>
        <v>0</v>
      </c>
      <c r="K1102" s="367" t="str">
        <f t="shared" si="73"/>
        <v>F</v>
      </c>
      <c r="L11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2" s="367" t="str">
        <f>"SS2016"&amp;"-"&amp;D1102&amp;"-"&amp;'Order Form'!$P$3&amp;"-3"</f>
        <v>SS2016-0-1-3</v>
      </c>
    </row>
    <row r="1103" spans="1:13" x14ac:dyDescent="0.25">
      <c r="A1103" s="364">
        <f>'Order Form'!A144</f>
        <v>100488</v>
      </c>
      <c r="B1103" s="365">
        <f t="shared" si="71"/>
        <v>100488</v>
      </c>
      <c r="C1103" s="366">
        <f t="shared" si="72"/>
        <v>100488</v>
      </c>
      <c r="D1103" s="367">
        <f>'Order Form'!$N$2</f>
        <v>0</v>
      </c>
      <c r="E1103" s="368">
        <f>'Order Form'!$M$11</f>
        <v>0</v>
      </c>
      <c r="F1103" s="368" t="str">
        <f>IF(ISBLANK('Order Form'!$M$12),"",'Order Form'!$M$12)</f>
        <v/>
      </c>
      <c r="G1103" s="369">
        <f t="shared" ca="1" si="74"/>
        <v>42157</v>
      </c>
      <c r="H1103" s="370">
        <f>'Order Form'!$M$13</f>
        <v>0</v>
      </c>
      <c r="I1103" s="371">
        <f>'Order Form'!E144</f>
        <v>12.5</v>
      </c>
      <c r="J1103" s="372">
        <f>'Order Form'!M144</f>
        <v>0</v>
      </c>
      <c r="K1103" s="367" t="str">
        <f t="shared" si="73"/>
        <v>F</v>
      </c>
      <c r="L11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3" s="367" t="str">
        <f>"SS2016"&amp;"-"&amp;D1103&amp;"-"&amp;'Order Form'!$P$3&amp;"-3"</f>
        <v>SS2016-0-1-3</v>
      </c>
    </row>
    <row r="1104" spans="1:13" x14ac:dyDescent="0.25">
      <c r="A1104" s="364">
        <f>'Order Form'!A145</f>
        <v>100489</v>
      </c>
      <c r="B1104" s="365">
        <f t="shared" si="71"/>
        <v>100489</v>
      </c>
      <c r="C1104" s="366">
        <f t="shared" si="72"/>
        <v>100489</v>
      </c>
      <c r="D1104" s="367">
        <f>'Order Form'!$N$2</f>
        <v>0</v>
      </c>
      <c r="E1104" s="368">
        <f>'Order Form'!$M$11</f>
        <v>0</v>
      </c>
      <c r="F1104" s="368" t="str">
        <f>IF(ISBLANK('Order Form'!$M$12),"",'Order Form'!$M$12)</f>
        <v/>
      </c>
      <c r="G1104" s="369">
        <f t="shared" ca="1" si="74"/>
        <v>42157</v>
      </c>
      <c r="H1104" s="370">
        <f>'Order Form'!$M$13</f>
        <v>0</v>
      </c>
      <c r="I1104" s="371">
        <f>'Order Form'!E145</f>
        <v>12.5</v>
      </c>
      <c r="J1104" s="372">
        <f>'Order Form'!M145</f>
        <v>0</v>
      </c>
      <c r="K1104" s="367" t="str">
        <f t="shared" si="73"/>
        <v>F</v>
      </c>
      <c r="L11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4" s="367" t="str">
        <f>"SS2016"&amp;"-"&amp;D1104&amp;"-"&amp;'Order Form'!$P$3&amp;"-3"</f>
        <v>SS2016-0-1-3</v>
      </c>
    </row>
    <row r="1105" spans="1:13" x14ac:dyDescent="0.25">
      <c r="A1105" s="364">
        <f>'Order Form'!A146</f>
        <v>107699</v>
      </c>
      <c r="B1105" s="365">
        <f t="shared" ref="B1105:B1168" si="75">A1105</f>
        <v>107699</v>
      </c>
      <c r="C1105" s="366">
        <f t="shared" ref="C1105:C1168" si="76">IF(B1105=0,A1105,B1105)</f>
        <v>107699</v>
      </c>
      <c r="D1105" s="367">
        <f>'Order Form'!$N$2</f>
        <v>0</v>
      </c>
      <c r="E1105" s="368">
        <f>'Order Form'!$M$11</f>
        <v>0</v>
      </c>
      <c r="F1105" s="368" t="str">
        <f>IF(ISBLANK('Order Form'!$M$12),"",'Order Form'!$M$12)</f>
        <v/>
      </c>
      <c r="G1105" s="369">
        <f t="shared" ca="1" si="74"/>
        <v>42157</v>
      </c>
      <c r="H1105" s="370">
        <f>'Order Form'!$M$13</f>
        <v>0</v>
      </c>
      <c r="I1105" s="371">
        <f>'Order Form'!E146</f>
        <v>12.5</v>
      </c>
      <c r="J1105" s="372">
        <f>'Order Form'!M146</f>
        <v>0</v>
      </c>
      <c r="K1105" s="367" t="str">
        <f t="shared" ref="K1105:K1168" si="77">IF(J1105=0,"F","T")</f>
        <v>F</v>
      </c>
      <c r="L11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5" s="367" t="str">
        <f>"SS2016"&amp;"-"&amp;D1105&amp;"-"&amp;'Order Form'!$P$3&amp;"-3"</f>
        <v>SS2016-0-1-3</v>
      </c>
    </row>
    <row r="1106" spans="1:13" x14ac:dyDescent="0.25">
      <c r="A1106" s="364">
        <f>'Order Form'!A147</f>
        <v>111626.70699999999</v>
      </c>
      <c r="B1106" s="365">
        <f t="shared" si="75"/>
        <v>111626.70699999999</v>
      </c>
      <c r="C1106" s="366">
        <f t="shared" si="76"/>
        <v>111626.70699999999</v>
      </c>
      <c r="D1106" s="367">
        <f>'Order Form'!$N$2</f>
        <v>0</v>
      </c>
      <c r="E1106" s="368">
        <f>'Order Form'!$M$11</f>
        <v>0</v>
      </c>
      <c r="F1106" s="368" t="str">
        <f>IF(ISBLANK('Order Form'!$M$12),"",'Order Form'!$M$12)</f>
        <v/>
      </c>
      <c r="G1106" s="369">
        <f t="shared" ca="1" si="74"/>
        <v>42157</v>
      </c>
      <c r="H1106" s="370">
        <f>'Order Form'!$M$13</f>
        <v>0</v>
      </c>
      <c r="I1106" s="371">
        <f>'Order Form'!E147</f>
        <v>12.5</v>
      </c>
      <c r="J1106" s="372">
        <f>'Order Form'!M147</f>
        <v>0</v>
      </c>
      <c r="K1106" s="367" t="str">
        <f t="shared" si="77"/>
        <v>F</v>
      </c>
      <c r="L11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6" s="367" t="str">
        <f>"SS2016"&amp;"-"&amp;D1106&amp;"-"&amp;'Order Form'!$P$3&amp;"-3"</f>
        <v>SS2016-0-1-3</v>
      </c>
    </row>
    <row r="1107" spans="1:13" x14ac:dyDescent="0.25">
      <c r="A1107" s="364">
        <f>'Order Form'!A148</f>
        <v>111665.93700000001</v>
      </c>
      <c r="B1107" s="365">
        <f t="shared" si="75"/>
        <v>111665.93700000001</v>
      </c>
      <c r="C1107" s="366">
        <f t="shared" si="76"/>
        <v>111665.93700000001</v>
      </c>
      <c r="D1107" s="367">
        <f>'Order Form'!$N$2</f>
        <v>0</v>
      </c>
      <c r="E1107" s="368">
        <f>'Order Form'!$M$11</f>
        <v>0</v>
      </c>
      <c r="F1107" s="368" t="str">
        <f>IF(ISBLANK('Order Form'!$M$12),"",'Order Form'!$M$12)</f>
        <v/>
      </c>
      <c r="G1107" s="369">
        <f t="shared" ca="1" si="74"/>
        <v>42157</v>
      </c>
      <c r="H1107" s="370">
        <f>'Order Form'!$M$13</f>
        <v>0</v>
      </c>
      <c r="I1107" s="371">
        <f>'Order Form'!E148</f>
        <v>12.5</v>
      </c>
      <c r="J1107" s="372">
        <f>'Order Form'!M148</f>
        <v>0</v>
      </c>
      <c r="K1107" s="367" t="str">
        <f t="shared" si="77"/>
        <v>F</v>
      </c>
      <c r="L11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7" s="367" t="str">
        <f>"SS2016"&amp;"-"&amp;D1107&amp;"-"&amp;'Order Form'!$P$3&amp;"-3"</f>
        <v>SS2016-0-1-3</v>
      </c>
    </row>
    <row r="1108" spans="1:13" x14ac:dyDescent="0.25">
      <c r="A1108" s="364">
        <f>'Order Form'!A149</f>
        <v>111647.73699999999</v>
      </c>
      <c r="B1108" s="365">
        <f t="shared" si="75"/>
        <v>111647.73699999999</v>
      </c>
      <c r="C1108" s="366">
        <f t="shared" si="76"/>
        <v>111647.73699999999</v>
      </c>
      <c r="D1108" s="367">
        <f>'Order Form'!$N$2</f>
        <v>0</v>
      </c>
      <c r="E1108" s="368">
        <f>'Order Form'!$M$11</f>
        <v>0</v>
      </c>
      <c r="F1108" s="368" t="str">
        <f>IF(ISBLANK('Order Form'!$M$12),"",'Order Form'!$M$12)</f>
        <v/>
      </c>
      <c r="G1108" s="369">
        <f t="shared" ca="1" si="74"/>
        <v>42157</v>
      </c>
      <c r="H1108" s="370">
        <f>'Order Form'!$M$13</f>
        <v>0</v>
      </c>
      <c r="I1108" s="371">
        <f>'Order Form'!E149</f>
        <v>12.5</v>
      </c>
      <c r="J1108" s="372">
        <f>'Order Form'!M149</f>
        <v>0</v>
      </c>
      <c r="K1108" s="367" t="str">
        <f t="shared" si="77"/>
        <v>F</v>
      </c>
      <c r="L11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8" s="367" t="str">
        <f>"SS2016"&amp;"-"&amp;D1108&amp;"-"&amp;'Order Form'!$P$3&amp;"-3"</f>
        <v>SS2016-0-1-3</v>
      </c>
    </row>
    <row r="1109" spans="1:13" x14ac:dyDescent="0.25">
      <c r="A1109" s="364">
        <f>'Order Form'!A150</f>
        <v>111644.901</v>
      </c>
      <c r="B1109" s="365">
        <f t="shared" si="75"/>
        <v>111644.901</v>
      </c>
      <c r="C1109" s="366">
        <f t="shared" si="76"/>
        <v>111644.901</v>
      </c>
      <c r="D1109" s="367">
        <f>'Order Form'!$N$2</f>
        <v>0</v>
      </c>
      <c r="E1109" s="368">
        <f>'Order Form'!$M$11</f>
        <v>0</v>
      </c>
      <c r="F1109" s="368" t="str">
        <f>IF(ISBLANK('Order Form'!$M$12),"",'Order Form'!$M$12)</f>
        <v/>
      </c>
      <c r="G1109" s="369">
        <f t="shared" ca="1" si="74"/>
        <v>42157</v>
      </c>
      <c r="H1109" s="370">
        <f>'Order Form'!$M$13</f>
        <v>0</v>
      </c>
      <c r="I1109" s="371">
        <f>'Order Form'!E150</f>
        <v>12.5</v>
      </c>
      <c r="J1109" s="372">
        <f>'Order Form'!M150</f>
        <v>0</v>
      </c>
      <c r="K1109" s="367" t="str">
        <f t="shared" si="77"/>
        <v>F</v>
      </c>
      <c r="L11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09" s="367" t="str">
        <f>"SS2016"&amp;"-"&amp;D1109&amp;"-"&amp;'Order Form'!$P$3&amp;"-3"</f>
        <v>SS2016-0-1-3</v>
      </c>
    </row>
    <row r="1110" spans="1:13" x14ac:dyDescent="0.25">
      <c r="A1110" s="364">
        <f>'Order Form'!A151</f>
        <v>100539</v>
      </c>
      <c r="B1110" s="365">
        <f t="shared" si="75"/>
        <v>100539</v>
      </c>
      <c r="C1110" s="366">
        <f t="shared" si="76"/>
        <v>100539</v>
      </c>
      <c r="D1110" s="367">
        <f>'Order Form'!$N$2</f>
        <v>0</v>
      </c>
      <c r="E1110" s="368">
        <f>'Order Form'!$M$11</f>
        <v>0</v>
      </c>
      <c r="F1110" s="368" t="str">
        <f>IF(ISBLANK('Order Form'!$M$12),"",'Order Form'!$M$12)</f>
        <v/>
      </c>
      <c r="G1110" s="369">
        <f t="shared" ca="1" si="74"/>
        <v>42157</v>
      </c>
      <c r="H1110" s="370">
        <f>'Order Form'!$M$13</f>
        <v>0</v>
      </c>
      <c r="I1110" s="371">
        <f>'Order Form'!E151</f>
        <v>12.5</v>
      </c>
      <c r="J1110" s="372">
        <f>'Order Form'!M151</f>
        <v>0</v>
      </c>
      <c r="K1110" s="367" t="str">
        <f t="shared" si="77"/>
        <v>F</v>
      </c>
      <c r="L11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0" s="367" t="str">
        <f>"SS2016"&amp;"-"&amp;D1110&amp;"-"&amp;'Order Form'!$P$3&amp;"-3"</f>
        <v>SS2016-0-1-3</v>
      </c>
    </row>
    <row r="1111" spans="1:13" x14ac:dyDescent="0.25">
      <c r="A1111" s="364">
        <f>'Order Form'!A152</f>
        <v>100241</v>
      </c>
      <c r="B1111" s="365">
        <f t="shared" si="75"/>
        <v>100241</v>
      </c>
      <c r="C1111" s="366">
        <f t="shared" si="76"/>
        <v>100241</v>
      </c>
      <c r="D1111" s="367">
        <f>'Order Form'!$N$2</f>
        <v>0</v>
      </c>
      <c r="E1111" s="368">
        <f>'Order Form'!$M$11</f>
        <v>0</v>
      </c>
      <c r="F1111" s="368" t="str">
        <f>IF(ISBLANK('Order Form'!$M$12),"",'Order Form'!$M$12)</f>
        <v/>
      </c>
      <c r="G1111" s="369">
        <f t="shared" ca="1" si="74"/>
        <v>42157</v>
      </c>
      <c r="H1111" s="370">
        <f>'Order Form'!$M$13</f>
        <v>0</v>
      </c>
      <c r="I1111" s="371">
        <f>'Order Form'!E152</f>
        <v>12.5</v>
      </c>
      <c r="J1111" s="372">
        <f>'Order Form'!M152</f>
        <v>0</v>
      </c>
      <c r="K1111" s="367" t="str">
        <f t="shared" si="77"/>
        <v>F</v>
      </c>
      <c r="L11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1" s="367" t="str">
        <f>"SS2016"&amp;"-"&amp;D1111&amp;"-"&amp;'Order Form'!$P$3&amp;"-3"</f>
        <v>SS2016-0-1-3</v>
      </c>
    </row>
    <row r="1112" spans="1:13" x14ac:dyDescent="0.25">
      <c r="A1112" s="364">
        <f>'Order Form'!A153</f>
        <v>100167</v>
      </c>
      <c r="B1112" s="365">
        <f t="shared" si="75"/>
        <v>100167</v>
      </c>
      <c r="C1112" s="366">
        <f t="shared" si="76"/>
        <v>100167</v>
      </c>
      <c r="D1112" s="367">
        <f>'Order Form'!$N$2</f>
        <v>0</v>
      </c>
      <c r="E1112" s="368">
        <f>'Order Form'!$M$11</f>
        <v>0</v>
      </c>
      <c r="F1112" s="368" t="str">
        <f>IF(ISBLANK('Order Form'!$M$12),"",'Order Form'!$M$12)</f>
        <v/>
      </c>
      <c r="G1112" s="369">
        <f t="shared" ca="1" si="74"/>
        <v>42157</v>
      </c>
      <c r="H1112" s="370">
        <f>'Order Form'!$M$13</f>
        <v>0</v>
      </c>
      <c r="I1112" s="371">
        <f>'Order Form'!E153</f>
        <v>12.5</v>
      </c>
      <c r="J1112" s="372">
        <f>'Order Form'!M153</f>
        <v>0</v>
      </c>
      <c r="K1112" s="367" t="str">
        <f t="shared" si="77"/>
        <v>F</v>
      </c>
      <c r="L11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2" s="367" t="str">
        <f>"SS2016"&amp;"-"&amp;D1112&amp;"-"&amp;'Order Form'!$P$3&amp;"-3"</f>
        <v>SS2016-0-1-3</v>
      </c>
    </row>
    <row r="1113" spans="1:13" x14ac:dyDescent="0.25">
      <c r="A1113" s="364">
        <f>'Order Form'!A154</f>
        <v>100530</v>
      </c>
      <c r="B1113" s="365">
        <f t="shared" si="75"/>
        <v>100530</v>
      </c>
      <c r="C1113" s="366">
        <f t="shared" si="76"/>
        <v>100530</v>
      </c>
      <c r="D1113" s="367">
        <f>'Order Form'!$N$2</f>
        <v>0</v>
      </c>
      <c r="E1113" s="368">
        <f>'Order Form'!$M$11</f>
        <v>0</v>
      </c>
      <c r="F1113" s="368" t="str">
        <f>IF(ISBLANK('Order Form'!$M$12),"",'Order Form'!$M$12)</f>
        <v/>
      </c>
      <c r="G1113" s="369">
        <f t="shared" ca="1" si="74"/>
        <v>42157</v>
      </c>
      <c r="H1113" s="370">
        <f>'Order Form'!$M$13</f>
        <v>0</v>
      </c>
      <c r="I1113" s="371">
        <f>'Order Form'!E154</f>
        <v>12.5</v>
      </c>
      <c r="J1113" s="372">
        <f>'Order Form'!M154</f>
        <v>0</v>
      </c>
      <c r="K1113" s="367" t="str">
        <f t="shared" si="77"/>
        <v>F</v>
      </c>
      <c r="L11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3" s="367" t="str">
        <f>"SS2016"&amp;"-"&amp;D1113&amp;"-"&amp;'Order Form'!$P$3&amp;"-3"</f>
        <v>SS2016-0-1-3</v>
      </c>
    </row>
    <row r="1114" spans="1:13" x14ac:dyDescent="0.25">
      <c r="A1114" s="364">
        <f>'Order Form'!A155</f>
        <v>100207</v>
      </c>
      <c r="B1114" s="365">
        <f t="shared" si="75"/>
        <v>100207</v>
      </c>
      <c r="C1114" s="366">
        <f t="shared" si="76"/>
        <v>100207</v>
      </c>
      <c r="D1114" s="367">
        <f>'Order Form'!$N$2</f>
        <v>0</v>
      </c>
      <c r="E1114" s="368">
        <f>'Order Form'!$M$11</f>
        <v>0</v>
      </c>
      <c r="F1114" s="368" t="str">
        <f>IF(ISBLANK('Order Form'!$M$12),"",'Order Form'!$M$12)</f>
        <v/>
      </c>
      <c r="G1114" s="369">
        <f t="shared" ca="1" si="74"/>
        <v>42157</v>
      </c>
      <c r="H1114" s="370">
        <f>'Order Form'!$M$13</f>
        <v>0</v>
      </c>
      <c r="I1114" s="371">
        <f>'Order Form'!E155</f>
        <v>12.5</v>
      </c>
      <c r="J1114" s="372">
        <f>'Order Form'!M155</f>
        <v>0</v>
      </c>
      <c r="K1114" s="367" t="str">
        <f t="shared" si="77"/>
        <v>F</v>
      </c>
      <c r="L11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4" s="367" t="str">
        <f>"SS2016"&amp;"-"&amp;D1114&amp;"-"&amp;'Order Form'!$P$3&amp;"-3"</f>
        <v>SS2016-0-1-3</v>
      </c>
    </row>
    <row r="1115" spans="1:13" x14ac:dyDescent="0.25">
      <c r="A1115" s="364">
        <f>'Order Form'!A156</f>
        <v>100536</v>
      </c>
      <c r="B1115" s="365">
        <f t="shared" si="75"/>
        <v>100536</v>
      </c>
      <c r="C1115" s="366">
        <f t="shared" si="76"/>
        <v>100536</v>
      </c>
      <c r="D1115" s="367">
        <f>'Order Form'!$N$2</f>
        <v>0</v>
      </c>
      <c r="E1115" s="368">
        <f>'Order Form'!$M$11</f>
        <v>0</v>
      </c>
      <c r="F1115" s="368" t="str">
        <f>IF(ISBLANK('Order Form'!$M$12),"",'Order Form'!$M$12)</f>
        <v/>
      </c>
      <c r="G1115" s="369">
        <f t="shared" ca="1" si="74"/>
        <v>42157</v>
      </c>
      <c r="H1115" s="370">
        <f>'Order Form'!$M$13</f>
        <v>0</v>
      </c>
      <c r="I1115" s="371">
        <f>'Order Form'!E156</f>
        <v>12.5</v>
      </c>
      <c r="J1115" s="372">
        <f>'Order Form'!M156</f>
        <v>0</v>
      </c>
      <c r="K1115" s="367" t="str">
        <f t="shared" si="77"/>
        <v>F</v>
      </c>
      <c r="L11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5" s="367" t="str">
        <f>"SS2016"&amp;"-"&amp;D1115&amp;"-"&amp;'Order Form'!$P$3&amp;"-3"</f>
        <v>SS2016-0-1-3</v>
      </c>
    </row>
    <row r="1116" spans="1:13" x14ac:dyDescent="0.25">
      <c r="A1116" s="364">
        <f>'Order Form'!A157</f>
        <v>100166</v>
      </c>
      <c r="B1116" s="365">
        <f t="shared" si="75"/>
        <v>100166</v>
      </c>
      <c r="C1116" s="366">
        <f t="shared" si="76"/>
        <v>100166</v>
      </c>
      <c r="D1116" s="367">
        <f>'Order Form'!$N$2</f>
        <v>0</v>
      </c>
      <c r="E1116" s="368">
        <f>'Order Form'!$M$11</f>
        <v>0</v>
      </c>
      <c r="F1116" s="368" t="str">
        <f>IF(ISBLANK('Order Form'!$M$12),"",'Order Form'!$M$12)</f>
        <v/>
      </c>
      <c r="G1116" s="369">
        <f t="shared" ca="1" si="74"/>
        <v>42157</v>
      </c>
      <c r="H1116" s="370">
        <f>'Order Form'!$M$13</f>
        <v>0</v>
      </c>
      <c r="I1116" s="371">
        <f>'Order Form'!E157</f>
        <v>12.5</v>
      </c>
      <c r="J1116" s="372">
        <f>'Order Form'!M157</f>
        <v>0</v>
      </c>
      <c r="K1116" s="367" t="str">
        <f t="shared" si="77"/>
        <v>F</v>
      </c>
      <c r="L11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6" s="367" t="str">
        <f>"SS2016"&amp;"-"&amp;D1116&amp;"-"&amp;'Order Form'!$P$3&amp;"-3"</f>
        <v>SS2016-0-1-3</v>
      </c>
    </row>
    <row r="1117" spans="1:13" x14ac:dyDescent="0.25">
      <c r="A1117" s="364">
        <f>'Order Form'!A158</f>
        <v>100541</v>
      </c>
      <c r="B1117" s="365">
        <f t="shared" si="75"/>
        <v>100541</v>
      </c>
      <c r="C1117" s="366">
        <f t="shared" si="76"/>
        <v>100541</v>
      </c>
      <c r="D1117" s="367">
        <f>'Order Form'!$N$2</f>
        <v>0</v>
      </c>
      <c r="E1117" s="368">
        <f>'Order Form'!$M$11</f>
        <v>0</v>
      </c>
      <c r="F1117" s="368" t="str">
        <f>IF(ISBLANK('Order Form'!$M$12),"",'Order Form'!$M$12)</f>
        <v/>
      </c>
      <c r="G1117" s="369">
        <f t="shared" ca="1" si="74"/>
        <v>42157</v>
      </c>
      <c r="H1117" s="370">
        <f>'Order Form'!$M$13</f>
        <v>0</v>
      </c>
      <c r="I1117" s="371">
        <f>'Order Form'!E158</f>
        <v>12.5</v>
      </c>
      <c r="J1117" s="372">
        <f>'Order Form'!M158</f>
        <v>0</v>
      </c>
      <c r="K1117" s="367" t="str">
        <f t="shared" si="77"/>
        <v>F</v>
      </c>
      <c r="L11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7" s="367" t="str">
        <f>"SS2016"&amp;"-"&amp;D1117&amp;"-"&amp;'Order Form'!$P$3&amp;"-3"</f>
        <v>SS2016-0-1-3</v>
      </c>
    </row>
    <row r="1118" spans="1:13" x14ac:dyDescent="0.25">
      <c r="A1118" s="364">
        <f>'Order Form'!A159</f>
        <v>108686</v>
      </c>
      <c r="B1118" s="365">
        <f t="shared" si="75"/>
        <v>108686</v>
      </c>
      <c r="C1118" s="366">
        <f t="shared" si="76"/>
        <v>108686</v>
      </c>
      <c r="D1118" s="367">
        <f>'Order Form'!$N$2</f>
        <v>0</v>
      </c>
      <c r="E1118" s="368">
        <f>'Order Form'!$M$11</f>
        <v>0</v>
      </c>
      <c r="F1118" s="368" t="str">
        <f>IF(ISBLANK('Order Form'!$M$12),"",'Order Form'!$M$12)</f>
        <v/>
      </c>
      <c r="G1118" s="369">
        <f t="shared" ca="1" si="74"/>
        <v>42157</v>
      </c>
      <c r="H1118" s="370">
        <f>'Order Form'!$M$13</f>
        <v>0</v>
      </c>
      <c r="I1118" s="371">
        <f>'Order Form'!E159</f>
        <v>12.5</v>
      </c>
      <c r="J1118" s="372">
        <f>'Order Form'!M159</f>
        <v>0</v>
      </c>
      <c r="K1118" s="367" t="str">
        <f t="shared" si="77"/>
        <v>F</v>
      </c>
      <c r="L11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8" s="367" t="str">
        <f>"SS2016"&amp;"-"&amp;D1118&amp;"-"&amp;'Order Form'!$P$3&amp;"-3"</f>
        <v>SS2016-0-1-3</v>
      </c>
    </row>
    <row r="1119" spans="1:13" x14ac:dyDescent="0.25">
      <c r="A1119" s="364">
        <f>'Order Form'!A160</f>
        <v>100533</v>
      </c>
      <c r="B1119" s="365">
        <f t="shared" si="75"/>
        <v>100533</v>
      </c>
      <c r="C1119" s="366">
        <f t="shared" si="76"/>
        <v>100533</v>
      </c>
      <c r="D1119" s="367">
        <f>'Order Form'!$N$2</f>
        <v>0</v>
      </c>
      <c r="E1119" s="368">
        <f>'Order Form'!$M$11</f>
        <v>0</v>
      </c>
      <c r="F1119" s="368" t="str">
        <f>IF(ISBLANK('Order Form'!$M$12),"",'Order Form'!$M$12)</f>
        <v/>
      </c>
      <c r="G1119" s="369">
        <f t="shared" ca="1" si="74"/>
        <v>42157</v>
      </c>
      <c r="H1119" s="370">
        <f>'Order Form'!$M$13</f>
        <v>0</v>
      </c>
      <c r="I1119" s="371">
        <f>'Order Form'!E160</f>
        <v>12.5</v>
      </c>
      <c r="J1119" s="372">
        <f>'Order Form'!M160</f>
        <v>0</v>
      </c>
      <c r="K1119" s="367" t="str">
        <f t="shared" si="77"/>
        <v>F</v>
      </c>
      <c r="L11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19" s="367" t="str">
        <f>"SS2016"&amp;"-"&amp;D1119&amp;"-"&amp;'Order Form'!$P$3&amp;"-3"</f>
        <v>SS2016-0-1-3</v>
      </c>
    </row>
    <row r="1120" spans="1:13" x14ac:dyDescent="0.25">
      <c r="A1120" s="364">
        <f>'Order Form'!A161</f>
        <v>100531</v>
      </c>
      <c r="B1120" s="365">
        <f t="shared" si="75"/>
        <v>100531</v>
      </c>
      <c r="C1120" s="366">
        <f t="shared" si="76"/>
        <v>100531</v>
      </c>
      <c r="D1120" s="367">
        <f>'Order Form'!$N$2</f>
        <v>0</v>
      </c>
      <c r="E1120" s="368">
        <f>'Order Form'!$M$11</f>
        <v>0</v>
      </c>
      <c r="F1120" s="368" t="str">
        <f>IF(ISBLANK('Order Form'!$M$12),"",'Order Form'!$M$12)</f>
        <v/>
      </c>
      <c r="G1120" s="369">
        <f t="shared" ca="1" si="74"/>
        <v>42157</v>
      </c>
      <c r="H1120" s="370">
        <f>'Order Form'!$M$13</f>
        <v>0</v>
      </c>
      <c r="I1120" s="371">
        <f>'Order Form'!E161</f>
        <v>12.5</v>
      </c>
      <c r="J1120" s="372">
        <f>'Order Form'!M161</f>
        <v>0</v>
      </c>
      <c r="K1120" s="367" t="str">
        <f t="shared" si="77"/>
        <v>F</v>
      </c>
      <c r="L11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0" s="367" t="str">
        <f>"SS2016"&amp;"-"&amp;D1120&amp;"-"&amp;'Order Form'!$P$3&amp;"-3"</f>
        <v>SS2016-0-1-3</v>
      </c>
    </row>
    <row r="1121" spans="1:13" x14ac:dyDescent="0.25">
      <c r="A1121" s="364">
        <f>'Order Form'!A162</f>
        <v>107719</v>
      </c>
      <c r="B1121" s="365">
        <f t="shared" si="75"/>
        <v>107719</v>
      </c>
      <c r="C1121" s="366">
        <f t="shared" si="76"/>
        <v>107719</v>
      </c>
      <c r="D1121" s="367">
        <f>'Order Form'!$N$2</f>
        <v>0</v>
      </c>
      <c r="E1121" s="368">
        <f>'Order Form'!$M$11</f>
        <v>0</v>
      </c>
      <c r="F1121" s="368" t="str">
        <f>IF(ISBLANK('Order Form'!$M$12),"",'Order Form'!$M$12)</f>
        <v/>
      </c>
      <c r="G1121" s="369">
        <f t="shared" ca="1" si="74"/>
        <v>42157</v>
      </c>
      <c r="H1121" s="370">
        <f>'Order Form'!$M$13</f>
        <v>0</v>
      </c>
      <c r="I1121" s="371">
        <f>'Order Form'!E162</f>
        <v>12.5</v>
      </c>
      <c r="J1121" s="372">
        <f>'Order Form'!M162</f>
        <v>0</v>
      </c>
      <c r="K1121" s="367" t="str">
        <f t="shared" si="77"/>
        <v>F</v>
      </c>
      <c r="L11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1" s="367" t="str">
        <f>"SS2016"&amp;"-"&amp;D1121&amp;"-"&amp;'Order Form'!$P$3&amp;"-3"</f>
        <v>SS2016-0-1-3</v>
      </c>
    </row>
    <row r="1122" spans="1:13" x14ac:dyDescent="0.25">
      <c r="A1122" s="364">
        <f>'Order Form'!A163</f>
        <v>100529</v>
      </c>
      <c r="B1122" s="365">
        <f t="shared" si="75"/>
        <v>100529</v>
      </c>
      <c r="C1122" s="366">
        <f t="shared" si="76"/>
        <v>100529</v>
      </c>
      <c r="D1122" s="367">
        <f>'Order Form'!$N$2</f>
        <v>0</v>
      </c>
      <c r="E1122" s="368">
        <f>'Order Form'!$M$11</f>
        <v>0</v>
      </c>
      <c r="F1122" s="368" t="str">
        <f>IF(ISBLANK('Order Form'!$M$12),"",'Order Form'!$M$12)</f>
        <v/>
      </c>
      <c r="G1122" s="369">
        <f t="shared" ca="1" si="74"/>
        <v>42157</v>
      </c>
      <c r="H1122" s="370">
        <f>'Order Form'!$M$13</f>
        <v>0</v>
      </c>
      <c r="I1122" s="371">
        <f>'Order Form'!E163</f>
        <v>12.5</v>
      </c>
      <c r="J1122" s="372">
        <f>'Order Form'!M163</f>
        <v>0</v>
      </c>
      <c r="K1122" s="367" t="str">
        <f t="shared" si="77"/>
        <v>F</v>
      </c>
      <c r="L11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2" s="367" t="str">
        <f>"SS2016"&amp;"-"&amp;D1122&amp;"-"&amp;'Order Form'!$P$3&amp;"-3"</f>
        <v>SS2016-0-1-3</v>
      </c>
    </row>
    <row r="1123" spans="1:13" x14ac:dyDescent="0.25">
      <c r="A1123" s="364">
        <f>'Order Form'!A164</f>
        <v>100534</v>
      </c>
      <c r="B1123" s="365">
        <f t="shared" si="75"/>
        <v>100534</v>
      </c>
      <c r="C1123" s="366">
        <f t="shared" si="76"/>
        <v>100534</v>
      </c>
      <c r="D1123" s="367">
        <f>'Order Form'!$N$2</f>
        <v>0</v>
      </c>
      <c r="E1123" s="368">
        <f>'Order Form'!$M$11</f>
        <v>0</v>
      </c>
      <c r="F1123" s="368" t="str">
        <f>IF(ISBLANK('Order Form'!$M$12),"",'Order Form'!$M$12)</f>
        <v/>
      </c>
      <c r="G1123" s="369">
        <f t="shared" ca="1" si="74"/>
        <v>42157</v>
      </c>
      <c r="H1123" s="370">
        <f>'Order Form'!$M$13</f>
        <v>0</v>
      </c>
      <c r="I1123" s="371">
        <f>'Order Form'!E164</f>
        <v>12.5</v>
      </c>
      <c r="J1123" s="372">
        <f>'Order Form'!M164</f>
        <v>0</v>
      </c>
      <c r="K1123" s="367" t="str">
        <f t="shared" si="77"/>
        <v>F</v>
      </c>
      <c r="L11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3" s="367" t="str">
        <f>"SS2016"&amp;"-"&amp;D1123&amp;"-"&amp;'Order Form'!$P$3&amp;"-3"</f>
        <v>SS2016-0-1-3</v>
      </c>
    </row>
    <row r="1124" spans="1:13" x14ac:dyDescent="0.25">
      <c r="A1124" s="364">
        <f>'Order Form'!A165</f>
        <v>100528</v>
      </c>
      <c r="B1124" s="365">
        <f t="shared" si="75"/>
        <v>100528</v>
      </c>
      <c r="C1124" s="366">
        <f t="shared" si="76"/>
        <v>100528</v>
      </c>
      <c r="D1124" s="367">
        <f>'Order Form'!$N$2</f>
        <v>0</v>
      </c>
      <c r="E1124" s="368">
        <f>'Order Form'!$M$11</f>
        <v>0</v>
      </c>
      <c r="F1124" s="368" t="str">
        <f>IF(ISBLANK('Order Form'!$M$12),"",'Order Form'!$M$12)</f>
        <v/>
      </c>
      <c r="G1124" s="369">
        <f t="shared" ca="1" si="74"/>
        <v>42157</v>
      </c>
      <c r="H1124" s="370">
        <f>'Order Form'!$M$13</f>
        <v>0</v>
      </c>
      <c r="I1124" s="371">
        <f>'Order Form'!E165</f>
        <v>12.5</v>
      </c>
      <c r="J1124" s="372">
        <f>'Order Form'!M165</f>
        <v>0</v>
      </c>
      <c r="K1124" s="367" t="str">
        <f t="shared" si="77"/>
        <v>F</v>
      </c>
      <c r="L11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4" s="367" t="str">
        <f>"SS2016"&amp;"-"&amp;D1124&amp;"-"&amp;'Order Form'!$P$3&amp;"-3"</f>
        <v>SS2016-0-1-3</v>
      </c>
    </row>
    <row r="1125" spans="1:13" x14ac:dyDescent="0.25">
      <c r="A1125" s="364">
        <f>'Order Form'!A166</f>
        <v>100382</v>
      </c>
      <c r="B1125" s="365">
        <f t="shared" si="75"/>
        <v>100382</v>
      </c>
      <c r="C1125" s="366">
        <f t="shared" si="76"/>
        <v>100382</v>
      </c>
      <c r="D1125" s="367">
        <f>'Order Form'!$N$2</f>
        <v>0</v>
      </c>
      <c r="E1125" s="368">
        <f>'Order Form'!$M$11</f>
        <v>0</v>
      </c>
      <c r="F1125" s="368" t="str">
        <f>IF(ISBLANK('Order Form'!$M$12),"",'Order Form'!$M$12)</f>
        <v/>
      </c>
      <c r="G1125" s="369">
        <f t="shared" ca="1" si="74"/>
        <v>42157</v>
      </c>
      <c r="H1125" s="370">
        <f>'Order Form'!$M$13</f>
        <v>0</v>
      </c>
      <c r="I1125" s="371">
        <f>'Order Form'!E166</f>
        <v>12.5</v>
      </c>
      <c r="J1125" s="372">
        <f>'Order Form'!M166</f>
        <v>0</v>
      </c>
      <c r="K1125" s="367" t="str">
        <f t="shared" si="77"/>
        <v>F</v>
      </c>
      <c r="L11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5" s="367" t="str">
        <f>"SS2016"&amp;"-"&amp;D1125&amp;"-"&amp;'Order Form'!$P$3&amp;"-3"</f>
        <v>SS2016-0-1-3</v>
      </c>
    </row>
    <row r="1126" spans="1:13" x14ac:dyDescent="0.25">
      <c r="A1126" s="364">
        <f>'Order Form'!A167</f>
        <v>108681</v>
      </c>
      <c r="B1126" s="365">
        <f t="shared" si="75"/>
        <v>108681</v>
      </c>
      <c r="C1126" s="366">
        <f t="shared" si="76"/>
        <v>108681</v>
      </c>
      <c r="D1126" s="367">
        <f>'Order Form'!$N$2</f>
        <v>0</v>
      </c>
      <c r="E1126" s="368">
        <f>'Order Form'!$M$11</f>
        <v>0</v>
      </c>
      <c r="F1126" s="368" t="str">
        <f>IF(ISBLANK('Order Form'!$M$12),"",'Order Form'!$M$12)</f>
        <v/>
      </c>
      <c r="G1126" s="369">
        <f t="shared" ca="1" si="74"/>
        <v>42157</v>
      </c>
      <c r="H1126" s="370">
        <f>'Order Form'!$M$13</f>
        <v>0</v>
      </c>
      <c r="I1126" s="371">
        <f>'Order Form'!E167</f>
        <v>12.5</v>
      </c>
      <c r="J1126" s="372">
        <f>'Order Form'!M167</f>
        <v>0</v>
      </c>
      <c r="K1126" s="367" t="str">
        <f t="shared" si="77"/>
        <v>F</v>
      </c>
      <c r="L11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6" s="367" t="str">
        <f>"SS2016"&amp;"-"&amp;D1126&amp;"-"&amp;'Order Form'!$P$3&amp;"-3"</f>
        <v>SS2016-0-1-3</v>
      </c>
    </row>
    <row r="1127" spans="1:13" x14ac:dyDescent="0.25">
      <c r="A1127" s="364">
        <f>'Order Form'!A168</f>
        <v>108680</v>
      </c>
      <c r="B1127" s="365">
        <f t="shared" si="75"/>
        <v>108680</v>
      </c>
      <c r="C1127" s="366">
        <f t="shared" si="76"/>
        <v>108680</v>
      </c>
      <c r="D1127" s="367">
        <f>'Order Form'!$N$2</f>
        <v>0</v>
      </c>
      <c r="E1127" s="368">
        <f>'Order Form'!$M$11</f>
        <v>0</v>
      </c>
      <c r="F1127" s="368" t="str">
        <f>IF(ISBLANK('Order Form'!$M$12),"",'Order Form'!$M$12)</f>
        <v/>
      </c>
      <c r="G1127" s="369">
        <f t="shared" ca="1" si="74"/>
        <v>42157</v>
      </c>
      <c r="H1127" s="370">
        <f>'Order Form'!$M$13</f>
        <v>0</v>
      </c>
      <c r="I1127" s="371">
        <f>'Order Form'!E168</f>
        <v>12.5</v>
      </c>
      <c r="J1127" s="372">
        <f>'Order Form'!M168</f>
        <v>0</v>
      </c>
      <c r="K1127" s="367" t="str">
        <f t="shared" si="77"/>
        <v>F</v>
      </c>
      <c r="L11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7" s="367" t="str">
        <f>"SS2016"&amp;"-"&amp;D1127&amp;"-"&amp;'Order Form'!$P$3&amp;"-3"</f>
        <v>SS2016-0-1-3</v>
      </c>
    </row>
    <row r="1128" spans="1:13" x14ac:dyDescent="0.25">
      <c r="A1128" s="364">
        <f>'Order Form'!A169</f>
        <v>111376</v>
      </c>
      <c r="B1128" s="365">
        <f t="shared" si="75"/>
        <v>111376</v>
      </c>
      <c r="C1128" s="366">
        <f t="shared" si="76"/>
        <v>111376</v>
      </c>
      <c r="D1128" s="367">
        <f>'Order Form'!$N$2</f>
        <v>0</v>
      </c>
      <c r="E1128" s="368">
        <f>'Order Form'!$M$11</f>
        <v>0</v>
      </c>
      <c r="F1128" s="368" t="str">
        <f>IF(ISBLANK('Order Form'!$M$12),"",'Order Form'!$M$12)</f>
        <v/>
      </c>
      <c r="G1128" s="369">
        <f t="shared" ca="1" si="74"/>
        <v>42157</v>
      </c>
      <c r="H1128" s="370">
        <f>'Order Form'!$M$13</f>
        <v>0</v>
      </c>
      <c r="I1128" s="371">
        <f>'Order Form'!E169</f>
        <v>12.5</v>
      </c>
      <c r="J1128" s="372">
        <f>'Order Form'!M169</f>
        <v>0</v>
      </c>
      <c r="K1128" s="367" t="str">
        <f t="shared" si="77"/>
        <v>F</v>
      </c>
      <c r="L11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8" s="367" t="str">
        <f>"SS2016"&amp;"-"&amp;D1128&amp;"-"&amp;'Order Form'!$P$3&amp;"-3"</f>
        <v>SS2016-0-1-3</v>
      </c>
    </row>
    <row r="1129" spans="1:13" x14ac:dyDescent="0.25">
      <c r="A1129" s="364">
        <f>'Order Form'!A170</f>
        <v>100546</v>
      </c>
      <c r="B1129" s="365">
        <f t="shared" si="75"/>
        <v>100546</v>
      </c>
      <c r="C1129" s="366">
        <f t="shared" si="76"/>
        <v>100546</v>
      </c>
      <c r="D1129" s="367">
        <f>'Order Form'!$N$2</f>
        <v>0</v>
      </c>
      <c r="E1129" s="368">
        <f>'Order Form'!$M$11</f>
        <v>0</v>
      </c>
      <c r="F1129" s="368" t="str">
        <f>IF(ISBLANK('Order Form'!$M$12),"",'Order Form'!$M$12)</f>
        <v/>
      </c>
      <c r="G1129" s="369">
        <f t="shared" ca="1" si="74"/>
        <v>42157</v>
      </c>
      <c r="H1129" s="370">
        <f>'Order Form'!$M$13</f>
        <v>0</v>
      </c>
      <c r="I1129" s="371">
        <f>'Order Form'!E170</f>
        <v>12.5</v>
      </c>
      <c r="J1129" s="372">
        <f>'Order Form'!M170</f>
        <v>0</v>
      </c>
      <c r="K1129" s="367" t="str">
        <f t="shared" si="77"/>
        <v>F</v>
      </c>
      <c r="L11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29" s="367" t="str">
        <f>"SS2016"&amp;"-"&amp;D1129&amp;"-"&amp;'Order Form'!$P$3&amp;"-3"</f>
        <v>SS2016-0-1-3</v>
      </c>
    </row>
    <row r="1130" spans="1:13" x14ac:dyDescent="0.25">
      <c r="A1130" s="364">
        <f>'Order Form'!A171</f>
        <v>101838</v>
      </c>
      <c r="B1130" s="365">
        <f t="shared" si="75"/>
        <v>101838</v>
      </c>
      <c r="C1130" s="366">
        <f t="shared" si="76"/>
        <v>101838</v>
      </c>
      <c r="D1130" s="367">
        <f>'Order Form'!$N$2</f>
        <v>0</v>
      </c>
      <c r="E1130" s="368">
        <f>'Order Form'!$M$11</f>
        <v>0</v>
      </c>
      <c r="F1130" s="368" t="str">
        <f>IF(ISBLANK('Order Form'!$M$12),"",'Order Form'!$M$12)</f>
        <v/>
      </c>
      <c r="G1130" s="369">
        <f t="shared" ca="1" si="74"/>
        <v>42157</v>
      </c>
      <c r="H1130" s="370">
        <f>'Order Form'!$M$13</f>
        <v>0</v>
      </c>
      <c r="I1130" s="371">
        <f>'Order Form'!E171</f>
        <v>12.5</v>
      </c>
      <c r="J1130" s="372">
        <f>'Order Form'!M171</f>
        <v>0</v>
      </c>
      <c r="K1130" s="367" t="str">
        <f t="shared" si="77"/>
        <v>F</v>
      </c>
      <c r="L11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0" s="367" t="str">
        <f>"SS2016"&amp;"-"&amp;D1130&amp;"-"&amp;'Order Form'!$P$3&amp;"-3"</f>
        <v>SS2016-0-1-3</v>
      </c>
    </row>
    <row r="1131" spans="1:13" x14ac:dyDescent="0.25">
      <c r="A1131" s="364">
        <f>'Order Form'!A172</f>
        <v>100545</v>
      </c>
      <c r="B1131" s="365">
        <f t="shared" si="75"/>
        <v>100545</v>
      </c>
      <c r="C1131" s="366">
        <f t="shared" si="76"/>
        <v>100545</v>
      </c>
      <c r="D1131" s="367">
        <f>'Order Form'!$N$2</f>
        <v>0</v>
      </c>
      <c r="E1131" s="368">
        <f>'Order Form'!$M$11</f>
        <v>0</v>
      </c>
      <c r="F1131" s="368" t="str">
        <f>IF(ISBLANK('Order Form'!$M$12),"",'Order Form'!$M$12)</f>
        <v/>
      </c>
      <c r="G1131" s="369">
        <f t="shared" ca="1" si="74"/>
        <v>42157</v>
      </c>
      <c r="H1131" s="370">
        <f>'Order Form'!$M$13</f>
        <v>0</v>
      </c>
      <c r="I1131" s="371">
        <f>'Order Form'!E172</f>
        <v>12.5</v>
      </c>
      <c r="J1131" s="372">
        <f>'Order Form'!M172</f>
        <v>0</v>
      </c>
      <c r="K1131" s="367" t="str">
        <f t="shared" si="77"/>
        <v>F</v>
      </c>
      <c r="L11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1" s="367" t="str">
        <f>"SS2016"&amp;"-"&amp;D1131&amp;"-"&amp;'Order Form'!$P$3&amp;"-3"</f>
        <v>SS2016-0-1-3</v>
      </c>
    </row>
    <row r="1132" spans="1:13" x14ac:dyDescent="0.25">
      <c r="A1132" s="364">
        <f>'Order Form'!A173</f>
        <v>107734</v>
      </c>
      <c r="B1132" s="365">
        <f t="shared" si="75"/>
        <v>107734</v>
      </c>
      <c r="C1132" s="366">
        <f t="shared" si="76"/>
        <v>107734</v>
      </c>
      <c r="D1132" s="367">
        <f>'Order Form'!$N$2</f>
        <v>0</v>
      </c>
      <c r="E1132" s="368">
        <f>'Order Form'!$M$11</f>
        <v>0</v>
      </c>
      <c r="F1132" s="368" t="str">
        <f>IF(ISBLANK('Order Form'!$M$12),"",'Order Form'!$M$12)</f>
        <v/>
      </c>
      <c r="G1132" s="369">
        <f t="shared" ca="1" si="74"/>
        <v>42157</v>
      </c>
      <c r="H1132" s="370">
        <f>'Order Form'!$M$13</f>
        <v>0</v>
      </c>
      <c r="I1132" s="371">
        <f>'Order Form'!E173</f>
        <v>12.5</v>
      </c>
      <c r="J1132" s="372">
        <f>'Order Form'!M173</f>
        <v>0</v>
      </c>
      <c r="K1132" s="367" t="str">
        <f t="shared" si="77"/>
        <v>F</v>
      </c>
      <c r="L11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2" s="367" t="str">
        <f>"SS2016"&amp;"-"&amp;D1132&amp;"-"&amp;'Order Form'!$P$3&amp;"-3"</f>
        <v>SS2016-0-1-3</v>
      </c>
    </row>
    <row r="1133" spans="1:13" x14ac:dyDescent="0.25">
      <c r="A1133" s="364">
        <f>'Order Form'!A174</f>
        <v>100544</v>
      </c>
      <c r="B1133" s="365">
        <f t="shared" si="75"/>
        <v>100544</v>
      </c>
      <c r="C1133" s="366">
        <f t="shared" si="76"/>
        <v>100544</v>
      </c>
      <c r="D1133" s="367">
        <f>'Order Form'!$N$2</f>
        <v>0</v>
      </c>
      <c r="E1133" s="368">
        <f>'Order Form'!$M$11</f>
        <v>0</v>
      </c>
      <c r="F1133" s="368" t="str">
        <f>IF(ISBLANK('Order Form'!$M$12),"",'Order Form'!$M$12)</f>
        <v/>
      </c>
      <c r="G1133" s="369">
        <f t="shared" ca="1" si="74"/>
        <v>42157</v>
      </c>
      <c r="H1133" s="370">
        <f>'Order Form'!$M$13</f>
        <v>0</v>
      </c>
      <c r="I1133" s="371">
        <f>'Order Form'!E174</f>
        <v>12.5</v>
      </c>
      <c r="J1133" s="372">
        <f>'Order Form'!M174</f>
        <v>0</v>
      </c>
      <c r="K1133" s="367" t="str">
        <f t="shared" si="77"/>
        <v>F</v>
      </c>
      <c r="L11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3" s="367" t="str">
        <f>"SS2016"&amp;"-"&amp;D1133&amp;"-"&amp;'Order Form'!$P$3&amp;"-3"</f>
        <v>SS2016-0-1-3</v>
      </c>
    </row>
    <row r="1134" spans="1:13" x14ac:dyDescent="0.25">
      <c r="A1134" s="364">
        <f>'Order Form'!A175</f>
        <v>111375</v>
      </c>
      <c r="B1134" s="365">
        <f t="shared" si="75"/>
        <v>111375</v>
      </c>
      <c r="C1134" s="366">
        <f t="shared" si="76"/>
        <v>111375</v>
      </c>
      <c r="D1134" s="367">
        <f>'Order Form'!$N$2</f>
        <v>0</v>
      </c>
      <c r="E1134" s="368">
        <f>'Order Form'!$M$11</f>
        <v>0</v>
      </c>
      <c r="F1134" s="368" t="str">
        <f>IF(ISBLANK('Order Form'!$M$12),"",'Order Form'!$M$12)</f>
        <v/>
      </c>
      <c r="G1134" s="369">
        <f t="shared" ca="1" si="74"/>
        <v>42157</v>
      </c>
      <c r="H1134" s="370">
        <f>'Order Form'!$M$13</f>
        <v>0</v>
      </c>
      <c r="I1134" s="371">
        <f>'Order Form'!E175</f>
        <v>12.5</v>
      </c>
      <c r="J1134" s="372">
        <f>'Order Form'!M175</f>
        <v>0</v>
      </c>
      <c r="K1134" s="367" t="str">
        <f t="shared" si="77"/>
        <v>F</v>
      </c>
      <c r="L11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4" s="367" t="str">
        <f>"SS2016"&amp;"-"&amp;D1134&amp;"-"&amp;'Order Form'!$P$3&amp;"-3"</f>
        <v>SS2016-0-1-3</v>
      </c>
    </row>
    <row r="1135" spans="1:13" x14ac:dyDescent="0.25">
      <c r="A1135" s="364">
        <f>'Order Form'!A176</f>
        <v>107717</v>
      </c>
      <c r="B1135" s="365">
        <f t="shared" si="75"/>
        <v>107717</v>
      </c>
      <c r="C1135" s="366">
        <f t="shared" si="76"/>
        <v>107717</v>
      </c>
      <c r="D1135" s="367">
        <f>'Order Form'!$N$2</f>
        <v>0</v>
      </c>
      <c r="E1135" s="368">
        <f>'Order Form'!$M$11</f>
        <v>0</v>
      </c>
      <c r="F1135" s="368" t="str">
        <f>IF(ISBLANK('Order Form'!$M$12),"",'Order Form'!$M$12)</f>
        <v/>
      </c>
      <c r="G1135" s="369">
        <f t="shared" ca="1" si="74"/>
        <v>42157</v>
      </c>
      <c r="H1135" s="370">
        <f>'Order Form'!$M$13</f>
        <v>0</v>
      </c>
      <c r="I1135" s="371">
        <f>'Order Form'!E176</f>
        <v>12.5</v>
      </c>
      <c r="J1135" s="372">
        <f>'Order Form'!M176</f>
        <v>0</v>
      </c>
      <c r="K1135" s="367" t="str">
        <f t="shared" si="77"/>
        <v>F</v>
      </c>
      <c r="L11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5" s="367" t="str">
        <f>"SS2016"&amp;"-"&amp;D1135&amp;"-"&amp;'Order Form'!$P$3&amp;"-3"</f>
        <v>SS2016-0-1-3</v>
      </c>
    </row>
    <row r="1136" spans="1:13" x14ac:dyDescent="0.25">
      <c r="A1136" s="364">
        <f>'Order Form'!A177</f>
        <v>107718</v>
      </c>
      <c r="B1136" s="365">
        <f t="shared" si="75"/>
        <v>107718</v>
      </c>
      <c r="C1136" s="366">
        <f t="shared" si="76"/>
        <v>107718</v>
      </c>
      <c r="D1136" s="367">
        <f>'Order Form'!$N$2</f>
        <v>0</v>
      </c>
      <c r="E1136" s="368">
        <f>'Order Form'!$M$11</f>
        <v>0</v>
      </c>
      <c r="F1136" s="368" t="str">
        <f>IF(ISBLANK('Order Form'!$M$12),"",'Order Form'!$M$12)</f>
        <v/>
      </c>
      <c r="G1136" s="369">
        <f t="shared" ca="1" si="74"/>
        <v>42157</v>
      </c>
      <c r="H1136" s="370">
        <f>'Order Form'!$M$13</f>
        <v>0</v>
      </c>
      <c r="I1136" s="371">
        <f>'Order Form'!E177</f>
        <v>12.5</v>
      </c>
      <c r="J1136" s="372">
        <f>'Order Form'!M177</f>
        <v>0</v>
      </c>
      <c r="K1136" s="367" t="str">
        <f t="shared" si="77"/>
        <v>F</v>
      </c>
      <c r="L11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6" s="367" t="str">
        <f>"SS2016"&amp;"-"&amp;D1136&amp;"-"&amp;'Order Form'!$P$3&amp;"-3"</f>
        <v>SS2016-0-1-3</v>
      </c>
    </row>
    <row r="1137" spans="1:13" x14ac:dyDescent="0.25">
      <c r="A1137" s="364">
        <f>'Order Form'!A178</f>
        <v>108676</v>
      </c>
      <c r="B1137" s="365">
        <f t="shared" si="75"/>
        <v>108676</v>
      </c>
      <c r="C1137" s="366">
        <f t="shared" si="76"/>
        <v>108676</v>
      </c>
      <c r="D1137" s="367">
        <f>'Order Form'!$N$2</f>
        <v>0</v>
      </c>
      <c r="E1137" s="368">
        <f>'Order Form'!$M$11</f>
        <v>0</v>
      </c>
      <c r="F1137" s="368" t="str">
        <f>IF(ISBLANK('Order Form'!$M$12),"",'Order Form'!$M$12)</f>
        <v/>
      </c>
      <c r="G1137" s="369">
        <f t="shared" ca="1" si="74"/>
        <v>42157</v>
      </c>
      <c r="H1137" s="370">
        <f>'Order Form'!$M$13</f>
        <v>0</v>
      </c>
      <c r="I1137" s="371">
        <f>'Order Form'!E178</f>
        <v>12.5</v>
      </c>
      <c r="J1137" s="372">
        <f>'Order Form'!M178</f>
        <v>0</v>
      </c>
      <c r="K1137" s="367" t="str">
        <f t="shared" si="77"/>
        <v>F</v>
      </c>
      <c r="L11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7" s="367" t="str">
        <f>"SS2016"&amp;"-"&amp;D1137&amp;"-"&amp;'Order Form'!$P$3&amp;"-3"</f>
        <v>SS2016-0-1-3</v>
      </c>
    </row>
    <row r="1138" spans="1:13" x14ac:dyDescent="0.25">
      <c r="A1138" s="364">
        <f>'Order Form'!A179</f>
        <v>108677</v>
      </c>
      <c r="B1138" s="365">
        <f t="shared" si="75"/>
        <v>108677</v>
      </c>
      <c r="C1138" s="366">
        <f t="shared" si="76"/>
        <v>108677</v>
      </c>
      <c r="D1138" s="367">
        <f>'Order Form'!$N$2</f>
        <v>0</v>
      </c>
      <c r="E1138" s="368">
        <f>'Order Form'!$M$11</f>
        <v>0</v>
      </c>
      <c r="F1138" s="368" t="str">
        <f>IF(ISBLANK('Order Form'!$M$12),"",'Order Form'!$M$12)</f>
        <v/>
      </c>
      <c r="G1138" s="369">
        <f t="shared" ca="1" si="74"/>
        <v>42157</v>
      </c>
      <c r="H1138" s="370">
        <f>'Order Form'!$M$13</f>
        <v>0</v>
      </c>
      <c r="I1138" s="371">
        <f>'Order Form'!E179</f>
        <v>12.5</v>
      </c>
      <c r="J1138" s="372">
        <f>'Order Form'!M179</f>
        <v>0</v>
      </c>
      <c r="K1138" s="367" t="str">
        <f t="shared" si="77"/>
        <v>F</v>
      </c>
      <c r="L11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8" s="367" t="str">
        <f>"SS2016"&amp;"-"&amp;D1138&amp;"-"&amp;'Order Form'!$P$3&amp;"-3"</f>
        <v>SS2016-0-1-3</v>
      </c>
    </row>
    <row r="1139" spans="1:13" x14ac:dyDescent="0.25">
      <c r="A1139" s="364">
        <f>'Order Form'!A180</f>
        <v>107743</v>
      </c>
      <c r="B1139" s="365">
        <f t="shared" si="75"/>
        <v>107743</v>
      </c>
      <c r="C1139" s="366">
        <f t="shared" si="76"/>
        <v>107743</v>
      </c>
      <c r="D1139" s="367">
        <f>'Order Form'!$N$2</f>
        <v>0</v>
      </c>
      <c r="E1139" s="368">
        <f>'Order Form'!$M$11</f>
        <v>0</v>
      </c>
      <c r="F1139" s="368" t="str">
        <f>IF(ISBLANK('Order Form'!$M$12),"",'Order Form'!$M$12)</f>
        <v/>
      </c>
      <c r="G1139" s="369">
        <f t="shared" ca="1" si="74"/>
        <v>42157</v>
      </c>
      <c r="H1139" s="370">
        <f>'Order Form'!$M$13</f>
        <v>0</v>
      </c>
      <c r="I1139" s="371">
        <f>'Order Form'!E180</f>
        <v>12.5</v>
      </c>
      <c r="J1139" s="372">
        <f>'Order Form'!M180</f>
        <v>0</v>
      </c>
      <c r="K1139" s="367" t="str">
        <f t="shared" si="77"/>
        <v>F</v>
      </c>
      <c r="L11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39" s="367" t="str">
        <f>"SS2016"&amp;"-"&amp;D1139&amp;"-"&amp;'Order Form'!$P$3&amp;"-3"</f>
        <v>SS2016-0-1-3</v>
      </c>
    </row>
    <row r="1140" spans="1:13" x14ac:dyDescent="0.25">
      <c r="A1140" s="364">
        <f>'Order Form'!A181</f>
        <v>107740</v>
      </c>
      <c r="B1140" s="365">
        <f t="shared" si="75"/>
        <v>107740</v>
      </c>
      <c r="C1140" s="366">
        <f t="shared" si="76"/>
        <v>107740</v>
      </c>
      <c r="D1140" s="367">
        <f>'Order Form'!$N$2</f>
        <v>0</v>
      </c>
      <c r="E1140" s="368">
        <f>'Order Form'!$M$11</f>
        <v>0</v>
      </c>
      <c r="F1140" s="368" t="str">
        <f>IF(ISBLANK('Order Form'!$M$12),"",'Order Form'!$M$12)</f>
        <v/>
      </c>
      <c r="G1140" s="369">
        <f t="shared" ca="1" si="74"/>
        <v>42157</v>
      </c>
      <c r="H1140" s="370">
        <f>'Order Form'!$M$13</f>
        <v>0</v>
      </c>
      <c r="I1140" s="371">
        <f>'Order Form'!E181</f>
        <v>12.5</v>
      </c>
      <c r="J1140" s="372">
        <f>'Order Form'!M181</f>
        <v>0</v>
      </c>
      <c r="K1140" s="367" t="str">
        <f t="shared" si="77"/>
        <v>F</v>
      </c>
      <c r="L11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0" s="367" t="str">
        <f>"SS2016"&amp;"-"&amp;D1140&amp;"-"&amp;'Order Form'!$P$3&amp;"-3"</f>
        <v>SS2016-0-1-3</v>
      </c>
    </row>
    <row r="1141" spans="1:13" x14ac:dyDescent="0.25">
      <c r="A1141" s="364">
        <f>'Order Form'!A182</f>
        <v>100526</v>
      </c>
      <c r="B1141" s="365">
        <f t="shared" si="75"/>
        <v>100526</v>
      </c>
      <c r="C1141" s="366">
        <f t="shared" si="76"/>
        <v>100526</v>
      </c>
      <c r="D1141" s="367">
        <f>'Order Form'!$N$2</f>
        <v>0</v>
      </c>
      <c r="E1141" s="368">
        <f>'Order Form'!$M$11</f>
        <v>0</v>
      </c>
      <c r="F1141" s="368" t="str">
        <f>IF(ISBLANK('Order Form'!$M$12),"",'Order Form'!$M$12)</f>
        <v/>
      </c>
      <c r="G1141" s="369">
        <f t="shared" ca="1" si="74"/>
        <v>42157</v>
      </c>
      <c r="H1141" s="370">
        <f>'Order Form'!$M$13</f>
        <v>0</v>
      </c>
      <c r="I1141" s="371">
        <f>'Order Form'!E182</f>
        <v>12.5</v>
      </c>
      <c r="J1141" s="372">
        <f>'Order Form'!M182</f>
        <v>0</v>
      </c>
      <c r="K1141" s="367" t="str">
        <f t="shared" si="77"/>
        <v>F</v>
      </c>
      <c r="L11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1" s="367" t="str">
        <f>"SS2016"&amp;"-"&amp;D1141&amp;"-"&amp;'Order Form'!$P$3&amp;"-3"</f>
        <v>SS2016-0-1-3</v>
      </c>
    </row>
    <row r="1142" spans="1:13" x14ac:dyDescent="0.25">
      <c r="A1142" s="364">
        <f>'Order Form'!A183</f>
        <v>100511</v>
      </c>
      <c r="B1142" s="365">
        <f t="shared" si="75"/>
        <v>100511</v>
      </c>
      <c r="C1142" s="366">
        <f t="shared" si="76"/>
        <v>100511</v>
      </c>
      <c r="D1142" s="367">
        <f>'Order Form'!$N$2</f>
        <v>0</v>
      </c>
      <c r="E1142" s="368">
        <f>'Order Form'!$M$11</f>
        <v>0</v>
      </c>
      <c r="F1142" s="368" t="str">
        <f>IF(ISBLANK('Order Form'!$M$12),"",'Order Form'!$M$12)</f>
        <v/>
      </c>
      <c r="G1142" s="369">
        <f t="shared" ca="1" si="74"/>
        <v>42157</v>
      </c>
      <c r="H1142" s="370">
        <f>'Order Form'!$M$13</f>
        <v>0</v>
      </c>
      <c r="I1142" s="371">
        <f>'Order Form'!E183</f>
        <v>12.5</v>
      </c>
      <c r="J1142" s="372">
        <f>'Order Form'!M183</f>
        <v>0</v>
      </c>
      <c r="K1142" s="367" t="str">
        <f t="shared" si="77"/>
        <v>F</v>
      </c>
      <c r="L11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2" s="367" t="str">
        <f>"SS2016"&amp;"-"&amp;D1142&amp;"-"&amp;'Order Form'!$P$3&amp;"-3"</f>
        <v>SS2016-0-1-3</v>
      </c>
    </row>
    <row r="1143" spans="1:13" x14ac:dyDescent="0.25">
      <c r="A1143" s="364">
        <f>'Order Form'!A184</f>
        <v>100141</v>
      </c>
      <c r="B1143" s="365">
        <f t="shared" si="75"/>
        <v>100141</v>
      </c>
      <c r="C1143" s="366">
        <f t="shared" si="76"/>
        <v>100141</v>
      </c>
      <c r="D1143" s="367">
        <f>'Order Form'!$N$2</f>
        <v>0</v>
      </c>
      <c r="E1143" s="368">
        <f>'Order Form'!$M$11</f>
        <v>0</v>
      </c>
      <c r="F1143" s="368" t="str">
        <f>IF(ISBLANK('Order Form'!$M$12),"",'Order Form'!$M$12)</f>
        <v/>
      </c>
      <c r="G1143" s="369">
        <f t="shared" ca="1" si="74"/>
        <v>42157</v>
      </c>
      <c r="H1143" s="370">
        <f>'Order Form'!$M$13</f>
        <v>0</v>
      </c>
      <c r="I1143" s="371">
        <f>'Order Form'!E184</f>
        <v>12.5</v>
      </c>
      <c r="J1143" s="372">
        <f>'Order Form'!M184</f>
        <v>0</v>
      </c>
      <c r="K1143" s="367" t="str">
        <f t="shared" si="77"/>
        <v>F</v>
      </c>
      <c r="L11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3" s="367" t="str">
        <f>"SS2016"&amp;"-"&amp;D1143&amp;"-"&amp;'Order Form'!$P$3&amp;"-3"</f>
        <v>SS2016-0-1-3</v>
      </c>
    </row>
    <row r="1144" spans="1:13" x14ac:dyDescent="0.25">
      <c r="A1144" s="364">
        <f>'Order Form'!A185</f>
        <v>100509</v>
      </c>
      <c r="B1144" s="365">
        <f t="shared" si="75"/>
        <v>100509</v>
      </c>
      <c r="C1144" s="366">
        <f t="shared" si="76"/>
        <v>100509</v>
      </c>
      <c r="D1144" s="367">
        <f>'Order Form'!$N$2</f>
        <v>0</v>
      </c>
      <c r="E1144" s="368">
        <f>'Order Form'!$M$11</f>
        <v>0</v>
      </c>
      <c r="F1144" s="368" t="str">
        <f>IF(ISBLANK('Order Form'!$M$12),"",'Order Form'!$M$12)</f>
        <v/>
      </c>
      <c r="G1144" s="369">
        <f t="shared" ca="1" si="74"/>
        <v>42157</v>
      </c>
      <c r="H1144" s="370">
        <f>'Order Form'!$M$13</f>
        <v>0</v>
      </c>
      <c r="I1144" s="371">
        <f>'Order Form'!E185</f>
        <v>12.5</v>
      </c>
      <c r="J1144" s="372">
        <f>'Order Form'!M185</f>
        <v>0</v>
      </c>
      <c r="K1144" s="367" t="str">
        <f t="shared" si="77"/>
        <v>F</v>
      </c>
      <c r="L11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4" s="367" t="str">
        <f>"SS2016"&amp;"-"&amp;D1144&amp;"-"&amp;'Order Form'!$P$3&amp;"-3"</f>
        <v>SS2016-0-1-3</v>
      </c>
    </row>
    <row r="1145" spans="1:13" x14ac:dyDescent="0.25">
      <c r="A1145" s="364">
        <f>'Order Form'!A186</f>
        <v>100860</v>
      </c>
      <c r="B1145" s="365">
        <f t="shared" si="75"/>
        <v>100860</v>
      </c>
      <c r="C1145" s="366">
        <f t="shared" si="76"/>
        <v>100860</v>
      </c>
      <c r="D1145" s="367">
        <f>'Order Form'!$N$2</f>
        <v>0</v>
      </c>
      <c r="E1145" s="368">
        <f>'Order Form'!$M$11</f>
        <v>0</v>
      </c>
      <c r="F1145" s="368" t="str">
        <f>IF(ISBLANK('Order Form'!$M$12),"",'Order Form'!$M$12)</f>
        <v/>
      </c>
      <c r="G1145" s="369">
        <f t="shared" ca="1" si="74"/>
        <v>42157</v>
      </c>
      <c r="H1145" s="370">
        <f>'Order Form'!$M$13</f>
        <v>0</v>
      </c>
      <c r="I1145" s="371">
        <f>'Order Form'!E186</f>
        <v>12.5</v>
      </c>
      <c r="J1145" s="372">
        <f>'Order Form'!M186</f>
        <v>0</v>
      </c>
      <c r="K1145" s="367" t="str">
        <f t="shared" si="77"/>
        <v>F</v>
      </c>
      <c r="L11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5" s="367" t="str">
        <f>"SS2016"&amp;"-"&amp;D1145&amp;"-"&amp;'Order Form'!$P$3&amp;"-3"</f>
        <v>SS2016-0-1-3</v>
      </c>
    </row>
    <row r="1146" spans="1:13" x14ac:dyDescent="0.25">
      <c r="A1146" s="364">
        <f>'Order Form'!A187</f>
        <v>100504</v>
      </c>
      <c r="B1146" s="365">
        <f t="shared" si="75"/>
        <v>100504</v>
      </c>
      <c r="C1146" s="366">
        <f t="shared" si="76"/>
        <v>100504</v>
      </c>
      <c r="D1146" s="367">
        <f>'Order Form'!$N$2</f>
        <v>0</v>
      </c>
      <c r="E1146" s="368">
        <f>'Order Form'!$M$11</f>
        <v>0</v>
      </c>
      <c r="F1146" s="368" t="str">
        <f>IF(ISBLANK('Order Form'!$M$12),"",'Order Form'!$M$12)</f>
        <v/>
      </c>
      <c r="G1146" s="369">
        <f t="shared" ca="1" si="74"/>
        <v>42157</v>
      </c>
      <c r="H1146" s="370">
        <f>'Order Form'!$M$13</f>
        <v>0</v>
      </c>
      <c r="I1146" s="371">
        <f>'Order Form'!E187</f>
        <v>12.5</v>
      </c>
      <c r="J1146" s="372">
        <f>'Order Form'!M187</f>
        <v>0</v>
      </c>
      <c r="K1146" s="367" t="str">
        <f t="shared" si="77"/>
        <v>F</v>
      </c>
      <c r="L11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6" s="367" t="str">
        <f>"SS2016"&amp;"-"&amp;D1146&amp;"-"&amp;'Order Form'!$P$3&amp;"-3"</f>
        <v>SS2016-0-1-3</v>
      </c>
    </row>
    <row r="1147" spans="1:13" x14ac:dyDescent="0.25">
      <c r="A1147" s="364">
        <f>'Order Form'!A188</f>
        <v>108691</v>
      </c>
      <c r="B1147" s="365">
        <f t="shared" si="75"/>
        <v>108691</v>
      </c>
      <c r="C1147" s="366">
        <f t="shared" si="76"/>
        <v>108691</v>
      </c>
      <c r="D1147" s="367">
        <f>'Order Form'!$N$2</f>
        <v>0</v>
      </c>
      <c r="E1147" s="368">
        <f>'Order Form'!$M$11</f>
        <v>0</v>
      </c>
      <c r="F1147" s="368" t="str">
        <f>IF(ISBLANK('Order Form'!$M$12),"",'Order Form'!$M$12)</f>
        <v/>
      </c>
      <c r="G1147" s="369">
        <f t="shared" ca="1" si="74"/>
        <v>42157</v>
      </c>
      <c r="H1147" s="370">
        <f>'Order Form'!$M$13</f>
        <v>0</v>
      </c>
      <c r="I1147" s="371">
        <f>'Order Form'!E188</f>
        <v>12.5</v>
      </c>
      <c r="J1147" s="372">
        <f>'Order Form'!M188</f>
        <v>0</v>
      </c>
      <c r="K1147" s="367" t="str">
        <f t="shared" si="77"/>
        <v>F</v>
      </c>
      <c r="L11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7" s="367" t="str">
        <f>"SS2016"&amp;"-"&amp;D1147&amp;"-"&amp;'Order Form'!$P$3&amp;"-3"</f>
        <v>SS2016-0-1-3</v>
      </c>
    </row>
    <row r="1148" spans="1:13" x14ac:dyDescent="0.25">
      <c r="A1148" s="364">
        <f>'Order Form'!A189</f>
        <v>108589</v>
      </c>
      <c r="B1148" s="365">
        <f t="shared" si="75"/>
        <v>108589</v>
      </c>
      <c r="C1148" s="366">
        <f t="shared" si="76"/>
        <v>108589</v>
      </c>
      <c r="D1148" s="367">
        <f>'Order Form'!$N$2</f>
        <v>0</v>
      </c>
      <c r="E1148" s="368">
        <f>'Order Form'!$M$11</f>
        <v>0</v>
      </c>
      <c r="F1148" s="368" t="str">
        <f>IF(ISBLANK('Order Form'!$M$12),"",'Order Form'!$M$12)</f>
        <v/>
      </c>
      <c r="G1148" s="369">
        <f t="shared" ca="1" si="74"/>
        <v>42157</v>
      </c>
      <c r="H1148" s="370">
        <f>'Order Form'!$M$13</f>
        <v>0</v>
      </c>
      <c r="I1148" s="371">
        <f>'Order Form'!E189</f>
        <v>12.5</v>
      </c>
      <c r="J1148" s="372">
        <f>'Order Form'!M189</f>
        <v>0</v>
      </c>
      <c r="K1148" s="367" t="str">
        <f t="shared" si="77"/>
        <v>F</v>
      </c>
      <c r="L11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8" s="367" t="str">
        <f>"SS2016"&amp;"-"&amp;D1148&amp;"-"&amp;'Order Form'!$P$3&amp;"-3"</f>
        <v>SS2016-0-1-3</v>
      </c>
    </row>
    <row r="1149" spans="1:13" x14ac:dyDescent="0.25">
      <c r="A1149" s="364">
        <f>'Order Form'!A190</f>
        <v>100515</v>
      </c>
      <c r="B1149" s="365">
        <f t="shared" si="75"/>
        <v>100515</v>
      </c>
      <c r="C1149" s="366">
        <f t="shared" si="76"/>
        <v>100515</v>
      </c>
      <c r="D1149" s="367">
        <f>'Order Form'!$N$2</f>
        <v>0</v>
      </c>
      <c r="E1149" s="368">
        <f>'Order Form'!$M$11</f>
        <v>0</v>
      </c>
      <c r="F1149" s="368" t="str">
        <f>IF(ISBLANK('Order Form'!$M$12),"",'Order Form'!$M$12)</f>
        <v/>
      </c>
      <c r="G1149" s="369">
        <f t="shared" ca="1" si="74"/>
        <v>42157</v>
      </c>
      <c r="H1149" s="370">
        <f>'Order Form'!$M$13</f>
        <v>0</v>
      </c>
      <c r="I1149" s="371">
        <f>'Order Form'!E190</f>
        <v>12.5</v>
      </c>
      <c r="J1149" s="372">
        <f>'Order Form'!M190</f>
        <v>0</v>
      </c>
      <c r="K1149" s="367" t="str">
        <f t="shared" si="77"/>
        <v>F</v>
      </c>
      <c r="L11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49" s="367" t="str">
        <f>"SS2016"&amp;"-"&amp;D1149&amp;"-"&amp;'Order Form'!$P$3&amp;"-3"</f>
        <v>SS2016-0-1-3</v>
      </c>
    </row>
    <row r="1150" spans="1:13" x14ac:dyDescent="0.25">
      <c r="A1150" s="364">
        <f>'Order Form'!A191</f>
        <v>108682</v>
      </c>
      <c r="B1150" s="365">
        <f t="shared" si="75"/>
        <v>108682</v>
      </c>
      <c r="C1150" s="366">
        <f t="shared" si="76"/>
        <v>108682</v>
      </c>
      <c r="D1150" s="367">
        <f>'Order Form'!$N$2</f>
        <v>0</v>
      </c>
      <c r="E1150" s="368">
        <f>'Order Form'!$M$11</f>
        <v>0</v>
      </c>
      <c r="F1150" s="368" t="str">
        <f>IF(ISBLANK('Order Form'!$M$12),"",'Order Form'!$M$12)</f>
        <v/>
      </c>
      <c r="G1150" s="369">
        <f t="shared" ca="1" si="74"/>
        <v>42157</v>
      </c>
      <c r="H1150" s="370">
        <f>'Order Form'!$M$13</f>
        <v>0</v>
      </c>
      <c r="I1150" s="371">
        <f>'Order Form'!E191</f>
        <v>12.5</v>
      </c>
      <c r="J1150" s="372">
        <f>'Order Form'!M191</f>
        <v>0</v>
      </c>
      <c r="K1150" s="367" t="str">
        <f t="shared" si="77"/>
        <v>F</v>
      </c>
      <c r="L11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0" s="367" t="str">
        <f>"SS2016"&amp;"-"&amp;D1150&amp;"-"&amp;'Order Form'!$P$3&amp;"-3"</f>
        <v>SS2016-0-1-3</v>
      </c>
    </row>
    <row r="1151" spans="1:13" x14ac:dyDescent="0.25">
      <c r="A1151" s="364">
        <f>'Order Form'!A192</f>
        <v>107705</v>
      </c>
      <c r="B1151" s="365">
        <f t="shared" si="75"/>
        <v>107705</v>
      </c>
      <c r="C1151" s="366">
        <f t="shared" si="76"/>
        <v>107705</v>
      </c>
      <c r="D1151" s="367">
        <f>'Order Form'!$N$2</f>
        <v>0</v>
      </c>
      <c r="E1151" s="368">
        <f>'Order Form'!$M$11</f>
        <v>0</v>
      </c>
      <c r="F1151" s="368" t="str">
        <f>IF(ISBLANK('Order Form'!$M$12),"",'Order Form'!$M$12)</f>
        <v/>
      </c>
      <c r="G1151" s="369">
        <f t="shared" ca="1" si="74"/>
        <v>42157</v>
      </c>
      <c r="H1151" s="370">
        <f>'Order Form'!$M$13</f>
        <v>0</v>
      </c>
      <c r="I1151" s="371">
        <f>'Order Form'!E192</f>
        <v>12.5</v>
      </c>
      <c r="J1151" s="372">
        <f>'Order Form'!M192</f>
        <v>0</v>
      </c>
      <c r="K1151" s="367" t="str">
        <f t="shared" si="77"/>
        <v>F</v>
      </c>
      <c r="L11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1" s="367" t="str">
        <f>"SS2016"&amp;"-"&amp;D1151&amp;"-"&amp;'Order Form'!$P$3&amp;"-3"</f>
        <v>SS2016-0-1-3</v>
      </c>
    </row>
    <row r="1152" spans="1:13" x14ac:dyDescent="0.25">
      <c r="A1152" s="364">
        <f>'Order Form'!A193</f>
        <v>107706</v>
      </c>
      <c r="B1152" s="365">
        <f t="shared" si="75"/>
        <v>107706</v>
      </c>
      <c r="C1152" s="366">
        <f t="shared" si="76"/>
        <v>107706</v>
      </c>
      <c r="D1152" s="367">
        <f>'Order Form'!$N$2</f>
        <v>0</v>
      </c>
      <c r="E1152" s="368">
        <f>'Order Form'!$M$11</f>
        <v>0</v>
      </c>
      <c r="F1152" s="368" t="str">
        <f>IF(ISBLANK('Order Form'!$M$12),"",'Order Form'!$M$12)</f>
        <v/>
      </c>
      <c r="G1152" s="369">
        <f t="shared" ca="1" si="74"/>
        <v>42157</v>
      </c>
      <c r="H1152" s="370">
        <f>'Order Form'!$M$13</f>
        <v>0</v>
      </c>
      <c r="I1152" s="371">
        <f>'Order Form'!E193</f>
        <v>12.5</v>
      </c>
      <c r="J1152" s="372">
        <f>'Order Form'!M193</f>
        <v>0</v>
      </c>
      <c r="K1152" s="367" t="str">
        <f t="shared" si="77"/>
        <v>F</v>
      </c>
      <c r="L11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2" s="367" t="str">
        <f>"SS2016"&amp;"-"&amp;D1152&amp;"-"&amp;'Order Form'!$P$3&amp;"-3"</f>
        <v>SS2016-0-1-3</v>
      </c>
    </row>
    <row r="1153" spans="1:13" x14ac:dyDescent="0.25">
      <c r="A1153" s="364">
        <f>'Order Form'!A194</f>
        <v>111662.55499999999</v>
      </c>
      <c r="B1153" s="365">
        <f t="shared" si="75"/>
        <v>111662.55499999999</v>
      </c>
      <c r="C1153" s="366">
        <f t="shared" si="76"/>
        <v>111662.55499999999</v>
      </c>
      <c r="D1153" s="367">
        <f>'Order Form'!$N$2</f>
        <v>0</v>
      </c>
      <c r="E1153" s="368">
        <f>'Order Form'!$M$11</f>
        <v>0</v>
      </c>
      <c r="F1153" s="368" t="str">
        <f>IF(ISBLANK('Order Form'!$M$12),"",'Order Form'!$M$12)</f>
        <v/>
      </c>
      <c r="G1153" s="369">
        <f t="shared" ca="1" si="74"/>
        <v>42157</v>
      </c>
      <c r="H1153" s="370">
        <f>'Order Form'!$M$13</f>
        <v>0</v>
      </c>
      <c r="I1153" s="371">
        <f>'Order Form'!E194</f>
        <v>12.5</v>
      </c>
      <c r="J1153" s="372">
        <f>'Order Form'!M194</f>
        <v>0</v>
      </c>
      <c r="K1153" s="367" t="str">
        <f t="shared" si="77"/>
        <v>F</v>
      </c>
      <c r="L11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3" s="367" t="str">
        <f>"SS2016"&amp;"-"&amp;D1153&amp;"-"&amp;'Order Form'!$P$3&amp;"-3"</f>
        <v>SS2016-0-1-3</v>
      </c>
    </row>
    <row r="1154" spans="1:13" x14ac:dyDescent="0.25">
      <c r="A1154" s="364">
        <f>'Order Form'!A195</f>
        <v>108590</v>
      </c>
      <c r="B1154" s="365">
        <f t="shared" si="75"/>
        <v>108590</v>
      </c>
      <c r="C1154" s="366">
        <f t="shared" si="76"/>
        <v>108590</v>
      </c>
      <c r="D1154" s="367">
        <f>'Order Form'!$N$2</f>
        <v>0</v>
      </c>
      <c r="E1154" s="368">
        <f>'Order Form'!$M$11</f>
        <v>0</v>
      </c>
      <c r="F1154" s="368" t="str">
        <f>IF(ISBLANK('Order Form'!$M$12),"",'Order Form'!$M$12)</f>
        <v/>
      </c>
      <c r="G1154" s="369">
        <f t="shared" ref="G1154:G1217" ca="1" si="78">TODAY()</f>
        <v>42157</v>
      </c>
      <c r="H1154" s="370">
        <f>'Order Form'!$M$13</f>
        <v>0</v>
      </c>
      <c r="I1154" s="371">
        <f>'Order Form'!E195</f>
        <v>12.5</v>
      </c>
      <c r="J1154" s="372">
        <f>'Order Form'!M195</f>
        <v>0</v>
      </c>
      <c r="K1154" s="367" t="str">
        <f t="shared" si="77"/>
        <v>F</v>
      </c>
      <c r="L11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4" s="367" t="str">
        <f>"SS2016"&amp;"-"&amp;D1154&amp;"-"&amp;'Order Form'!$P$3&amp;"-3"</f>
        <v>SS2016-0-1-3</v>
      </c>
    </row>
    <row r="1155" spans="1:13" x14ac:dyDescent="0.25">
      <c r="A1155" s="364">
        <f>'Order Form'!A196</f>
        <v>111432.55499999999</v>
      </c>
      <c r="B1155" s="365">
        <f t="shared" si="75"/>
        <v>111432.55499999999</v>
      </c>
      <c r="C1155" s="366">
        <f t="shared" si="76"/>
        <v>111432.55499999999</v>
      </c>
      <c r="D1155" s="367">
        <f>'Order Form'!$N$2</f>
        <v>0</v>
      </c>
      <c r="E1155" s="368">
        <f>'Order Form'!$M$11</f>
        <v>0</v>
      </c>
      <c r="F1155" s="368" t="str">
        <f>IF(ISBLANK('Order Form'!$M$12),"",'Order Form'!$M$12)</f>
        <v/>
      </c>
      <c r="G1155" s="369">
        <f t="shared" ca="1" si="78"/>
        <v>42157</v>
      </c>
      <c r="H1155" s="370">
        <f>'Order Form'!$M$13</f>
        <v>0</v>
      </c>
      <c r="I1155" s="371">
        <f>'Order Form'!E196</f>
        <v>12.5</v>
      </c>
      <c r="J1155" s="372">
        <f>'Order Form'!M196</f>
        <v>0</v>
      </c>
      <c r="K1155" s="367" t="str">
        <f t="shared" si="77"/>
        <v>F</v>
      </c>
      <c r="L11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5" s="367" t="str">
        <f>"SS2016"&amp;"-"&amp;D1155&amp;"-"&amp;'Order Form'!$P$3&amp;"-3"</f>
        <v>SS2016-0-1-3</v>
      </c>
    </row>
    <row r="1156" spans="1:13" x14ac:dyDescent="0.25">
      <c r="A1156" s="364">
        <f>'Order Form'!A197</f>
        <v>100510</v>
      </c>
      <c r="B1156" s="365">
        <f t="shared" si="75"/>
        <v>100510</v>
      </c>
      <c r="C1156" s="366">
        <f t="shared" si="76"/>
        <v>100510</v>
      </c>
      <c r="D1156" s="367">
        <f>'Order Form'!$N$2</f>
        <v>0</v>
      </c>
      <c r="E1156" s="368">
        <f>'Order Form'!$M$11</f>
        <v>0</v>
      </c>
      <c r="F1156" s="368" t="str">
        <f>IF(ISBLANK('Order Form'!$M$12),"",'Order Form'!$M$12)</f>
        <v/>
      </c>
      <c r="G1156" s="369">
        <f t="shared" ca="1" si="78"/>
        <v>42157</v>
      </c>
      <c r="H1156" s="370">
        <f>'Order Form'!$M$13</f>
        <v>0</v>
      </c>
      <c r="I1156" s="371">
        <f>'Order Form'!E197</f>
        <v>12.5</v>
      </c>
      <c r="J1156" s="372">
        <f>'Order Form'!M197</f>
        <v>0</v>
      </c>
      <c r="K1156" s="367" t="str">
        <f t="shared" si="77"/>
        <v>F</v>
      </c>
      <c r="L11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6" s="367" t="str">
        <f>"SS2016"&amp;"-"&amp;D1156&amp;"-"&amp;'Order Form'!$P$3&amp;"-3"</f>
        <v>SS2016-0-1-3</v>
      </c>
    </row>
    <row r="1157" spans="1:13" x14ac:dyDescent="0.25">
      <c r="A1157" s="364">
        <f>'Order Form'!A198</f>
        <v>100235</v>
      </c>
      <c r="B1157" s="365">
        <f t="shared" si="75"/>
        <v>100235</v>
      </c>
      <c r="C1157" s="366">
        <f t="shared" si="76"/>
        <v>100235</v>
      </c>
      <c r="D1157" s="367">
        <f>'Order Form'!$N$2</f>
        <v>0</v>
      </c>
      <c r="E1157" s="368">
        <f>'Order Form'!$M$11</f>
        <v>0</v>
      </c>
      <c r="F1157" s="368" t="str">
        <f>IF(ISBLANK('Order Form'!$M$12),"",'Order Form'!$M$12)</f>
        <v/>
      </c>
      <c r="G1157" s="369">
        <f t="shared" ca="1" si="78"/>
        <v>42157</v>
      </c>
      <c r="H1157" s="370">
        <f>'Order Form'!$M$13</f>
        <v>0</v>
      </c>
      <c r="I1157" s="371">
        <f>'Order Form'!E198</f>
        <v>12.5</v>
      </c>
      <c r="J1157" s="372">
        <f>'Order Form'!M198</f>
        <v>0</v>
      </c>
      <c r="K1157" s="367" t="str">
        <f t="shared" si="77"/>
        <v>F</v>
      </c>
      <c r="L11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7" s="367" t="str">
        <f>"SS2016"&amp;"-"&amp;D1157&amp;"-"&amp;'Order Form'!$P$3&amp;"-3"</f>
        <v>SS2016-0-1-3</v>
      </c>
    </row>
    <row r="1158" spans="1:13" x14ac:dyDescent="0.25">
      <c r="A1158" s="364">
        <f>'Order Form'!A199</f>
        <v>111663.21400000001</v>
      </c>
      <c r="B1158" s="365">
        <f t="shared" si="75"/>
        <v>111663.21400000001</v>
      </c>
      <c r="C1158" s="366">
        <f t="shared" si="76"/>
        <v>111663.21400000001</v>
      </c>
      <c r="D1158" s="367">
        <f>'Order Form'!$N$2</f>
        <v>0</v>
      </c>
      <c r="E1158" s="368">
        <f>'Order Form'!$M$11</f>
        <v>0</v>
      </c>
      <c r="F1158" s="368" t="str">
        <f>IF(ISBLANK('Order Form'!$M$12),"",'Order Form'!$M$12)</f>
        <v/>
      </c>
      <c r="G1158" s="369">
        <f t="shared" ca="1" si="78"/>
        <v>42157</v>
      </c>
      <c r="H1158" s="370">
        <f>'Order Form'!$M$13</f>
        <v>0</v>
      </c>
      <c r="I1158" s="371">
        <f>'Order Form'!E199</f>
        <v>12.5</v>
      </c>
      <c r="J1158" s="372">
        <f>'Order Form'!M199</f>
        <v>0</v>
      </c>
      <c r="K1158" s="367" t="str">
        <f t="shared" si="77"/>
        <v>F</v>
      </c>
      <c r="L11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8" s="367" t="str">
        <f>"SS2016"&amp;"-"&amp;D1158&amp;"-"&amp;'Order Form'!$P$3&amp;"-3"</f>
        <v>SS2016-0-1-3</v>
      </c>
    </row>
    <row r="1159" spans="1:13" x14ac:dyDescent="0.25">
      <c r="A1159" s="364">
        <f>'Order Form'!A200</f>
        <v>108690</v>
      </c>
      <c r="B1159" s="365">
        <f t="shared" si="75"/>
        <v>108690</v>
      </c>
      <c r="C1159" s="366">
        <f t="shared" si="76"/>
        <v>108690</v>
      </c>
      <c r="D1159" s="367">
        <f>'Order Form'!$N$2</f>
        <v>0</v>
      </c>
      <c r="E1159" s="368">
        <f>'Order Form'!$M$11</f>
        <v>0</v>
      </c>
      <c r="F1159" s="368" t="str">
        <f>IF(ISBLANK('Order Form'!$M$12),"",'Order Form'!$M$12)</f>
        <v/>
      </c>
      <c r="G1159" s="369">
        <f t="shared" ca="1" si="78"/>
        <v>42157</v>
      </c>
      <c r="H1159" s="370">
        <f>'Order Form'!$M$13</f>
        <v>0</v>
      </c>
      <c r="I1159" s="371">
        <f>'Order Form'!E200</f>
        <v>12.5</v>
      </c>
      <c r="J1159" s="372">
        <f>'Order Form'!M200</f>
        <v>0</v>
      </c>
      <c r="K1159" s="367" t="str">
        <f t="shared" si="77"/>
        <v>F</v>
      </c>
      <c r="L11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59" s="367" t="str">
        <f>"SS2016"&amp;"-"&amp;D1159&amp;"-"&amp;'Order Form'!$P$3&amp;"-3"</f>
        <v>SS2016-0-1-3</v>
      </c>
    </row>
    <row r="1160" spans="1:13" x14ac:dyDescent="0.25">
      <c r="A1160" s="364">
        <f>'Order Form'!A201</f>
        <v>111659.93700000001</v>
      </c>
      <c r="B1160" s="365">
        <f t="shared" si="75"/>
        <v>111659.93700000001</v>
      </c>
      <c r="C1160" s="366">
        <f t="shared" si="76"/>
        <v>111659.93700000001</v>
      </c>
      <c r="D1160" s="367">
        <f>'Order Form'!$N$2</f>
        <v>0</v>
      </c>
      <c r="E1160" s="368">
        <f>'Order Form'!$M$11</f>
        <v>0</v>
      </c>
      <c r="F1160" s="368" t="str">
        <f>IF(ISBLANK('Order Form'!$M$12),"",'Order Form'!$M$12)</f>
        <v/>
      </c>
      <c r="G1160" s="369">
        <f t="shared" ca="1" si="78"/>
        <v>42157</v>
      </c>
      <c r="H1160" s="370">
        <f>'Order Form'!$M$13</f>
        <v>0</v>
      </c>
      <c r="I1160" s="371">
        <f>'Order Form'!E201</f>
        <v>12.5</v>
      </c>
      <c r="J1160" s="372">
        <f>'Order Form'!M201</f>
        <v>0</v>
      </c>
      <c r="K1160" s="367" t="str">
        <f t="shared" si="77"/>
        <v>F</v>
      </c>
      <c r="L11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0" s="367" t="str">
        <f>"SS2016"&amp;"-"&amp;D1160&amp;"-"&amp;'Order Form'!$P$3&amp;"-3"</f>
        <v>SS2016-0-1-3</v>
      </c>
    </row>
    <row r="1161" spans="1:13" x14ac:dyDescent="0.25">
      <c r="A1161" s="364">
        <f>'Order Form'!A202</f>
        <v>107731</v>
      </c>
      <c r="B1161" s="365">
        <f t="shared" si="75"/>
        <v>107731</v>
      </c>
      <c r="C1161" s="366">
        <f t="shared" si="76"/>
        <v>107731</v>
      </c>
      <c r="D1161" s="367">
        <f>'Order Form'!$N$2</f>
        <v>0</v>
      </c>
      <c r="E1161" s="368">
        <f>'Order Form'!$M$11</f>
        <v>0</v>
      </c>
      <c r="F1161" s="368" t="str">
        <f>IF(ISBLANK('Order Form'!$M$12),"",'Order Form'!$M$12)</f>
        <v/>
      </c>
      <c r="G1161" s="369">
        <f t="shared" ca="1" si="78"/>
        <v>42157</v>
      </c>
      <c r="H1161" s="370">
        <f>'Order Form'!$M$13</f>
        <v>0</v>
      </c>
      <c r="I1161" s="371">
        <f>'Order Form'!E202</f>
        <v>12.5</v>
      </c>
      <c r="J1161" s="372">
        <f>'Order Form'!M202</f>
        <v>0</v>
      </c>
      <c r="K1161" s="367" t="str">
        <f t="shared" si="77"/>
        <v>F</v>
      </c>
      <c r="L11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1" s="367" t="str">
        <f>"SS2016"&amp;"-"&amp;D1161&amp;"-"&amp;'Order Form'!$P$3&amp;"-3"</f>
        <v>SS2016-0-1-3</v>
      </c>
    </row>
    <row r="1162" spans="1:13" x14ac:dyDescent="0.25">
      <c r="A1162" s="364">
        <f>'Order Form'!A203</f>
        <v>108704</v>
      </c>
      <c r="B1162" s="365">
        <f t="shared" si="75"/>
        <v>108704</v>
      </c>
      <c r="C1162" s="366">
        <f t="shared" si="76"/>
        <v>108704</v>
      </c>
      <c r="D1162" s="367">
        <f>'Order Form'!$N$2</f>
        <v>0</v>
      </c>
      <c r="E1162" s="368">
        <f>'Order Form'!$M$11</f>
        <v>0</v>
      </c>
      <c r="F1162" s="368" t="str">
        <f>IF(ISBLANK('Order Form'!$M$12),"",'Order Form'!$M$12)</f>
        <v/>
      </c>
      <c r="G1162" s="369">
        <f t="shared" ca="1" si="78"/>
        <v>42157</v>
      </c>
      <c r="H1162" s="370">
        <f>'Order Form'!$M$13</f>
        <v>0</v>
      </c>
      <c r="I1162" s="371">
        <f>'Order Form'!E203</f>
        <v>12.5</v>
      </c>
      <c r="J1162" s="372">
        <f>'Order Form'!M203</f>
        <v>0</v>
      </c>
      <c r="K1162" s="367" t="str">
        <f t="shared" si="77"/>
        <v>F</v>
      </c>
      <c r="L11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2" s="367" t="str">
        <f>"SS2016"&amp;"-"&amp;D1162&amp;"-"&amp;'Order Form'!$P$3&amp;"-3"</f>
        <v>SS2016-0-1-3</v>
      </c>
    </row>
    <row r="1163" spans="1:13" x14ac:dyDescent="0.25">
      <c r="A1163" s="364">
        <f>'Order Form'!A204</f>
        <v>111660.789</v>
      </c>
      <c r="B1163" s="365">
        <f t="shared" si="75"/>
        <v>111660.789</v>
      </c>
      <c r="C1163" s="366">
        <f t="shared" si="76"/>
        <v>111660.789</v>
      </c>
      <c r="D1163" s="367">
        <f>'Order Form'!$N$2</f>
        <v>0</v>
      </c>
      <c r="E1163" s="368">
        <f>'Order Form'!$M$11</f>
        <v>0</v>
      </c>
      <c r="F1163" s="368" t="str">
        <f>IF(ISBLANK('Order Form'!$M$12),"",'Order Form'!$M$12)</f>
        <v/>
      </c>
      <c r="G1163" s="369">
        <f t="shared" ca="1" si="78"/>
        <v>42157</v>
      </c>
      <c r="H1163" s="370">
        <f>'Order Form'!$M$13</f>
        <v>0</v>
      </c>
      <c r="I1163" s="371">
        <f>'Order Form'!E204</f>
        <v>12.5</v>
      </c>
      <c r="J1163" s="372">
        <f>'Order Form'!M204</f>
        <v>0</v>
      </c>
      <c r="K1163" s="367" t="str">
        <f t="shared" si="77"/>
        <v>F</v>
      </c>
      <c r="L11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3" s="367" t="str">
        <f>"SS2016"&amp;"-"&amp;D1163&amp;"-"&amp;'Order Form'!$P$3&amp;"-3"</f>
        <v>SS2016-0-1-3</v>
      </c>
    </row>
    <row r="1164" spans="1:13" x14ac:dyDescent="0.25">
      <c r="A1164" s="364">
        <f>'Order Form'!A205</f>
        <v>107745</v>
      </c>
      <c r="B1164" s="365">
        <f t="shared" si="75"/>
        <v>107745</v>
      </c>
      <c r="C1164" s="366">
        <f t="shared" si="76"/>
        <v>107745</v>
      </c>
      <c r="D1164" s="367">
        <f>'Order Form'!$N$2</f>
        <v>0</v>
      </c>
      <c r="E1164" s="368">
        <f>'Order Form'!$M$11</f>
        <v>0</v>
      </c>
      <c r="F1164" s="368" t="str">
        <f>IF(ISBLANK('Order Form'!$M$12),"",'Order Form'!$M$12)</f>
        <v/>
      </c>
      <c r="G1164" s="369">
        <f t="shared" ca="1" si="78"/>
        <v>42157</v>
      </c>
      <c r="H1164" s="370">
        <f>'Order Form'!$M$13</f>
        <v>0</v>
      </c>
      <c r="I1164" s="371">
        <f>'Order Form'!E205</f>
        <v>12.5</v>
      </c>
      <c r="J1164" s="372">
        <f>'Order Form'!M205</f>
        <v>0</v>
      </c>
      <c r="K1164" s="367" t="str">
        <f t="shared" si="77"/>
        <v>F</v>
      </c>
      <c r="L11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4" s="367" t="str">
        <f>"SS2016"&amp;"-"&amp;D1164&amp;"-"&amp;'Order Form'!$P$3&amp;"-3"</f>
        <v>SS2016-0-1-3</v>
      </c>
    </row>
    <row r="1165" spans="1:13" x14ac:dyDescent="0.25">
      <c r="A1165" s="364">
        <f>'Order Form'!A206</f>
        <v>111661.55499999999</v>
      </c>
      <c r="B1165" s="365">
        <f t="shared" si="75"/>
        <v>111661.55499999999</v>
      </c>
      <c r="C1165" s="366">
        <f t="shared" si="76"/>
        <v>111661.55499999999</v>
      </c>
      <c r="D1165" s="367">
        <f>'Order Form'!$N$2</f>
        <v>0</v>
      </c>
      <c r="E1165" s="368">
        <f>'Order Form'!$M$11</f>
        <v>0</v>
      </c>
      <c r="F1165" s="368" t="str">
        <f>IF(ISBLANK('Order Form'!$M$12),"",'Order Form'!$M$12)</f>
        <v/>
      </c>
      <c r="G1165" s="369">
        <f t="shared" ca="1" si="78"/>
        <v>42157</v>
      </c>
      <c r="H1165" s="370">
        <f>'Order Form'!$M$13</f>
        <v>0</v>
      </c>
      <c r="I1165" s="371">
        <f>'Order Form'!E206</f>
        <v>12.5</v>
      </c>
      <c r="J1165" s="372">
        <f>'Order Form'!M206</f>
        <v>0</v>
      </c>
      <c r="K1165" s="367" t="str">
        <f t="shared" si="77"/>
        <v>F</v>
      </c>
      <c r="L11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5" s="367" t="str">
        <f>"SS2016"&amp;"-"&amp;D1165&amp;"-"&amp;'Order Form'!$P$3&amp;"-3"</f>
        <v>SS2016-0-1-3</v>
      </c>
    </row>
    <row r="1166" spans="1:13" x14ac:dyDescent="0.25">
      <c r="A1166" s="364">
        <f>'Order Form'!A207</f>
        <v>100060</v>
      </c>
      <c r="B1166" s="365">
        <f t="shared" si="75"/>
        <v>100060</v>
      </c>
      <c r="C1166" s="366">
        <f t="shared" si="76"/>
        <v>100060</v>
      </c>
      <c r="D1166" s="367">
        <f>'Order Form'!$N$2</f>
        <v>0</v>
      </c>
      <c r="E1166" s="368">
        <f>'Order Form'!$M$11</f>
        <v>0</v>
      </c>
      <c r="F1166" s="368" t="str">
        <f>IF(ISBLANK('Order Form'!$M$12),"",'Order Form'!$M$12)</f>
        <v/>
      </c>
      <c r="G1166" s="369">
        <f t="shared" ca="1" si="78"/>
        <v>42157</v>
      </c>
      <c r="H1166" s="370">
        <f>'Order Form'!$M$13</f>
        <v>0</v>
      </c>
      <c r="I1166" s="371">
        <f>'Order Form'!E207</f>
        <v>12.5</v>
      </c>
      <c r="J1166" s="372">
        <f>'Order Form'!M207</f>
        <v>0</v>
      </c>
      <c r="K1166" s="367" t="str">
        <f t="shared" si="77"/>
        <v>F</v>
      </c>
      <c r="L11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6" s="367" t="str">
        <f>"SS2016"&amp;"-"&amp;D1166&amp;"-"&amp;'Order Form'!$P$3&amp;"-3"</f>
        <v>SS2016-0-1-3</v>
      </c>
    </row>
    <row r="1167" spans="1:13" x14ac:dyDescent="0.25">
      <c r="A1167" s="364">
        <f>'Order Form'!A208</f>
        <v>111640.5</v>
      </c>
      <c r="B1167" s="365">
        <f t="shared" si="75"/>
        <v>111640.5</v>
      </c>
      <c r="C1167" s="366">
        <f t="shared" si="76"/>
        <v>111640.5</v>
      </c>
      <c r="D1167" s="367">
        <f>'Order Form'!$N$2</f>
        <v>0</v>
      </c>
      <c r="E1167" s="368">
        <f>'Order Form'!$M$11</f>
        <v>0</v>
      </c>
      <c r="F1167" s="368" t="str">
        <f>IF(ISBLANK('Order Form'!$M$12),"",'Order Form'!$M$12)</f>
        <v/>
      </c>
      <c r="G1167" s="369">
        <f t="shared" ca="1" si="78"/>
        <v>42157</v>
      </c>
      <c r="H1167" s="370">
        <f>'Order Form'!$M$13</f>
        <v>0</v>
      </c>
      <c r="I1167" s="371">
        <f>'Order Form'!E208</f>
        <v>12.5</v>
      </c>
      <c r="J1167" s="372">
        <f>'Order Form'!M208</f>
        <v>0</v>
      </c>
      <c r="K1167" s="367" t="str">
        <f t="shared" si="77"/>
        <v>F</v>
      </c>
      <c r="L11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7" s="367" t="str">
        <f>"SS2016"&amp;"-"&amp;D1167&amp;"-"&amp;'Order Form'!$P$3&amp;"-3"</f>
        <v>SS2016-0-1-3</v>
      </c>
    </row>
    <row r="1168" spans="1:13" x14ac:dyDescent="0.25">
      <c r="A1168" s="364">
        <f>'Order Form'!A209</f>
        <v>111630.75199999999</v>
      </c>
      <c r="B1168" s="365">
        <f t="shared" si="75"/>
        <v>111630.75199999999</v>
      </c>
      <c r="C1168" s="366">
        <f t="shared" si="76"/>
        <v>111630.75199999999</v>
      </c>
      <c r="D1168" s="367">
        <f>'Order Form'!$N$2</f>
        <v>0</v>
      </c>
      <c r="E1168" s="368">
        <f>'Order Form'!$M$11</f>
        <v>0</v>
      </c>
      <c r="F1168" s="368" t="str">
        <f>IF(ISBLANK('Order Form'!$M$12),"",'Order Form'!$M$12)</f>
        <v/>
      </c>
      <c r="G1168" s="369">
        <f t="shared" ca="1" si="78"/>
        <v>42157</v>
      </c>
      <c r="H1168" s="370">
        <f>'Order Form'!$M$13</f>
        <v>0</v>
      </c>
      <c r="I1168" s="371">
        <f>'Order Form'!E209</f>
        <v>12.5</v>
      </c>
      <c r="J1168" s="372">
        <f>'Order Form'!M209</f>
        <v>0</v>
      </c>
      <c r="K1168" s="367" t="str">
        <f t="shared" si="77"/>
        <v>F</v>
      </c>
      <c r="L11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8" s="367" t="str">
        <f>"SS2016"&amp;"-"&amp;D1168&amp;"-"&amp;'Order Form'!$P$3&amp;"-3"</f>
        <v>SS2016-0-1-3</v>
      </c>
    </row>
    <row r="1169" spans="1:13" x14ac:dyDescent="0.25">
      <c r="A1169" s="364">
        <f>'Order Form'!A210</f>
        <v>108693</v>
      </c>
      <c r="B1169" s="365">
        <f t="shared" ref="B1169:B1232" si="79">A1169</f>
        <v>108693</v>
      </c>
      <c r="C1169" s="366">
        <f t="shared" ref="C1169:C1232" si="80">IF(B1169=0,A1169,B1169)</f>
        <v>108693</v>
      </c>
      <c r="D1169" s="367">
        <f>'Order Form'!$N$2</f>
        <v>0</v>
      </c>
      <c r="E1169" s="368">
        <f>'Order Form'!$M$11</f>
        <v>0</v>
      </c>
      <c r="F1169" s="368" t="str">
        <f>IF(ISBLANK('Order Form'!$M$12),"",'Order Form'!$M$12)</f>
        <v/>
      </c>
      <c r="G1169" s="369">
        <f t="shared" ca="1" si="78"/>
        <v>42157</v>
      </c>
      <c r="H1169" s="370">
        <f>'Order Form'!$M$13</f>
        <v>0</v>
      </c>
      <c r="I1169" s="371">
        <f>'Order Form'!E210</f>
        <v>12.5</v>
      </c>
      <c r="J1169" s="372">
        <f>'Order Form'!M210</f>
        <v>0</v>
      </c>
      <c r="K1169" s="367" t="str">
        <f t="shared" ref="K1169:K1232" si="81">IF(J1169=0,"F","T")</f>
        <v>F</v>
      </c>
      <c r="L11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69" s="367" t="str">
        <f>"SS2016"&amp;"-"&amp;D1169&amp;"-"&amp;'Order Form'!$P$3&amp;"-3"</f>
        <v>SS2016-0-1-3</v>
      </c>
    </row>
    <row r="1170" spans="1:13" x14ac:dyDescent="0.25">
      <c r="A1170" s="364">
        <f>'Order Form'!A211</f>
        <v>108694</v>
      </c>
      <c r="B1170" s="365">
        <f t="shared" si="79"/>
        <v>108694</v>
      </c>
      <c r="C1170" s="366">
        <f t="shared" si="80"/>
        <v>108694</v>
      </c>
      <c r="D1170" s="367">
        <f>'Order Form'!$N$2</f>
        <v>0</v>
      </c>
      <c r="E1170" s="368">
        <f>'Order Form'!$M$11</f>
        <v>0</v>
      </c>
      <c r="F1170" s="368" t="str">
        <f>IF(ISBLANK('Order Form'!$M$12),"",'Order Form'!$M$12)</f>
        <v/>
      </c>
      <c r="G1170" s="369">
        <f t="shared" ca="1" si="78"/>
        <v>42157</v>
      </c>
      <c r="H1170" s="370">
        <f>'Order Form'!$M$13</f>
        <v>0</v>
      </c>
      <c r="I1170" s="371">
        <f>'Order Form'!E211</f>
        <v>12.5</v>
      </c>
      <c r="J1170" s="372">
        <f>'Order Form'!M211</f>
        <v>0</v>
      </c>
      <c r="K1170" s="367" t="str">
        <f t="shared" si="81"/>
        <v>F</v>
      </c>
      <c r="L11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0" s="367" t="str">
        <f>"SS2016"&amp;"-"&amp;D1170&amp;"-"&amp;'Order Form'!$P$3&amp;"-3"</f>
        <v>SS2016-0-1-3</v>
      </c>
    </row>
    <row r="1171" spans="1:13" x14ac:dyDescent="0.25">
      <c r="A1171" s="364">
        <f>'Order Form'!A212</f>
        <v>111658.409</v>
      </c>
      <c r="B1171" s="365">
        <f t="shared" si="79"/>
        <v>111658.409</v>
      </c>
      <c r="C1171" s="366">
        <f t="shared" si="80"/>
        <v>111658.409</v>
      </c>
      <c r="D1171" s="367">
        <f>'Order Form'!$N$2</f>
        <v>0</v>
      </c>
      <c r="E1171" s="368">
        <f>'Order Form'!$M$11</f>
        <v>0</v>
      </c>
      <c r="F1171" s="368" t="str">
        <f>IF(ISBLANK('Order Form'!$M$12),"",'Order Form'!$M$12)</f>
        <v/>
      </c>
      <c r="G1171" s="369">
        <f t="shared" ca="1" si="78"/>
        <v>42157</v>
      </c>
      <c r="H1171" s="370">
        <f>'Order Form'!$M$13</f>
        <v>0</v>
      </c>
      <c r="I1171" s="371">
        <f>'Order Form'!E212</f>
        <v>12.5</v>
      </c>
      <c r="J1171" s="372">
        <f>'Order Form'!M212</f>
        <v>0</v>
      </c>
      <c r="K1171" s="367" t="str">
        <f t="shared" si="81"/>
        <v>F</v>
      </c>
      <c r="L11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1" s="367" t="str">
        <f>"SS2016"&amp;"-"&amp;D1171&amp;"-"&amp;'Order Form'!$P$3&amp;"-3"</f>
        <v>SS2016-0-1-3</v>
      </c>
    </row>
    <row r="1172" spans="1:13" x14ac:dyDescent="0.25">
      <c r="A1172" s="364">
        <f>'Order Form'!A213</f>
        <v>100069</v>
      </c>
      <c r="B1172" s="365">
        <f t="shared" si="79"/>
        <v>100069</v>
      </c>
      <c r="C1172" s="366">
        <f t="shared" si="80"/>
        <v>100069</v>
      </c>
      <c r="D1172" s="367">
        <f>'Order Form'!$N$2</f>
        <v>0</v>
      </c>
      <c r="E1172" s="368">
        <f>'Order Form'!$M$11</f>
        <v>0</v>
      </c>
      <c r="F1172" s="368" t="str">
        <f>IF(ISBLANK('Order Form'!$M$12),"",'Order Form'!$M$12)</f>
        <v/>
      </c>
      <c r="G1172" s="369">
        <f t="shared" ca="1" si="78"/>
        <v>42157</v>
      </c>
      <c r="H1172" s="370">
        <f>'Order Form'!$M$13</f>
        <v>0</v>
      </c>
      <c r="I1172" s="371">
        <f>'Order Form'!E213</f>
        <v>12.5</v>
      </c>
      <c r="J1172" s="372">
        <f>'Order Form'!M213</f>
        <v>0</v>
      </c>
      <c r="K1172" s="367" t="str">
        <f t="shared" si="81"/>
        <v>F</v>
      </c>
      <c r="L11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2" s="367" t="str">
        <f>"SS2016"&amp;"-"&amp;D1172&amp;"-"&amp;'Order Form'!$P$3&amp;"-3"</f>
        <v>SS2016-0-1-3</v>
      </c>
    </row>
    <row r="1173" spans="1:13" x14ac:dyDescent="0.25">
      <c r="A1173" s="364">
        <f>'Order Form'!A214</f>
        <v>111659.845</v>
      </c>
      <c r="B1173" s="365">
        <f t="shared" si="79"/>
        <v>111659.845</v>
      </c>
      <c r="C1173" s="366">
        <f t="shared" si="80"/>
        <v>111659.845</v>
      </c>
      <c r="D1173" s="367">
        <f>'Order Form'!$N$2</f>
        <v>0</v>
      </c>
      <c r="E1173" s="368">
        <f>'Order Form'!$M$11</f>
        <v>0</v>
      </c>
      <c r="F1173" s="368" t="str">
        <f>IF(ISBLANK('Order Form'!$M$12),"",'Order Form'!$M$12)</f>
        <v/>
      </c>
      <c r="G1173" s="369">
        <f t="shared" ca="1" si="78"/>
        <v>42157</v>
      </c>
      <c r="H1173" s="370">
        <f>'Order Form'!$M$13</f>
        <v>0</v>
      </c>
      <c r="I1173" s="371">
        <f>'Order Form'!E214</f>
        <v>12.5</v>
      </c>
      <c r="J1173" s="372">
        <f>'Order Form'!M214</f>
        <v>0</v>
      </c>
      <c r="K1173" s="367" t="str">
        <f t="shared" si="81"/>
        <v>F</v>
      </c>
      <c r="L11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3" s="367" t="str">
        <f>"SS2016"&amp;"-"&amp;D1173&amp;"-"&amp;'Order Form'!$P$3&amp;"-3"</f>
        <v>SS2016-0-1-3</v>
      </c>
    </row>
    <row r="1174" spans="1:13" x14ac:dyDescent="0.25">
      <c r="A1174" s="364">
        <f>'Order Form'!A215</f>
        <v>108695</v>
      </c>
      <c r="B1174" s="365">
        <f t="shared" si="79"/>
        <v>108695</v>
      </c>
      <c r="C1174" s="366">
        <f t="shared" si="80"/>
        <v>108695</v>
      </c>
      <c r="D1174" s="367">
        <f>'Order Form'!$N$2</f>
        <v>0</v>
      </c>
      <c r="E1174" s="368">
        <f>'Order Form'!$M$11</f>
        <v>0</v>
      </c>
      <c r="F1174" s="368" t="str">
        <f>IF(ISBLANK('Order Form'!$M$12),"",'Order Form'!$M$12)</f>
        <v/>
      </c>
      <c r="G1174" s="369">
        <f t="shared" ca="1" si="78"/>
        <v>42157</v>
      </c>
      <c r="H1174" s="370">
        <f>'Order Form'!$M$13</f>
        <v>0</v>
      </c>
      <c r="I1174" s="371">
        <f>'Order Form'!E215</f>
        <v>12.5</v>
      </c>
      <c r="J1174" s="372">
        <f>'Order Form'!M215</f>
        <v>0</v>
      </c>
      <c r="K1174" s="367" t="str">
        <f t="shared" si="81"/>
        <v>F</v>
      </c>
      <c r="L11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4" s="367" t="str">
        <f>"SS2016"&amp;"-"&amp;D1174&amp;"-"&amp;'Order Form'!$P$3&amp;"-3"</f>
        <v>SS2016-0-1-3</v>
      </c>
    </row>
    <row r="1175" spans="1:13" x14ac:dyDescent="0.25">
      <c r="A1175" s="364">
        <f>'Order Form'!A216</f>
        <v>111657.55499999999</v>
      </c>
      <c r="B1175" s="365">
        <f t="shared" si="79"/>
        <v>111657.55499999999</v>
      </c>
      <c r="C1175" s="366">
        <f t="shared" si="80"/>
        <v>111657.55499999999</v>
      </c>
      <c r="D1175" s="367">
        <f>'Order Form'!$N$2</f>
        <v>0</v>
      </c>
      <c r="E1175" s="368">
        <f>'Order Form'!$M$11</f>
        <v>0</v>
      </c>
      <c r="F1175" s="368" t="str">
        <f>IF(ISBLANK('Order Form'!$M$12),"",'Order Form'!$M$12)</f>
        <v/>
      </c>
      <c r="G1175" s="369">
        <f t="shared" ca="1" si="78"/>
        <v>42157</v>
      </c>
      <c r="H1175" s="370">
        <f>'Order Form'!$M$13</f>
        <v>0</v>
      </c>
      <c r="I1175" s="371">
        <f>'Order Form'!E216</f>
        <v>12.5</v>
      </c>
      <c r="J1175" s="372">
        <f>'Order Form'!M216</f>
        <v>0</v>
      </c>
      <c r="K1175" s="367" t="str">
        <f t="shared" si="81"/>
        <v>F</v>
      </c>
      <c r="L11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5" s="367" t="str">
        <f>"SS2016"&amp;"-"&amp;D1175&amp;"-"&amp;'Order Form'!$P$3&amp;"-3"</f>
        <v>SS2016-0-1-3</v>
      </c>
    </row>
    <row r="1176" spans="1:13" x14ac:dyDescent="0.25">
      <c r="A1176" s="364">
        <f>'Order Form'!A217</f>
        <v>108701</v>
      </c>
      <c r="B1176" s="365">
        <f t="shared" si="79"/>
        <v>108701</v>
      </c>
      <c r="C1176" s="366">
        <f t="shared" si="80"/>
        <v>108701</v>
      </c>
      <c r="D1176" s="367">
        <f>'Order Form'!$N$2</f>
        <v>0</v>
      </c>
      <c r="E1176" s="368">
        <f>'Order Form'!$M$11</f>
        <v>0</v>
      </c>
      <c r="F1176" s="368" t="str">
        <f>IF(ISBLANK('Order Form'!$M$12),"",'Order Form'!$M$12)</f>
        <v/>
      </c>
      <c r="G1176" s="369">
        <f t="shared" ca="1" si="78"/>
        <v>42157</v>
      </c>
      <c r="H1176" s="370">
        <f>'Order Form'!$M$13</f>
        <v>0</v>
      </c>
      <c r="I1176" s="371">
        <f>'Order Form'!E217</f>
        <v>12.5</v>
      </c>
      <c r="J1176" s="372">
        <f>'Order Form'!M217</f>
        <v>0</v>
      </c>
      <c r="K1176" s="367" t="str">
        <f t="shared" si="81"/>
        <v>F</v>
      </c>
      <c r="L11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6" s="367" t="str">
        <f>"SS2016"&amp;"-"&amp;D1176&amp;"-"&amp;'Order Form'!$P$3&amp;"-3"</f>
        <v>SS2016-0-1-3</v>
      </c>
    </row>
    <row r="1177" spans="1:13" x14ac:dyDescent="0.25">
      <c r="A1177" s="364">
        <f>'Order Form'!A218</f>
        <v>108702</v>
      </c>
      <c r="B1177" s="365">
        <f t="shared" si="79"/>
        <v>108702</v>
      </c>
      <c r="C1177" s="366">
        <f t="shared" si="80"/>
        <v>108702</v>
      </c>
      <c r="D1177" s="367">
        <f>'Order Form'!$N$2</f>
        <v>0</v>
      </c>
      <c r="E1177" s="368">
        <f>'Order Form'!$M$11</f>
        <v>0</v>
      </c>
      <c r="F1177" s="368" t="str">
        <f>IF(ISBLANK('Order Form'!$M$12),"",'Order Form'!$M$12)</f>
        <v/>
      </c>
      <c r="G1177" s="369">
        <f t="shared" ca="1" si="78"/>
        <v>42157</v>
      </c>
      <c r="H1177" s="370">
        <f>'Order Form'!$M$13</f>
        <v>0</v>
      </c>
      <c r="I1177" s="371">
        <f>'Order Form'!E218</f>
        <v>12.5</v>
      </c>
      <c r="J1177" s="372">
        <f>'Order Form'!M218</f>
        <v>0</v>
      </c>
      <c r="K1177" s="367" t="str">
        <f t="shared" si="81"/>
        <v>F</v>
      </c>
      <c r="L11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7" s="367" t="str">
        <f>"SS2016"&amp;"-"&amp;D1177&amp;"-"&amp;'Order Form'!$P$3&amp;"-3"</f>
        <v>SS2016-0-1-3</v>
      </c>
    </row>
    <row r="1178" spans="1:13" x14ac:dyDescent="0.25">
      <c r="A1178" s="364">
        <f>'Order Form'!A219</f>
        <v>111649.901</v>
      </c>
      <c r="B1178" s="365">
        <f t="shared" si="79"/>
        <v>111649.901</v>
      </c>
      <c r="C1178" s="366">
        <f t="shared" si="80"/>
        <v>111649.901</v>
      </c>
      <c r="D1178" s="367">
        <f>'Order Form'!$N$2</f>
        <v>0</v>
      </c>
      <c r="E1178" s="368">
        <f>'Order Form'!$M$11</f>
        <v>0</v>
      </c>
      <c r="F1178" s="368" t="str">
        <f>IF(ISBLANK('Order Form'!$M$12),"",'Order Form'!$M$12)</f>
        <v/>
      </c>
      <c r="G1178" s="369">
        <f t="shared" ca="1" si="78"/>
        <v>42157</v>
      </c>
      <c r="H1178" s="370">
        <f>'Order Form'!$M$13</f>
        <v>0</v>
      </c>
      <c r="I1178" s="371">
        <f>'Order Form'!E219</f>
        <v>12.5</v>
      </c>
      <c r="J1178" s="372">
        <f>'Order Form'!M219</f>
        <v>0</v>
      </c>
      <c r="K1178" s="367" t="str">
        <f t="shared" si="81"/>
        <v>F</v>
      </c>
      <c r="L11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8" s="367" t="str">
        <f>"SS2016"&amp;"-"&amp;D1178&amp;"-"&amp;'Order Form'!$P$3&amp;"-3"</f>
        <v>SS2016-0-1-3</v>
      </c>
    </row>
    <row r="1179" spans="1:13" x14ac:dyDescent="0.25">
      <c r="A1179" s="364">
        <f>'Order Form'!A220</f>
        <v>111648.55499999999</v>
      </c>
      <c r="B1179" s="365">
        <f t="shared" si="79"/>
        <v>111648.55499999999</v>
      </c>
      <c r="C1179" s="366">
        <f t="shared" si="80"/>
        <v>111648.55499999999</v>
      </c>
      <c r="D1179" s="367">
        <f>'Order Form'!$N$2</f>
        <v>0</v>
      </c>
      <c r="E1179" s="368">
        <f>'Order Form'!$M$11</f>
        <v>0</v>
      </c>
      <c r="F1179" s="368" t="str">
        <f>IF(ISBLANK('Order Form'!$M$12),"",'Order Form'!$M$12)</f>
        <v/>
      </c>
      <c r="G1179" s="369">
        <f t="shared" ca="1" si="78"/>
        <v>42157</v>
      </c>
      <c r="H1179" s="370">
        <f>'Order Form'!$M$13</f>
        <v>0</v>
      </c>
      <c r="I1179" s="371">
        <f>'Order Form'!E220</f>
        <v>12.5</v>
      </c>
      <c r="J1179" s="372">
        <f>'Order Form'!M220</f>
        <v>0</v>
      </c>
      <c r="K1179" s="367" t="str">
        <f t="shared" si="81"/>
        <v>F</v>
      </c>
      <c r="L11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79" s="367" t="str">
        <f>"SS2016"&amp;"-"&amp;D1179&amp;"-"&amp;'Order Form'!$P$3&amp;"-3"</f>
        <v>SS2016-0-1-3</v>
      </c>
    </row>
    <row r="1180" spans="1:13" x14ac:dyDescent="0.25">
      <c r="A1180" s="364">
        <f>'Order Form'!A221</f>
        <v>111419</v>
      </c>
      <c r="B1180" s="365">
        <f t="shared" si="79"/>
        <v>111419</v>
      </c>
      <c r="C1180" s="366">
        <f t="shared" si="80"/>
        <v>111419</v>
      </c>
      <c r="D1180" s="367">
        <f>'Order Form'!$N$2</f>
        <v>0</v>
      </c>
      <c r="E1180" s="368">
        <f>'Order Form'!$M$11</f>
        <v>0</v>
      </c>
      <c r="F1180" s="368" t="str">
        <f>IF(ISBLANK('Order Form'!$M$12),"",'Order Form'!$M$12)</f>
        <v/>
      </c>
      <c r="G1180" s="369">
        <f t="shared" ca="1" si="78"/>
        <v>42157</v>
      </c>
      <c r="H1180" s="370">
        <f>'Order Form'!$M$13</f>
        <v>0</v>
      </c>
      <c r="I1180" s="371">
        <f>'Order Form'!E221</f>
        <v>12.5</v>
      </c>
      <c r="J1180" s="372">
        <f>'Order Form'!M221</f>
        <v>0</v>
      </c>
      <c r="K1180" s="367" t="str">
        <f t="shared" si="81"/>
        <v>F</v>
      </c>
      <c r="L11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0" s="367" t="str">
        <f>"SS2016"&amp;"-"&amp;D1180&amp;"-"&amp;'Order Form'!$P$3&amp;"-3"</f>
        <v>SS2016-0-1-3</v>
      </c>
    </row>
    <row r="1181" spans="1:13" x14ac:dyDescent="0.25">
      <c r="A1181" s="364">
        <f>'Order Form'!A222</f>
        <v>111420</v>
      </c>
      <c r="B1181" s="365">
        <f t="shared" si="79"/>
        <v>111420</v>
      </c>
      <c r="C1181" s="366">
        <f t="shared" si="80"/>
        <v>111420</v>
      </c>
      <c r="D1181" s="367">
        <f>'Order Form'!$N$2</f>
        <v>0</v>
      </c>
      <c r="E1181" s="368">
        <f>'Order Form'!$M$11</f>
        <v>0</v>
      </c>
      <c r="F1181" s="368" t="str">
        <f>IF(ISBLANK('Order Form'!$M$12),"",'Order Form'!$M$12)</f>
        <v/>
      </c>
      <c r="G1181" s="369">
        <f t="shared" ca="1" si="78"/>
        <v>42157</v>
      </c>
      <c r="H1181" s="370">
        <f>'Order Form'!$M$13</f>
        <v>0</v>
      </c>
      <c r="I1181" s="371">
        <f>'Order Form'!E222</f>
        <v>12.5</v>
      </c>
      <c r="J1181" s="372">
        <f>'Order Form'!M222</f>
        <v>0</v>
      </c>
      <c r="K1181" s="367" t="str">
        <f t="shared" si="81"/>
        <v>F</v>
      </c>
      <c r="L11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1" s="367" t="str">
        <f>"SS2016"&amp;"-"&amp;D1181&amp;"-"&amp;'Order Form'!$P$3&amp;"-3"</f>
        <v>SS2016-0-1-3</v>
      </c>
    </row>
    <row r="1182" spans="1:13" x14ac:dyDescent="0.25">
      <c r="A1182" s="364">
        <f>'Order Form'!A223</f>
        <v>111097</v>
      </c>
      <c r="B1182" s="365">
        <f t="shared" si="79"/>
        <v>111097</v>
      </c>
      <c r="C1182" s="366">
        <f t="shared" si="80"/>
        <v>111097</v>
      </c>
      <c r="D1182" s="367">
        <f>'Order Form'!$N$2</f>
        <v>0</v>
      </c>
      <c r="E1182" s="368">
        <f>'Order Form'!$M$11</f>
        <v>0</v>
      </c>
      <c r="F1182" s="368" t="str">
        <f>IF(ISBLANK('Order Form'!$M$12),"",'Order Form'!$M$12)</f>
        <v/>
      </c>
      <c r="G1182" s="369">
        <f t="shared" ca="1" si="78"/>
        <v>42157</v>
      </c>
      <c r="H1182" s="370">
        <f>'Order Form'!$M$13</f>
        <v>0</v>
      </c>
      <c r="I1182" s="371">
        <f>'Order Form'!E223</f>
        <v>12.5</v>
      </c>
      <c r="J1182" s="372">
        <f>'Order Form'!M223</f>
        <v>0</v>
      </c>
      <c r="K1182" s="367" t="str">
        <f t="shared" si="81"/>
        <v>F</v>
      </c>
      <c r="L11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2" s="367" t="str">
        <f>"SS2016"&amp;"-"&amp;D1182&amp;"-"&amp;'Order Form'!$P$3&amp;"-3"</f>
        <v>SS2016-0-1-3</v>
      </c>
    </row>
    <row r="1183" spans="1:13" x14ac:dyDescent="0.25">
      <c r="A1183" s="364">
        <f>'Order Form'!A224</f>
        <v>111651.522</v>
      </c>
      <c r="B1183" s="365">
        <f t="shared" si="79"/>
        <v>111651.522</v>
      </c>
      <c r="C1183" s="366">
        <f t="shared" si="80"/>
        <v>111651.522</v>
      </c>
      <c r="D1183" s="367">
        <f>'Order Form'!$N$2</f>
        <v>0</v>
      </c>
      <c r="E1183" s="368">
        <f>'Order Form'!$M$11</f>
        <v>0</v>
      </c>
      <c r="F1183" s="368" t="str">
        <f>IF(ISBLANK('Order Form'!$M$12),"",'Order Form'!$M$12)</f>
        <v/>
      </c>
      <c r="G1183" s="369">
        <f t="shared" ca="1" si="78"/>
        <v>42157</v>
      </c>
      <c r="H1183" s="370">
        <f>'Order Form'!$M$13</f>
        <v>0</v>
      </c>
      <c r="I1183" s="371">
        <f>'Order Form'!E224</f>
        <v>12.5</v>
      </c>
      <c r="J1183" s="372">
        <f>'Order Form'!M224</f>
        <v>0</v>
      </c>
      <c r="K1183" s="367" t="str">
        <f t="shared" si="81"/>
        <v>F</v>
      </c>
      <c r="L11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3" s="367" t="str">
        <f>"SS2016"&amp;"-"&amp;D1183&amp;"-"&amp;'Order Form'!$P$3&amp;"-3"</f>
        <v>SS2016-0-1-3</v>
      </c>
    </row>
    <row r="1184" spans="1:13" x14ac:dyDescent="0.25">
      <c r="A1184" s="364">
        <f>'Order Form'!A225</f>
        <v>108699</v>
      </c>
      <c r="B1184" s="365">
        <f t="shared" si="79"/>
        <v>108699</v>
      </c>
      <c r="C1184" s="366">
        <f t="shared" si="80"/>
        <v>108699</v>
      </c>
      <c r="D1184" s="367">
        <f>'Order Form'!$N$2</f>
        <v>0</v>
      </c>
      <c r="E1184" s="368">
        <f>'Order Form'!$M$11</f>
        <v>0</v>
      </c>
      <c r="F1184" s="368" t="str">
        <f>IF(ISBLANK('Order Form'!$M$12),"",'Order Form'!$M$12)</f>
        <v/>
      </c>
      <c r="G1184" s="369">
        <f t="shared" ca="1" si="78"/>
        <v>42157</v>
      </c>
      <c r="H1184" s="370">
        <f>'Order Form'!$M$13</f>
        <v>0</v>
      </c>
      <c r="I1184" s="371">
        <f>'Order Form'!E225</f>
        <v>12.5</v>
      </c>
      <c r="J1184" s="372">
        <f>'Order Form'!M225</f>
        <v>0</v>
      </c>
      <c r="K1184" s="367" t="str">
        <f t="shared" si="81"/>
        <v>F</v>
      </c>
      <c r="L11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4" s="367" t="str">
        <f>"SS2016"&amp;"-"&amp;D1184&amp;"-"&amp;'Order Form'!$P$3&amp;"-3"</f>
        <v>SS2016-0-1-3</v>
      </c>
    </row>
    <row r="1185" spans="1:13" x14ac:dyDescent="0.25">
      <c r="A1185" s="364">
        <f>'Order Form'!A226</f>
        <v>111442.901</v>
      </c>
      <c r="B1185" s="365">
        <f t="shared" si="79"/>
        <v>111442.901</v>
      </c>
      <c r="C1185" s="366">
        <f t="shared" si="80"/>
        <v>111442.901</v>
      </c>
      <c r="D1185" s="367">
        <f>'Order Form'!$N$2</f>
        <v>0</v>
      </c>
      <c r="E1185" s="368">
        <f>'Order Form'!$M$11</f>
        <v>0</v>
      </c>
      <c r="F1185" s="368" t="str">
        <f>IF(ISBLANK('Order Form'!$M$12),"",'Order Form'!$M$12)</f>
        <v/>
      </c>
      <c r="G1185" s="369">
        <f t="shared" ca="1" si="78"/>
        <v>42157</v>
      </c>
      <c r="H1185" s="370">
        <f>'Order Form'!$M$13</f>
        <v>0</v>
      </c>
      <c r="I1185" s="371">
        <f>'Order Form'!E226</f>
        <v>12.5</v>
      </c>
      <c r="J1185" s="372">
        <f>'Order Form'!M226</f>
        <v>0</v>
      </c>
      <c r="K1185" s="367" t="str">
        <f t="shared" si="81"/>
        <v>F</v>
      </c>
      <c r="L11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5" s="367" t="str">
        <f>"SS2016"&amp;"-"&amp;D1185&amp;"-"&amp;'Order Form'!$P$3&amp;"-3"</f>
        <v>SS2016-0-1-3</v>
      </c>
    </row>
    <row r="1186" spans="1:13" x14ac:dyDescent="0.25">
      <c r="A1186" s="364">
        <f>'Order Form'!A227</f>
        <v>105815</v>
      </c>
      <c r="B1186" s="365">
        <f t="shared" si="79"/>
        <v>105815</v>
      </c>
      <c r="C1186" s="366">
        <f t="shared" si="80"/>
        <v>105815</v>
      </c>
      <c r="D1186" s="367">
        <f>'Order Form'!$N$2</f>
        <v>0</v>
      </c>
      <c r="E1186" s="368">
        <f>'Order Form'!$M$11</f>
        <v>0</v>
      </c>
      <c r="F1186" s="368" t="str">
        <f>IF(ISBLANK('Order Form'!$M$12),"",'Order Form'!$M$12)</f>
        <v/>
      </c>
      <c r="G1186" s="369">
        <f t="shared" ca="1" si="78"/>
        <v>42157</v>
      </c>
      <c r="H1186" s="370">
        <f>'Order Form'!$M$13</f>
        <v>0</v>
      </c>
      <c r="I1186" s="371">
        <f>'Order Form'!E227</f>
        <v>12.5</v>
      </c>
      <c r="J1186" s="372">
        <f>'Order Form'!M227</f>
        <v>0</v>
      </c>
      <c r="K1186" s="367" t="str">
        <f t="shared" si="81"/>
        <v>F</v>
      </c>
      <c r="L11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6" s="367" t="str">
        <f>"SS2016"&amp;"-"&amp;D1186&amp;"-"&amp;'Order Form'!$P$3&amp;"-3"</f>
        <v>SS2016-0-1-3</v>
      </c>
    </row>
    <row r="1187" spans="1:13" x14ac:dyDescent="0.25">
      <c r="A1187" s="364">
        <f>'Order Form'!A228</f>
        <v>107713</v>
      </c>
      <c r="B1187" s="365">
        <f t="shared" si="79"/>
        <v>107713</v>
      </c>
      <c r="C1187" s="366">
        <f t="shared" si="80"/>
        <v>107713</v>
      </c>
      <c r="D1187" s="367">
        <f>'Order Form'!$N$2</f>
        <v>0</v>
      </c>
      <c r="E1187" s="368">
        <f>'Order Form'!$M$11</f>
        <v>0</v>
      </c>
      <c r="F1187" s="368" t="str">
        <f>IF(ISBLANK('Order Form'!$M$12),"",'Order Form'!$M$12)</f>
        <v/>
      </c>
      <c r="G1187" s="369">
        <f t="shared" ca="1" si="78"/>
        <v>42157</v>
      </c>
      <c r="H1187" s="370">
        <f>'Order Form'!$M$13</f>
        <v>0</v>
      </c>
      <c r="I1187" s="371">
        <f>'Order Form'!E228</f>
        <v>12.5</v>
      </c>
      <c r="J1187" s="372">
        <f>'Order Form'!M228</f>
        <v>0</v>
      </c>
      <c r="K1187" s="367" t="str">
        <f t="shared" si="81"/>
        <v>F</v>
      </c>
      <c r="L11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7" s="367" t="str">
        <f>"SS2016"&amp;"-"&amp;D1187&amp;"-"&amp;'Order Form'!$P$3&amp;"-3"</f>
        <v>SS2016-0-1-3</v>
      </c>
    </row>
    <row r="1188" spans="1:13" x14ac:dyDescent="0.25">
      <c r="A1188" s="364">
        <f>'Order Form'!A229</f>
        <v>108689</v>
      </c>
      <c r="B1188" s="365">
        <f t="shared" si="79"/>
        <v>108689</v>
      </c>
      <c r="C1188" s="366">
        <f t="shared" si="80"/>
        <v>108689</v>
      </c>
      <c r="D1188" s="367">
        <f>'Order Form'!$N$2</f>
        <v>0</v>
      </c>
      <c r="E1188" s="368">
        <f>'Order Form'!$M$11</f>
        <v>0</v>
      </c>
      <c r="F1188" s="368" t="str">
        <f>IF(ISBLANK('Order Form'!$M$12),"",'Order Form'!$M$12)</f>
        <v/>
      </c>
      <c r="G1188" s="369">
        <f t="shared" ca="1" si="78"/>
        <v>42157</v>
      </c>
      <c r="H1188" s="370">
        <f>'Order Form'!$M$13</f>
        <v>0</v>
      </c>
      <c r="I1188" s="371">
        <f>'Order Form'!E229</f>
        <v>12.5</v>
      </c>
      <c r="J1188" s="372">
        <f>'Order Form'!M229</f>
        <v>0</v>
      </c>
      <c r="K1188" s="367" t="str">
        <f t="shared" si="81"/>
        <v>F</v>
      </c>
      <c r="L11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8" s="367" t="str">
        <f>"SS2016"&amp;"-"&amp;D1188&amp;"-"&amp;'Order Form'!$P$3&amp;"-3"</f>
        <v>SS2016-0-1-3</v>
      </c>
    </row>
    <row r="1189" spans="1:13" x14ac:dyDescent="0.25">
      <c r="A1189" s="364">
        <f>'Order Form'!A230</f>
        <v>111653.901</v>
      </c>
      <c r="B1189" s="365">
        <f t="shared" si="79"/>
        <v>111653.901</v>
      </c>
      <c r="C1189" s="366">
        <f t="shared" si="80"/>
        <v>111653.901</v>
      </c>
      <c r="D1189" s="367">
        <f>'Order Form'!$N$2</f>
        <v>0</v>
      </c>
      <c r="E1189" s="368">
        <f>'Order Form'!$M$11</f>
        <v>0</v>
      </c>
      <c r="F1189" s="368" t="str">
        <f>IF(ISBLANK('Order Form'!$M$12),"",'Order Form'!$M$12)</f>
        <v/>
      </c>
      <c r="G1189" s="369">
        <f t="shared" ca="1" si="78"/>
        <v>42157</v>
      </c>
      <c r="H1189" s="370">
        <f>'Order Form'!$M$13</f>
        <v>0</v>
      </c>
      <c r="I1189" s="371">
        <f>'Order Form'!E230</f>
        <v>12.5</v>
      </c>
      <c r="J1189" s="372">
        <f>'Order Form'!M230</f>
        <v>0</v>
      </c>
      <c r="K1189" s="367" t="str">
        <f t="shared" si="81"/>
        <v>F</v>
      </c>
      <c r="L11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89" s="367" t="str">
        <f>"SS2016"&amp;"-"&amp;D1189&amp;"-"&amp;'Order Form'!$P$3&amp;"-3"</f>
        <v>SS2016-0-1-3</v>
      </c>
    </row>
    <row r="1190" spans="1:13" x14ac:dyDescent="0.25">
      <c r="A1190" s="364">
        <f>'Order Form'!A231</f>
        <v>111653.325</v>
      </c>
      <c r="B1190" s="365">
        <f t="shared" si="79"/>
        <v>111653.325</v>
      </c>
      <c r="C1190" s="366">
        <f t="shared" si="80"/>
        <v>111653.325</v>
      </c>
      <c r="D1190" s="367">
        <f>'Order Form'!$N$2</f>
        <v>0</v>
      </c>
      <c r="E1190" s="368">
        <f>'Order Form'!$M$11</f>
        <v>0</v>
      </c>
      <c r="F1190" s="368" t="str">
        <f>IF(ISBLANK('Order Form'!$M$12),"",'Order Form'!$M$12)</f>
        <v/>
      </c>
      <c r="G1190" s="369">
        <f t="shared" ca="1" si="78"/>
        <v>42157</v>
      </c>
      <c r="H1190" s="370">
        <f>'Order Form'!$M$13</f>
        <v>0</v>
      </c>
      <c r="I1190" s="371">
        <f>'Order Form'!E231</f>
        <v>12.5</v>
      </c>
      <c r="J1190" s="372">
        <f>'Order Form'!M231</f>
        <v>0</v>
      </c>
      <c r="K1190" s="367" t="str">
        <f t="shared" si="81"/>
        <v>F</v>
      </c>
      <c r="L11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0" s="367" t="str">
        <f>"SS2016"&amp;"-"&amp;D1190&amp;"-"&amp;'Order Form'!$P$3&amp;"-3"</f>
        <v>SS2016-0-1-3</v>
      </c>
    </row>
    <row r="1191" spans="1:13" x14ac:dyDescent="0.25">
      <c r="A1191" s="364">
        <f>'Order Form'!A232</f>
        <v>100502</v>
      </c>
      <c r="B1191" s="365">
        <f t="shared" si="79"/>
        <v>100502</v>
      </c>
      <c r="C1191" s="366">
        <f t="shared" si="80"/>
        <v>100502</v>
      </c>
      <c r="D1191" s="367">
        <f>'Order Form'!$N$2</f>
        <v>0</v>
      </c>
      <c r="E1191" s="368">
        <f>'Order Form'!$M$11</f>
        <v>0</v>
      </c>
      <c r="F1191" s="368" t="str">
        <f>IF(ISBLANK('Order Form'!$M$12),"",'Order Form'!$M$12)</f>
        <v/>
      </c>
      <c r="G1191" s="369">
        <f t="shared" ca="1" si="78"/>
        <v>42157</v>
      </c>
      <c r="H1191" s="370">
        <f>'Order Form'!$M$13</f>
        <v>0</v>
      </c>
      <c r="I1191" s="371">
        <f>'Order Form'!E232</f>
        <v>12.5</v>
      </c>
      <c r="J1191" s="372">
        <f>'Order Form'!M232</f>
        <v>0</v>
      </c>
      <c r="K1191" s="367" t="str">
        <f t="shared" si="81"/>
        <v>F</v>
      </c>
      <c r="L11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1" s="367" t="str">
        <f>"SS2016"&amp;"-"&amp;D1191&amp;"-"&amp;'Order Form'!$P$3&amp;"-3"</f>
        <v>SS2016-0-1-3</v>
      </c>
    </row>
    <row r="1192" spans="1:13" x14ac:dyDescent="0.25">
      <c r="A1192" s="364">
        <f>'Order Form'!A233</f>
        <v>111650.789</v>
      </c>
      <c r="B1192" s="365">
        <f t="shared" si="79"/>
        <v>111650.789</v>
      </c>
      <c r="C1192" s="366">
        <f t="shared" si="80"/>
        <v>111650.789</v>
      </c>
      <c r="D1192" s="367">
        <f>'Order Form'!$N$2</f>
        <v>0</v>
      </c>
      <c r="E1192" s="368">
        <f>'Order Form'!$M$11</f>
        <v>0</v>
      </c>
      <c r="F1192" s="368" t="str">
        <f>IF(ISBLANK('Order Form'!$M$12),"",'Order Form'!$M$12)</f>
        <v/>
      </c>
      <c r="G1192" s="369">
        <f t="shared" ca="1" si="78"/>
        <v>42157</v>
      </c>
      <c r="H1192" s="370">
        <f>'Order Form'!$M$13</f>
        <v>0</v>
      </c>
      <c r="I1192" s="371">
        <f>'Order Form'!E233</f>
        <v>12.5</v>
      </c>
      <c r="J1192" s="372">
        <f>'Order Form'!M233</f>
        <v>0</v>
      </c>
      <c r="K1192" s="367" t="str">
        <f t="shared" si="81"/>
        <v>F</v>
      </c>
      <c r="L11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2" s="367" t="str">
        <f>"SS2016"&amp;"-"&amp;D1192&amp;"-"&amp;'Order Form'!$P$3&amp;"-3"</f>
        <v>SS2016-0-1-3</v>
      </c>
    </row>
    <row r="1193" spans="1:13" x14ac:dyDescent="0.25">
      <c r="A1193" s="364">
        <f>'Order Form'!A234</f>
        <v>100254</v>
      </c>
      <c r="B1193" s="365">
        <f t="shared" si="79"/>
        <v>100254</v>
      </c>
      <c r="C1193" s="366">
        <f t="shared" si="80"/>
        <v>100254</v>
      </c>
      <c r="D1193" s="367">
        <f>'Order Form'!$N$2</f>
        <v>0</v>
      </c>
      <c r="E1193" s="368">
        <f>'Order Form'!$M$11</f>
        <v>0</v>
      </c>
      <c r="F1193" s="368" t="str">
        <f>IF(ISBLANK('Order Form'!$M$12),"",'Order Form'!$M$12)</f>
        <v/>
      </c>
      <c r="G1193" s="369">
        <f t="shared" ca="1" si="78"/>
        <v>42157</v>
      </c>
      <c r="H1193" s="370">
        <f>'Order Form'!$M$13</f>
        <v>0</v>
      </c>
      <c r="I1193" s="371">
        <f>'Order Form'!E234</f>
        <v>12.5</v>
      </c>
      <c r="J1193" s="372">
        <f>'Order Form'!M234</f>
        <v>0</v>
      </c>
      <c r="K1193" s="367" t="str">
        <f t="shared" si="81"/>
        <v>F</v>
      </c>
      <c r="L11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3" s="367" t="str">
        <f>"SS2016"&amp;"-"&amp;D1193&amp;"-"&amp;'Order Form'!$P$3&amp;"-3"</f>
        <v>SS2016-0-1-3</v>
      </c>
    </row>
    <row r="1194" spans="1:13" x14ac:dyDescent="0.25">
      <c r="A1194" s="364">
        <f>'Order Form'!A235</f>
        <v>111652.791</v>
      </c>
      <c r="B1194" s="365">
        <f t="shared" si="79"/>
        <v>111652.791</v>
      </c>
      <c r="C1194" s="366">
        <f t="shared" si="80"/>
        <v>111652.791</v>
      </c>
      <c r="D1194" s="367">
        <f>'Order Form'!$N$2</f>
        <v>0</v>
      </c>
      <c r="E1194" s="368">
        <f>'Order Form'!$M$11</f>
        <v>0</v>
      </c>
      <c r="F1194" s="368" t="str">
        <f>IF(ISBLANK('Order Form'!$M$12),"",'Order Form'!$M$12)</f>
        <v/>
      </c>
      <c r="G1194" s="369">
        <f t="shared" ca="1" si="78"/>
        <v>42157</v>
      </c>
      <c r="H1194" s="370">
        <f>'Order Form'!$M$13</f>
        <v>0</v>
      </c>
      <c r="I1194" s="371">
        <f>'Order Form'!E235</f>
        <v>12.5</v>
      </c>
      <c r="J1194" s="372">
        <f>'Order Form'!M235</f>
        <v>0</v>
      </c>
      <c r="K1194" s="367" t="str">
        <f t="shared" si="81"/>
        <v>F</v>
      </c>
      <c r="L11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4" s="367" t="str">
        <f>"SS2016"&amp;"-"&amp;D1194&amp;"-"&amp;'Order Form'!$P$3&amp;"-3"</f>
        <v>SS2016-0-1-3</v>
      </c>
    </row>
    <row r="1195" spans="1:13" x14ac:dyDescent="0.25">
      <c r="A1195" s="364">
        <f>'Order Form'!A236</f>
        <v>108756</v>
      </c>
      <c r="B1195" s="365">
        <f t="shared" si="79"/>
        <v>108756</v>
      </c>
      <c r="C1195" s="366">
        <f t="shared" si="80"/>
        <v>108756</v>
      </c>
      <c r="D1195" s="367">
        <f>'Order Form'!$N$2</f>
        <v>0</v>
      </c>
      <c r="E1195" s="368">
        <f>'Order Form'!$M$11</f>
        <v>0</v>
      </c>
      <c r="F1195" s="368" t="str">
        <f>IF(ISBLANK('Order Form'!$M$12),"",'Order Form'!$M$12)</f>
        <v/>
      </c>
      <c r="G1195" s="369">
        <f t="shared" ca="1" si="78"/>
        <v>42157</v>
      </c>
      <c r="H1195" s="370">
        <f>'Order Form'!$M$13</f>
        <v>0</v>
      </c>
      <c r="I1195" s="371">
        <f>'Order Form'!E236</f>
        <v>12.5</v>
      </c>
      <c r="J1195" s="372">
        <f>'Order Form'!M236</f>
        <v>0</v>
      </c>
      <c r="K1195" s="367" t="str">
        <f t="shared" si="81"/>
        <v>F</v>
      </c>
      <c r="L11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5" s="367" t="str">
        <f>"SS2016"&amp;"-"&amp;D1195&amp;"-"&amp;'Order Form'!$P$3&amp;"-3"</f>
        <v>SS2016-0-1-3</v>
      </c>
    </row>
    <row r="1196" spans="1:13" x14ac:dyDescent="0.25">
      <c r="A1196" s="364">
        <f>'Order Form'!A237</f>
        <v>105831</v>
      </c>
      <c r="B1196" s="365">
        <f t="shared" si="79"/>
        <v>105831</v>
      </c>
      <c r="C1196" s="366">
        <f t="shared" si="80"/>
        <v>105831</v>
      </c>
      <c r="D1196" s="367">
        <f>'Order Form'!$N$2</f>
        <v>0</v>
      </c>
      <c r="E1196" s="368">
        <f>'Order Form'!$M$11</f>
        <v>0</v>
      </c>
      <c r="F1196" s="368" t="str">
        <f>IF(ISBLANK('Order Form'!$M$12),"",'Order Form'!$M$12)</f>
        <v/>
      </c>
      <c r="G1196" s="369">
        <f t="shared" ca="1" si="78"/>
        <v>42157</v>
      </c>
      <c r="H1196" s="370">
        <f>'Order Form'!$M$13</f>
        <v>0</v>
      </c>
      <c r="I1196" s="371">
        <f>'Order Form'!E237</f>
        <v>12.5</v>
      </c>
      <c r="J1196" s="372">
        <f>'Order Form'!M237</f>
        <v>0</v>
      </c>
      <c r="K1196" s="367" t="str">
        <f t="shared" si="81"/>
        <v>F</v>
      </c>
      <c r="L11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6" s="367" t="str">
        <f>"SS2016"&amp;"-"&amp;D1196&amp;"-"&amp;'Order Form'!$P$3&amp;"-3"</f>
        <v>SS2016-0-1-3</v>
      </c>
    </row>
    <row r="1197" spans="1:13" x14ac:dyDescent="0.25">
      <c r="A1197" s="364">
        <f>'Order Form'!A238</f>
        <v>100521</v>
      </c>
      <c r="B1197" s="365">
        <f t="shared" si="79"/>
        <v>100521</v>
      </c>
      <c r="C1197" s="366">
        <f t="shared" si="80"/>
        <v>100521</v>
      </c>
      <c r="D1197" s="367">
        <f>'Order Form'!$N$2</f>
        <v>0</v>
      </c>
      <c r="E1197" s="368">
        <f>'Order Form'!$M$11</f>
        <v>0</v>
      </c>
      <c r="F1197" s="368" t="str">
        <f>IF(ISBLANK('Order Form'!$M$12),"",'Order Form'!$M$12)</f>
        <v/>
      </c>
      <c r="G1197" s="369">
        <f t="shared" ca="1" si="78"/>
        <v>42157</v>
      </c>
      <c r="H1197" s="370">
        <f>'Order Form'!$M$13</f>
        <v>0</v>
      </c>
      <c r="I1197" s="371">
        <f>'Order Form'!E238</f>
        <v>12.5</v>
      </c>
      <c r="J1197" s="372">
        <f>'Order Form'!M238</f>
        <v>0</v>
      </c>
      <c r="K1197" s="367" t="str">
        <f t="shared" si="81"/>
        <v>F</v>
      </c>
      <c r="L11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7" s="367" t="str">
        <f>"SS2016"&amp;"-"&amp;D1197&amp;"-"&amp;'Order Form'!$P$3&amp;"-3"</f>
        <v>SS2016-0-1-3</v>
      </c>
    </row>
    <row r="1198" spans="1:13" x14ac:dyDescent="0.25">
      <c r="A1198" s="364">
        <f>'Order Form'!A239</f>
        <v>111442.711</v>
      </c>
      <c r="B1198" s="365">
        <f t="shared" si="79"/>
        <v>111442.711</v>
      </c>
      <c r="C1198" s="366">
        <f t="shared" si="80"/>
        <v>111442.711</v>
      </c>
      <c r="D1198" s="367">
        <f>'Order Form'!$N$2</f>
        <v>0</v>
      </c>
      <c r="E1198" s="368">
        <f>'Order Form'!$M$11</f>
        <v>0</v>
      </c>
      <c r="F1198" s="368" t="str">
        <f>IF(ISBLANK('Order Form'!$M$12),"",'Order Form'!$M$12)</f>
        <v/>
      </c>
      <c r="G1198" s="369">
        <f t="shared" ca="1" si="78"/>
        <v>42157</v>
      </c>
      <c r="H1198" s="370">
        <f>'Order Form'!$M$13</f>
        <v>0</v>
      </c>
      <c r="I1198" s="371">
        <f>'Order Form'!E239</f>
        <v>12.5</v>
      </c>
      <c r="J1198" s="372">
        <f>'Order Form'!M239</f>
        <v>0</v>
      </c>
      <c r="K1198" s="367" t="str">
        <f t="shared" si="81"/>
        <v>F</v>
      </c>
      <c r="L11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8" s="367" t="str">
        <f>"SS2016"&amp;"-"&amp;D1198&amp;"-"&amp;'Order Form'!$P$3&amp;"-3"</f>
        <v>SS2016-0-1-3</v>
      </c>
    </row>
    <row r="1199" spans="1:13" x14ac:dyDescent="0.25">
      <c r="A1199" s="364">
        <f>'Order Form'!A240</f>
        <v>107738</v>
      </c>
      <c r="B1199" s="365">
        <f t="shared" si="79"/>
        <v>107738</v>
      </c>
      <c r="C1199" s="366">
        <f t="shared" si="80"/>
        <v>107738</v>
      </c>
      <c r="D1199" s="367">
        <f>'Order Form'!$N$2</f>
        <v>0</v>
      </c>
      <c r="E1199" s="368">
        <f>'Order Form'!$M$11</f>
        <v>0</v>
      </c>
      <c r="F1199" s="368" t="str">
        <f>IF(ISBLANK('Order Form'!$M$12),"",'Order Form'!$M$12)</f>
        <v/>
      </c>
      <c r="G1199" s="369">
        <f t="shared" ca="1" si="78"/>
        <v>42157</v>
      </c>
      <c r="H1199" s="370">
        <f>'Order Form'!$M$13</f>
        <v>0</v>
      </c>
      <c r="I1199" s="371">
        <f>'Order Form'!E240</f>
        <v>12.5</v>
      </c>
      <c r="J1199" s="372">
        <f>'Order Form'!M240</f>
        <v>0</v>
      </c>
      <c r="K1199" s="367" t="str">
        <f t="shared" si="81"/>
        <v>F</v>
      </c>
      <c r="L11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199" s="367" t="str">
        <f>"SS2016"&amp;"-"&amp;D1199&amp;"-"&amp;'Order Form'!$P$3&amp;"-3"</f>
        <v>SS2016-0-1-3</v>
      </c>
    </row>
    <row r="1200" spans="1:13" x14ac:dyDescent="0.25">
      <c r="A1200" s="364">
        <f>'Order Form'!A241</f>
        <v>108651</v>
      </c>
      <c r="B1200" s="365">
        <f t="shared" si="79"/>
        <v>108651</v>
      </c>
      <c r="C1200" s="366">
        <f t="shared" si="80"/>
        <v>108651</v>
      </c>
      <c r="D1200" s="367">
        <f>'Order Form'!$N$2</f>
        <v>0</v>
      </c>
      <c r="E1200" s="368">
        <f>'Order Form'!$M$11</f>
        <v>0</v>
      </c>
      <c r="F1200" s="368" t="str">
        <f>IF(ISBLANK('Order Form'!$M$12),"",'Order Form'!$M$12)</f>
        <v/>
      </c>
      <c r="G1200" s="369">
        <f t="shared" ca="1" si="78"/>
        <v>42157</v>
      </c>
      <c r="H1200" s="370">
        <f>'Order Form'!$M$13</f>
        <v>0</v>
      </c>
      <c r="I1200" s="371">
        <f>'Order Form'!E241</f>
        <v>14.5</v>
      </c>
      <c r="J1200" s="372">
        <f>'Order Form'!M241</f>
        <v>0</v>
      </c>
      <c r="K1200" s="367" t="str">
        <f t="shared" si="81"/>
        <v>F</v>
      </c>
      <c r="L12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0" s="367" t="str">
        <f>"SS2016"&amp;"-"&amp;D1200&amp;"-"&amp;'Order Form'!$P$3&amp;"-3"</f>
        <v>SS2016-0-1-3</v>
      </c>
    </row>
    <row r="1201" spans="1:13" x14ac:dyDescent="0.25">
      <c r="A1201" s="364">
        <f>'Order Form'!A242</f>
        <v>108652</v>
      </c>
      <c r="B1201" s="365">
        <f t="shared" si="79"/>
        <v>108652</v>
      </c>
      <c r="C1201" s="366">
        <f t="shared" si="80"/>
        <v>108652</v>
      </c>
      <c r="D1201" s="367">
        <f>'Order Form'!$N$2</f>
        <v>0</v>
      </c>
      <c r="E1201" s="368">
        <f>'Order Form'!$M$11</f>
        <v>0</v>
      </c>
      <c r="F1201" s="368" t="str">
        <f>IF(ISBLANK('Order Form'!$M$12),"",'Order Form'!$M$12)</f>
        <v/>
      </c>
      <c r="G1201" s="369">
        <f t="shared" ca="1" si="78"/>
        <v>42157</v>
      </c>
      <c r="H1201" s="370">
        <f>'Order Form'!$M$13</f>
        <v>0</v>
      </c>
      <c r="I1201" s="371">
        <f>'Order Form'!E242</f>
        <v>14.5</v>
      </c>
      <c r="J1201" s="372">
        <f>'Order Form'!M242</f>
        <v>0</v>
      </c>
      <c r="K1201" s="367" t="str">
        <f t="shared" si="81"/>
        <v>F</v>
      </c>
      <c r="L12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1" s="367" t="str">
        <f>"SS2016"&amp;"-"&amp;D1201&amp;"-"&amp;'Order Form'!$P$3&amp;"-3"</f>
        <v>SS2016-0-1-3</v>
      </c>
    </row>
    <row r="1202" spans="1:13" x14ac:dyDescent="0.25">
      <c r="A1202" s="364">
        <f>'Order Form'!A243</f>
        <v>108649</v>
      </c>
      <c r="B1202" s="365">
        <f t="shared" si="79"/>
        <v>108649</v>
      </c>
      <c r="C1202" s="366">
        <f t="shared" si="80"/>
        <v>108649</v>
      </c>
      <c r="D1202" s="367">
        <f>'Order Form'!$N$2</f>
        <v>0</v>
      </c>
      <c r="E1202" s="368">
        <f>'Order Form'!$M$11</f>
        <v>0</v>
      </c>
      <c r="F1202" s="368" t="str">
        <f>IF(ISBLANK('Order Form'!$M$12),"",'Order Form'!$M$12)</f>
        <v/>
      </c>
      <c r="G1202" s="369">
        <f t="shared" ca="1" si="78"/>
        <v>42157</v>
      </c>
      <c r="H1202" s="370">
        <f>'Order Form'!$M$13</f>
        <v>0</v>
      </c>
      <c r="I1202" s="371">
        <f>'Order Form'!E243</f>
        <v>14.5</v>
      </c>
      <c r="J1202" s="372">
        <f>'Order Form'!M243</f>
        <v>0</v>
      </c>
      <c r="K1202" s="367" t="str">
        <f t="shared" si="81"/>
        <v>F</v>
      </c>
      <c r="L12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2" s="367" t="str">
        <f>"SS2016"&amp;"-"&amp;D1202&amp;"-"&amp;'Order Form'!$P$3&amp;"-3"</f>
        <v>SS2016-0-1-3</v>
      </c>
    </row>
    <row r="1203" spans="1:13" x14ac:dyDescent="0.25">
      <c r="A1203" s="364">
        <f>'Order Form'!A244</f>
        <v>108650</v>
      </c>
      <c r="B1203" s="365">
        <f t="shared" si="79"/>
        <v>108650</v>
      </c>
      <c r="C1203" s="366">
        <f t="shared" si="80"/>
        <v>108650</v>
      </c>
      <c r="D1203" s="367">
        <f>'Order Form'!$N$2</f>
        <v>0</v>
      </c>
      <c r="E1203" s="368">
        <f>'Order Form'!$M$11</f>
        <v>0</v>
      </c>
      <c r="F1203" s="368" t="str">
        <f>IF(ISBLANK('Order Form'!$M$12),"",'Order Form'!$M$12)</f>
        <v/>
      </c>
      <c r="G1203" s="369">
        <f t="shared" ca="1" si="78"/>
        <v>42157</v>
      </c>
      <c r="H1203" s="370">
        <f>'Order Form'!$M$13</f>
        <v>0</v>
      </c>
      <c r="I1203" s="371">
        <f>'Order Form'!E244</f>
        <v>14.5</v>
      </c>
      <c r="J1203" s="372">
        <f>'Order Form'!M244</f>
        <v>0</v>
      </c>
      <c r="K1203" s="367" t="str">
        <f t="shared" si="81"/>
        <v>F</v>
      </c>
      <c r="L12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3" s="367" t="str">
        <f>"SS2016"&amp;"-"&amp;D1203&amp;"-"&amp;'Order Form'!$P$3&amp;"-3"</f>
        <v>SS2016-0-1-3</v>
      </c>
    </row>
    <row r="1204" spans="1:13" x14ac:dyDescent="0.25">
      <c r="A1204" s="364">
        <f>'Order Form'!A245</f>
        <v>100633</v>
      </c>
      <c r="B1204" s="365">
        <f t="shared" si="79"/>
        <v>100633</v>
      </c>
      <c r="C1204" s="366">
        <f t="shared" si="80"/>
        <v>100633</v>
      </c>
      <c r="D1204" s="367">
        <f>'Order Form'!$N$2</f>
        <v>0</v>
      </c>
      <c r="E1204" s="368">
        <f>'Order Form'!$M$11</f>
        <v>0</v>
      </c>
      <c r="F1204" s="368" t="str">
        <f>IF(ISBLANK('Order Form'!$M$12),"",'Order Form'!$M$12)</f>
        <v/>
      </c>
      <c r="G1204" s="369">
        <f t="shared" ca="1" si="78"/>
        <v>42157</v>
      </c>
      <c r="H1204" s="370">
        <f>'Order Form'!$M$13</f>
        <v>0</v>
      </c>
      <c r="I1204" s="371">
        <f>'Order Form'!E245</f>
        <v>14.5</v>
      </c>
      <c r="J1204" s="372">
        <f>'Order Form'!M245</f>
        <v>0</v>
      </c>
      <c r="K1204" s="367" t="str">
        <f t="shared" si="81"/>
        <v>F</v>
      </c>
      <c r="L12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4" s="367" t="str">
        <f>"SS2016"&amp;"-"&amp;D1204&amp;"-"&amp;'Order Form'!$P$3&amp;"-3"</f>
        <v>SS2016-0-1-3</v>
      </c>
    </row>
    <row r="1205" spans="1:13" x14ac:dyDescent="0.25">
      <c r="A1205" s="364">
        <f>'Order Form'!A246</f>
        <v>107660</v>
      </c>
      <c r="B1205" s="365">
        <f t="shared" si="79"/>
        <v>107660</v>
      </c>
      <c r="C1205" s="366">
        <f t="shared" si="80"/>
        <v>107660</v>
      </c>
      <c r="D1205" s="367">
        <f>'Order Form'!$N$2</f>
        <v>0</v>
      </c>
      <c r="E1205" s="368">
        <f>'Order Form'!$M$11</f>
        <v>0</v>
      </c>
      <c r="F1205" s="368" t="str">
        <f>IF(ISBLANK('Order Form'!$M$12),"",'Order Form'!$M$12)</f>
        <v/>
      </c>
      <c r="G1205" s="369">
        <f t="shared" ca="1" si="78"/>
        <v>42157</v>
      </c>
      <c r="H1205" s="370">
        <f>'Order Form'!$M$13</f>
        <v>0</v>
      </c>
      <c r="I1205" s="371">
        <f>'Order Form'!E246</f>
        <v>14.5</v>
      </c>
      <c r="J1205" s="372">
        <f>'Order Form'!M246</f>
        <v>0</v>
      </c>
      <c r="K1205" s="367" t="str">
        <f t="shared" si="81"/>
        <v>F</v>
      </c>
      <c r="L12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5" s="367" t="str">
        <f>"SS2016"&amp;"-"&amp;D1205&amp;"-"&amp;'Order Form'!$P$3&amp;"-3"</f>
        <v>SS2016-0-1-3</v>
      </c>
    </row>
    <row r="1206" spans="1:13" x14ac:dyDescent="0.25">
      <c r="A1206" s="364">
        <f>'Order Form'!A247</f>
        <v>108710</v>
      </c>
      <c r="B1206" s="365">
        <f t="shared" si="79"/>
        <v>108710</v>
      </c>
      <c r="C1206" s="366">
        <f t="shared" si="80"/>
        <v>108710</v>
      </c>
      <c r="D1206" s="367">
        <f>'Order Form'!$N$2</f>
        <v>0</v>
      </c>
      <c r="E1206" s="368">
        <f>'Order Form'!$M$11</f>
        <v>0</v>
      </c>
      <c r="F1206" s="368" t="str">
        <f>IF(ISBLANK('Order Form'!$M$12),"",'Order Form'!$M$12)</f>
        <v/>
      </c>
      <c r="G1206" s="369">
        <f t="shared" ca="1" si="78"/>
        <v>42157</v>
      </c>
      <c r="H1206" s="370">
        <f>'Order Form'!$M$13</f>
        <v>0</v>
      </c>
      <c r="I1206" s="371">
        <f>'Order Form'!E247</f>
        <v>14.5</v>
      </c>
      <c r="J1206" s="372">
        <f>'Order Form'!M247</f>
        <v>0</v>
      </c>
      <c r="K1206" s="367" t="str">
        <f t="shared" si="81"/>
        <v>F</v>
      </c>
      <c r="L12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6" s="367" t="str">
        <f>"SS2016"&amp;"-"&amp;D1206&amp;"-"&amp;'Order Form'!$P$3&amp;"-3"</f>
        <v>SS2016-0-1-3</v>
      </c>
    </row>
    <row r="1207" spans="1:13" x14ac:dyDescent="0.25">
      <c r="A1207" s="364">
        <f>'Order Form'!A248</f>
        <v>100002</v>
      </c>
      <c r="B1207" s="365">
        <f t="shared" si="79"/>
        <v>100002</v>
      </c>
      <c r="C1207" s="366">
        <f t="shared" si="80"/>
        <v>100002</v>
      </c>
      <c r="D1207" s="367">
        <f>'Order Form'!$N$2</f>
        <v>0</v>
      </c>
      <c r="E1207" s="368">
        <f>'Order Form'!$M$11</f>
        <v>0</v>
      </c>
      <c r="F1207" s="368" t="str">
        <f>IF(ISBLANK('Order Form'!$M$12),"",'Order Form'!$M$12)</f>
        <v/>
      </c>
      <c r="G1207" s="369">
        <f t="shared" ca="1" si="78"/>
        <v>42157</v>
      </c>
      <c r="H1207" s="370">
        <f>'Order Form'!$M$13</f>
        <v>0</v>
      </c>
      <c r="I1207" s="371">
        <f>'Order Form'!E248</f>
        <v>14.5</v>
      </c>
      <c r="J1207" s="372">
        <f>'Order Form'!M248</f>
        <v>0</v>
      </c>
      <c r="K1207" s="367" t="str">
        <f t="shared" si="81"/>
        <v>F</v>
      </c>
      <c r="L12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7" s="367" t="str">
        <f>"SS2016"&amp;"-"&amp;D1207&amp;"-"&amp;'Order Form'!$P$3&amp;"-3"</f>
        <v>SS2016-0-1-3</v>
      </c>
    </row>
    <row r="1208" spans="1:13" x14ac:dyDescent="0.25">
      <c r="A1208" s="364">
        <f>'Order Form'!A249</f>
        <v>100319</v>
      </c>
      <c r="B1208" s="365">
        <f t="shared" si="79"/>
        <v>100319</v>
      </c>
      <c r="C1208" s="366">
        <f t="shared" si="80"/>
        <v>100319</v>
      </c>
      <c r="D1208" s="367">
        <f>'Order Form'!$N$2</f>
        <v>0</v>
      </c>
      <c r="E1208" s="368">
        <f>'Order Form'!$M$11</f>
        <v>0</v>
      </c>
      <c r="F1208" s="368" t="str">
        <f>IF(ISBLANK('Order Form'!$M$12),"",'Order Form'!$M$12)</f>
        <v/>
      </c>
      <c r="G1208" s="369">
        <f t="shared" ca="1" si="78"/>
        <v>42157</v>
      </c>
      <c r="H1208" s="370">
        <f>'Order Form'!$M$13</f>
        <v>0</v>
      </c>
      <c r="I1208" s="371">
        <f>'Order Form'!E249</f>
        <v>14.5</v>
      </c>
      <c r="J1208" s="372">
        <f>'Order Form'!M249</f>
        <v>0</v>
      </c>
      <c r="K1208" s="367" t="str">
        <f t="shared" si="81"/>
        <v>F</v>
      </c>
      <c r="L12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8" s="367" t="str">
        <f>"SS2016"&amp;"-"&amp;D1208&amp;"-"&amp;'Order Form'!$P$3&amp;"-3"</f>
        <v>SS2016-0-1-3</v>
      </c>
    </row>
    <row r="1209" spans="1:13" x14ac:dyDescent="0.25">
      <c r="A1209" s="364">
        <f>'Order Form'!A250</f>
        <v>100320</v>
      </c>
      <c r="B1209" s="365">
        <f t="shared" si="79"/>
        <v>100320</v>
      </c>
      <c r="C1209" s="366">
        <f t="shared" si="80"/>
        <v>100320</v>
      </c>
      <c r="D1209" s="367">
        <f>'Order Form'!$N$2</f>
        <v>0</v>
      </c>
      <c r="E1209" s="368">
        <f>'Order Form'!$M$11</f>
        <v>0</v>
      </c>
      <c r="F1209" s="368" t="str">
        <f>IF(ISBLANK('Order Form'!$M$12),"",'Order Form'!$M$12)</f>
        <v/>
      </c>
      <c r="G1209" s="369">
        <f t="shared" ca="1" si="78"/>
        <v>42157</v>
      </c>
      <c r="H1209" s="370">
        <f>'Order Form'!$M$13</f>
        <v>0</v>
      </c>
      <c r="I1209" s="371">
        <f>'Order Form'!E250</f>
        <v>14.5</v>
      </c>
      <c r="J1209" s="372">
        <f>'Order Form'!M250</f>
        <v>0</v>
      </c>
      <c r="K1209" s="367" t="str">
        <f t="shared" si="81"/>
        <v>F</v>
      </c>
      <c r="L12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09" s="367" t="str">
        <f>"SS2016"&amp;"-"&amp;D1209&amp;"-"&amp;'Order Form'!$P$3&amp;"-3"</f>
        <v>SS2016-0-1-3</v>
      </c>
    </row>
    <row r="1210" spans="1:13" x14ac:dyDescent="0.25">
      <c r="A1210" s="364">
        <f>'Order Form'!A251</f>
        <v>100634</v>
      </c>
      <c r="B1210" s="365">
        <f t="shared" si="79"/>
        <v>100634</v>
      </c>
      <c r="C1210" s="366">
        <f t="shared" si="80"/>
        <v>100634</v>
      </c>
      <c r="D1210" s="367">
        <f>'Order Form'!$N$2</f>
        <v>0</v>
      </c>
      <c r="E1210" s="368">
        <f>'Order Form'!$M$11</f>
        <v>0</v>
      </c>
      <c r="F1210" s="368" t="str">
        <f>IF(ISBLANK('Order Form'!$M$12),"",'Order Form'!$M$12)</f>
        <v/>
      </c>
      <c r="G1210" s="369">
        <f t="shared" ca="1" si="78"/>
        <v>42157</v>
      </c>
      <c r="H1210" s="370">
        <f>'Order Form'!$M$13</f>
        <v>0</v>
      </c>
      <c r="I1210" s="371">
        <f>'Order Form'!E251</f>
        <v>14.5</v>
      </c>
      <c r="J1210" s="372">
        <f>'Order Form'!M251</f>
        <v>0</v>
      </c>
      <c r="K1210" s="367" t="str">
        <f t="shared" si="81"/>
        <v>F</v>
      </c>
      <c r="L12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0" s="367" t="str">
        <f>"SS2016"&amp;"-"&amp;D1210&amp;"-"&amp;'Order Form'!$P$3&amp;"-3"</f>
        <v>SS2016-0-1-3</v>
      </c>
    </row>
    <row r="1211" spans="1:13" x14ac:dyDescent="0.25">
      <c r="A1211" s="364">
        <f>'Order Form'!A252</f>
        <v>107666</v>
      </c>
      <c r="B1211" s="365">
        <f t="shared" si="79"/>
        <v>107666</v>
      </c>
      <c r="C1211" s="366">
        <f t="shared" si="80"/>
        <v>107666</v>
      </c>
      <c r="D1211" s="367">
        <f>'Order Form'!$N$2</f>
        <v>0</v>
      </c>
      <c r="E1211" s="368">
        <f>'Order Form'!$M$11</f>
        <v>0</v>
      </c>
      <c r="F1211" s="368" t="str">
        <f>IF(ISBLANK('Order Form'!$M$12),"",'Order Form'!$M$12)</f>
        <v/>
      </c>
      <c r="G1211" s="369">
        <f t="shared" ca="1" si="78"/>
        <v>42157</v>
      </c>
      <c r="H1211" s="370">
        <f>'Order Form'!$M$13</f>
        <v>0</v>
      </c>
      <c r="I1211" s="371">
        <f>'Order Form'!E252</f>
        <v>12.5</v>
      </c>
      <c r="J1211" s="372">
        <f>'Order Form'!M252</f>
        <v>0</v>
      </c>
      <c r="K1211" s="367" t="str">
        <f t="shared" si="81"/>
        <v>F</v>
      </c>
      <c r="L12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1" s="367" t="str">
        <f>"SS2016"&amp;"-"&amp;D1211&amp;"-"&amp;'Order Form'!$P$3&amp;"-3"</f>
        <v>SS2016-0-1-3</v>
      </c>
    </row>
    <row r="1212" spans="1:13" x14ac:dyDescent="0.25">
      <c r="A1212" s="364">
        <f>'Order Form'!A253</f>
        <v>108654</v>
      </c>
      <c r="B1212" s="365">
        <f t="shared" si="79"/>
        <v>108654</v>
      </c>
      <c r="C1212" s="366">
        <f t="shared" si="80"/>
        <v>108654</v>
      </c>
      <c r="D1212" s="367">
        <f>'Order Form'!$N$2</f>
        <v>0</v>
      </c>
      <c r="E1212" s="368">
        <f>'Order Form'!$M$11</f>
        <v>0</v>
      </c>
      <c r="F1212" s="368" t="str">
        <f>IF(ISBLANK('Order Form'!$M$12),"",'Order Form'!$M$12)</f>
        <v/>
      </c>
      <c r="G1212" s="369">
        <f t="shared" ca="1" si="78"/>
        <v>42157</v>
      </c>
      <c r="H1212" s="370">
        <f>'Order Form'!$M$13</f>
        <v>0</v>
      </c>
      <c r="I1212" s="371">
        <f>'Order Form'!E253</f>
        <v>12.5</v>
      </c>
      <c r="J1212" s="372">
        <f>'Order Form'!M253</f>
        <v>0</v>
      </c>
      <c r="K1212" s="367" t="str">
        <f t="shared" si="81"/>
        <v>F</v>
      </c>
      <c r="L12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2" s="367" t="str">
        <f>"SS2016"&amp;"-"&amp;D1212&amp;"-"&amp;'Order Form'!$P$3&amp;"-3"</f>
        <v>SS2016-0-1-3</v>
      </c>
    </row>
    <row r="1213" spans="1:13" x14ac:dyDescent="0.25">
      <c r="A1213" s="364">
        <f>'Order Form'!A254</f>
        <v>107663</v>
      </c>
      <c r="B1213" s="365">
        <f t="shared" si="79"/>
        <v>107663</v>
      </c>
      <c r="C1213" s="366">
        <f t="shared" si="80"/>
        <v>107663</v>
      </c>
      <c r="D1213" s="367">
        <f>'Order Form'!$N$2</f>
        <v>0</v>
      </c>
      <c r="E1213" s="368">
        <f>'Order Form'!$M$11</f>
        <v>0</v>
      </c>
      <c r="F1213" s="368" t="str">
        <f>IF(ISBLANK('Order Form'!$M$12),"",'Order Form'!$M$12)</f>
        <v/>
      </c>
      <c r="G1213" s="369">
        <f t="shared" ca="1" si="78"/>
        <v>42157</v>
      </c>
      <c r="H1213" s="370">
        <f>'Order Form'!$M$13</f>
        <v>0</v>
      </c>
      <c r="I1213" s="371">
        <f>'Order Form'!E254</f>
        <v>12.5</v>
      </c>
      <c r="J1213" s="372">
        <f>'Order Form'!M254</f>
        <v>0</v>
      </c>
      <c r="K1213" s="367" t="str">
        <f t="shared" si="81"/>
        <v>F</v>
      </c>
      <c r="L12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3" s="367" t="str">
        <f>"SS2016"&amp;"-"&amp;D1213&amp;"-"&amp;'Order Form'!$P$3&amp;"-3"</f>
        <v>SS2016-0-1-3</v>
      </c>
    </row>
    <row r="1214" spans="1:13" x14ac:dyDescent="0.25">
      <c r="A1214" s="364">
        <f>'Order Form'!A255</f>
        <v>108655</v>
      </c>
      <c r="B1214" s="365">
        <f t="shared" si="79"/>
        <v>108655</v>
      </c>
      <c r="C1214" s="366">
        <f t="shared" si="80"/>
        <v>108655</v>
      </c>
      <c r="D1214" s="367">
        <f>'Order Form'!$N$2</f>
        <v>0</v>
      </c>
      <c r="E1214" s="368">
        <f>'Order Form'!$M$11</f>
        <v>0</v>
      </c>
      <c r="F1214" s="368" t="str">
        <f>IF(ISBLANK('Order Form'!$M$12),"",'Order Form'!$M$12)</f>
        <v/>
      </c>
      <c r="G1214" s="369">
        <f t="shared" ca="1" si="78"/>
        <v>42157</v>
      </c>
      <c r="H1214" s="370">
        <f>'Order Form'!$M$13</f>
        <v>0</v>
      </c>
      <c r="I1214" s="371">
        <f>'Order Form'!E255</f>
        <v>12.5</v>
      </c>
      <c r="J1214" s="372">
        <f>'Order Form'!M255</f>
        <v>0</v>
      </c>
      <c r="K1214" s="367" t="str">
        <f t="shared" si="81"/>
        <v>F</v>
      </c>
      <c r="L12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4" s="367" t="str">
        <f>"SS2016"&amp;"-"&amp;D1214&amp;"-"&amp;'Order Form'!$P$3&amp;"-3"</f>
        <v>SS2016-0-1-3</v>
      </c>
    </row>
    <row r="1215" spans="1:13" x14ac:dyDescent="0.25">
      <c r="A1215" s="364">
        <f>'Order Form'!A256</f>
        <v>107665</v>
      </c>
      <c r="B1215" s="365">
        <f t="shared" si="79"/>
        <v>107665</v>
      </c>
      <c r="C1215" s="366">
        <f t="shared" si="80"/>
        <v>107665</v>
      </c>
      <c r="D1215" s="367">
        <f>'Order Form'!$N$2</f>
        <v>0</v>
      </c>
      <c r="E1215" s="368">
        <f>'Order Form'!$M$11</f>
        <v>0</v>
      </c>
      <c r="F1215" s="368" t="str">
        <f>IF(ISBLANK('Order Form'!$M$12),"",'Order Form'!$M$12)</f>
        <v/>
      </c>
      <c r="G1215" s="369">
        <f t="shared" ca="1" si="78"/>
        <v>42157</v>
      </c>
      <c r="H1215" s="370">
        <f>'Order Form'!$M$13</f>
        <v>0</v>
      </c>
      <c r="I1215" s="371">
        <f>'Order Form'!E256</f>
        <v>12.5</v>
      </c>
      <c r="J1215" s="372">
        <f>'Order Form'!M256</f>
        <v>0</v>
      </c>
      <c r="K1215" s="367" t="str">
        <f t="shared" si="81"/>
        <v>F</v>
      </c>
      <c r="L12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5" s="367" t="str">
        <f>"SS2016"&amp;"-"&amp;D1215&amp;"-"&amp;'Order Form'!$P$3&amp;"-3"</f>
        <v>SS2016-0-1-3</v>
      </c>
    </row>
    <row r="1216" spans="1:13" x14ac:dyDescent="0.25">
      <c r="A1216" s="364">
        <f>'Order Form'!A257</f>
        <v>107662</v>
      </c>
      <c r="B1216" s="365">
        <f t="shared" si="79"/>
        <v>107662</v>
      </c>
      <c r="C1216" s="366">
        <f t="shared" si="80"/>
        <v>107662</v>
      </c>
      <c r="D1216" s="367">
        <f>'Order Form'!$N$2</f>
        <v>0</v>
      </c>
      <c r="E1216" s="368">
        <f>'Order Form'!$M$11</f>
        <v>0</v>
      </c>
      <c r="F1216" s="368" t="str">
        <f>IF(ISBLANK('Order Form'!$M$12),"",'Order Form'!$M$12)</f>
        <v/>
      </c>
      <c r="G1216" s="369">
        <f t="shared" ca="1" si="78"/>
        <v>42157</v>
      </c>
      <c r="H1216" s="370">
        <f>'Order Form'!$M$13</f>
        <v>0</v>
      </c>
      <c r="I1216" s="371">
        <f>'Order Form'!E257</f>
        <v>12.5</v>
      </c>
      <c r="J1216" s="372">
        <f>'Order Form'!M257</f>
        <v>0</v>
      </c>
      <c r="K1216" s="367" t="str">
        <f t="shared" si="81"/>
        <v>F</v>
      </c>
      <c r="L12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6" s="367" t="str">
        <f>"SS2016"&amp;"-"&amp;D1216&amp;"-"&amp;'Order Form'!$P$3&amp;"-3"</f>
        <v>SS2016-0-1-3</v>
      </c>
    </row>
    <row r="1217" spans="1:13" x14ac:dyDescent="0.25">
      <c r="A1217" s="364">
        <f>'Order Form'!A258</f>
        <v>108653</v>
      </c>
      <c r="B1217" s="365">
        <f t="shared" si="79"/>
        <v>108653</v>
      </c>
      <c r="C1217" s="366">
        <f t="shared" si="80"/>
        <v>108653</v>
      </c>
      <c r="D1217" s="367">
        <f>'Order Form'!$N$2</f>
        <v>0</v>
      </c>
      <c r="E1217" s="368">
        <f>'Order Form'!$M$11</f>
        <v>0</v>
      </c>
      <c r="F1217" s="368" t="str">
        <f>IF(ISBLANK('Order Form'!$M$12),"",'Order Form'!$M$12)</f>
        <v/>
      </c>
      <c r="G1217" s="369">
        <f t="shared" ca="1" si="78"/>
        <v>42157</v>
      </c>
      <c r="H1217" s="370">
        <f>'Order Form'!$M$13</f>
        <v>0</v>
      </c>
      <c r="I1217" s="371">
        <f>'Order Form'!E258</f>
        <v>12.5</v>
      </c>
      <c r="J1217" s="372">
        <f>'Order Form'!M258</f>
        <v>0</v>
      </c>
      <c r="K1217" s="367" t="str">
        <f t="shared" si="81"/>
        <v>F</v>
      </c>
      <c r="L12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7" s="367" t="str">
        <f>"SS2016"&amp;"-"&amp;D1217&amp;"-"&amp;'Order Form'!$P$3&amp;"-3"</f>
        <v>SS2016-0-1-3</v>
      </c>
    </row>
    <row r="1218" spans="1:13" x14ac:dyDescent="0.25">
      <c r="A1218" s="364">
        <f>'Order Form'!A259</f>
        <v>111691.204</v>
      </c>
      <c r="B1218" s="365">
        <f t="shared" si="79"/>
        <v>111691.204</v>
      </c>
      <c r="C1218" s="366">
        <f t="shared" si="80"/>
        <v>111691.204</v>
      </c>
      <c r="D1218" s="367">
        <f>'Order Form'!$N$2</f>
        <v>0</v>
      </c>
      <c r="E1218" s="368">
        <f>'Order Form'!$M$11</f>
        <v>0</v>
      </c>
      <c r="F1218" s="368" t="str">
        <f>IF(ISBLANK('Order Form'!$M$12),"",'Order Form'!$M$12)</f>
        <v/>
      </c>
      <c r="G1218" s="369">
        <f t="shared" ref="G1218:G1281" ca="1" si="82">TODAY()</f>
        <v>42157</v>
      </c>
      <c r="H1218" s="370">
        <f>'Order Form'!$M$13</f>
        <v>0</v>
      </c>
      <c r="I1218" s="371">
        <f>'Order Form'!E259</f>
        <v>12.5</v>
      </c>
      <c r="J1218" s="372">
        <f>'Order Form'!M259</f>
        <v>0</v>
      </c>
      <c r="K1218" s="367" t="str">
        <f t="shared" si="81"/>
        <v>F</v>
      </c>
      <c r="L12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8" s="367" t="str">
        <f>"SS2016"&amp;"-"&amp;D1218&amp;"-"&amp;'Order Form'!$P$3&amp;"-3"</f>
        <v>SS2016-0-1-3</v>
      </c>
    </row>
    <row r="1219" spans="1:13" x14ac:dyDescent="0.25">
      <c r="A1219" s="364">
        <f>'Order Form'!A260</f>
        <v>111693.325</v>
      </c>
      <c r="B1219" s="365">
        <f t="shared" si="79"/>
        <v>111693.325</v>
      </c>
      <c r="C1219" s="366">
        <f t="shared" si="80"/>
        <v>111693.325</v>
      </c>
      <c r="D1219" s="367">
        <f>'Order Form'!$N$2</f>
        <v>0</v>
      </c>
      <c r="E1219" s="368">
        <f>'Order Form'!$M$11</f>
        <v>0</v>
      </c>
      <c r="F1219" s="368" t="str">
        <f>IF(ISBLANK('Order Form'!$M$12),"",'Order Form'!$M$12)</f>
        <v/>
      </c>
      <c r="G1219" s="369">
        <f t="shared" ca="1" si="82"/>
        <v>42157</v>
      </c>
      <c r="H1219" s="370">
        <f>'Order Form'!$M$13</f>
        <v>0</v>
      </c>
      <c r="I1219" s="371">
        <f>'Order Form'!E260</f>
        <v>12.5</v>
      </c>
      <c r="J1219" s="372">
        <f>'Order Form'!M260</f>
        <v>0</v>
      </c>
      <c r="K1219" s="367" t="str">
        <f t="shared" si="81"/>
        <v>F</v>
      </c>
      <c r="L12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19" s="367" t="str">
        <f>"SS2016"&amp;"-"&amp;D1219&amp;"-"&amp;'Order Form'!$P$3&amp;"-3"</f>
        <v>SS2016-0-1-3</v>
      </c>
    </row>
    <row r="1220" spans="1:13" x14ac:dyDescent="0.25">
      <c r="A1220" s="364">
        <f>'Order Form'!A261</f>
        <v>111694.302</v>
      </c>
      <c r="B1220" s="365">
        <f t="shared" si="79"/>
        <v>111694.302</v>
      </c>
      <c r="C1220" s="366">
        <f t="shared" si="80"/>
        <v>111694.302</v>
      </c>
      <c r="D1220" s="367">
        <f>'Order Form'!$N$2</f>
        <v>0</v>
      </c>
      <c r="E1220" s="368">
        <f>'Order Form'!$M$11</f>
        <v>0</v>
      </c>
      <c r="F1220" s="368" t="str">
        <f>IF(ISBLANK('Order Form'!$M$12),"",'Order Form'!$M$12)</f>
        <v/>
      </c>
      <c r="G1220" s="369">
        <f t="shared" ca="1" si="82"/>
        <v>42157</v>
      </c>
      <c r="H1220" s="370">
        <f>'Order Form'!$M$13</f>
        <v>0</v>
      </c>
      <c r="I1220" s="371">
        <f>'Order Form'!E261</f>
        <v>12.5</v>
      </c>
      <c r="J1220" s="372">
        <f>'Order Form'!M261</f>
        <v>0</v>
      </c>
      <c r="K1220" s="367" t="str">
        <f t="shared" si="81"/>
        <v>F</v>
      </c>
      <c r="L12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0" s="367" t="str">
        <f>"SS2016"&amp;"-"&amp;D1220&amp;"-"&amp;'Order Form'!$P$3&amp;"-3"</f>
        <v>SS2016-0-1-3</v>
      </c>
    </row>
    <row r="1221" spans="1:13" x14ac:dyDescent="0.25">
      <c r="A1221" s="364">
        <f>'Order Form'!A262</f>
        <v>111692.325</v>
      </c>
      <c r="B1221" s="365">
        <f t="shared" si="79"/>
        <v>111692.325</v>
      </c>
      <c r="C1221" s="366">
        <f t="shared" si="80"/>
        <v>111692.325</v>
      </c>
      <c r="D1221" s="367">
        <f>'Order Form'!$N$2</f>
        <v>0</v>
      </c>
      <c r="E1221" s="368">
        <f>'Order Form'!$M$11</f>
        <v>0</v>
      </c>
      <c r="F1221" s="368" t="str">
        <f>IF(ISBLANK('Order Form'!$M$12),"",'Order Form'!$M$12)</f>
        <v/>
      </c>
      <c r="G1221" s="369">
        <f t="shared" ca="1" si="82"/>
        <v>42157</v>
      </c>
      <c r="H1221" s="370">
        <f>'Order Form'!$M$13</f>
        <v>0</v>
      </c>
      <c r="I1221" s="371">
        <f>'Order Form'!E262</f>
        <v>12.5</v>
      </c>
      <c r="J1221" s="372">
        <f>'Order Form'!M262</f>
        <v>0</v>
      </c>
      <c r="K1221" s="367" t="str">
        <f t="shared" si="81"/>
        <v>F</v>
      </c>
      <c r="L12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1" s="367" t="str">
        <f>"SS2016"&amp;"-"&amp;D1221&amp;"-"&amp;'Order Form'!$P$3&amp;"-3"</f>
        <v>SS2016-0-1-3</v>
      </c>
    </row>
    <row r="1222" spans="1:13" x14ac:dyDescent="0.25">
      <c r="A1222" s="364">
        <f>'Order Form'!A263</f>
        <v>111667.70699999999</v>
      </c>
      <c r="B1222" s="365">
        <f t="shared" si="79"/>
        <v>111667.70699999999</v>
      </c>
      <c r="C1222" s="366">
        <f t="shared" si="80"/>
        <v>111667.70699999999</v>
      </c>
      <c r="D1222" s="367">
        <f>'Order Form'!$N$2</f>
        <v>0</v>
      </c>
      <c r="E1222" s="368">
        <f>'Order Form'!$M$11</f>
        <v>0</v>
      </c>
      <c r="F1222" s="368" t="str">
        <f>IF(ISBLANK('Order Form'!$M$12),"",'Order Form'!$M$12)</f>
        <v/>
      </c>
      <c r="G1222" s="369">
        <f t="shared" ca="1" si="82"/>
        <v>42157</v>
      </c>
      <c r="H1222" s="370">
        <f>'Order Form'!$M$13</f>
        <v>0</v>
      </c>
      <c r="I1222" s="371">
        <f>'Order Form'!E263</f>
        <v>14.5</v>
      </c>
      <c r="J1222" s="372">
        <f>'Order Form'!M263</f>
        <v>0</v>
      </c>
      <c r="K1222" s="367" t="str">
        <f t="shared" si="81"/>
        <v>F</v>
      </c>
      <c r="L12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2" s="367" t="str">
        <f>"SS2016"&amp;"-"&amp;D1222&amp;"-"&amp;'Order Form'!$P$3&amp;"-3"</f>
        <v>SS2016-0-1-3</v>
      </c>
    </row>
    <row r="1223" spans="1:13" x14ac:dyDescent="0.25">
      <c r="A1223" s="364">
        <f>'Order Form'!A264</f>
        <v>111668.014</v>
      </c>
      <c r="B1223" s="365">
        <f t="shared" si="79"/>
        <v>111668.014</v>
      </c>
      <c r="C1223" s="366">
        <f t="shared" si="80"/>
        <v>111668.014</v>
      </c>
      <c r="D1223" s="367">
        <f>'Order Form'!$N$2</f>
        <v>0</v>
      </c>
      <c r="E1223" s="368">
        <f>'Order Form'!$M$11</f>
        <v>0</v>
      </c>
      <c r="F1223" s="368" t="str">
        <f>IF(ISBLANK('Order Form'!$M$12),"",'Order Form'!$M$12)</f>
        <v/>
      </c>
      <c r="G1223" s="369">
        <f t="shared" ca="1" si="82"/>
        <v>42157</v>
      </c>
      <c r="H1223" s="370">
        <f>'Order Form'!$M$13</f>
        <v>0</v>
      </c>
      <c r="I1223" s="371">
        <f>'Order Form'!E264</f>
        <v>14.5</v>
      </c>
      <c r="J1223" s="372">
        <f>'Order Form'!M264</f>
        <v>0</v>
      </c>
      <c r="K1223" s="367" t="str">
        <f t="shared" si="81"/>
        <v>F</v>
      </c>
      <c r="L12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3" s="367" t="str">
        <f>"SS2016"&amp;"-"&amp;D1223&amp;"-"&amp;'Order Form'!$P$3&amp;"-3"</f>
        <v>SS2016-0-1-3</v>
      </c>
    </row>
    <row r="1224" spans="1:13" x14ac:dyDescent="0.25">
      <c r="A1224" s="364">
        <f>'Order Form'!A265</f>
        <v>111666.204</v>
      </c>
      <c r="B1224" s="365">
        <f t="shared" si="79"/>
        <v>111666.204</v>
      </c>
      <c r="C1224" s="366">
        <f t="shared" si="80"/>
        <v>111666.204</v>
      </c>
      <c r="D1224" s="367">
        <f>'Order Form'!$N$2</f>
        <v>0</v>
      </c>
      <c r="E1224" s="368">
        <f>'Order Form'!$M$11</f>
        <v>0</v>
      </c>
      <c r="F1224" s="368" t="str">
        <f>IF(ISBLANK('Order Form'!$M$12),"",'Order Form'!$M$12)</f>
        <v/>
      </c>
      <c r="G1224" s="369">
        <f t="shared" ca="1" si="82"/>
        <v>42157</v>
      </c>
      <c r="H1224" s="370">
        <f>'Order Form'!$M$13</f>
        <v>0</v>
      </c>
      <c r="I1224" s="371">
        <f>'Order Form'!E265</f>
        <v>14.5</v>
      </c>
      <c r="J1224" s="372">
        <f>'Order Form'!M265</f>
        <v>0</v>
      </c>
      <c r="K1224" s="367" t="str">
        <f t="shared" si="81"/>
        <v>F</v>
      </c>
      <c r="L12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4" s="367" t="str">
        <f>"SS2016"&amp;"-"&amp;D1224&amp;"-"&amp;'Order Form'!$P$3&amp;"-3"</f>
        <v>SS2016-0-1-3</v>
      </c>
    </row>
    <row r="1225" spans="1:13" x14ac:dyDescent="0.25">
      <c r="A1225" s="364">
        <f>'Order Form'!A266</f>
        <v>111697.776</v>
      </c>
      <c r="B1225" s="365">
        <f t="shared" si="79"/>
        <v>111697.776</v>
      </c>
      <c r="C1225" s="366">
        <f t="shared" si="80"/>
        <v>111697.776</v>
      </c>
      <c r="D1225" s="367">
        <f>'Order Form'!$N$2</f>
        <v>0</v>
      </c>
      <c r="E1225" s="368">
        <f>'Order Form'!$M$11</f>
        <v>0</v>
      </c>
      <c r="F1225" s="368" t="str">
        <f>IF(ISBLANK('Order Form'!$M$12),"",'Order Form'!$M$12)</f>
        <v/>
      </c>
      <c r="G1225" s="369">
        <f t="shared" ca="1" si="82"/>
        <v>42157</v>
      </c>
      <c r="H1225" s="370">
        <f>'Order Form'!$M$13</f>
        <v>0</v>
      </c>
      <c r="I1225" s="371">
        <f>'Order Form'!E266</f>
        <v>7.5</v>
      </c>
      <c r="J1225" s="372">
        <f>'Order Form'!M266</f>
        <v>0</v>
      </c>
      <c r="K1225" s="367" t="str">
        <f t="shared" si="81"/>
        <v>F</v>
      </c>
      <c r="L12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5" s="367" t="str">
        <f>"SS2016"&amp;"-"&amp;D1225&amp;"-"&amp;'Order Form'!$P$3&amp;"-3"</f>
        <v>SS2016-0-1-3</v>
      </c>
    </row>
    <row r="1226" spans="1:13" x14ac:dyDescent="0.25">
      <c r="A1226" s="364">
        <f>'Order Form'!A267</f>
        <v>111697.606</v>
      </c>
      <c r="B1226" s="365">
        <f t="shared" si="79"/>
        <v>111697.606</v>
      </c>
      <c r="C1226" s="366">
        <f t="shared" si="80"/>
        <v>111697.606</v>
      </c>
      <c r="D1226" s="367">
        <f>'Order Form'!$N$2</f>
        <v>0</v>
      </c>
      <c r="E1226" s="368">
        <f>'Order Form'!$M$11</f>
        <v>0</v>
      </c>
      <c r="F1226" s="368" t="str">
        <f>IF(ISBLANK('Order Form'!$M$12),"",'Order Form'!$M$12)</f>
        <v/>
      </c>
      <c r="G1226" s="369">
        <f t="shared" ca="1" si="82"/>
        <v>42157</v>
      </c>
      <c r="H1226" s="370">
        <f>'Order Form'!$M$13</f>
        <v>0</v>
      </c>
      <c r="I1226" s="371">
        <f>'Order Form'!E267</f>
        <v>7.5</v>
      </c>
      <c r="J1226" s="372">
        <f>'Order Form'!M267</f>
        <v>0</v>
      </c>
      <c r="K1226" s="367" t="str">
        <f t="shared" si="81"/>
        <v>F</v>
      </c>
      <c r="L12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6" s="367" t="str">
        <f>"SS2016"&amp;"-"&amp;D1226&amp;"-"&amp;'Order Form'!$P$3&amp;"-3"</f>
        <v>SS2016-0-1-3</v>
      </c>
    </row>
    <row r="1227" spans="1:13" x14ac:dyDescent="0.25">
      <c r="A1227" s="364">
        <f>'Order Form'!A268</f>
        <v>100605</v>
      </c>
      <c r="B1227" s="365">
        <f t="shared" si="79"/>
        <v>100605</v>
      </c>
      <c r="C1227" s="366">
        <f t="shared" si="80"/>
        <v>100605</v>
      </c>
      <c r="D1227" s="367">
        <f>'Order Form'!$N$2</f>
        <v>0</v>
      </c>
      <c r="E1227" s="368">
        <f>'Order Form'!$M$11</f>
        <v>0</v>
      </c>
      <c r="F1227" s="368" t="str">
        <f>IF(ISBLANK('Order Form'!$M$12),"",'Order Form'!$M$12)</f>
        <v/>
      </c>
      <c r="G1227" s="369">
        <f t="shared" ca="1" si="82"/>
        <v>42157</v>
      </c>
      <c r="H1227" s="370">
        <f>'Order Form'!$M$13</f>
        <v>0</v>
      </c>
      <c r="I1227" s="371">
        <f>'Order Form'!E268</f>
        <v>7.5</v>
      </c>
      <c r="J1227" s="372">
        <f>'Order Form'!M268</f>
        <v>0</v>
      </c>
      <c r="K1227" s="367" t="str">
        <f t="shared" si="81"/>
        <v>F</v>
      </c>
      <c r="L12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7" s="367" t="str">
        <f>"SS2016"&amp;"-"&amp;D1227&amp;"-"&amp;'Order Form'!$P$3&amp;"-3"</f>
        <v>SS2016-0-1-3</v>
      </c>
    </row>
    <row r="1228" spans="1:13" x14ac:dyDescent="0.25">
      <c r="A1228" s="364">
        <f>'Order Form'!A269</f>
        <v>111698.802</v>
      </c>
      <c r="B1228" s="365">
        <f t="shared" si="79"/>
        <v>111698.802</v>
      </c>
      <c r="C1228" s="366">
        <f t="shared" si="80"/>
        <v>111698.802</v>
      </c>
      <c r="D1228" s="367">
        <f>'Order Form'!$N$2</f>
        <v>0</v>
      </c>
      <c r="E1228" s="368">
        <f>'Order Form'!$M$11</f>
        <v>0</v>
      </c>
      <c r="F1228" s="368" t="str">
        <f>IF(ISBLANK('Order Form'!$M$12),"",'Order Form'!$M$12)</f>
        <v/>
      </c>
      <c r="G1228" s="369">
        <f t="shared" ca="1" si="82"/>
        <v>42157</v>
      </c>
      <c r="H1228" s="370">
        <f>'Order Form'!$M$13</f>
        <v>0</v>
      </c>
      <c r="I1228" s="371">
        <f>'Order Form'!E269</f>
        <v>7.5</v>
      </c>
      <c r="J1228" s="372">
        <f>'Order Form'!M269</f>
        <v>0</v>
      </c>
      <c r="K1228" s="367" t="str">
        <f t="shared" si="81"/>
        <v>F</v>
      </c>
      <c r="L12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8" s="367" t="str">
        <f>"SS2016"&amp;"-"&amp;D1228&amp;"-"&amp;'Order Form'!$P$3&amp;"-3"</f>
        <v>SS2016-0-1-3</v>
      </c>
    </row>
    <row r="1229" spans="1:13" x14ac:dyDescent="0.25">
      <c r="A1229" s="364">
        <f>'Order Form'!A270</f>
        <v>111698.849</v>
      </c>
      <c r="B1229" s="365">
        <f t="shared" si="79"/>
        <v>111698.849</v>
      </c>
      <c r="C1229" s="366">
        <f t="shared" si="80"/>
        <v>111698.849</v>
      </c>
      <c r="D1229" s="367">
        <f>'Order Form'!$N$2</f>
        <v>0</v>
      </c>
      <c r="E1229" s="368">
        <f>'Order Form'!$M$11</f>
        <v>0</v>
      </c>
      <c r="F1229" s="368" t="str">
        <f>IF(ISBLANK('Order Form'!$M$12),"",'Order Form'!$M$12)</f>
        <v/>
      </c>
      <c r="G1229" s="369">
        <f t="shared" ca="1" si="82"/>
        <v>42157</v>
      </c>
      <c r="H1229" s="370">
        <f>'Order Form'!$M$13</f>
        <v>0</v>
      </c>
      <c r="I1229" s="371">
        <f>'Order Form'!E270</f>
        <v>7.5</v>
      </c>
      <c r="J1229" s="372">
        <f>'Order Form'!M270</f>
        <v>0</v>
      </c>
      <c r="K1229" s="367" t="str">
        <f t="shared" si="81"/>
        <v>F</v>
      </c>
      <c r="L12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29" s="367" t="str">
        <f>"SS2016"&amp;"-"&amp;D1229&amp;"-"&amp;'Order Form'!$P$3&amp;"-3"</f>
        <v>SS2016-0-1-3</v>
      </c>
    </row>
    <row r="1230" spans="1:13" x14ac:dyDescent="0.25">
      <c r="A1230" s="364">
        <f>'Order Form'!A271</f>
        <v>111698.75199999999</v>
      </c>
      <c r="B1230" s="365">
        <f t="shared" si="79"/>
        <v>111698.75199999999</v>
      </c>
      <c r="C1230" s="366">
        <f t="shared" si="80"/>
        <v>111698.75199999999</v>
      </c>
      <c r="D1230" s="367">
        <f>'Order Form'!$N$2</f>
        <v>0</v>
      </c>
      <c r="E1230" s="368">
        <f>'Order Form'!$M$11</f>
        <v>0</v>
      </c>
      <c r="F1230" s="368" t="str">
        <f>IF(ISBLANK('Order Form'!$M$12),"",'Order Form'!$M$12)</f>
        <v/>
      </c>
      <c r="G1230" s="369">
        <f t="shared" ca="1" si="82"/>
        <v>42157</v>
      </c>
      <c r="H1230" s="370">
        <f>'Order Form'!$M$13</f>
        <v>0</v>
      </c>
      <c r="I1230" s="371">
        <f>'Order Form'!E271</f>
        <v>7.5</v>
      </c>
      <c r="J1230" s="372">
        <f>'Order Form'!M271</f>
        <v>0</v>
      </c>
      <c r="K1230" s="367" t="str">
        <f t="shared" si="81"/>
        <v>F</v>
      </c>
      <c r="L12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0" s="367" t="str">
        <f>"SS2016"&amp;"-"&amp;D1230&amp;"-"&amp;'Order Form'!$P$3&amp;"-3"</f>
        <v>SS2016-0-1-3</v>
      </c>
    </row>
    <row r="1231" spans="1:13" x14ac:dyDescent="0.25">
      <c r="A1231" s="364">
        <f>'Order Form'!A272</f>
        <v>108788</v>
      </c>
      <c r="B1231" s="365">
        <f t="shared" si="79"/>
        <v>108788</v>
      </c>
      <c r="C1231" s="366">
        <f t="shared" si="80"/>
        <v>108788</v>
      </c>
      <c r="D1231" s="367">
        <f>'Order Form'!$N$2</f>
        <v>0</v>
      </c>
      <c r="E1231" s="368">
        <f>'Order Form'!$M$11</f>
        <v>0</v>
      </c>
      <c r="F1231" s="368" t="str">
        <f>IF(ISBLANK('Order Form'!$M$12),"",'Order Form'!$M$12)</f>
        <v/>
      </c>
      <c r="G1231" s="369">
        <f t="shared" ca="1" si="82"/>
        <v>42157</v>
      </c>
      <c r="H1231" s="370">
        <f>'Order Form'!$M$13</f>
        <v>0</v>
      </c>
      <c r="I1231" s="371">
        <f>'Order Form'!E272</f>
        <v>7.5</v>
      </c>
      <c r="J1231" s="372">
        <f>'Order Form'!M272</f>
        <v>0</v>
      </c>
      <c r="K1231" s="367" t="str">
        <f t="shared" si="81"/>
        <v>F</v>
      </c>
      <c r="L12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1" s="367" t="str">
        <f>"SS2016"&amp;"-"&amp;D1231&amp;"-"&amp;'Order Form'!$P$3&amp;"-3"</f>
        <v>SS2016-0-1-3</v>
      </c>
    </row>
    <row r="1232" spans="1:13" x14ac:dyDescent="0.25">
      <c r="A1232" s="364">
        <f>'Order Form'!A273</f>
        <v>111634.75199999999</v>
      </c>
      <c r="B1232" s="365">
        <f t="shared" si="79"/>
        <v>111634.75199999999</v>
      </c>
      <c r="C1232" s="366">
        <f t="shared" si="80"/>
        <v>111634.75199999999</v>
      </c>
      <c r="D1232" s="367">
        <f>'Order Form'!$N$2</f>
        <v>0</v>
      </c>
      <c r="E1232" s="368">
        <f>'Order Form'!$M$11</f>
        <v>0</v>
      </c>
      <c r="F1232" s="368" t="str">
        <f>IF(ISBLANK('Order Form'!$M$12),"",'Order Form'!$M$12)</f>
        <v/>
      </c>
      <c r="G1232" s="369">
        <f t="shared" ca="1" si="82"/>
        <v>42157</v>
      </c>
      <c r="H1232" s="370">
        <f>'Order Form'!$M$13</f>
        <v>0</v>
      </c>
      <c r="I1232" s="371">
        <f>'Order Form'!E273</f>
        <v>7.5</v>
      </c>
      <c r="J1232" s="372">
        <f>'Order Form'!M273</f>
        <v>0</v>
      </c>
      <c r="K1232" s="367" t="str">
        <f t="shared" si="81"/>
        <v>F</v>
      </c>
      <c r="L12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2" s="367" t="str">
        <f>"SS2016"&amp;"-"&amp;D1232&amp;"-"&amp;'Order Form'!$P$3&amp;"-3"</f>
        <v>SS2016-0-1-3</v>
      </c>
    </row>
    <row r="1233" spans="1:13" x14ac:dyDescent="0.25">
      <c r="A1233" s="364">
        <f>'Order Form'!A274</f>
        <v>111680.211</v>
      </c>
      <c r="B1233" s="365">
        <f t="shared" ref="B1233:B1296" si="83">A1233</f>
        <v>111680.211</v>
      </c>
      <c r="C1233" s="366">
        <f t="shared" ref="C1233:C1296" si="84">IF(B1233=0,A1233,B1233)</f>
        <v>111680.211</v>
      </c>
      <c r="D1233" s="367">
        <f>'Order Form'!$N$2</f>
        <v>0</v>
      </c>
      <c r="E1233" s="368">
        <f>'Order Form'!$M$11</f>
        <v>0</v>
      </c>
      <c r="F1233" s="368" t="str">
        <f>IF(ISBLANK('Order Form'!$M$12),"",'Order Form'!$M$12)</f>
        <v/>
      </c>
      <c r="G1233" s="369">
        <f t="shared" ca="1" si="82"/>
        <v>42157</v>
      </c>
      <c r="H1233" s="370">
        <f>'Order Form'!$M$13</f>
        <v>0</v>
      </c>
      <c r="I1233" s="371">
        <f>'Order Form'!E274</f>
        <v>7.5</v>
      </c>
      <c r="J1233" s="372">
        <f>'Order Form'!M274</f>
        <v>0</v>
      </c>
      <c r="K1233" s="367" t="str">
        <f t="shared" ref="K1233:K1296" si="85">IF(J1233=0,"F","T")</f>
        <v>F</v>
      </c>
      <c r="L12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3" s="367" t="str">
        <f>"SS2016"&amp;"-"&amp;D1233&amp;"-"&amp;'Order Form'!$P$3&amp;"-3"</f>
        <v>SS2016-0-1-3</v>
      </c>
    </row>
    <row r="1234" spans="1:13" x14ac:dyDescent="0.25">
      <c r="A1234" s="364">
        <f>'Order Form'!A275</f>
        <v>111678.70699999999</v>
      </c>
      <c r="B1234" s="365">
        <f t="shared" si="83"/>
        <v>111678.70699999999</v>
      </c>
      <c r="C1234" s="366">
        <f t="shared" si="84"/>
        <v>111678.70699999999</v>
      </c>
      <c r="D1234" s="367">
        <f>'Order Form'!$N$2</f>
        <v>0</v>
      </c>
      <c r="E1234" s="368">
        <f>'Order Form'!$M$11</f>
        <v>0</v>
      </c>
      <c r="F1234" s="368" t="str">
        <f>IF(ISBLANK('Order Form'!$M$12),"",'Order Form'!$M$12)</f>
        <v/>
      </c>
      <c r="G1234" s="369">
        <f t="shared" ca="1" si="82"/>
        <v>42157</v>
      </c>
      <c r="H1234" s="370">
        <f>'Order Form'!$M$13</f>
        <v>0</v>
      </c>
      <c r="I1234" s="371">
        <f>'Order Form'!E275</f>
        <v>7.5</v>
      </c>
      <c r="J1234" s="372">
        <f>'Order Form'!M275</f>
        <v>0</v>
      </c>
      <c r="K1234" s="367" t="str">
        <f t="shared" si="85"/>
        <v>F</v>
      </c>
      <c r="L12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4" s="367" t="str">
        <f>"SS2016"&amp;"-"&amp;D1234&amp;"-"&amp;'Order Form'!$P$3&amp;"-3"</f>
        <v>SS2016-0-1-3</v>
      </c>
    </row>
    <row r="1235" spans="1:13" x14ac:dyDescent="0.25">
      <c r="A1235" s="364">
        <f>'Order Form'!A276</f>
        <v>108661</v>
      </c>
      <c r="B1235" s="365">
        <f t="shared" si="83"/>
        <v>108661</v>
      </c>
      <c r="C1235" s="366">
        <f t="shared" si="84"/>
        <v>108661</v>
      </c>
      <c r="D1235" s="367">
        <f>'Order Form'!$N$2</f>
        <v>0</v>
      </c>
      <c r="E1235" s="368">
        <f>'Order Form'!$M$11</f>
        <v>0</v>
      </c>
      <c r="F1235" s="368" t="str">
        <f>IF(ISBLANK('Order Form'!$M$12),"",'Order Form'!$M$12)</f>
        <v/>
      </c>
      <c r="G1235" s="369">
        <f t="shared" ca="1" si="82"/>
        <v>42157</v>
      </c>
      <c r="H1235" s="370">
        <f>'Order Form'!$M$13</f>
        <v>0</v>
      </c>
      <c r="I1235" s="371">
        <f>'Order Form'!E276</f>
        <v>7.5</v>
      </c>
      <c r="J1235" s="372">
        <f>'Order Form'!M276</f>
        <v>0</v>
      </c>
      <c r="K1235" s="367" t="str">
        <f t="shared" si="85"/>
        <v>F</v>
      </c>
      <c r="L12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5" s="367" t="str">
        <f>"SS2016"&amp;"-"&amp;D1235&amp;"-"&amp;'Order Form'!$P$3&amp;"-3"</f>
        <v>SS2016-0-1-3</v>
      </c>
    </row>
    <row r="1236" spans="1:13" x14ac:dyDescent="0.25">
      <c r="A1236" s="364">
        <f>'Order Form'!A277</f>
        <v>111677.55499999999</v>
      </c>
      <c r="B1236" s="365">
        <f t="shared" si="83"/>
        <v>111677.55499999999</v>
      </c>
      <c r="C1236" s="366">
        <f t="shared" si="84"/>
        <v>111677.55499999999</v>
      </c>
      <c r="D1236" s="367">
        <f>'Order Form'!$N$2</f>
        <v>0</v>
      </c>
      <c r="E1236" s="368">
        <f>'Order Form'!$M$11</f>
        <v>0</v>
      </c>
      <c r="F1236" s="368" t="str">
        <f>IF(ISBLANK('Order Form'!$M$12),"",'Order Form'!$M$12)</f>
        <v/>
      </c>
      <c r="G1236" s="369">
        <f t="shared" ca="1" si="82"/>
        <v>42157</v>
      </c>
      <c r="H1236" s="370">
        <f>'Order Form'!$M$13</f>
        <v>0</v>
      </c>
      <c r="I1236" s="371">
        <f>'Order Form'!E277</f>
        <v>7.5</v>
      </c>
      <c r="J1236" s="372">
        <f>'Order Form'!M277</f>
        <v>0</v>
      </c>
      <c r="K1236" s="367" t="str">
        <f t="shared" si="85"/>
        <v>F</v>
      </c>
      <c r="L12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6" s="367" t="str">
        <f>"SS2016"&amp;"-"&amp;D1236&amp;"-"&amp;'Order Form'!$P$3&amp;"-3"</f>
        <v>SS2016-0-1-3</v>
      </c>
    </row>
    <row r="1237" spans="1:13" x14ac:dyDescent="0.25">
      <c r="A1237" s="364">
        <f>'Order Form'!A278</f>
        <v>111676.55499999999</v>
      </c>
      <c r="B1237" s="365">
        <f t="shared" si="83"/>
        <v>111676.55499999999</v>
      </c>
      <c r="C1237" s="366">
        <f t="shared" si="84"/>
        <v>111676.55499999999</v>
      </c>
      <c r="D1237" s="367">
        <f>'Order Form'!$N$2</f>
        <v>0</v>
      </c>
      <c r="E1237" s="368">
        <f>'Order Form'!$M$11</f>
        <v>0</v>
      </c>
      <c r="F1237" s="368" t="str">
        <f>IF(ISBLANK('Order Form'!$M$12),"",'Order Form'!$M$12)</f>
        <v/>
      </c>
      <c r="G1237" s="369">
        <f t="shared" ca="1" si="82"/>
        <v>42157</v>
      </c>
      <c r="H1237" s="370">
        <f>'Order Form'!$M$13</f>
        <v>0</v>
      </c>
      <c r="I1237" s="371">
        <f>'Order Form'!E278</f>
        <v>7.5</v>
      </c>
      <c r="J1237" s="372">
        <f>'Order Form'!M278</f>
        <v>0</v>
      </c>
      <c r="K1237" s="367" t="str">
        <f t="shared" si="85"/>
        <v>F</v>
      </c>
      <c r="L12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7" s="367" t="str">
        <f>"SS2016"&amp;"-"&amp;D1237&amp;"-"&amp;'Order Form'!$P$3&amp;"-3"</f>
        <v>SS2016-0-1-3</v>
      </c>
    </row>
    <row r="1238" spans="1:13" x14ac:dyDescent="0.25">
      <c r="A1238" s="364">
        <f>'Order Form'!A279</f>
        <v>108660</v>
      </c>
      <c r="B1238" s="365">
        <f t="shared" si="83"/>
        <v>108660</v>
      </c>
      <c r="C1238" s="366">
        <f t="shared" si="84"/>
        <v>108660</v>
      </c>
      <c r="D1238" s="367">
        <f>'Order Form'!$N$2</f>
        <v>0</v>
      </c>
      <c r="E1238" s="368">
        <f>'Order Form'!$M$11</f>
        <v>0</v>
      </c>
      <c r="F1238" s="368" t="str">
        <f>IF(ISBLANK('Order Form'!$M$12),"",'Order Form'!$M$12)</f>
        <v/>
      </c>
      <c r="G1238" s="369">
        <f t="shared" ca="1" si="82"/>
        <v>42157</v>
      </c>
      <c r="H1238" s="370">
        <f>'Order Form'!$M$13</f>
        <v>0</v>
      </c>
      <c r="I1238" s="371">
        <f>'Order Form'!E279</f>
        <v>7.5</v>
      </c>
      <c r="J1238" s="372">
        <f>'Order Form'!M279</f>
        <v>0</v>
      </c>
      <c r="K1238" s="367" t="str">
        <f t="shared" si="85"/>
        <v>F</v>
      </c>
      <c r="L12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8" s="367" t="str">
        <f>"SS2016"&amp;"-"&amp;D1238&amp;"-"&amp;'Order Form'!$P$3&amp;"-3"</f>
        <v>SS2016-0-1-3</v>
      </c>
    </row>
    <row r="1239" spans="1:13" x14ac:dyDescent="0.25">
      <c r="A1239" s="364">
        <f>'Order Form'!A280</f>
        <v>111674.901</v>
      </c>
      <c r="B1239" s="365">
        <f t="shared" si="83"/>
        <v>111674.901</v>
      </c>
      <c r="C1239" s="366">
        <f t="shared" si="84"/>
        <v>111674.901</v>
      </c>
      <c r="D1239" s="367">
        <f>'Order Form'!$N$2</f>
        <v>0</v>
      </c>
      <c r="E1239" s="368">
        <f>'Order Form'!$M$11</f>
        <v>0</v>
      </c>
      <c r="F1239" s="368" t="str">
        <f>IF(ISBLANK('Order Form'!$M$12),"",'Order Form'!$M$12)</f>
        <v/>
      </c>
      <c r="G1239" s="369">
        <f t="shared" ca="1" si="82"/>
        <v>42157</v>
      </c>
      <c r="H1239" s="370">
        <f>'Order Form'!$M$13</f>
        <v>0</v>
      </c>
      <c r="I1239" s="371">
        <f>'Order Form'!E280</f>
        <v>7.5</v>
      </c>
      <c r="J1239" s="372">
        <f>'Order Form'!M280</f>
        <v>0</v>
      </c>
      <c r="K1239" s="367" t="str">
        <f t="shared" si="85"/>
        <v>F</v>
      </c>
      <c r="L12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39" s="367" t="str">
        <f>"SS2016"&amp;"-"&amp;D1239&amp;"-"&amp;'Order Form'!$P$3&amp;"-3"</f>
        <v>SS2016-0-1-3</v>
      </c>
    </row>
    <row r="1240" spans="1:13" x14ac:dyDescent="0.25">
      <c r="A1240" s="364">
        <f>'Order Form'!A281</f>
        <v>107678</v>
      </c>
      <c r="B1240" s="365">
        <f t="shared" si="83"/>
        <v>107678</v>
      </c>
      <c r="C1240" s="366">
        <f t="shared" si="84"/>
        <v>107678</v>
      </c>
      <c r="D1240" s="367">
        <f>'Order Form'!$N$2</f>
        <v>0</v>
      </c>
      <c r="E1240" s="368">
        <f>'Order Form'!$M$11</f>
        <v>0</v>
      </c>
      <c r="F1240" s="368" t="str">
        <f>IF(ISBLANK('Order Form'!$M$12),"",'Order Form'!$M$12)</f>
        <v/>
      </c>
      <c r="G1240" s="369">
        <f t="shared" ca="1" si="82"/>
        <v>42157</v>
      </c>
      <c r="H1240" s="370">
        <f>'Order Form'!$M$13</f>
        <v>0</v>
      </c>
      <c r="I1240" s="371">
        <f>'Order Form'!E281</f>
        <v>7.5</v>
      </c>
      <c r="J1240" s="372">
        <f>'Order Form'!M281</f>
        <v>0</v>
      </c>
      <c r="K1240" s="367" t="str">
        <f t="shared" si="85"/>
        <v>F</v>
      </c>
      <c r="L12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0" s="367" t="str">
        <f>"SS2016"&amp;"-"&amp;D1240&amp;"-"&amp;'Order Form'!$P$3&amp;"-3"</f>
        <v>SS2016-0-1-3</v>
      </c>
    </row>
    <row r="1241" spans="1:13" x14ac:dyDescent="0.25">
      <c r="A1241" s="364">
        <f>'Order Form'!A282</f>
        <v>111421</v>
      </c>
      <c r="B1241" s="365">
        <f t="shared" si="83"/>
        <v>111421</v>
      </c>
      <c r="C1241" s="366">
        <f t="shared" si="84"/>
        <v>111421</v>
      </c>
      <c r="D1241" s="367">
        <f>'Order Form'!$N$2</f>
        <v>0</v>
      </c>
      <c r="E1241" s="368">
        <f>'Order Form'!$M$11</f>
        <v>0</v>
      </c>
      <c r="F1241" s="368" t="str">
        <f>IF(ISBLANK('Order Form'!$M$12),"",'Order Form'!$M$12)</f>
        <v/>
      </c>
      <c r="G1241" s="369">
        <f t="shared" ca="1" si="82"/>
        <v>42157</v>
      </c>
      <c r="H1241" s="370">
        <f>'Order Form'!$M$13</f>
        <v>0</v>
      </c>
      <c r="I1241" s="371">
        <f>'Order Form'!E282</f>
        <v>7.5</v>
      </c>
      <c r="J1241" s="372">
        <f>'Order Form'!M282</f>
        <v>0</v>
      </c>
      <c r="K1241" s="367" t="str">
        <f t="shared" si="85"/>
        <v>F</v>
      </c>
      <c r="L12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1" s="367" t="str">
        <f>"SS2016"&amp;"-"&amp;D1241&amp;"-"&amp;'Order Form'!$P$3&amp;"-3"</f>
        <v>SS2016-0-1-3</v>
      </c>
    </row>
    <row r="1242" spans="1:13" x14ac:dyDescent="0.25">
      <c r="A1242" s="364">
        <f>'Order Form'!A283</f>
        <v>111422</v>
      </c>
      <c r="B1242" s="365">
        <f t="shared" si="83"/>
        <v>111422</v>
      </c>
      <c r="C1242" s="366">
        <f t="shared" si="84"/>
        <v>111422</v>
      </c>
      <c r="D1242" s="367">
        <f>'Order Form'!$N$2</f>
        <v>0</v>
      </c>
      <c r="E1242" s="368">
        <f>'Order Form'!$M$11</f>
        <v>0</v>
      </c>
      <c r="F1242" s="368" t="str">
        <f>IF(ISBLANK('Order Form'!$M$12),"",'Order Form'!$M$12)</f>
        <v/>
      </c>
      <c r="G1242" s="369">
        <f t="shared" ca="1" si="82"/>
        <v>42157</v>
      </c>
      <c r="H1242" s="370">
        <f>'Order Form'!$M$13</f>
        <v>0</v>
      </c>
      <c r="I1242" s="371">
        <f>'Order Form'!E283</f>
        <v>7.5</v>
      </c>
      <c r="J1242" s="372">
        <f>'Order Form'!M283</f>
        <v>0</v>
      </c>
      <c r="K1242" s="367" t="str">
        <f t="shared" si="85"/>
        <v>F</v>
      </c>
      <c r="L12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2" s="367" t="str">
        <f>"SS2016"&amp;"-"&amp;D1242&amp;"-"&amp;'Order Form'!$P$3&amp;"-3"</f>
        <v>SS2016-0-1-3</v>
      </c>
    </row>
    <row r="1243" spans="1:13" x14ac:dyDescent="0.25">
      <c r="A1243" s="364">
        <f>'Order Form'!A284</f>
        <v>111423</v>
      </c>
      <c r="B1243" s="365">
        <f t="shared" si="83"/>
        <v>111423</v>
      </c>
      <c r="C1243" s="366">
        <f t="shared" si="84"/>
        <v>111423</v>
      </c>
      <c r="D1243" s="367">
        <f>'Order Form'!$N$2</f>
        <v>0</v>
      </c>
      <c r="E1243" s="368">
        <f>'Order Form'!$M$11</f>
        <v>0</v>
      </c>
      <c r="F1243" s="368" t="str">
        <f>IF(ISBLANK('Order Form'!$M$12),"",'Order Form'!$M$12)</f>
        <v/>
      </c>
      <c r="G1243" s="369">
        <f t="shared" ca="1" si="82"/>
        <v>42157</v>
      </c>
      <c r="H1243" s="370">
        <f>'Order Form'!$M$13</f>
        <v>0</v>
      </c>
      <c r="I1243" s="371">
        <f>'Order Form'!E284</f>
        <v>7.5</v>
      </c>
      <c r="J1243" s="372">
        <f>'Order Form'!M284</f>
        <v>0</v>
      </c>
      <c r="K1243" s="367" t="str">
        <f t="shared" si="85"/>
        <v>F</v>
      </c>
      <c r="L12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3" s="367" t="str">
        <f>"SS2016"&amp;"-"&amp;D1243&amp;"-"&amp;'Order Form'!$P$3&amp;"-3"</f>
        <v>SS2016-0-1-3</v>
      </c>
    </row>
    <row r="1244" spans="1:13" x14ac:dyDescent="0.25">
      <c r="A1244" s="364">
        <f>'Order Form'!A285</f>
        <v>100223</v>
      </c>
      <c r="B1244" s="365">
        <f t="shared" si="83"/>
        <v>100223</v>
      </c>
      <c r="C1244" s="366">
        <f t="shared" si="84"/>
        <v>100223</v>
      </c>
      <c r="D1244" s="367">
        <f>'Order Form'!$N$2</f>
        <v>0</v>
      </c>
      <c r="E1244" s="368">
        <f>'Order Form'!$M$11</f>
        <v>0</v>
      </c>
      <c r="F1244" s="368" t="str">
        <f>IF(ISBLANK('Order Form'!$M$12),"",'Order Form'!$M$12)</f>
        <v/>
      </c>
      <c r="G1244" s="369">
        <f t="shared" ca="1" si="82"/>
        <v>42157</v>
      </c>
      <c r="H1244" s="370">
        <f>'Order Form'!$M$13</f>
        <v>0</v>
      </c>
      <c r="I1244" s="371">
        <f>'Order Form'!E285</f>
        <v>7.5</v>
      </c>
      <c r="J1244" s="372">
        <f>'Order Form'!M285</f>
        <v>0</v>
      </c>
      <c r="K1244" s="367" t="str">
        <f t="shared" si="85"/>
        <v>F</v>
      </c>
      <c r="L12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4" s="367" t="str">
        <f>"SS2016"&amp;"-"&amp;D1244&amp;"-"&amp;'Order Form'!$P$3&amp;"-3"</f>
        <v>SS2016-0-1-3</v>
      </c>
    </row>
    <row r="1245" spans="1:13" x14ac:dyDescent="0.25">
      <c r="A1245" s="364">
        <f>'Order Form'!A286</f>
        <v>100224</v>
      </c>
      <c r="B1245" s="365">
        <f t="shared" si="83"/>
        <v>100224</v>
      </c>
      <c r="C1245" s="366">
        <f t="shared" si="84"/>
        <v>100224</v>
      </c>
      <c r="D1245" s="367">
        <f>'Order Form'!$N$2</f>
        <v>0</v>
      </c>
      <c r="E1245" s="368">
        <f>'Order Form'!$M$11</f>
        <v>0</v>
      </c>
      <c r="F1245" s="368" t="str">
        <f>IF(ISBLANK('Order Form'!$M$12),"",'Order Form'!$M$12)</f>
        <v/>
      </c>
      <c r="G1245" s="369">
        <f t="shared" ca="1" si="82"/>
        <v>42157</v>
      </c>
      <c r="H1245" s="370">
        <f>'Order Form'!$M$13</f>
        <v>0</v>
      </c>
      <c r="I1245" s="371">
        <f>'Order Form'!E286</f>
        <v>7.5</v>
      </c>
      <c r="J1245" s="372">
        <f>'Order Form'!M286</f>
        <v>0</v>
      </c>
      <c r="K1245" s="367" t="str">
        <f t="shared" si="85"/>
        <v>F</v>
      </c>
      <c r="L12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5" s="367" t="str">
        <f>"SS2016"&amp;"-"&amp;D1245&amp;"-"&amp;'Order Form'!$P$3&amp;"-3"</f>
        <v>SS2016-0-1-3</v>
      </c>
    </row>
    <row r="1246" spans="1:13" x14ac:dyDescent="0.25">
      <c r="A1246" s="364">
        <f>'Order Form'!A287</f>
        <v>108666</v>
      </c>
      <c r="B1246" s="365">
        <f t="shared" si="83"/>
        <v>108666</v>
      </c>
      <c r="C1246" s="366">
        <f t="shared" si="84"/>
        <v>108666</v>
      </c>
      <c r="D1246" s="367">
        <f>'Order Form'!$N$2</f>
        <v>0</v>
      </c>
      <c r="E1246" s="368">
        <f>'Order Form'!$M$11</f>
        <v>0</v>
      </c>
      <c r="F1246" s="368" t="str">
        <f>IF(ISBLANK('Order Form'!$M$12),"",'Order Form'!$M$12)</f>
        <v/>
      </c>
      <c r="G1246" s="369">
        <f t="shared" ca="1" si="82"/>
        <v>42157</v>
      </c>
      <c r="H1246" s="370">
        <f>'Order Form'!$M$13</f>
        <v>0</v>
      </c>
      <c r="I1246" s="371">
        <f>'Order Form'!E287</f>
        <v>7.5</v>
      </c>
      <c r="J1246" s="372">
        <f>'Order Form'!M287</f>
        <v>0</v>
      </c>
      <c r="K1246" s="367" t="str">
        <f t="shared" si="85"/>
        <v>F</v>
      </c>
      <c r="L12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6" s="367" t="str">
        <f>"SS2016"&amp;"-"&amp;D1246&amp;"-"&amp;'Order Form'!$P$3&amp;"-3"</f>
        <v>SS2016-0-1-3</v>
      </c>
    </row>
    <row r="1247" spans="1:13" x14ac:dyDescent="0.25">
      <c r="A1247" s="364">
        <f>'Order Form'!A288</f>
        <v>100611</v>
      </c>
      <c r="B1247" s="365">
        <f t="shared" si="83"/>
        <v>100611</v>
      </c>
      <c r="C1247" s="366">
        <f t="shared" si="84"/>
        <v>100611</v>
      </c>
      <c r="D1247" s="367">
        <f>'Order Form'!$N$2</f>
        <v>0</v>
      </c>
      <c r="E1247" s="368">
        <f>'Order Form'!$M$11</f>
        <v>0</v>
      </c>
      <c r="F1247" s="368" t="str">
        <f>IF(ISBLANK('Order Form'!$M$12),"",'Order Form'!$M$12)</f>
        <v/>
      </c>
      <c r="G1247" s="369">
        <f t="shared" ca="1" si="82"/>
        <v>42157</v>
      </c>
      <c r="H1247" s="370">
        <f>'Order Form'!$M$13</f>
        <v>0</v>
      </c>
      <c r="I1247" s="371">
        <f>'Order Form'!E288</f>
        <v>7.5</v>
      </c>
      <c r="J1247" s="372">
        <f>'Order Form'!M288</f>
        <v>0</v>
      </c>
      <c r="K1247" s="367" t="str">
        <f t="shared" si="85"/>
        <v>F</v>
      </c>
      <c r="L12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7" s="367" t="str">
        <f>"SS2016"&amp;"-"&amp;D1247&amp;"-"&amp;'Order Form'!$P$3&amp;"-3"</f>
        <v>SS2016-0-1-3</v>
      </c>
    </row>
    <row r="1248" spans="1:13" x14ac:dyDescent="0.25">
      <c r="A1248" s="364">
        <f>'Order Form'!A289</f>
        <v>111675.789</v>
      </c>
      <c r="B1248" s="365">
        <f t="shared" si="83"/>
        <v>111675.789</v>
      </c>
      <c r="C1248" s="366">
        <f t="shared" si="84"/>
        <v>111675.789</v>
      </c>
      <c r="D1248" s="367">
        <f>'Order Form'!$N$2</f>
        <v>0</v>
      </c>
      <c r="E1248" s="368">
        <f>'Order Form'!$M$11</f>
        <v>0</v>
      </c>
      <c r="F1248" s="368" t="str">
        <f>IF(ISBLANK('Order Form'!$M$12),"",'Order Form'!$M$12)</f>
        <v/>
      </c>
      <c r="G1248" s="369">
        <f t="shared" ca="1" si="82"/>
        <v>42157</v>
      </c>
      <c r="H1248" s="370">
        <f>'Order Form'!$M$13</f>
        <v>0</v>
      </c>
      <c r="I1248" s="371">
        <f>'Order Form'!E289</f>
        <v>7.5</v>
      </c>
      <c r="J1248" s="372">
        <f>'Order Form'!M289</f>
        <v>0</v>
      </c>
      <c r="K1248" s="367" t="str">
        <f t="shared" si="85"/>
        <v>F</v>
      </c>
      <c r="L12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8" s="367" t="str">
        <f>"SS2016"&amp;"-"&amp;D1248&amp;"-"&amp;'Order Form'!$P$3&amp;"-3"</f>
        <v>SS2016-0-1-3</v>
      </c>
    </row>
    <row r="1249" spans="1:13" x14ac:dyDescent="0.25">
      <c r="A1249" s="364">
        <f>'Order Form'!A290</f>
        <v>108665</v>
      </c>
      <c r="B1249" s="365">
        <f t="shared" si="83"/>
        <v>108665</v>
      </c>
      <c r="C1249" s="366">
        <f t="shared" si="84"/>
        <v>108665</v>
      </c>
      <c r="D1249" s="367">
        <f>'Order Form'!$N$2</f>
        <v>0</v>
      </c>
      <c r="E1249" s="368">
        <f>'Order Form'!$M$11</f>
        <v>0</v>
      </c>
      <c r="F1249" s="368" t="str">
        <f>IF(ISBLANK('Order Form'!$M$12),"",'Order Form'!$M$12)</f>
        <v/>
      </c>
      <c r="G1249" s="369">
        <f t="shared" ca="1" si="82"/>
        <v>42157</v>
      </c>
      <c r="H1249" s="370">
        <f>'Order Form'!$M$13</f>
        <v>0</v>
      </c>
      <c r="I1249" s="371">
        <f>'Order Form'!E290</f>
        <v>7.5</v>
      </c>
      <c r="J1249" s="372">
        <f>'Order Form'!M290</f>
        <v>0</v>
      </c>
      <c r="K1249" s="367" t="str">
        <f t="shared" si="85"/>
        <v>F</v>
      </c>
      <c r="L12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49" s="367" t="str">
        <f>"SS2016"&amp;"-"&amp;D1249&amp;"-"&amp;'Order Form'!$P$3&amp;"-3"</f>
        <v>SS2016-0-1-3</v>
      </c>
    </row>
    <row r="1250" spans="1:13" x14ac:dyDescent="0.25">
      <c r="A1250" s="364">
        <f>'Order Form'!A291</f>
        <v>100274</v>
      </c>
      <c r="B1250" s="365">
        <f t="shared" si="83"/>
        <v>100274</v>
      </c>
      <c r="C1250" s="366">
        <f t="shared" si="84"/>
        <v>100274</v>
      </c>
      <c r="D1250" s="367">
        <f>'Order Form'!$N$2</f>
        <v>0</v>
      </c>
      <c r="E1250" s="368">
        <f>'Order Form'!$M$11</f>
        <v>0</v>
      </c>
      <c r="F1250" s="368" t="str">
        <f>IF(ISBLANK('Order Form'!$M$12),"",'Order Form'!$M$12)</f>
        <v/>
      </c>
      <c r="G1250" s="369">
        <f t="shared" ca="1" si="82"/>
        <v>42157</v>
      </c>
      <c r="H1250" s="370">
        <f>'Order Form'!$M$13</f>
        <v>0</v>
      </c>
      <c r="I1250" s="371">
        <f>'Order Form'!E291</f>
        <v>7.5</v>
      </c>
      <c r="J1250" s="372">
        <f>'Order Form'!M291</f>
        <v>0</v>
      </c>
      <c r="K1250" s="367" t="str">
        <f t="shared" si="85"/>
        <v>F</v>
      </c>
      <c r="L12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0" s="367" t="str">
        <f>"SS2016"&amp;"-"&amp;D1250&amp;"-"&amp;'Order Form'!$P$3&amp;"-3"</f>
        <v>SS2016-0-1-3</v>
      </c>
    </row>
    <row r="1251" spans="1:13" x14ac:dyDescent="0.25">
      <c r="A1251" s="364">
        <f>'Order Form'!A292</f>
        <v>100084</v>
      </c>
      <c r="B1251" s="365">
        <f t="shared" si="83"/>
        <v>100084</v>
      </c>
      <c r="C1251" s="366">
        <f t="shared" si="84"/>
        <v>100084</v>
      </c>
      <c r="D1251" s="367">
        <f>'Order Form'!$N$2</f>
        <v>0</v>
      </c>
      <c r="E1251" s="368">
        <f>'Order Form'!$M$11</f>
        <v>0</v>
      </c>
      <c r="F1251" s="368" t="str">
        <f>IF(ISBLANK('Order Form'!$M$12),"",'Order Form'!$M$12)</f>
        <v/>
      </c>
      <c r="G1251" s="369">
        <f t="shared" ca="1" si="82"/>
        <v>42157</v>
      </c>
      <c r="H1251" s="370">
        <f>'Order Form'!$M$13</f>
        <v>0</v>
      </c>
      <c r="I1251" s="371">
        <f>'Order Form'!E292</f>
        <v>7.5</v>
      </c>
      <c r="J1251" s="372">
        <f>'Order Form'!M292</f>
        <v>0</v>
      </c>
      <c r="K1251" s="367" t="str">
        <f t="shared" si="85"/>
        <v>F</v>
      </c>
      <c r="L12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1" s="367" t="str">
        <f>"SS2016"&amp;"-"&amp;D1251&amp;"-"&amp;'Order Form'!$P$3&amp;"-3"</f>
        <v>SS2016-0-1-3</v>
      </c>
    </row>
    <row r="1252" spans="1:13" x14ac:dyDescent="0.25">
      <c r="A1252" s="364">
        <f>'Order Form'!A293</f>
        <v>107679</v>
      </c>
      <c r="B1252" s="365">
        <f t="shared" si="83"/>
        <v>107679</v>
      </c>
      <c r="C1252" s="366">
        <f t="shared" si="84"/>
        <v>107679</v>
      </c>
      <c r="D1252" s="367">
        <f>'Order Form'!$N$2</f>
        <v>0</v>
      </c>
      <c r="E1252" s="368">
        <f>'Order Form'!$M$11</f>
        <v>0</v>
      </c>
      <c r="F1252" s="368" t="str">
        <f>IF(ISBLANK('Order Form'!$M$12),"",'Order Form'!$M$12)</f>
        <v/>
      </c>
      <c r="G1252" s="369">
        <f t="shared" ca="1" si="82"/>
        <v>42157</v>
      </c>
      <c r="H1252" s="370">
        <f>'Order Form'!$M$13</f>
        <v>0</v>
      </c>
      <c r="I1252" s="371">
        <f>'Order Form'!E293</f>
        <v>7.5</v>
      </c>
      <c r="J1252" s="372">
        <f>'Order Form'!M293</f>
        <v>0</v>
      </c>
      <c r="K1252" s="367" t="str">
        <f t="shared" si="85"/>
        <v>F</v>
      </c>
      <c r="L12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2" s="367" t="str">
        <f>"SS2016"&amp;"-"&amp;D1252&amp;"-"&amp;'Order Form'!$P$3&amp;"-3"</f>
        <v>SS2016-0-1-3</v>
      </c>
    </row>
    <row r="1253" spans="1:13" x14ac:dyDescent="0.25">
      <c r="A1253" s="364">
        <f>'Order Form'!A294</f>
        <v>111679.55499999999</v>
      </c>
      <c r="B1253" s="365">
        <f t="shared" si="83"/>
        <v>111679.55499999999</v>
      </c>
      <c r="C1253" s="366">
        <f t="shared" si="84"/>
        <v>111679.55499999999</v>
      </c>
      <c r="D1253" s="367">
        <f>'Order Form'!$N$2</f>
        <v>0</v>
      </c>
      <c r="E1253" s="368">
        <f>'Order Form'!$M$11</f>
        <v>0</v>
      </c>
      <c r="F1253" s="368" t="str">
        <f>IF(ISBLANK('Order Form'!$M$12),"",'Order Form'!$M$12)</f>
        <v/>
      </c>
      <c r="G1253" s="369">
        <f t="shared" ca="1" si="82"/>
        <v>42157</v>
      </c>
      <c r="H1253" s="370">
        <f>'Order Form'!$M$13</f>
        <v>0</v>
      </c>
      <c r="I1253" s="371">
        <f>'Order Form'!E294</f>
        <v>7.5</v>
      </c>
      <c r="J1253" s="372">
        <f>'Order Form'!M294</f>
        <v>0</v>
      </c>
      <c r="K1253" s="367" t="str">
        <f t="shared" si="85"/>
        <v>F</v>
      </c>
      <c r="L12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3" s="367" t="str">
        <f>"SS2016"&amp;"-"&amp;D1253&amp;"-"&amp;'Order Form'!$P$3&amp;"-3"</f>
        <v>SS2016-0-1-3</v>
      </c>
    </row>
    <row r="1254" spans="1:13" x14ac:dyDescent="0.25">
      <c r="A1254" s="364">
        <f>'Order Form'!A295</f>
        <v>100604</v>
      </c>
      <c r="B1254" s="365">
        <f t="shared" si="83"/>
        <v>100604</v>
      </c>
      <c r="C1254" s="366">
        <f t="shared" si="84"/>
        <v>100604</v>
      </c>
      <c r="D1254" s="367">
        <f>'Order Form'!$N$2</f>
        <v>0</v>
      </c>
      <c r="E1254" s="368">
        <f>'Order Form'!$M$11</f>
        <v>0</v>
      </c>
      <c r="F1254" s="368" t="str">
        <f>IF(ISBLANK('Order Form'!$M$12),"",'Order Form'!$M$12)</f>
        <v/>
      </c>
      <c r="G1254" s="369">
        <f t="shared" ca="1" si="82"/>
        <v>42157</v>
      </c>
      <c r="H1254" s="370">
        <f>'Order Form'!$M$13</f>
        <v>0</v>
      </c>
      <c r="I1254" s="371">
        <f>'Order Form'!E295</f>
        <v>7.5</v>
      </c>
      <c r="J1254" s="372">
        <f>'Order Form'!M295</f>
        <v>0</v>
      </c>
      <c r="K1254" s="367" t="str">
        <f t="shared" si="85"/>
        <v>F</v>
      </c>
      <c r="L12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4" s="367" t="str">
        <f>"SS2016"&amp;"-"&amp;D1254&amp;"-"&amp;'Order Form'!$P$3&amp;"-3"</f>
        <v>SS2016-0-1-3</v>
      </c>
    </row>
    <row r="1255" spans="1:13" x14ac:dyDescent="0.25">
      <c r="A1255" s="364">
        <f>'Order Form'!A296</f>
        <v>107689</v>
      </c>
      <c r="B1255" s="365">
        <f t="shared" si="83"/>
        <v>107689</v>
      </c>
      <c r="C1255" s="366">
        <f t="shared" si="84"/>
        <v>107689</v>
      </c>
      <c r="D1255" s="367">
        <f>'Order Form'!$N$2</f>
        <v>0</v>
      </c>
      <c r="E1255" s="368">
        <f>'Order Form'!$M$11</f>
        <v>0</v>
      </c>
      <c r="F1255" s="368" t="str">
        <f>IF(ISBLANK('Order Form'!$M$12),"",'Order Form'!$M$12)</f>
        <v/>
      </c>
      <c r="G1255" s="369">
        <f t="shared" ca="1" si="82"/>
        <v>42157</v>
      </c>
      <c r="H1255" s="370">
        <f>'Order Form'!$M$13</f>
        <v>0</v>
      </c>
      <c r="I1255" s="371">
        <f>'Order Form'!E296</f>
        <v>7.5</v>
      </c>
      <c r="J1255" s="372">
        <f>'Order Form'!M296</f>
        <v>0</v>
      </c>
      <c r="K1255" s="367" t="str">
        <f t="shared" si="85"/>
        <v>F</v>
      </c>
      <c r="L12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5" s="367" t="str">
        <f>"SS2016"&amp;"-"&amp;D1255&amp;"-"&amp;'Order Form'!$P$3&amp;"-3"</f>
        <v>SS2016-0-1-3</v>
      </c>
    </row>
    <row r="1256" spans="1:13" x14ac:dyDescent="0.25">
      <c r="A1256" s="364">
        <f>'Order Form'!A297</f>
        <v>100096</v>
      </c>
      <c r="B1256" s="365">
        <f t="shared" si="83"/>
        <v>100096</v>
      </c>
      <c r="C1256" s="366">
        <f t="shared" si="84"/>
        <v>100096</v>
      </c>
      <c r="D1256" s="367">
        <f>'Order Form'!$N$2</f>
        <v>0</v>
      </c>
      <c r="E1256" s="368">
        <f>'Order Form'!$M$11</f>
        <v>0</v>
      </c>
      <c r="F1256" s="368" t="str">
        <f>IF(ISBLANK('Order Form'!$M$12),"",'Order Form'!$M$12)</f>
        <v/>
      </c>
      <c r="G1256" s="369">
        <f t="shared" ca="1" si="82"/>
        <v>42157</v>
      </c>
      <c r="H1256" s="370">
        <f>'Order Form'!$M$13</f>
        <v>0</v>
      </c>
      <c r="I1256" s="371">
        <f>'Order Form'!E297</f>
        <v>7.5</v>
      </c>
      <c r="J1256" s="372">
        <f>'Order Form'!M297</f>
        <v>0</v>
      </c>
      <c r="K1256" s="367" t="str">
        <f t="shared" si="85"/>
        <v>F</v>
      </c>
      <c r="L12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6" s="367" t="str">
        <f>"SS2016"&amp;"-"&amp;D1256&amp;"-"&amp;'Order Form'!$P$3&amp;"-3"</f>
        <v>SS2016-0-1-3</v>
      </c>
    </row>
    <row r="1257" spans="1:13" x14ac:dyDescent="0.25">
      <c r="A1257" s="364">
        <f>'Order Form'!A298</f>
        <v>100601</v>
      </c>
      <c r="B1257" s="365">
        <f t="shared" si="83"/>
        <v>100601</v>
      </c>
      <c r="C1257" s="366">
        <f t="shared" si="84"/>
        <v>100601</v>
      </c>
      <c r="D1257" s="367">
        <f>'Order Form'!$N$2</f>
        <v>0</v>
      </c>
      <c r="E1257" s="368">
        <f>'Order Form'!$M$11</f>
        <v>0</v>
      </c>
      <c r="F1257" s="368" t="str">
        <f>IF(ISBLANK('Order Form'!$M$12),"",'Order Form'!$M$12)</f>
        <v/>
      </c>
      <c r="G1257" s="369">
        <f t="shared" ca="1" si="82"/>
        <v>42157</v>
      </c>
      <c r="H1257" s="370">
        <f>'Order Form'!$M$13</f>
        <v>0</v>
      </c>
      <c r="I1257" s="371">
        <f>'Order Form'!E298</f>
        <v>7.5</v>
      </c>
      <c r="J1257" s="372">
        <f>'Order Form'!M298</f>
        <v>0</v>
      </c>
      <c r="K1257" s="367" t="str">
        <f t="shared" si="85"/>
        <v>F</v>
      </c>
      <c r="L12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7" s="367" t="str">
        <f>"SS2016"&amp;"-"&amp;D1257&amp;"-"&amp;'Order Form'!$P$3&amp;"-3"</f>
        <v>SS2016-0-1-3</v>
      </c>
    </row>
    <row r="1258" spans="1:13" x14ac:dyDescent="0.25">
      <c r="A1258" s="364">
        <f>'Order Form'!A299</f>
        <v>107676</v>
      </c>
      <c r="B1258" s="365">
        <f t="shared" si="83"/>
        <v>107676</v>
      </c>
      <c r="C1258" s="366">
        <f t="shared" si="84"/>
        <v>107676</v>
      </c>
      <c r="D1258" s="367">
        <f>'Order Form'!$N$2</f>
        <v>0</v>
      </c>
      <c r="E1258" s="368">
        <f>'Order Form'!$M$11</f>
        <v>0</v>
      </c>
      <c r="F1258" s="368" t="str">
        <f>IF(ISBLANK('Order Form'!$M$12),"",'Order Form'!$M$12)</f>
        <v/>
      </c>
      <c r="G1258" s="369">
        <f t="shared" ca="1" si="82"/>
        <v>42157</v>
      </c>
      <c r="H1258" s="370">
        <f>'Order Form'!$M$13</f>
        <v>0</v>
      </c>
      <c r="I1258" s="371">
        <f>'Order Form'!E299</f>
        <v>7.5</v>
      </c>
      <c r="J1258" s="372">
        <f>'Order Form'!M299</f>
        <v>0</v>
      </c>
      <c r="K1258" s="367" t="str">
        <f t="shared" si="85"/>
        <v>F</v>
      </c>
      <c r="L12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8" s="367" t="str">
        <f>"SS2016"&amp;"-"&amp;D1258&amp;"-"&amp;'Order Form'!$P$3&amp;"-3"</f>
        <v>SS2016-0-1-3</v>
      </c>
    </row>
    <row r="1259" spans="1:13" x14ac:dyDescent="0.25">
      <c r="A1259" s="364">
        <f>'Order Form'!A300</f>
        <v>107682</v>
      </c>
      <c r="B1259" s="365">
        <f t="shared" si="83"/>
        <v>107682</v>
      </c>
      <c r="C1259" s="366">
        <f t="shared" si="84"/>
        <v>107682</v>
      </c>
      <c r="D1259" s="367">
        <f>'Order Form'!$N$2</f>
        <v>0</v>
      </c>
      <c r="E1259" s="368">
        <f>'Order Form'!$M$11</f>
        <v>0</v>
      </c>
      <c r="F1259" s="368" t="str">
        <f>IF(ISBLANK('Order Form'!$M$12),"",'Order Form'!$M$12)</f>
        <v/>
      </c>
      <c r="G1259" s="369">
        <f t="shared" ca="1" si="82"/>
        <v>42157</v>
      </c>
      <c r="H1259" s="370">
        <f>'Order Form'!$M$13</f>
        <v>0</v>
      </c>
      <c r="I1259" s="371">
        <f>'Order Form'!E300</f>
        <v>7.5</v>
      </c>
      <c r="J1259" s="372">
        <f>'Order Form'!M300</f>
        <v>0</v>
      </c>
      <c r="K1259" s="367" t="str">
        <f t="shared" si="85"/>
        <v>F</v>
      </c>
      <c r="L12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59" s="367" t="str">
        <f>"SS2016"&amp;"-"&amp;D1259&amp;"-"&amp;'Order Form'!$P$3&amp;"-3"</f>
        <v>SS2016-0-1-3</v>
      </c>
    </row>
    <row r="1260" spans="1:13" x14ac:dyDescent="0.25">
      <c r="A1260" s="364">
        <f>'Order Form'!A301</f>
        <v>107680</v>
      </c>
      <c r="B1260" s="365">
        <f t="shared" si="83"/>
        <v>107680</v>
      </c>
      <c r="C1260" s="366">
        <f t="shared" si="84"/>
        <v>107680</v>
      </c>
      <c r="D1260" s="367">
        <f>'Order Form'!$N$2</f>
        <v>0</v>
      </c>
      <c r="E1260" s="368">
        <f>'Order Form'!$M$11</f>
        <v>0</v>
      </c>
      <c r="F1260" s="368" t="str">
        <f>IF(ISBLANK('Order Form'!$M$12),"",'Order Form'!$M$12)</f>
        <v/>
      </c>
      <c r="G1260" s="369">
        <f t="shared" ca="1" si="82"/>
        <v>42157</v>
      </c>
      <c r="H1260" s="370">
        <f>'Order Form'!$M$13</f>
        <v>0</v>
      </c>
      <c r="I1260" s="371">
        <f>'Order Form'!E301</f>
        <v>7.5</v>
      </c>
      <c r="J1260" s="372">
        <f>'Order Form'!M301</f>
        <v>0</v>
      </c>
      <c r="K1260" s="367" t="str">
        <f t="shared" si="85"/>
        <v>F</v>
      </c>
      <c r="L12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0" s="367" t="str">
        <f>"SS2016"&amp;"-"&amp;D1260&amp;"-"&amp;'Order Form'!$P$3&amp;"-3"</f>
        <v>SS2016-0-1-3</v>
      </c>
    </row>
    <row r="1261" spans="1:13" x14ac:dyDescent="0.25">
      <c r="A1261" s="364">
        <f>'Order Form'!A302</f>
        <v>107681</v>
      </c>
      <c r="B1261" s="365">
        <f t="shared" si="83"/>
        <v>107681</v>
      </c>
      <c r="C1261" s="366">
        <f t="shared" si="84"/>
        <v>107681</v>
      </c>
      <c r="D1261" s="367">
        <f>'Order Form'!$N$2</f>
        <v>0</v>
      </c>
      <c r="E1261" s="368">
        <f>'Order Form'!$M$11</f>
        <v>0</v>
      </c>
      <c r="F1261" s="368" t="str">
        <f>IF(ISBLANK('Order Form'!$M$12),"",'Order Form'!$M$12)</f>
        <v/>
      </c>
      <c r="G1261" s="369">
        <f t="shared" ca="1" si="82"/>
        <v>42157</v>
      </c>
      <c r="H1261" s="370">
        <f>'Order Form'!$M$13</f>
        <v>0</v>
      </c>
      <c r="I1261" s="371">
        <f>'Order Form'!E302</f>
        <v>7.5</v>
      </c>
      <c r="J1261" s="372">
        <f>'Order Form'!M302</f>
        <v>0</v>
      </c>
      <c r="K1261" s="367" t="str">
        <f t="shared" si="85"/>
        <v>F</v>
      </c>
      <c r="L12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1" s="367" t="str">
        <f>"SS2016"&amp;"-"&amp;D1261&amp;"-"&amp;'Order Form'!$P$3&amp;"-3"</f>
        <v>SS2016-0-1-3</v>
      </c>
    </row>
    <row r="1262" spans="1:13" x14ac:dyDescent="0.25">
      <c r="A1262" s="364">
        <f>'Order Form'!A303</f>
        <v>107677</v>
      </c>
      <c r="B1262" s="365">
        <f t="shared" si="83"/>
        <v>107677</v>
      </c>
      <c r="C1262" s="366">
        <f t="shared" si="84"/>
        <v>107677</v>
      </c>
      <c r="D1262" s="367">
        <f>'Order Form'!$N$2</f>
        <v>0</v>
      </c>
      <c r="E1262" s="368">
        <f>'Order Form'!$M$11</f>
        <v>0</v>
      </c>
      <c r="F1262" s="368" t="str">
        <f>IF(ISBLANK('Order Form'!$M$12),"",'Order Form'!$M$12)</f>
        <v/>
      </c>
      <c r="G1262" s="369">
        <f t="shared" ca="1" si="82"/>
        <v>42157</v>
      </c>
      <c r="H1262" s="370">
        <f>'Order Form'!$M$13</f>
        <v>0</v>
      </c>
      <c r="I1262" s="371">
        <f>'Order Form'!E303</f>
        <v>7.5</v>
      </c>
      <c r="J1262" s="372">
        <f>'Order Form'!M303</f>
        <v>0</v>
      </c>
      <c r="K1262" s="367" t="str">
        <f t="shared" si="85"/>
        <v>F</v>
      </c>
      <c r="L12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2" s="367" t="str">
        <f>"SS2016"&amp;"-"&amp;D1262&amp;"-"&amp;'Order Form'!$P$3&amp;"-3"</f>
        <v>SS2016-0-1-3</v>
      </c>
    </row>
    <row r="1263" spans="1:13" x14ac:dyDescent="0.25">
      <c r="A1263" s="364">
        <f>'Order Form'!A304</f>
        <v>100602</v>
      </c>
      <c r="B1263" s="365">
        <f t="shared" si="83"/>
        <v>100602</v>
      </c>
      <c r="C1263" s="366">
        <f t="shared" si="84"/>
        <v>100602</v>
      </c>
      <c r="D1263" s="367">
        <f>'Order Form'!$N$2</f>
        <v>0</v>
      </c>
      <c r="E1263" s="368">
        <f>'Order Form'!$M$11</f>
        <v>0</v>
      </c>
      <c r="F1263" s="368" t="str">
        <f>IF(ISBLANK('Order Form'!$M$12),"",'Order Form'!$M$12)</f>
        <v/>
      </c>
      <c r="G1263" s="369">
        <f t="shared" ca="1" si="82"/>
        <v>42157</v>
      </c>
      <c r="H1263" s="370">
        <f>'Order Form'!$M$13</f>
        <v>0</v>
      </c>
      <c r="I1263" s="371">
        <f>'Order Form'!E304</f>
        <v>7.5</v>
      </c>
      <c r="J1263" s="372">
        <f>'Order Form'!M304</f>
        <v>0</v>
      </c>
      <c r="K1263" s="367" t="str">
        <f t="shared" si="85"/>
        <v>F</v>
      </c>
      <c r="L12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3" s="367" t="str">
        <f>"SS2016"&amp;"-"&amp;D1263&amp;"-"&amp;'Order Form'!$P$3&amp;"-3"</f>
        <v>SS2016-0-1-3</v>
      </c>
    </row>
    <row r="1264" spans="1:13" x14ac:dyDescent="0.25">
      <c r="A1264" s="364">
        <f>'Order Form'!A305</f>
        <v>111671.93700000001</v>
      </c>
      <c r="B1264" s="365">
        <f t="shared" si="83"/>
        <v>111671.93700000001</v>
      </c>
      <c r="C1264" s="366">
        <f t="shared" si="84"/>
        <v>111671.93700000001</v>
      </c>
      <c r="D1264" s="367">
        <f>'Order Form'!$N$2</f>
        <v>0</v>
      </c>
      <c r="E1264" s="368">
        <f>'Order Form'!$M$11</f>
        <v>0</v>
      </c>
      <c r="F1264" s="368" t="str">
        <f>IF(ISBLANK('Order Form'!$M$12),"",'Order Form'!$M$12)</f>
        <v/>
      </c>
      <c r="G1264" s="369">
        <f t="shared" ca="1" si="82"/>
        <v>42157</v>
      </c>
      <c r="H1264" s="370">
        <f>'Order Form'!$M$13</f>
        <v>0</v>
      </c>
      <c r="I1264" s="371">
        <f>'Order Form'!E305</f>
        <v>7.5</v>
      </c>
      <c r="J1264" s="372">
        <f>'Order Form'!M305</f>
        <v>0</v>
      </c>
      <c r="K1264" s="367" t="str">
        <f t="shared" si="85"/>
        <v>F</v>
      </c>
      <c r="L12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4" s="367" t="str">
        <f>"SS2016"&amp;"-"&amp;D1264&amp;"-"&amp;'Order Form'!$P$3&amp;"-3"</f>
        <v>SS2016-0-1-3</v>
      </c>
    </row>
    <row r="1265" spans="1:13" x14ac:dyDescent="0.25">
      <c r="A1265" s="364">
        <f>'Order Form'!A306</f>
        <v>111673.70699999999</v>
      </c>
      <c r="B1265" s="365">
        <f t="shared" si="83"/>
        <v>111673.70699999999</v>
      </c>
      <c r="C1265" s="366">
        <f t="shared" si="84"/>
        <v>111673.70699999999</v>
      </c>
      <c r="D1265" s="367">
        <f>'Order Form'!$N$2</f>
        <v>0</v>
      </c>
      <c r="E1265" s="368">
        <f>'Order Form'!$M$11</f>
        <v>0</v>
      </c>
      <c r="F1265" s="368" t="str">
        <f>IF(ISBLANK('Order Form'!$M$12),"",'Order Form'!$M$12)</f>
        <v/>
      </c>
      <c r="G1265" s="369">
        <f t="shared" ca="1" si="82"/>
        <v>42157</v>
      </c>
      <c r="H1265" s="370">
        <f>'Order Form'!$M$13</f>
        <v>0</v>
      </c>
      <c r="I1265" s="371">
        <f>'Order Form'!E306</f>
        <v>7.5</v>
      </c>
      <c r="J1265" s="372">
        <f>'Order Form'!M306</f>
        <v>0</v>
      </c>
      <c r="K1265" s="367" t="str">
        <f t="shared" si="85"/>
        <v>F</v>
      </c>
      <c r="L12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5" s="367" t="str">
        <f>"SS2016"&amp;"-"&amp;D1265&amp;"-"&amp;'Order Form'!$P$3&amp;"-3"</f>
        <v>SS2016-0-1-3</v>
      </c>
    </row>
    <row r="1266" spans="1:13" x14ac:dyDescent="0.25">
      <c r="A1266" s="364">
        <f>'Order Form'!A307</f>
        <v>111672.55499999999</v>
      </c>
      <c r="B1266" s="365">
        <f t="shared" si="83"/>
        <v>111672.55499999999</v>
      </c>
      <c r="C1266" s="366">
        <f t="shared" si="84"/>
        <v>111672.55499999999</v>
      </c>
      <c r="D1266" s="367">
        <f>'Order Form'!$N$2</f>
        <v>0</v>
      </c>
      <c r="E1266" s="368">
        <f>'Order Form'!$M$11</f>
        <v>0</v>
      </c>
      <c r="F1266" s="368" t="str">
        <f>IF(ISBLANK('Order Form'!$M$12),"",'Order Form'!$M$12)</f>
        <v/>
      </c>
      <c r="G1266" s="369">
        <f t="shared" ca="1" si="82"/>
        <v>42157</v>
      </c>
      <c r="H1266" s="370">
        <f>'Order Form'!$M$13</f>
        <v>0</v>
      </c>
      <c r="I1266" s="371">
        <f>'Order Form'!E307</f>
        <v>7.5</v>
      </c>
      <c r="J1266" s="372">
        <f>'Order Form'!M307</f>
        <v>0</v>
      </c>
      <c r="K1266" s="367" t="str">
        <f t="shared" si="85"/>
        <v>F</v>
      </c>
      <c r="L12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6" s="367" t="str">
        <f>"SS2016"&amp;"-"&amp;D1266&amp;"-"&amp;'Order Form'!$P$3&amp;"-3"</f>
        <v>SS2016-0-1-3</v>
      </c>
    </row>
    <row r="1267" spans="1:13" x14ac:dyDescent="0.25">
      <c r="A1267" s="364">
        <f>'Order Form'!A308</f>
        <v>108794</v>
      </c>
      <c r="B1267" s="365">
        <f t="shared" si="83"/>
        <v>108794</v>
      </c>
      <c r="C1267" s="366">
        <f t="shared" si="84"/>
        <v>108794</v>
      </c>
      <c r="D1267" s="367">
        <f>'Order Form'!$N$2</f>
        <v>0</v>
      </c>
      <c r="E1267" s="368">
        <f>'Order Form'!$M$11</f>
        <v>0</v>
      </c>
      <c r="F1267" s="368" t="str">
        <f>IF(ISBLANK('Order Form'!$M$12),"",'Order Form'!$M$12)</f>
        <v/>
      </c>
      <c r="G1267" s="369">
        <f t="shared" ca="1" si="82"/>
        <v>42157</v>
      </c>
      <c r="H1267" s="370">
        <f>'Order Form'!$M$13</f>
        <v>0</v>
      </c>
      <c r="I1267" s="371">
        <f>'Order Form'!E308</f>
        <v>7.5</v>
      </c>
      <c r="J1267" s="372">
        <f>'Order Form'!M308</f>
        <v>0</v>
      </c>
      <c r="K1267" s="367" t="str">
        <f t="shared" si="85"/>
        <v>F</v>
      </c>
      <c r="L12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7" s="367" t="str">
        <f>"SS2016"&amp;"-"&amp;D1267&amp;"-"&amp;'Order Form'!$P$3&amp;"-3"</f>
        <v>SS2016-0-1-3</v>
      </c>
    </row>
    <row r="1268" spans="1:13" x14ac:dyDescent="0.25">
      <c r="A1268" s="364">
        <f>'Order Form'!A309</f>
        <v>108801</v>
      </c>
      <c r="B1268" s="365">
        <f t="shared" si="83"/>
        <v>108801</v>
      </c>
      <c r="C1268" s="366">
        <f t="shared" si="84"/>
        <v>108801</v>
      </c>
      <c r="D1268" s="367">
        <f>'Order Form'!$N$2</f>
        <v>0</v>
      </c>
      <c r="E1268" s="368">
        <f>'Order Form'!$M$11</f>
        <v>0</v>
      </c>
      <c r="F1268" s="368" t="str">
        <f>IF(ISBLANK('Order Form'!$M$12),"",'Order Form'!$M$12)</f>
        <v/>
      </c>
      <c r="G1268" s="369">
        <f t="shared" ca="1" si="82"/>
        <v>42157</v>
      </c>
      <c r="H1268" s="370">
        <f>'Order Form'!$M$13</f>
        <v>0</v>
      </c>
      <c r="I1268" s="371">
        <f>'Order Form'!E309</f>
        <v>7.5</v>
      </c>
      <c r="J1268" s="372">
        <f>'Order Form'!M309</f>
        <v>0</v>
      </c>
      <c r="K1268" s="367" t="str">
        <f t="shared" si="85"/>
        <v>F</v>
      </c>
      <c r="L12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8" s="367" t="str">
        <f>"SS2016"&amp;"-"&amp;D1268&amp;"-"&amp;'Order Form'!$P$3&amp;"-3"</f>
        <v>SS2016-0-1-3</v>
      </c>
    </row>
    <row r="1269" spans="1:13" x14ac:dyDescent="0.25">
      <c r="A1269" s="364">
        <f>'Order Form'!A310</f>
        <v>108790</v>
      </c>
      <c r="B1269" s="365">
        <f t="shared" si="83"/>
        <v>108790</v>
      </c>
      <c r="C1269" s="366">
        <f t="shared" si="84"/>
        <v>108790</v>
      </c>
      <c r="D1269" s="367">
        <f>'Order Form'!$N$2</f>
        <v>0</v>
      </c>
      <c r="E1269" s="368">
        <f>'Order Form'!$M$11</f>
        <v>0</v>
      </c>
      <c r="F1269" s="368" t="str">
        <f>IF(ISBLANK('Order Form'!$M$12),"",'Order Form'!$M$12)</f>
        <v/>
      </c>
      <c r="G1269" s="369">
        <f t="shared" ca="1" si="82"/>
        <v>42157</v>
      </c>
      <c r="H1269" s="370">
        <f>'Order Form'!$M$13</f>
        <v>0</v>
      </c>
      <c r="I1269" s="371">
        <f>'Order Form'!E310</f>
        <v>7.5</v>
      </c>
      <c r="J1269" s="372">
        <f>'Order Form'!M310</f>
        <v>0</v>
      </c>
      <c r="K1269" s="367" t="str">
        <f t="shared" si="85"/>
        <v>F</v>
      </c>
      <c r="L12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69" s="367" t="str">
        <f>"SS2016"&amp;"-"&amp;D1269&amp;"-"&amp;'Order Form'!$P$3&amp;"-3"</f>
        <v>SS2016-0-1-3</v>
      </c>
    </row>
    <row r="1270" spans="1:13" x14ac:dyDescent="0.25">
      <c r="A1270" s="364">
        <f>'Order Form'!A311</f>
        <v>108793</v>
      </c>
      <c r="B1270" s="365">
        <f t="shared" si="83"/>
        <v>108793</v>
      </c>
      <c r="C1270" s="366">
        <f t="shared" si="84"/>
        <v>108793</v>
      </c>
      <c r="D1270" s="367">
        <f>'Order Form'!$N$2</f>
        <v>0</v>
      </c>
      <c r="E1270" s="368">
        <f>'Order Form'!$M$11</f>
        <v>0</v>
      </c>
      <c r="F1270" s="368" t="str">
        <f>IF(ISBLANK('Order Form'!$M$12),"",'Order Form'!$M$12)</f>
        <v/>
      </c>
      <c r="G1270" s="369">
        <f t="shared" ca="1" si="82"/>
        <v>42157</v>
      </c>
      <c r="H1270" s="370">
        <f>'Order Form'!$M$13</f>
        <v>0</v>
      </c>
      <c r="I1270" s="371">
        <f>'Order Form'!E311</f>
        <v>7.5</v>
      </c>
      <c r="J1270" s="372">
        <f>'Order Form'!M311</f>
        <v>0</v>
      </c>
      <c r="K1270" s="367" t="str">
        <f t="shared" si="85"/>
        <v>F</v>
      </c>
      <c r="L12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0" s="367" t="str">
        <f>"SS2016"&amp;"-"&amp;D1270&amp;"-"&amp;'Order Form'!$P$3&amp;"-3"</f>
        <v>SS2016-0-1-3</v>
      </c>
    </row>
    <row r="1271" spans="1:13" x14ac:dyDescent="0.25">
      <c r="A1271" s="364">
        <f>'Order Form'!A312</f>
        <v>108802</v>
      </c>
      <c r="B1271" s="365">
        <f t="shared" si="83"/>
        <v>108802</v>
      </c>
      <c r="C1271" s="366">
        <f t="shared" si="84"/>
        <v>108802</v>
      </c>
      <c r="D1271" s="367">
        <f>'Order Form'!$N$2</f>
        <v>0</v>
      </c>
      <c r="E1271" s="368">
        <f>'Order Form'!$M$11</f>
        <v>0</v>
      </c>
      <c r="F1271" s="368" t="str">
        <f>IF(ISBLANK('Order Form'!$M$12),"",'Order Form'!$M$12)</f>
        <v/>
      </c>
      <c r="G1271" s="369">
        <f t="shared" ca="1" si="82"/>
        <v>42157</v>
      </c>
      <c r="H1271" s="370">
        <f>'Order Form'!$M$13</f>
        <v>0</v>
      </c>
      <c r="I1271" s="371">
        <f>'Order Form'!E312</f>
        <v>7.5</v>
      </c>
      <c r="J1271" s="372">
        <f>'Order Form'!M312</f>
        <v>0</v>
      </c>
      <c r="K1271" s="367" t="str">
        <f t="shared" si="85"/>
        <v>F</v>
      </c>
      <c r="L12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1" s="367" t="str">
        <f>"SS2016"&amp;"-"&amp;D1271&amp;"-"&amp;'Order Form'!$P$3&amp;"-3"</f>
        <v>SS2016-0-1-3</v>
      </c>
    </row>
    <row r="1272" spans="1:13" x14ac:dyDescent="0.25">
      <c r="A1272" s="364">
        <f>'Order Form'!A313</f>
        <v>108791</v>
      </c>
      <c r="B1272" s="365">
        <f t="shared" si="83"/>
        <v>108791</v>
      </c>
      <c r="C1272" s="366">
        <f t="shared" si="84"/>
        <v>108791</v>
      </c>
      <c r="D1272" s="367">
        <f>'Order Form'!$N$2</f>
        <v>0</v>
      </c>
      <c r="E1272" s="368">
        <f>'Order Form'!$M$11</f>
        <v>0</v>
      </c>
      <c r="F1272" s="368" t="str">
        <f>IF(ISBLANK('Order Form'!$M$12),"",'Order Form'!$M$12)</f>
        <v/>
      </c>
      <c r="G1272" s="369">
        <f t="shared" ca="1" si="82"/>
        <v>42157</v>
      </c>
      <c r="H1272" s="370">
        <f>'Order Form'!$M$13</f>
        <v>0</v>
      </c>
      <c r="I1272" s="371">
        <f>'Order Form'!E313</f>
        <v>7.5</v>
      </c>
      <c r="J1272" s="372">
        <f>'Order Form'!M313</f>
        <v>0</v>
      </c>
      <c r="K1272" s="367" t="str">
        <f t="shared" si="85"/>
        <v>F</v>
      </c>
      <c r="L12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2" s="367" t="str">
        <f>"SS2016"&amp;"-"&amp;D1272&amp;"-"&amp;'Order Form'!$P$3&amp;"-3"</f>
        <v>SS2016-0-1-3</v>
      </c>
    </row>
    <row r="1273" spans="1:13" x14ac:dyDescent="0.25">
      <c r="A1273" s="364">
        <f>'Order Form'!A314</f>
        <v>108800</v>
      </c>
      <c r="B1273" s="365">
        <f t="shared" si="83"/>
        <v>108800</v>
      </c>
      <c r="C1273" s="366">
        <f t="shared" si="84"/>
        <v>108800</v>
      </c>
      <c r="D1273" s="367">
        <f>'Order Form'!$N$2</f>
        <v>0</v>
      </c>
      <c r="E1273" s="368">
        <f>'Order Form'!$M$11</f>
        <v>0</v>
      </c>
      <c r="F1273" s="368" t="str">
        <f>IF(ISBLANK('Order Form'!$M$12),"",'Order Form'!$M$12)</f>
        <v/>
      </c>
      <c r="G1273" s="369">
        <f t="shared" ca="1" si="82"/>
        <v>42157</v>
      </c>
      <c r="H1273" s="370">
        <f>'Order Form'!$M$13</f>
        <v>0</v>
      </c>
      <c r="I1273" s="371">
        <f>'Order Form'!E314</f>
        <v>7.5</v>
      </c>
      <c r="J1273" s="372">
        <f>'Order Form'!M314</f>
        <v>0</v>
      </c>
      <c r="K1273" s="367" t="str">
        <f t="shared" si="85"/>
        <v>F</v>
      </c>
      <c r="L12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3" s="367" t="str">
        <f>"SS2016"&amp;"-"&amp;D1273&amp;"-"&amp;'Order Form'!$P$3&amp;"-3"</f>
        <v>SS2016-0-1-3</v>
      </c>
    </row>
    <row r="1274" spans="1:13" x14ac:dyDescent="0.25">
      <c r="A1274" s="364">
        <f>'Order Form'!A315</f>
        <v>111631.75199999999</v>
      </c>
      <c r="B1274" s="365">
        <f t="shared" si="83"/>
        <v>111631.75199999999</v>
      </c>
      <c r="C1274" s="366">
        <f t="shared" si="84"/>
        <v>111631.75199999999</v>
      </c>
      <c r="D1274" s="367">
        <f>'Order Form'!$N$2</f>
        <v>0</v>
      </c>
      <c r="E1274" s="368">
        <f>'Order Form'!$M$11</f>
        <v>0</v>
      </c>
      <c r="F1274" s="368" t="str">
        <f>IF(ISBLANK('Order Form'!$M$12),"",'Order Form'!$M$12)</f>
        <v/>
      </c>
      <c r="G1274" s="369">
        <f t="shared" ca="1" si="82"/>
        <v>42157</v>
      </c>
      <c r="H1274" s="370">
        <f>'Order Form'!$M$13</f>
        <v>0</v>
      </c>
      <c r="I1274" s="371">
        <f>'Order Form'!E315</f>
        <v>7.5</v>
      </c>
      <c r="J1274" s="372">
        <f>'Order Form'!M315</f>
        <v>0</v>
      </c>
      <c r="K1274" s="367" t="str">
        <f t="shared" si="85"/>
        <v>F</v>
      </c>
      <c r="L12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4" s="367" t="str">
        <f>"SS2016"&amp;"-"&amp;D1274&amp;"-"&amp;'Order Form'!$P$3&amp;"-3"</f>
        <v>SS2016-0-1-3</v>
      </c>
    </row>
    <row r="1275" spans="1:13" x14ac:dyDescent="0.25">
      <c r="A1275" s="364">
        <f>'Order Form'!A316</f>
        <v>108717</v>
      </c>
      <c r="B1275" s="365">
        <f t="shared" si="83"/>
        <v>108717</v>
      </c>
      <c r="C1275" s="366">
        <f t="shared" si="84"/>
        <v>108717</v>
      </c>
      <c r="D1275" s="367">
        <f>'Order Form'!$N$2</f>
        <v>0</v>
      </c>
      <c r="E1275" s="368">
        <f>'Order Form'!$M$11</f>
        <v>0</v>
      </c>
      <c r="F1275" s="368" t="str">
        <f>IF(ISBLANK('Order Form'!$M$12),"",'Order Form'!$M$12)</f>
        <v/>
      </c>
      <c r="G1275" s="369">
        <f t="shared" ca="1" si="82"/>
        <v>42157</v>
      </c>
      <c r="H1275" s="370">
        <f>'Order Form'!$M$13</f>
        <v>0</v>
      </c>
      <c r="I1275" s="371">
        <f>'Order Form'!E316</f>
        <v>7.5</v>
      </c>
      <c r="J1275" s="372">
        <f>'Order Form'!M316</f>
        <v>0</v>
      </c>
      <c r="K1275" s="367" t="str">
        <f t="shared" si="85"/>
        <v>F</v>
      </c>
      <c r="L12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5" s="367" t="str">
        <f>"SS2016"&amp;"-"&amp;D1275&amp;"-"&amp;'Order Form'!$P$3&amp;"-3"</f>
        <v>SS2016-0-1-3</v>
      </c>
    </row>
    <row r="1276" spans="1:13" x14ac:dyDescent="0.25">
      <c r="A1276" s="364">
        <f>'Order Form'!A317</f>
        <v>108798</v>
      </c>
      <c r="B1276" s="365">
        <f t="shared" si="83"/>
        <v>108798</v>
      </c>
      <c r="C1276" s="366">
        <f t="shared" si="84"/>
        <v>108798</v>
      </c>
      <c r="D1276" s="367">
        <f>'Order Form'!$N$2</f>
        <v>0</v>
      </c>
      <c r="E1276" s="368">
        <f>'Order Form'!$M$11</f>
        <v>0</v>
      </c>
      <c r="F1276" s="368" t="str">
        <f>IF(ISBLANK('Order Form'!$M$12),"",'Order Form'!$M$12)</f>
        <v/>
      </c>
      <c r="G1276" s="369">
        <f t="shared" ca="1" si="82"/>
        <v>42157</v>
      </c>
      <c r="H1276" s="370">
        <f>'Order Form'!$M$13</f>
        <v>0</v>
      </c>
      <c r="I1276" s="371">
        <f>'Order Form'!E317</f>
        <v>7.5</v>
      </c>
      <c r="J1276" s="372">
        <f>'Order Form'!M317</f>
        <v>0</v>
      </c>
      <c r="K1276" s="367" t="str">
        <f t="shared" si="85"/>
        <v>F</v>
      </c>
      <c r="L12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6" s="367" t="str">
        <f>"SS2016"&amp;"-"&amp;D1276&amp;"-"&amp;'Order Form'!$P$3&amp;"-3"</f>
        <v>SS2016-0-1-3</v>
      </c>
    </row>
    <row r="1277" spans="1:13" x14ac:dyDescent="0.25">
      <c r="A1277" s="364">
        <f>'Order Form'!A318</f>
        <v>108789</v>
      </c>
      <c r="B1277" s="365">
        <f t="shared" si="83"/>
        <v>108789</v>
      </c>
      <c r="C1277" s="366">
        <f t="shared" si="84"/>
        <v>108789</v>
      </c>
      <c r="D1277" s="367">
        <f>'Order Form'!$N$2</f>
        <v>0</v>
      </c>
      <c r="E1277" s="368">
        <f>'Order Form'!$M$11</f>
        <v>0</v>
      </c>
      <c r="F1277" s="368" t="str">
        <f>IF(ISBLANK('Order Form'!$M$12),"",'Order Form'!$M$12)</f>
        <v/>
      </c>
      <c r="G1277" s="369">
        <f t="shared" ca="1" si="82"/>
        <v>42157</v>
      </c>
      <c r="H1277" s="370">
        <f>'Order Form'!$M$13</f>
        <v>0</v>
      </c>
      <c r="I1277" s="371">
        <f>'Order Form'!E318</f>
        <v>7.5</v>
      </c>
      <c r="J1277" s="372">
        <f>'Order Form'!M318</f>
        <v>0</v>
      </c>
      <c r="K1277" s="367" t="str">
        <f t="shared" si="85"/>
        <v>F</v>
      </c>
      <c r="L12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7" s="367" t="str">
        <f>"SS2016"&amp;"-"&amp;D1277&amp;"-"&amp;'Order Form'!$P$3&amp;"-3"</f>
        <v>SS2016-0-1-3</v>
      </c>
    </row>
    <row r="1278" spans="1:13" x14ac:dyDescent="0.25">
      <c r="A1278" s="364">
        <f>'Order Form'!A319</f>
        <v>108647</v>
      </c>
      <c r="B1278" s="365">
        <f t="shared" si="83"/>
        <v>108647</v>
      </c>
      <c r="C1278" s="366">
        <f t="shared" si="84"/>
        <v>108647</v>
      </c>
      <c r="D1278" s="367">
        <f>'Order Form'!$N$2</f>
        <v>0</v>
      </c>
      <c r="E1278" s="368">
        <f>'Order Form'!$M$11</f>
        <v>0</v>
      </c>
      <c r="F1278" s="368" t="str">
        <f>IF(ISBLANK('Order Form'!$M$12),"",'Order Form'!$M$12)</f>
        <v/>
      </c>
      <c r="G1278" s="369">
        <f t="shared" ca="1" si="82"/>
        <v>42157</v>
      </c>
      <c r="H1278" s="370">
        <f>'Order Form'!$M$13</f>
        <v>0</v>
      </c>
      <c r="I1278" s="371">
        <f>'Order Form'!E319</f>
        <v>7.5</v>
      </c>
      <c r="J1278" s="372">
        <f>'Order Form'!M319</f>
        <v>0</v>
      </c>
      <c r="K1278" s="367" t="str">
        <f t="shared" si="85"/>
        <v>F</v>
      </c>
      <c r="L12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8" s="367" t="str">
        <f>"SS2016"&amp;"-"&amp;D1278&amp;"-"&amp;'Order Form'!$P$3&amp;"-3"</f>
        <v>SS2016-0-1-3</v>
      </c>
    </row>
    <row r="1279" spans="1:13" x14ac:dyDescent="0.25">
      <c r="A1279" s="364">
        <f>'Order Form'!A320</f>
        <v>108648</v>
      </c>
      <c r="B1279" s="365">
        <f t="shared" si="83"/>
        <v>108648</v>
      </c>
      <c r="C1279" s="366">
        <f t="shared" si="84"/>
        <v>108648</v>
      </c>
      <c r="D1279" s="367">
        <f>'Order Form'!$N$2</f>
        <v>0</v>
      </c>
      <c r="E1279" s="368">
        <f>'Order Form'!$M$11</f>
        <v>0</v>
      </c>
      <c r="F1279" s="368" t="str">
        <f>IF(ISBLANK('Order Form'!$M$12),"",'Order Form'!$M$12)</f>
        <v/>
      </c>
      <c r="G1279" s="369">
        <f t="shared" ca="1" si="82"/>
        <v>42157</v>
      </c>
      <c r="H1279" s="370">
        <f>'Order Form'!$M$13</f>
        <v>0</v>
      </c>
      <c r="I1279" s="371">
        <f>'Order Form'!E320</f>
        <v>7.5</v>
      </c>
      <c r="J1279" s="372">
        <f>'Order Form'!M320</f>
        <v>0</v>
      </c>
      <c r="K1279" s="367" t="str">
        <f t="shared" si="85"/>
        <v>F</v>
      </c>
      <c r="L12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79" s="367" t="str">
        <f>"SS2016"&amp;"-"&amp;D1279&amp;"-"&amp;'Order Form'!$P$3&amp;"-3"</f>
        <v>SS2016-0-1-3</v>
      </c>
    </row>
    <row r="1280" spans="1:13" x14ac:dyDescent="0.25">
      <c r="A1280" s="364">
        <f>'Order Form'!A321</f>
        <v>111681.845</v>
      </c>
      <c r="B1280" s="365">
        <f t="shared" si="83"/>
        <v>111681.845</v>
      </c>
      <c r="C1280" s="366">
        <f t="shared" si="84"/>
        <v>111681.845</v>
      </c>
      <c r="D1280" s="367">
        <f>'Order Form'!$N$2</f>
        <v>0</v>
      </c>
      <c r="E1280" s="368">
        <f>'Order Form'!$M$11</f>
        <v>0</v>
      </c>
      <c r="F1280" s="368" t="str">
        <f>IF(ISBLANK('Order Form'!$M$12),"",'Order Form'!$M$12)</f>
        <v/>
      </c>
      <c r="G1280" s="369">
        <f t="shared" ca="1" si="82"/>
        <v>42157</v>
      </c>
      <c r="H1280" s="370">
        <f>'Order Form'!$M$13</f>
        <v>0</v>
      </c>
      <c r="I1280" s="371">
        <f>'Order Form'!E321</f>
        <v>7.5</v>
      </c>
      <c r="J1280" s="372">
        <f>'Order Form'!M321</f>
        <v>0</v>
      </c>
      <c r="K1280" s="367" t="str">
        <f t="shared" si="85"/>
        <v>F</v>
      </c>
      <c r="L12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0" s="367" t="str">
        <f>"SS2016"&amp;"-"&amp;D1280&amp;"-"&amp;'Order Form'!$P$3&amp;"-3"</f>
        <v>SS2016-0-1-3</v>
      </c>
    </row>
    <row r="1281" spans="1:13" x14ac:dyDescent="0.25">
      <c r="A1281" s="364">
        <f>'Order Form'!A322</f>
        <v>111681.538</v>
      </c>
      <c r="B1281" s="365">
        <f t="shared" si="83"/>
        <v>111681.538</v>
      </c>
      <c r="C1281" s="366">
        <f t="shared" si="84"/>
        <v>111681.538</v>
      </c>
      <c r="D1281" s="367">
        <f>'Order Form'!$N$2</f>
        <v>0</v>
      </c>
      <c r="E1281" s="368">
        <f>'Order Form'!$M$11</f>
        <v>0</v>
      </c>
      <c r="F1281" s="368" t="str">
        <f>IF(ISBLANK('Order Form'!$M$12),"",'Order Form'!$M$12)</f>
        <v/>
      </c>
      <c r="G1281" s="369">
        <f t="shared" ca="1" si="82"/>
        <v>42157</v>
      </c>
      <c r="H1281" s="370">
        <f>'Order Form'!$M$13</f>
        <v>0</v>
      </c>
      <c r="I1281" s="371">
        <f>'Order Form'!E322</f>
        <v>7.5</v>
      </c>
      <c r="J1281" s="372">
        <f>'Order Form'!M322</f>
        <v>0</v>
      </c>
      <c r="K1281" s="367" t="str">
        <f t="shared" si="85"/>
        <v>F</v>
      </c>
      <c r="L12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1" s="367" t="str">
        <f>"SS2016"&amp;"-"&amp;D1281&amp;"-"&amp;'Order Form'!$P$3&amp;"-3"</f>
        <v>SS2016-0-1-3</v>
      </c>
    </row>
    <row r="1282" spans="1:13" x14ac:dyDescent="0.25">
      <c r="A1282" s="364">
        <f>'Order Form'!A323</f>
        <v>108799</v>
      </c>
      <c r="B1282" s="365">
        <f t="shared" si="83"/>
        <v>108799</v>
      </c>
      <c r="C1282" s="366">
        <f t="shared" si="84"/>
        <v>108799</v>
      </c>
      <c r="D1282" s="367">
        <f>'Order Form'!$N$2</f>
        <v>0</v>
      </c>
      <c r="E1282" s="368">
        <f>'Order Form'!$M$11</f>
        <v>0</v>
      </c>
      <c r="F1282" s="368" t="str">
        <f>IF(ISBLANK('Order Form'!$M$12),"",'Order Form'!$M$12)</f>
        <v/>
      </c>
      <c r="G1282" s="369">
        <f t="shared" ref="G1282:G1345" ca="1" si="86">TODAY()</f>
        <v>42157</v>
      </c>
      <c r="H1282" s="370">
        <f>'Order Form'!$M$13</f>
        <v>0</v>
      </c>
      <c r="I1282" s="371">
        <f>'Order Form'!E323</f>
        <v>7.5</v>
      </c>
      <c r="J1282" s="372">
        <f>'Order Form'!M323</f>
        <v>0</v>
      </c>
      <c r="K1282" s="367" t="str">
        <f t="shared" si="85"/>
        <v>F</v>
      </c>
      <c r="L12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2" s="367" t="str">
        <f>"SS2016"&amp;"-"&amp;D1282&amp;"-"&amp;'Order Form'!$P$3&amp;"-3"</f>
        <v>SS2016-0-1-3</v>
      </c>
    </row>
    <row r="1283" spans="1:13" x14ac:dyDescent="0.25">
      <c r="A1283" s="364">
        <f>'Order Form'!A324</f>
        <v>108718</v>
      </c>
      <c r="B1283" s="365">
        <f t="shared" si="83"/>
        <v>108718</v>
      </c>
      <c r="C1283" s="366">
        <f t="shared" si="84"/>
        <v>108718</v>
      </c>
      <c r="D1283" s="367">
        <f>'Order Form'!$N$2</f>
        <v>0</v>
      </c>
      <c r="E1283" s="368">
        <f>'Order Form'!$M$11</f>
        <v>0</v>
      </c>
      <c r="F1283" s="368" t="str">
        <f>IF(ISBLANK('Order Form'!$M$12),"",'Order Form'!$M$12)</f>
        <v/>
      </c>
      <c r="G1283" s="369">
        <f t="shared" ca="1" si="86"/>
        <v>42157</v>
      </c>
      <c r="H1283" s="370">
        <f>'Order Form'!$M$13</f>
        <v>0</v>
      </c>
      <c r="I1283" s="371">
        <f>'Order Form'!E324</f>
        <v>7.5</v>
      </c>
      <c r="J1283" s="372">
        <f>'Order Form'!M324</f>
        <v>0</v>
      </c>
      <c r="K1283" s="367" t="str">
        <f t="shared" si="85"/>
        <v>F</v>
      </c>
      <c r="L12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3" s="367" t="str">
        <f>"SS2016"&amp;"-"&amp;D1283&amp;"-"&amp;'Order Form'!$P$3&amp;"-3"</f>
        <v>SS2016-0-1-3</v>
      </c>
    </row>
    <row r="1284" spans="1:13" x14ac:dyDescent="0.25">
      <c r="A1284" s="364">
        <f>'Order Form'!A325</f>
        <v>108792</v>
      </c>
      <c r="B1284" s="365">
        <f t="shared" si="83"/>
        <v>108792</v>
      </c>
      <c r="C1284" s="366">
        <f t="shared" si="84"/>
        <v>108792</v>
      </c>
      <c r="D1284" s="367">
        <f>'Order Form'!$N$2</f>
        <v>0</v>
      </c>
      <c r="E1284" s="368">
        <f>'Order Form'!$M$11</f>
        <v>0</v>
      </c>
      <c r="F1284" s="368" t="str">
        <f>IF(ISBLANK('Order Form'!$M$12),"",'Order Form'!$M$12)</f>
        <v/>
      </c>
      <c r="G1284" s="369">
        <f t="shared" ca="1" si="86"/>
        <v>42157</v>
      </c>
      <c r="H1284" s="370">
        <f>'Order Form'!$M$13</f>
        <v>0</v>
      </c>
      <c r="I1284" s="371">
        <f>'Order Form'!E325</f>
        <v>7.5</v>
      </c>
      <c r="J1284" s="372">
        <f>'Order Form'!M325</f>
        <v>0</v>
      </c>
      <c r="K1284" s="367" t="str">
        <f t="shared" si="85"/>
        <v>F</v>
      </c>
      <c r="L12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4" s="367" t="str">
        <f>"SS2016"&amp;"-"&amp;D1284&amp;"-"&amp;'Order Form'!$P$3&amp;"-3"</f>
        <v>SS2016-0-1-3</v>
      </c>
    </row>
    <row r="1285" spans="1:13" x14ac:dyDescent="0.25">
      <c r="A1285" s="364">
        <f>'Order Form'!A326</f>
        <v>108719</v>
      </c>
      <c r="B1285" s="365">
        <f t="shared" si="83"/>
        <v>108719</v>
      </c>
      <c r="C1285" s="366">
        <f t="shared" si="84"/>
        <v>108719</v>
      </c>
      <c r="D1285" s="367">
        <f>'Order Form'!$N$2</f>
        <v>0</v>
      </c>
      <c r="E1285" s="368">
        <f>'Order Form'!$M$11</f>
        <v>0</v>
      </c>
      <c r="F1285" s="368" t="str">
        <f>IF(ISBLANK('Order Form'!$M$12),"",'Order Form'!$M$12)</f>
        <v/>
      </c>
      <c r="G1285" s="369">
        <f t="shared" ca="1" si="86"/>
        <v>42157</v>
      </c>
      <c r="H1285" s="370">
        <f>'Order Form'!$M$13</f>
        <v>0</v>
      </c>
      <c r="I1285" s="371">
        <f>'Order Form'!E326</f>
        <v>7.5</v>
      </c>
      <c r="J1285" s="372">
        <f>'Order Form'!M326</f>
        <v>0</v>
      </c>
      <c r="K1285" s="367" t="str">
        <f t="shared" si="85"/>
        <v>F</v>
      </c>
      <c r="L12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5" s="367" t="str">
        <f>"SS2016"&amp;"-"&amp;D1285&amp;"-"&amp;'Order Form'!$P$3&amp;"-3"</f>
        <v>SS2016-0-1-3</v>
      </c>
    </row>
    <row r="1286" spans="1:13" x14ac:dyDescent="0.25">
      <c r="A1286" s="364">
        <f>'Order Form'!A327</f>
        <v>108797</v>
      </c>
      <c r="B1286" s="365">
        <f t="shared" si="83"/>
        <v>108797</v>
      </c>
      <c r="C1286" s="366">
        <f t="shared" si="84"/>
        <v>108797</v>
      </c>
      <c r="D1286" s="367">
        <f>'Order Form'!$N$2</f>
        <v>0</v>
      </c>
      <c r="E1286" s="368">
        <f>'Order Form'!$M$11</f>
        <v>0</v>
      </c>
      <c r="F1286" s="368" t="str">
        <f>IF(ISBLANK('Order Form'!$M$12),"",'Order Form'!$M$12)</f>
        <v/>
      </c>
      <c r="G1286" s="369">
        <f t="shared" ca="1" si="86"/>
        <v>42157</v>
      </c>
      <c r="H1286" s="370">
        <f>'Order Form'!$M$13</f>
        <v>0</v>
      </c>
      <c r="I1286" s="371">
        <f>'Order Form'!E327</f>
        <v>7.5</v>
      </c>
      <c r="J1286" s="372">
        <f>'Order Form'!M327</f>
        <v>0</v>
      </c>
      <c r="K1286" s="367" t="str">
        <f t="shared" si="85"/>
        <v>F</v>
      </c>
      <c r="L12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6" s="367" t="str">
        <f>"SS2016"&amp;"-"&amp;D1286&amp;"-"&amp;'Order Form'!$P$3&amp;"-3"</f>
        <v>SS2016-0-1-3</v>
      </c>
    </row>
    <row r="1287" spans="1:13" x14ac:dyDescent="0.25">
      <c r="A1287" s="364">
        <f>'Order Form'!A328</f>
        <v>108646</v>
      </c>
      <c r="B1287" s="365">
        <f t="shared" si="83"/>
        <v>108646</v>
      </c>
      <c r="C1287" s="366">
        <f t="shared" si="84"/>
        <v>108646</v>
      </c>
      <c r="D1287" s="367">
        <f>'Order Form'!$N$2</f>
        <v>0</v>
      </c>
      <c r="E1287" s="368">
        <f>'Order Form'!$M$11</f>
        <v>0</v>
      </c>
      <c r="F1287" s="368" t="str">
        <f>IF(ISBLANK('Order Form'!$M$12),"",'Order Form'!$M$12)</f>
        <v/>
      </c>
      <c r="G1287" s="369">
        <f t="shared" ca="1" si="86"/>
        <v>42157</v>
      </c>
      <c r="H1287" s="370">
        <f>'Order Form'!$M$13</f>
        <v>0</v>
      </c>
      <c r="I1287" s="371">
        <f>'Order Form'!E328</f>
        <v>7.5</v>
      </c>
      <c r="J1287" s="372">
        <f>'Order Form'!M328</f>
        <v>0</v>
      </c>
      <c r="K1287" s="367" t="str">
        <f t="shared" si="85"/>
        <v>F</v>
      </c>
      <c r="L12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7" s="367" t="str">
        <f>"SS2016"&amp;"-"&amp;D1287&amp;"-"&amp;'Order Form'!$P$3&amp;"-3"</f>
        <v>SS2016-0-1-3</v>
      </c>
    </row>
    <row r="1288" spans="1:13" x14ac:dyDescent="0.25">
      <c r="A1288" s="364">
        <f>'Order Form'!A329</f>
        <v>108624</v>
      </c>
      <c r="B1288" s="365">
        <f t="shared" si="83"/>
        <v>108624</v>
      </c>
      <c r="C1288" s="366">
        <f t="shared" si="84"/>
        <v>108624</v>
      </c>
      <c r="D1288" s="367">
        <f>'Order Form'!$N$2</f>
        <v>0</v>
      </c>
      <c r="E1288" s="368">
        <f>'Order Form'!$M$11</f>
        <v>0</v>
      </c>
      <c r="F1288" s="368" t="str">
        <f>IF(ISBLANK('Order Form'!$M$12),"",'Order Form'!$M$12)</f>
        <v/>
      </c>
      <c r="G1288" s="369">
        <f t="shared" ca="1" si="86"/>
        <v>42157</v>
      </c>
      <c r="H1288" s="370">
        <f>'Order Form'!$M$13</f>
        <v>0</v>
      </c>
      <c r="I1288" s="371">
        <f>'Order Form'!E329</f>
        <v>7.5</v>
      </c>
      <c r="J1288" s="372">
        <f>'Order Form'!M329</f>
        <v>0</v>
      </c>
      <c r="K1288" s="367" t="str">
        <f t="shared" si="85"/>
        <v>F</v>
      </c>
      <c r="L12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8" s="367" t="str">
        <f>"SS2016"&amp;"-"&amp;D1288&amp;"-"&amp;'Order Form'!$P$3&amp;"-3"</f>
        <v>SS2016-0-1-3</v>
      </c>
    </row>
    <row r="1289" spans="1:13" x14ac:dyDescent="0.25">
      <c r="A1289" s="364">
        <f>'Order Form'!A330</f>
        <v>111682.55499999999</v>
      </c>
      <c r="B1289" s="365">
        <f t="shared" si="83"/>
        <v>111682.55499999999</v>
      </c>
      <c r="C1289" s="366">
        <f t="shared" si="84"/>
        <v>111682.55499999999</v>
      </c>
      <c r="D1289" s="367">
        <f>'Order Form'!$N$2</f>
        <v>0</v>
      </c>
      <c r="E1289" s="368">
        <f>'Order Form'!$M$11</f>
        <v>0</v>
      </c>
      <c r="F1289" s="368" t="str">
        <f>IF(ISBLANK('Order Form'!$M$12),"",'Order Form'!$M$12)</f>
        <v/>
      </c>
      <c r="G1289" s="369">
        <f t="shared" ca="1" si="86"/>
        <v>42157</v>
      </c>
      <c r="H1289" s="370">
        <f>'Order Form'!$M$13</f>
        <v>0</v>
      </c>
      <c r="I1289" s="371">
        <f>'Order Form'!E330</f>
        <v>7.5</v>
      </c>
      <c r="J1289" s="372">
        <f>'Order Form'!M330</f>
        <v>0</v>
      </c>
      <c r="K1289" s="367" t="str">
        <f t="shared" si="85"/>
        <v>F</v>
      </c>
      <c r="L12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89" s="367" t="str">
        <f>"SS2016"&amp;"-"&amp;D1289&amp;"-"&amp;'Order Form'!$P$3&amp;"-3"</f>
        <v>SS2016-0-1-3</v>
      </c>
    </row>
    <row r="1290" spans="1:13" x14ac:dyDescent="0.25">
      <c r="A1290" s="364">
        <f>'Order Form'!A331</f>
        <v>108389</v>
      </c>
      <c r="B1290" s="365">
        <f t="shared" si="83"/>
        <v>108389</v>
      </c>
      <c r="C1290" s="366">
        <f t="shared" si="84"/>
        <v>108389</v>
      </c>
      <c r="D1290" s="367">
        <f>'Order Form'!$N$2</f>
        <v>0</v>
      </c>
      <c r="E1290" s="368">
        <f>'Order Form'!$M$11</f>
        <v>0</v>
      </c>
      <c r="F1290" s="368" t="str">
        <f>IF(ISBLANK('Order Form'!$M$12),"",'Order Form'!$M$12)</f>
        <v/>
      </c>
      <c r="G1290" s="369">
        <f t="shared" ca="1" si="86"/>
        <v>42157</v>
      </c>
      <c r="H1290" s="370">
        <f>'Order Form'!$M$13</f>
        <v>0</v>
      </c>
      <c r="I1290" s="371">
        <f>'Order Form'!E331</f>
        <v>10</v>
      </c>
      <c r="J1290" s="372">
        <f>'Order Form'!M331</f>
        <v>0</v>
      </c>
      <c r="K1290" s="367" t="str">
        <f t="shared" si="85"/>
        <v>F</v>
      </c>
      <c r="L12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0" s="367" t="str">
        <f>"SS2016"&amp;"-"&amp;D1290&amp;"-"&amp;'Order Form'!$P$3&amp;"-3"</f>
        <v>SS2016-0-1-3</v>
      </c>
    </row>
    <row r="1291" spans="1:13" x14ac:dyDescent="0.25">
      <c r="A1291" s="364">
        <f>'Order Form'!A332</f>
        <v>108390</v>
      </c>
      <c r="B1291" s="365">
        <f t="shared" si="83"/>
        <v>108390</v>
      </c>
      <c r="C1291" s="366">
        <f t="shared" si="84"/>
        <v>108390</v>
      </c>
      <c r="D1291" s="367">
        <f>'Order Form'!$N$2</f>
        <v>0</v>
      </c>
      <c r="E1291" s="368">
        <f>'Order Form'!$M$11</f>
        <v>0</v>
      </c>
      <c r="F1291" s="368" t="str">
        <f>IF(ISBLANK('Order Form'!$M$12),"",'Order Form'!$M$12)</f>
        <v/>
      </c>
      <c r="G1291" s="369">
        <f t="shared" ca="1" si="86"/>
        <v>42157</v>
      </c>
      <c r="H1291" s="370">
        <f>'Order Form'!$M$13</f>
        <v>0</v>
      </c>
      <c r="I1291" s="371">
        <f>'Order Form'!E332</f>
        <v>10</v>
      </c>
      <c r="J1291" s="372">
        <f>'Order Form'!M332</f>
        <v>0</v>
      </c>
      <c r="K1291" s="367" t="str">
        <f t="shared" si="85"/>
        <v>F</v>
      </c>
      <c r="L12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1" s="367" t="str">
        <f>"SS2016"&amp;"-"&amp;D1291&amp;"-"&amp;'Order Form'!$P$3&amp;"-3"</f>
        <v>SS2016-0-1-3</v>
      </c>
    </row>
    <row r="1292" spans="1:13" x14ac:dyDescent="0.25">
      <c r="A1292" s="364">
        <f>'Order Form'!A333</f>
        <v>108391</v>
      </c>
      <c r="B1292" s="365">
        <f t="shared" si="83"/>
        <v>108391</v>
      </c>
      <c r="C1292" s="366">
        <f t="shared" si="84"/>
        <v>108391</v>
      </c>
      <c r="D1292" s="367">
        <f>'Order Form'!$N$2</f>
        <v>0</v>
      </c>
      <c r="E1292" s="368">
        <f>'Order Form'!$M$11</f>
        <v>0</v>
      </c>
      <c r="F1292" s="368" t="str">
        <f>IF(ISBLANK('Order Form'!$M$12),"",'Order Form'!$M$12)</f>
        <v/>
      </c>
      <c r="G1292" s="369">
        <f t="shared" ca="1" si="86"/>
        <v>42157</v>
      </c>
      <c r="H1292" s="370">
        <f>'Order Form'!$M$13</f>
        <v>0</v>
      </c>
      <c r="I1292" s="371">
        <f>'Order Form'!E333</f>
        <v>10</v>
      </c>
      <c r="J1292" s="372">
        <f>'Order Form'!M333</f>
        <v>0</v>
      </c>
      <c r="K1292" s="367" t="str">
        <f t="shared" si="85"/>
        <v>F</v>
      </c>
      <c r="L12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2" s="367" t="str">
        <f>"SS2016"&amp;"-"&amp;D1292&amp;"-"&amp;'Order Form'!$P$3&amp;"-3"</f>
        <v>SS2016-0-1-3</v>
      </c>
    </row>
    <row r="1293" spans="1:13" x14ac:dyDescent="0.25">
      <c r="A1293" s="364">
        <f>'Order Form'!A334</f>
        <v>108832</v>
      </c>
      <c r="B1293" s="365">
        <f t="shared" si="83"/>
        <v>108832</v>
      </c>
      <c r="C1293" s="366">
        <f t="shared" si="84"/>
        <v>108832</v>
      </c>
      <c r="D1293" s="367">
        <f>'Order Form'!$N$2</f>
        <v>0</v>
      </c>
      <c r="E1293" s="368">
        <f>'Order Form'!$M$11</f>
        <v>0</v>
      </c>
      <c r="F1293" s="368" t="str">
        <f>IF(ISBLANK('Order Form'!$M$12),"",'Order Form'!$M$12)</f>
        <v/>
      </c>
      <c r="G1293" s="369">
        <f t="shared" ca="1" si="86"/>
        <v>42157</v>
      </c>
      <c r="H1293" s="370">
        <f>'Order Form'!$M$13</f>
        <v>0</v>
      </c>
      <c r="I1293" s="371">
        <f>'Order Form'!E334</f>
        <v>10</v>
      </c>
      <c r="J1293" s="372">
        <f>'Order Form'!M334</f>
        <v>0</v>
      </c>
      <c r="K1293" s="367" t="str">
        <f t="shared" si="85"/>
        <v>F</v>
      </c>
      <c r="L12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3" s="367" t="str">
        <f>"SS2016"&amp;"-"&amp;D1293&amp;"-"&amp;'Order Form'!$P$3&amp;"-3"</f>
        <v>SS2016-0-1-3</v>
      </c>
    </row>
    <row r="1294" spans="1:13" x14ac:dyDescent="0.25">
      <c r="A1294" s="364">
        <f>'Order Form'!A335</f>
        <v>108834</v>
      </c>
      <c r="B1294" s="365">
        <f t="shared" si="83"/>
        <v>108834</v>
      </c>
      <c r="C1294" s="366">
        <f t="shared" si="84"/>
        <v>108834</v>
      </c>
      <c r="D1294" s="367">
        <f>'Order Form'!$N$2</f>
        <v>0</v>
      </c>
      <c r="E1294" s="368">
        <f>'Order Form'!$M$11</f>
        <v>0</v>
      </c>
      <c r="F1294" s="368" t="str">
        <f>IF(ISBLANK('Order Form'!$M$12),"",'Order Form'!$M$12)</f>
        <v/>
      </c>
      <c r="G1294" s="369">
        <f t="shared" ca="1" si="86"/>
        <v>42157</v>
      </c>
      <c r="H1294" s="370">
        <f>'Order Form'!$M$13</f>
        <v>0</v>
      </c>
      <c r="I1294" s="371">
        <f>'Order Form'!E335</f>
        <v>10</v>
      </c>
      <c r="J1294" s="372">
        <f>'Order Form'!M335</f>
        <v>0</v>
      </c>
      <c r="K1294" s="367" t="str">
        <f t="shared" si="85"/>
        <v>F</v>
      </c>
      <c r="L12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4" s="367" t="str">
        <f>"SS2016"&amp;"-"&amp;D1294&amp;"-"&amp;'Order Form'!$P$3&amp;"-3"</f>
        <v>SS2016-0-1-3</v>
      </c>
    </row>
    <row r="1295" spans="1:13" x14ac:dyDescent="0.25">
      <c r="A1295" s="364">
        <f>'Order Form'!A336</f>
        <v>108833</v>
      </c>
      <c r="B1295" s="365">
        <f t="shared" si="83"/>
        <v>108833</v>
      </c>
      <c r="C1295" s="366">
        <f t="shared" si="84"/>
        <v>108833</v>
      </c>
      <c r="D1295" s="367">
        <f>'Order Form'!$N$2</f>
        <v>0</v>
      </c>
      <c r="E1295" s="368">
        <f>'Order Form'!$M$11</f>
        <v>0</v>
      </c>
      <c r="F1295" s="368" t="str">
        <f>IF(ISBLANK('Order Form'!$M$12),"",'Order Form'!$M$12)</f>
        <v/>
      </c>
      <c r="G1295" s="369">
        <f t="shared" ca="1" si="86"/>
        <v>42157</v>
      </c>
      <c r="H1295" s="370">
        <f>'Order Form'!$M$13</f>
        <v>0</v>
      </c>
      <c r="I1295" s="371">
        <f>'Order Form'!E336</f>
        <v>10</v>
      </c>
      <c r="J1295" s="372">
        <f>'Order Form'!M336</f>
        <v>0</v>
      </c>
      <c r="K1295" s="367" t="str">
        <f t="shared" si="85"/>
        <v>F</v>
      </c>
      <c r="L12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5" s="367" t="str">
        <f>"SS2016"&amp;"-"&amp;D1295&amp;"-"&amp;'Order Form'!$P$3&amp;"-3"</f>
        <v>SS2016-0-1-3</v>
      </c>
    </row>
    <row r="1296" spans="1:13" x14ac:dyDescent="0.25">
      <c r="A1296" s="364">
        <f>'Order Form'!A337</f>
        <v>108836</v>
      </c>
      <c r="B1296" s="365">
        <f t="shared" si="83"/>
        <v>108836</v>
      </c>
      <c r="C1296" s="366">
        <f t="shared" si="84"/>
        <v>108836</v>
      </c>
      <c r="D1296" s="367">
        <f>'Order Form'!$N$2</f>
        <v>0</v>
      </c>
      <c r="E1296" s="368">
        <f>'Order Form'!$M$11</f>
        <v>0</v>
      </c>
      <c r="F1296" s="368" t="str">
        <f>IF(ISBLANK('Order Form'!$M$12),"",'Order Form'!$M$12)</f>
        <v/>
      </c>
      <c r="G1296" s="369">
        <f t="shared" ca="1" si="86"/>
        <v>42157</v>
      </c>
      <c r="H1296" s="370">
        <f>'Order Form'!$M$13</f>
        <v>0</v>
      </c>
      <c r="I1296" s="371">
        <f>'Order Form'!E337</f>
        <v>10</v>
      </c>
      <c r="J1296" s="372">
        <f>'Order Form'!M337</f>
        <v>0</v>
      </c>
      <c r="K1296" s="367" t="str">
        <f t="shared" si="85"/>
        <v>F</v>
      </c>
      <c r="L12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6" s="367" t="str">
        <f>"SS2016"&amp;"-"&amp;D1296&amp;"-"&amp;'Order Form'!$P$3&amp;"-3"</f>
        <v>SS2016-0-1-3</v>
      </c>
    </row>
    <row r="1297" spans="1:13" x14ac:dyDescent="0.25">
      <c r="A1297" s="364">
        <f>'Order Form'!A338</f>
        <v>100200</v>
      </c>
      <c r="B1297" s="365">
        <f t="shared" ref="B1297:B1360" si="87">A1297</f>
        <v>100200</v>
      </c>
      <c r="C1297" s="366">
        <f t="shared" ref="C1297:C1360" si="88">IF(B1297=0,A1297,B1297)</f>
        <v>100200</v>
      </c>
      <c r="D1297" s="367">
        <f>'Order Form'!$N$2</f>
        <v>0</v>
      </c>
      <c r="E1297" s="368">
        <f>'Order Form'!$M$11</f>
        <v>0</v>
      </c>
      <c r="F1297" s="368" t="str">
        <f>IF(ISBLANK('Order Form'!$M$12),"",'Order Form'!$M$12)</f>
        <v/>
      </c>
      <c r="G1297" s="369">
        <f t="shared" ca="1" si="86"/>
        <v>42157</v>
      </c>
      <c r="H1297" s="370">
        <f>'Order Form'!$M$13</f>
        <v>0</v>
      </c>
      <c r="I1297" s="371">
        <f>'Order Form'!E338</f>
        <v>10</v>
      </c>
      <c r="J1297" s="372">
        <f>'Order Form'!M338</f>
        <v>0</v>
      </c>
      <c r="K1297" s="367" t="str">
        <f t="shared" ref="K1297:K1360" si="89">IF(J1297=0,"F","T")</f>
        <v>F</v>
      </c>
      <c r="L12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7" s="367" t="str">
        <f>"SS2016"&amp;"-"&amp;D1297&amp;"-"&amp;'Order Form'!$P$3&amp;"-3"</f>
        <v>SS2016-0-1-3</v>
      </c>
    </row>
    <row r="1298" spans="1:13" x14ac:dyDescent="0.25">
      <c r="A1298" s="364">
        <f>'Order Form'!A339</f>
        <v>100403</v>
      </c>
      <c r="B1298" s="365">
        <f t="shared" si="87"/>
        <v>100403</v>
      </c>
      <c r="C1298" s="366">
        <f t="shared" si="88"/>
        <v>100403</v>
      </c>
      <c r="D1298" s="367">
        <f>'Order Form'!$N$2</f>
        <v>0</v>
      </c>
      <c r="E1298" s="368">
        <f>'Order Form'!$M$11</f>
        <v>0</v>
      </c>
      <c r="F1298" s="368" t="str">
        <f>IF(ISBLANK('Order Form'!$M$12),"",'Order Form'!$M$12)</f>
        <v/>
      </c>
      <c r="G1298" s="369">
        <f t="shared" ca="1" si="86"/>
        <v>42157</v>
      </c>
      <c r="H1298" s="370">
        <f>'Order Form'!$M$13</f>
        <v>0</v>
      </c>
      <c r="I1298" s="371">
        <f>'Order Form'!E339</f>
        <v>10</v>
      </c>
      <c r="J1298" s="372">
        <f>'Order Form'!M339</f>
        <v>0</v>
      </c>
      <c r="K1298" s="367" t="str">
        <f t="shared" si="89"/>
        <v>F</v>
      </c>
      <c r="L12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8" s="367" t="str">
        <f>"SS2016"&amp;"-"&amp;D1298&amp;"-"&amp;'Order Form'!$P$3&amp;"-3"</f>
        <v>SS2016-0-1-3</v>
      </c>
    </row>
    <row r="1299" spans="1:13" x14ac:dyDescent="0.25">
      <c r="A1299" s="364">
        <f>'Order Form'!A340</f>
        <v>102429</v>
      </c>
      <c r="B1299" s="365">
        <f t="shared" si="87"/>
        <v>102429</v>
      </c>
      <c r="C1299" s="366">
        <f t="shared" si="88"/>
        <v>102429</v>
      </c>
      <c r="D1299" s="367">
        <f>'Order Form'!$N$2</f>
        <v>0</v>
      </c>
      <c r="E1299" s="368">
        <f>'Order Form'!$M$11</f>
        <v>0</v>
      </c>
      <c r="F1299" s="368" t="str">
        <f>IF(ISBLANK('Order Form'!$M$12),"",'Order Form'!$M$12)</f>
        <v/>
      </c>
      <c r="G1299" s="369">
        <f t="shared" ca="1" si="86"/>
        <v>42157</v>
      </c>
      <c r="H1299" s="370">
        <f>'Order Form'!$M$13</f>
        <v>0</v>
      </c>
      <c r="I1299" s="371">
        <f>'Order Form'!E340</f>
        <v>10</v>
      </c>
      <c r="J1299" s="372">
        <f>'Order Form'!M340</f>
        <v>0</v>
      </c>
      <c r="K1299" s="367" t="str">
        <f t="shared" si="89"/>
        <v>F</v>
      </c>
      <c r="L12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299" s="367" t="str">
        <f>"SS2016"&amp;"-"&amp;D1299&amp;"-"&amp;'Order Form'!$P$3&amp;"-3"</f>
        <v>SS2016-0-1-3</v>
      </c>
    </row>
    <row r="1300" spans="1:13" x14ac:dyDescent="0.25">
      <c r="A1300" s="364">
        <f>'Order Form'!A341</f>
        <v>100400</v>
      </c>
      <c r="B1300" s="365">
        <f t="shared" si="87"/>
        <v>100400</v>
      </c>
      <c r="C1300" s="366">
        <f t="shared" si="88"/>
        <v>100400</v>
      </c>
      <c r="D1300" s="367">
        <f>'Order Form'!$N$2</f>
        <v>0</v>
      </c>
      <c r="E1300" s="368">
        <f>'Order Form'!$M$11</f>
        <v>0</v>
      </c>
      <c r="F1300" s="368" t="str">
        <f>IF(ISBLANK('Order Form'!$M$12),"",'Order Form'!$M$12)</f>
        <v/>
      </c>
      <c r="G1300" s="369">
        <f t="shared" ca="1" si="86"/>
        <v>42157</v>
      </c>
      <c r="H1300" s="370">
        <f>'Order Form'!$M$13</f>
        <v>0</v>
      </c>
      <c r="I1300" s="371">
        <f>'Order Form'!E341</f>
        <v>10</v>
      </c>
      <c r="J1300" s="372">
        <f>'Order Form'!M341</f>
        <v>0</v>
      </c>
      <c r="K1300" s="367" t="str">
        <f t="shared" si="89"/>
        <v>F</v>
      </c>
      <c r="L13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0" s="367" t="str">
        <f>"SS2016"&amp;"-"&amp;D1300&amp;"-"&amp;'Order Form'!$P$3&amp;"-3"</f>
        <v>SS2016-0-1-3</v>
      </c>
    </row>
    <row r="1301" spans="1:13" x14ac:dyDescent="0.25">
      <c r="A1301" s="364">
        <f>'Order Form'!A342</f>
        <v>100430</v>
      </c>
      <c r="B1301" s="365">
        <f t="shared" si="87"/>
        <v>100430</v>
      </c>
      <c r="C1301" s="366">
        <f t="shared" si="88"/>
        <v>100430</v>
      </c>
      <c r="D1301" s="367">
        <f>'Order Form'!$N$2</f>
        <v>0</v>
      </c>
      <c r="E1301" s="368">
        <f>'Order Form'!$M$11</f>
        <v>0</v>
      </c>
      <c r="F1301" s="368" t="str">
        <f>IF(ISBLANK('Order Form'!$M$12),"",'Order Form'!$M$12)</f>
        <v/>
      </c>
      <c r="G1301" s="369">
        <f t="shared" ca="1" si="86"/>
        <v>42157</v>
      </c>
      <c r="H1301" s="370">
        <f>'Order Form'!$M$13</f>
        <v>0</v>
      </c>
      <c r="I1301" s="371">
        <f>'Order Form'!E342</f>
        <v>10</v>
      </c>
      <c r="J1301" s="372">
        <f>'Order Form'!M342</f>
        <v>0</v>
      </c>
      <c r="K1301" s="367" t="str">
        <f t="shared" si="89"/>
        <v>F</v>
      </c>
      <c r="L13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1" s="367" t="str">
        <f>"SS2016"&amp;"-"&amp;D1301&amp;"-"&amp;'Order Form'!$P$3&amp;"-3"</f>
        <v>SS2016-0-1-3</v>
      </c>
    </row>
    <row r="1302" spans="1:13" x14ac:dyDescent="0.25">
      <c r="A1302" s="364">
        <f>'Order Form'!A343</f>
        <v>100406</v>
      </c>
      <c r="B1302" s="365">
        <f t="shared" si="87"/>
        <v>100406</v>
      </c>
      <c r="C1302" s="366">
        <f t="shared" si="88"/>
        <v>100406</v>
      </c>
      <c r="D1302" s="367">
        <f>'Order Form'!$N$2</f>
        <v>0</v>
      </c>
      <c r="E1302" s="368">
        <f>'Order Form'!$M$11</f>
        <v>0</v>
      </c>
      <c r="F1302" s="368" t="str">
        <f>IF(ISBLANK('Order Form'!$M$12),"",'Order Form'!$M$12)</f>
        <v/>
      </c>
      <c r="G1302" s="369">
        <f t="shared" ca="1" si="86"/>
        <v>42157</v>
      </c>
      <c r="H1302" s="370">
        <f>'Order Form'!$M$13</f>
        <v>0</v>
      </c>
      <c r="I1302" s="371">
        <f>'Order Form'!E343</f>
        <v>10</v>
      </c>
      <c r="J1302" s="372">
        <f>'Order Form'!M343</f>
        <v>0</v>
      </c>
      <c r="K1302" s="367" t="str">
        <f t="shared" si="89"/>
        <v>F</v>
      </c>
      <c r="L13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2" s="367" t="str">
        <f>"SS2016"&amp;"-"&amp;D1302&amp;"-"&amp;'Order Form'!$P$3&amp;"-3"</f>
        <v>SS2016-0-1-3</v>
      </c>
    </row>
    <row r="1303" spans="1:13" x14ac:dyDescent="0.25">
      <c r="A1303" s="364">
        <f>'Order Form'!A344</f>
        <v>100429</v>
      </c>
      <c r="B1303" s="365">
        <f t="shared" si="87"/>
        <v>100429</v>
      </c>
      <c r="C1303" s="366">
        <f t="shared" si="88"/>
        <v>100429</v>
      </c>
      <c r="D1303" s="367">
        <f>'Order Form'!$N$2</f>
        <v>0</v>
      </c>
      <c r="E1303" s="368">
        <f>'Order Form'!$M$11</f>
        <v>0</v>
      </c>
      <c r="F1303" s="368" t="str">
        <f>IF(ISBLANK('Order Form'!$M$12),"",'Order Form'!$M$12)</f>
        <v/>
      </c>
      <c r="G1303" s="369">
        <f t="shared" ca="1" si="86"/>
        <v>42157</v>
      </c>
      <c r="H1303" s="370">
        <f>'Order Form'!$M$13</f>
        <v>0</v>
      </c>
      <c r="I1303" s="371">
        <f>'Order Form'!E344</f>
        <v>10</v>
      </c>
      <c r="J1303" s="372">
        <f>'Order Form'!M344</f>
        <v>0</v>
      </c>
      <c r="K1303" s="367" t="str">
        <f t="shared" si="89"/>
        <v>F</v>
      </c>
      <c r="L13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3" s="367" t="str">
        <f>"SS2016"&amp;"-"&amp;D1303&amp;"-"&amp;'Order Form'!$P$3&amp;"-3"</f>
        <v>SS2016-0-1-3</v>
      </c>
    </row>
    <row r="1304" spans="1:13" x14ac:dyDescent="0.25">
      <c r="A1304" s="364">
        <f>'Order Form'!A345</f>
        <v>100409</v>
      </c>
      <c r="B1304" s="365">
        <f t="shared" si="87"/>
        <v>100409</v>
      </c>
      <c r="C1304" s="366">
        <f t="shared" si="88"/>
        <v>100409</v>
      </c>
      <c r="D1304" s="367">
        <f>'Order Form'!$N$2</f>
        <v>0</v>
      </c>
      <c r="E1304" s="368">
        <f>'Order Form'!$M$11</f>
        <v>0</v>
      </c>
      <c r="F1304" s="368" t="str">
        <f>IF(ISBLANK('Order Form'!$M$12),"",'Order Form'!$M$12)</f>
        <v/>
      </c>
      <c r="G1304" s="369">
        <f t="shared" ca="1" si="86"/>
        <v>42157</v>
      </c>
      <c r="H1304" s="370">
        <f>'Order Form'!$M$13</f>
        <v>0</v>
      </c>
      <c r="I1304" s="371">
        <f>'Order Form'!E345</f>
        <v>10</v>
      </c>
      <c r="J1304" s="372">
        <f>'Order Form'!M345</f>
        <v>0</v>
      </c>
      <c r="K1304" s="367" t="str">
        <f t="shared" si="89"/>
        <v>F</v>
      </c>
      <c r="L13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4" s="367" t="str">
        <f>"SS2016"&amp;"-"&amp;D1304&amp;"-"&amp;'Order Form'!$P$3&amp;"-3"</f>
        <v>SS2016-0-1-3</v>
      </c>
    </row>
    <row r="1305" spans="1:13" x14ac:dyDescent="0.25">
      <c r="A1305" s="364">
        <f>'Order Form'!A346</f>
        <v>100408</v>
      </c>
      <c r="B1305" s="365">
        <f t="shared" si="87"/>
        <v>100408</v>
      </c>
      <c r="C1305" s="366">
        <f t="shared" si="88"/>
        <v>100408</v>
      </c>
      <c r="D1305" s="367">
        <f>'Order Form'!$N$2</f>
        <v>0</v>
      </c>
      <c r="E1305" s="368">
        <f>'Order Form'!$M$11</f>
        <v>0</v>
      </c>
      <c r="F1305" s="368" t="str">
        <f>IF(ISBLANK('Order Form'!$M$12),"",'Order Form'!$M$12)</f>
        <v/>
      </c>
      <c r="G1305" s="369">
        <f t="shared" ca="1" si="86"/>
        <v>42157</v>
      </c>
      <c r="H1305" s="370">
        <f>'Order Form'!$M$13</f>
        <v>0</v>
      </c>
      <c r="I1305" s="371">
        <f>'Order Form'!E346</f>
        <v>10</v>
      </c>
      <c r="J1305" s="372">
        <f>'Order Form'!M346</f>
        <v>0</v>
      </c>
      <c r="K1305" s="367" t="str">
        <f t="shared" si="89"/>
        <v>F</v>
      </c>
      <c r="L13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5" s="367" t="str">
        <f>"SS2016"&amp;"-"&amp;D1305&amp;"-"&amp;'Order Form'!$P$3&amp;"-3"</f>
        <v>SS2016-0-1-3</v>
      </c>
    </row>
    <row r="1306" spans="1:13" x14ac:dyDescent="0.25">
      <c r="A1306" s="364">
        <f>'Order Form'!A347</f>
        <v>100407</v>
      </c>
      <c r="B1306" s="365">
        <f t="shared" si="87"/>
        <v>100407</v>
      </c>
      <c r="C1306" s="366">
        <f t="shared" si="88"/>
        <v>100407</v>
      </c>
      <c r="D1306" s="367">
        <f>'Order Form'!$N$2</f>
        <v>0</v>
      </c>
      <c r="E1306" s="368">
        <f>'Order Form'!$M$11</f>
        <v>0</v>
      </c>
      <c r="F1306" s="368" t="str">
        <f>IF(ISBLANK('Order Form'!$M$12),"",'Order Form'!$M$12)</f>
        <v/>
      </c>
      <c r="G1306" s="369">
        <f t="shared" ca="1" si="86"/>
        <v>42157</v>
      </c>
      <c r="H1306" s="370">
        <f>'Order Form'!$M$13</f>
        <v>0</v>
      </c>
      <c r="I1306" s="371">
        <f>'Order Form'!E347</f>
        <v>10</v>
      </c>
      <c r="J1306" s="372">
        <f>'Order Form'!M347</f>
        <v>0</v>
      </c>
      <c r="K1306" s="367" t="str">
        <f t="shared" si="89"/>
        <v>F</v>
      </c>
      <c r="L13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6" s="367" t="str">
        <f>"SS2016"&amp;"-"&amp;D1306&amp;"-"&amp;'Order Form'!$P$3&amp;"-3"</f>
        <v>SS2016-0-1-3</v>
      </c>
    </row>
    <row r="1307" spans="1:13" x14ac:dyDescent="0.25">
      <c r="A1307" s="364">
        <f>'Order Form'!A348</f>
        <v>111355</v>
      </c>
      <c r="B1307" s="365">
        <f t="shared" si="87"/>
        <v>111355</v>
      </c>
      <c r="C1307" s="366">
        <f t="shared" si="88"/>
        <v>111355</v>
      </c>
      <c r="D1307" s="367">
        <f>'Order Form'!$N$2</f>
        <v>0</v>
      </c>
      <c r="E1307" s="368">
        <f>'Order Form'!$M$11</f>
        <v>0</v>
      </c>
      <c r="F1307" s="368" t="str">
        <f>IF(ISBLANK('Order Form'!$M$12),"",'Order Form'!$M$12)</f>
        <v/>
      </c>
      <c r="G1307" s="369">
        <f t="shared" ca="1" si="86"/>
        <v>42157</v>
      </c>
      <c r="H1307" s="370">
        <f>'Order Form'!$M$13</f>
        <v>0</v>
      </c>
      <c r="I1307" s="371">
        <f>'Order Form'!E348</f>
        <v>10</v>
      </c>
      <c r="J1307" s="372">
        <f>'Order Form'!M348</f>
        <v>0</v>
      </c>
      <c r="K1307" s="367" t="str">
        <f t="shared" si="89"/>
        <v>F</v>
      </c>
      <c r="L13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7" s="367" t="str">
        <f>"SS2016"&amp;"-"&amp;D1307&amp;"-"&amp;'Order Form'!$P$3&amp;"-3"</f>
        <v>SS2016-0-1-3</v>
      </c>
    </row>
    <row r="1308" spans="1:13" x14ac:dyDescent="0.25">
      <c r="A1308" s="364">
        <f>'Order Form'!A349</f>
        <v>105743</v>
      </c>
      <c r="B1308" s="365">
        <f t="shared" si="87"/>
        <v>105743</v>
      </c>
      <c r="C1308" s="366">
        <f t="shared" si="88"/>
        <v>105743</v>
      </c>
      <c r="D1308" s="367">
        <f>'Order Form'!$N$2</f>
        <v>0</v>
      </c>
      <c r="E1308" s="368">
        <f>'Order Form'!$M$11</f>
        <v>0</v>
      </c>
      <c r="F1308" s="368" t="str">
        <f>IF(ISBLANK('Order Form'!$M$12),"",'Order Form'!$M$12)</f>
        <v/>
      </c>
      <c r="G1308" s="369">
        <f t="shared" ca="1" si="86"/>
        <v>42157</v>
      </c>
      <c r="H1308" s="370">
        <f>'Order Form'!$M$13</f>
        <v>0</v>
      </c>
      <c r="I1308" s="371">
        <f>'Order Form'!E349</f>
        <v>10</v>
      </c>
      <c r="J1308" s="372">
        <f>'Order Form'!M349</f>
        <v>0</v>
      </c>
      <c r="K1308" s="367" t="str">
        <f t="shared" si="89"/>
        <v>F</v>
      </c>
      <c r="L13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8" s="367" t="str">
        <f>"SS2016"&amp;"-"&amp;D1308&amp;"-"&amp;'Order Form'!$P$3&amp;"-3"</f>
        <v>SS2016-0-1-3</v>
      </c>
    </row>
    <row r="1309" spans="1:13" x14ac:dyDescent="0.25">
      <c r="A1309" s="364">
        <f>'Order Form'!A350</f>
        <v>100410</v>
      </c>
      <c r="B1309" s="365">
        <f t="shared" si="87"/>
        <v>100410</v>
      </c>
      <c r="C1309" s="366">
        <f t="shared" si="88"/>
        <v>100410</v>
      </c>
      <c r="D1309" s="367">
        <f>'Order Form'!$N$2</f>
        <v>0</v>
      </c>
      <c r="E1309" s="368">
        <f>'Order Form'!$M$11</f>
        <v>0</v>
      </c>
      <c r="F1309" s="368" t="str">
        <f>IF(ISBLANK('Order Form'!$M$12),"",'Order Form'!$M$12)</f>
        <v/>
      </c>
      <c r="G1309" s="369">
        <f t="shared" ca="1" si="86"/>
        <v>42157</v>
      </c>
      <c r="H1309" s="370">
        <f>'Order Form'!$M$13</f>
        <v>0</v>
      </c>
      <c r="I1309" s="371">
        <f>'Order Form'!E350</f>
        <v>10</v>
      </c>
      <c r="J1309" s="372">
        <f>'Order Form'!M350</f>
        <v>0</v>
      </c>
      <c r="K1309" s="367" t="str">
        <f t="shared" si="89"/>
        <v>F</v>
      </c>
      <c r="L13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09" s="367" t="str">
        <f>"SS2016"&amp;"-"&amp;D1309&amp;"-"&amp;'Order Form'!$P$3&amp;"-3"</f>
        <v>SS2016-0-1-3</v>
      </c>
    </row>
    <row r="1310" spans="1:13" x14ac:dyDescent="0.25">
      <c r="A1310" s="364">
        <f>'Order Form'!A351</f>
        <v>104825</v>
      </c>
      <c r="B1310" s="365">
        <f t="shared" si="87"/>
        <v>104825</v>
      </c>
      <c r="C1310" s="366">
        <f t="shared" si="88"/>
        <v>104825</v>
      </c>
      <c r="D1310" s="367">
        <f>'Order Form'!$N$2</f>
        <v>0</v>
      </c>
      <c r="E1310" s="368">
        <f>'Order Form'!$M$11</f>
        <v>0</v>
      </c>
      <c r="F1310" s="368" t="str">
        <f>IF(ISBLANK('Order Form'!$M$12),"",'Order Form'!$M$12)</f>
        <v/>
      </c>
      <c r="G1310" s="369">
        <f t="shared" ca="1" si="86"/>
        <v>42157</v>
      </c>
      <c r="H1310" s="370">
        <f>'Order Form'!$M$13</f>
        <v>0</v>
      </c>
      <c r="I1310" s="371">
        <f>'Order Form'!E351</f>
        <v>10</v>
      </c>
      <c r="J1310" s="372">
        <f>'Order Form'!M351</f>
        <v>0</v>
      </c>
      <c r="K1310" s="367" t="str">
        <f t="shared" si="89"/>
        <v>F</v>
      </c>
      <c r="L13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0" s="367" t="str">
        <f>"SS2016"&amp;"-"&amp;D1310&amp;"-"&amp;'Order Form'!$P$3&amp;"-3"</f>
        <v>SS2016-0-1-3</v>
      </c>
    </row>
    <row r="1311" spans="1:13" x14ac:dyDescent="0.25">
      <c r="A1311" s="364">
        <f>'Order Form'!A352</f>
        <v>100419</v>
      </c>
      <c r="B1311" s="365">
        <f t="shared" si="87"/>
        <v>100419</v>
      </c>
      <c r="C1311" s="366">
        <f t="shared" si="88"/>
        <v>100419</v>
      </c>
      <c r="D1311" s="367">
        <f>'Order Form'!$N$2</f>
        <v>0</v>
      </c>
      <c r="E1311" s="368">
        <f>'Order Form'!$M$11</f>
        <v>0</v>
      </c>
      <c r="F1311" s="368" t="str">
        <f>IF(ISBLANK('Order Form'!$M$12),"",'Order Form'!$M$12)</f>
        <v/>
      </c>
      <c r="G1311" s="369">
        <f t="shared" ca="1" si="86"/>
        <v>42157</v>
      </c>
      <c r="H1311" s="370">
        <f>'Order Form'!$M$13</f>
        <v>0</v>
      </c>
      <c r="I1311" s="371">
        <f>'Order Form'!E352</f>
        <v>10</v>
      </c>
      <c r="J1311" s="372">
        <f>'Order Form'!M352</f>
        <v>0</v>
      </c>
      <c r="K1311" s="367" t="str">
        <f t="shared" si="89"/>
        <v>F</v>
      </c>
      <c r="L13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1" s="367" t="str">
        <f>"SS2016"&amp;"-"&amp;D1311&amp;"-"&amp;'Order Form'!$P$3&amp;"-3"</f>
        <v>SS2016-0-1-3</v>
      </c>
    </row>
    <row r="1312" spans="1:13" x14ac:dyDescent="0.25">
      <c r="A1312" s="364">
        <f>'Order Form'!A353</f>
        <v>108383</v>
      </c>
      <c r="B1312" s="365">
        <f t="shared" si="87"/>
        <v>108383</v>
      </c>
      <c r="C1312" s="366">
        <f t="shared" si="88"/>
        <v>108383</v>
      </c>
      <c r="D1312" s="367">
        <f>'Order Form'!$N$2</f>
        <v>0</v>
      </c>
      <c r="E1312" s="368">
        <f>'Order Form'!$M$11</f>
        <v>0</v>
      </c>
      <c r="F1312" s="368" t="str">
        <f>IF(ISBLANK('Order Form'!$M$12),"",'Order Form'!$M$12)</f>
        <v/>
      </c>
      <c r="G1312" s="369">
        <f t="shared" ca="1" si="86"/>
        <v>42157</v>
      </c>
      <c r="H1312" s="370">
        <f>'Order Form'!$M$13</f>
        <v>0</v>
      </c>
      <c r="I1312" s="371">
        <f>'Order Form'!E353</f>
        <v>10</v>
      </c>
      <c r="J1312" s="372">
        <f>'Order Form'!M353</f>
        <v>0</v>
      </c>
      <c r="K1312" s="367" t="str">
        <f t="shared" si="89"/>
        <v>F</v>
      </c>
      <c r="L13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2" s="367" t="str">
        <f>"SS2016"&amp;"-"&amp;D1312&amp;"-"&amp;'Order Form'!$P$3&amp;"-3"</f>
        <v>SS2016-0-1-3</v>
      </c>
    </row>
    <row r="1313" spans="1:13" x14ac:dyDescent="0.25">
      <c r="A1313" s="364">
        <f>'Order Form'!A354</f>
        <v>100433</v>
      </c>
      <c r="B1313" s="365">
        <f t="shared" si="87"/>
        <v>100433</v>
      </c>
      <c r="C1313" s="366">
        <f t="shared" si="88"/>
        <v>100433</v>
      </c>
      <c r="D1313" s="367">
        <f>'Order Form'!$N$2</f>
        <v>0</v>
      </c>
      <c r="E1313" s="368">
        <f>'Order Form'!$M$11</f>
        <v>0</v>
      </c>
      <c r="F1313" s="368" t="str">
        <f>IF(ISBLANK('Order Form'!$M$12),"",'Order Form'!$M$12)</f>
        <v/>
      </c>
      <c r="G1313" s="369">
        <f t="shared" ca="1" si="86"/>
        <v>42157</v>
      </c>
      <c r="H1313" s="370">
        <f>'Order Form'!$M$13</f>
        <v>0</v>
      </c>
      <c r="I1313" s="371">
        <f>'Order Form'!E354</f>
        <v>10</v>
      </c>
      <c r="J1313" s="372">
        <f>'Order Form'!M354</f>
        <v>0</v>
      </c>
      <c r="K1313" s="367" t="str">
        <f t="shared" si="89"/>
        <v>F</v>
      </c>
      <c r="L13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3" s="367" t="str">
        <f>"SS2016"&amp;"-"&amp;D1313&amp;"-"&amp;'Order Form'!$P$3&amp;"-3"</f>
        <v>SS2016-0-1-3</v>
      </c>
    </row>
    <row r="1314" spans="1:13" x14ac:dyDescent="0.25">
      <c r="A1314" s="364">
        <f>'Order Form'!A355</f>
        <v>108402</v>
      </c>
      <c r="B1314" s="365">
        <f t="shared" si="87"/>
        <v>108402</v>
      </c>
      <c r="C1314" s="366">
        <f t="shared" si="88"/>
        <v>108402</v>
      </c>
      <c r="D1314" s="367">
        <f>'Order Form'!$N$2</f>
        <v>0</v>
      </c>
      <c r="E1314" s="368">
        <f>'Order Form'!$M$11</f>
        <v>0</v>
      </c>
      <c r="F1314" s="368" t="str">
        <f>IF(ISBLANK('Order Form'!$M$12),"",'Order Form'!$M$12)</f>
        <v/>
      </c>
      <c r="G1314" s="369">
        <f t="shared" ca="1" si="86"/>
        <v>42157</v>
      </c>
      <c r="H1314" s="370">
        <f>'Order Form'!$M$13</f>
        <v>0</v>
      </c>
      <c r="I1314" s="371">
        <f>'Order Form'!E355</f>
        <v>10</v>
      </c>
      <c r="J1314" s="372">
        <f>'Order Form'!M355</f>
        <v>0</v>
      </c>
      <c r="K1314" s="367" t="str">
        <f t="shared" si="89"/>
        <v>F</v>
      </c>
      <c r="L13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4" s="367" t="str">
        <f>"SS2016"&amp;"-"&amp;D1314&amp;"-"&amp;'Order Form'!$P$3&amp;"-3"</f>
        <v>SS2016-0-1-3</v>
      </c>
    </row>
    <row r="1315" spans="1:13" x14ac:dyDescent="0.25">
      <c r="A1315" s="364">
        <f>'Order Form'!A356</f>
        <v>100736</v>
      </c>
      <c r="B1315" s="365">
        <f t="shared" si="87"/>
        <v>100736</v>
      </c>
      <c r="C1315" s="366">
        <f t="shared" si="88"/>
        <v>100736</v>
      </c>
      <c r="D1315" s="367">
        <f>'Order Form'!$N$2</f>
        <v>0</v>
      </c>
      <c r="E1315" s="368">
        <f>'Order Form'!$M$11</f>
        <v>0</v>
      </c>
      <c r="F1315" s="368" t="str">
        <f>IF(ISBLANK('Order Form'!$M$12),"",'Order Form'!$M$12)</f>
        <v/>
      </c>
      <c r="G1315" s="369">
        <f t="shared" ca="1" si="86"/>
        <v>42157</v>
      </c>
      <c r="H1315" s="370">
        <f>'Order Form'!$M$13</f>
        <v>0</v>
      </c>
      <c r="I1315" s="371">
        <f>'Order Form'!E356</f>
        <v>10</v>
      </c>
      <c r="J1315" s="372">
        <f>'Order Form'!M356</f>
        <v>0</v>
      </c>
      <c r="K1315" s="367" t="str">
        <f t="shared" si="89"/>
        <v>F</v>
      </c>
      <c r="L13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5" s="367" t="str">
        <f>"SS2016"&amp;"-"&amp;D1315&amp;"-"&amp;'Order Form'!$P$3&amp;"-3"</f>
        <v>SS2016-0-1-3</v>
      </c>
    </row>
    <row r="1316" spans="1:13" x14ac:dyDescent="0.25">
      <c r="A1316" s="364">
        <f>'Order Form'!A357</f>
        <v>105751</v>
      </c>
      <c r="B1316" s="365">
        <f t="shared" si="87"/>
        <v>105751</v>
      </c>
      <c r="C1316" s="366">
        <f t="shared" si="88"/>
        <v>105751</v>
      </c>
      <c r="D1316" s="367">
        <f>'Order Form'!$N$2</f>
        <v>0</v>
      </c>
      <c r="E1316" s="368">
        <f>'Order Form'!$M$11</f>
        <v>0</v>
      </c>
      <c r="F1316" s="368" t="str">
        <f>IF(ISBLANK('Order Form'!$M$12),"",'Order Form'!$M$12)</f>
        <v/>
      </c>
      <c r="G1316" s="369">
        <f t="shared" ca="1" si="86"/>
        <v>42157</v>
      </c>
      <c r="H1316" s="370">
        <f>'Order Form'!$M$13</f>
        <v>0</v>
      </c>
      <c r="I1316" s="371">
        <f>'Order Form'!E357</f>
        <v>10</v>
      </c>
      <c r="J1316" s="372">
        <f>'Order Form'!M357</f>
        <v>0</v>
      </c>
      <c r="K1316" s="367" t="str">
        <f t="shared" si="89"/>
        <v>F</v>
      </c>
      <c r="L13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6" s="367" t="str">
        <f>"SS2016"&amp;"-"&amp;D1316&amp;"-"&amp;'Order Form'!$P$3&amp;"-3"</f>
        <v>SS2016-0-1-3</v>
      </c>
    </row>
    <row r="1317" spans="1:13" x14ac:dyDescent="0.25">
      <c r="A1317" s="364">
        <f>'Order Form'!A358</f>
        <v>111362</v>
      </c>
      <c r="B1317" s="365">
        <f t="shared" si="87"/>
        <v>111362</v>
      </c>
      <c r="C1317" s="366">
        <f t="shared" si="88"/>
        <v>111362</v>
      </c>
      <c r="D1317" s="367">
        <f>'Order Form'!$N$2</f>
        <v>0</v>
      </c>
      <c r="E1317" s="368">
        <f>'Order Form'!$M$11</f>
        <v>0</v>
      </c>
      <c r="F1317" s="368" t="str">
        <f>IF(ISBLANK('Order Form'!$M$12),"",'Order Form'!$M$12)</f>
        <v/>
      </c>
      <c r="G1317" s="369">
        <f t="shared" ca="1" si="86"/>
        <v>42157</v>
      </c>
      <c r="H1317" s="370">
        <f>'Order Form'!$M$13</f>
        <v>0</v>
      </c>
      <c r="I1317" s="371">
        <f>'Order Form'!E358</f>
        <v>10</v>
      </c>
      <c r="J1317" s="372">
        <f>'Order Form'!M358</f>
        <v>0</v>
      </c>
      <c r="K1317" s="367" t="str">
        <f t="shared" si="89"/>
        <v>F</v>
      </c>
      <c r="L13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7" s="367" t="str">
        <f>"SS2016"&amp;"-"&amp;D1317&amp;"-"&amp;'Order Form'!$P$3&amp;"-3"</f>
        <v>SS2016-0-1-3</v>
      </c>
    </row>
    <row r="1318" spans="1:13" x14ac:dyDescent="0.25">
      <c r="A1318" s="364">
        <f>'Order Form'!A359</f>
        <v>111354</v>
      </c>
      <c r="B1318" s="365">
        <f t="shared" si="87"/>
        <v>111354</v>
      </c>
      <c r="C1318" s="366">
        <f t="shared" si="88"/>
        <v>111354</v>
      </c>
      <c r="D1318" s="367">
        <f>'Order Form'!$N$2</f>
        <v>0</v>
      </c>
      <c r="E1318" s="368">
        <f>'Order Form'!$M$11</f>
        <v>0</v>
      </c>
      <c r="F1318" s="368" t="str">
        <f>IF(ISBLANK('Order Form'!$M$12),"",'Order Form'!$M$12)</f>
        <v/>
      </c>
      <c r="G1318" s="369">
        <f t="shared" ca="1" si="86"/>
        <v>42157</v>
      </c>
      <c r="H1318" s="370">
        <f>'Order Form'!$M$13</f>
        <v>0</v>
      </c>
      <c r="I1318" s="371">
        <f>'Order Form'!E359</f>
        <v>10</v>
      </c>
      <c r="J1318" s="372">
        <f>'Order Form'!M359</f>
        <v>0</v>
      </c>
      <c r="K1318" s="367" t="str">
        <f t="shared" si="89"/>
        <v>F</v>
      </c>
      <c r="L13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8" s="367" t="str">
        <f>"SS2016"&amp;"-"&amp;D1318&amp;"-"&amp;'Order Form'!$P$3&amp;"-3"</f>
        <v>SS2016-0-1-3</v>
      </c>
    </row>
    <row r="1319" spans="1:13" x14ac:dyDescent="0.25">
      <c r="A1319" s="364">
        <f>'Order Form'!A360</f>
        <v>108705</v>
      </c>
      <c r="B1319" s="365">
        <f t="shared" si="87"/>
        <v>108705</v>
      </c>
      <c r="C1319" s="366">
        <f t="shared" si="88"/>
        <v>108705</v>
      </c>
      <c r="D1319" s="367">
        <f>'Order Form'!$N$2</f>
        <v>0</v>
      </c>
      <c r="E1319" s="368">
        <f>'Order Form'!$M$11</f>
        <v>0</v>
      </c>
      <c r="F1319" s="368" t="str">
        <f>IF(ISBLANK('Order Form'!$M$12),"",'Order Form'!$M$12)</f>
        <v/>
      </c>
      <c r="G1319" s="369">
        <f t="shared" ca="1" si="86"/>
        <v>42157</v>
      </c>
      <c r="H1319" s="370">
        <f>'Order Form'!$M$13</f>
        <v>0</v>
      </c>
      <c r="I1319" s="371">
        <f>'Order Form'!E360</f>
        <v>10</v>
      </c>
      <c r="J1319" s="372">
        <f>'Order Form'!M360</f>
        <v>0</v>
      </c>
      <c r="K1319" s="367" t="str">
        <f t="shared" si="89"/>
        <v>F</v>
      </c>
      <c r="L13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19" s="367" t="str">
        <f>"SS2016"&amp;"-"&amp;D1319&amp;"-"&amp;'Order Form'!$P$3&amp;"-3"</f>
        <v>SS2016-0-1-3</v>
      </c>
    </row>
    <row r="1320" spans="1:13" x14ac:dyDescent="0.25">
      <c r="A1320" s="364">
        <f>'Order Form'!A361</f>
        <v>111353</v>
      </c>
      <c r="B1320" s="365">
        <f t="shared" si="87"/>
        <v>111353</v>
      </c>
      <c r="C1320" s="366">
        <f t="shared" si="88"/>
        <v>111353</v>
      </c>
      <c r="D1320" s="367">
        <f>'Order Form'!$N$2</f>
        <v>0</v>
      </c>
      <c r="E1320" s="368">
        <f>'Order Form'!$M$11</f>
        <v>0</v>
      </c>
      <c r="F1320" s="368" t="str">
        <f>IF(ISBLANK('Order Form'!$M$12),"",'Order Form'!$M$12)</f>
        <v/>
      </c>
      <c r="G1320" s="369">
        <f t="shared" ca="1" si="86"/>
        <v>42157</v>
      </c>
      <c r="H1320" s="370">
        <f>'Order Form'!$M$13</f>
        <v>0</v>
      </c>
      <c r="I1320" s="371">
        <f>'Order Form'!E361</f>
        <v>10</v>
      </c>
      <c r="J1320" s="372">
        <f>'Order Form'!M361</f>
        <v>0</v>
      </c>
      <c r="K1320" s="367" t="str">
        <f t="shared" si="89"/>
        <v>F</v>
      </c>
      <c r="L13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0" s="367" t="str">
        <f>"SS2016"&amp;"-"&amp;D1320&amp;"-"&amp;'Order Form'!$P$3&amp;"-3"</f>
        <v>SS2016-0-1-3</v>
      </c>
    </row>
    <row r="1321" spans="1:13" x14ac:dyDescent="0.25">
      <c r="A1321" s="364">
        <f>'Order Form'!A362</f>
        <v>108856</v>
      </c>
      <c r="B1321" s="365">
        <f t="shared" si="87"/>
        <v>108856</v>
      </c>
      <c r="C1321" s="366">
        <f t="shared" si="88"/>
        <v>108856</v>
      </c>
      <c r="D1321" s="367">
        <f>'Order Form'!$N$2</f>
        <v>0</v>
      </c>
      <c r="E1321" s="368">
        <f>'Order Form'!$M$11</f>
        <v>0</v>
      </c>
      <c r="F1321" s="368" t="str">
        <f>IF(ISBLANK('Order Form'!$M$12),"",'Order Form'!$M$12)</f>
        <v/>
      </c>
      <c r="G1321" s="369">
        <f t="shared" ca="1" si="86"/>
        <v>42157</v>
      </c>
      <c r="H1321" s="370">
        <f>'Order Form'!$M$13</f>
        <v>0</v>
      </c>
      <c r="I1321" s="371">
        <f>'Order Form'!E362</f>
        <v>10</v>
      </c>
      <c r="J1321" s="372">
        <f>'Order Form'!M362</f>
        <v>0</v>
      </c>
      <c r="K1321" s="367" t="str">
        <f t="shared" si="89"/>
        <v>F</v>
      </c>
      <c r="L13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1" s="367" t="str">
        <f>"SS2016"&amp;"-"&amp;D1321&amp;"-"&amp;'Order Form'!$P$3&amp;"-3"</f>
        <v>SS2016-0-1-3</v>
      </c>
    </row>
    <row r="1322" spans="1:13" x14ac:dyDescent="0.25">
      <c r="A1322" s="364">
        <f>'Order Form'!A363</f>
        <v>108860</v>
      </c>
      <c r="B1322" s="365">
        <f t="shared" si="87"/>
        <v>108860</v>
      </c>
      <c r="C1322" s="366">
        <f t="shared" si="88"/>
        <v>108860</v>
      </c>
      <c r="D1322" s="367">
        <f>'Order Form'!$N$2</f>
        <v>0</v>
      </c>
      <c r="E1322" s="368">
        <f>'Order Form'!$M$11</f>
        <v>0</v>
      </c>
      <c r="F1322" s="368" t="str">
        <f>IF(ISBLANK('Order Form'!$M$12),"",'Order Form'!$M$12)</f>
        <v/>
      </c>
      <c r="G1322" s="369">
        <f t="shared" ca="1" si="86"/>
        <v>42157</v>
      </c>
      <c r="H1322" s="370">
        <f>'Order Form'!$M$13</f>
        <v>0</v>
      </c>
      <c r="I1322" s="371">
        <f>'Order Form'!E363</f>
        <v>10</v>
      </c>
      <c r="J1322" s="372">
        <f>'Order Form'!M363</f>
        <v>0</v>
      </c>
      <c r="K1322" s="367" t="str">
        <f t="shared" si="89"/>
        <v>F</v>
      </c>
      <c r="L13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2" s="367" t="str">
        <f>"SS2016"&amp;"-"&amp;D1322&amp;"-"&amp;'Order Form'!$P$3&amp;"-3"</f>
        <v>SS2016-0-1-3</v>
      </c>
    </row>
    <row r="1323" spans="1:13" x14ac:dyDescent="0.25">
      <c r="A1323" s="364">
        <f>'Order Form'!A364</f>
        <v>100418</v>
      </c>
      <c r="B1323" s="365">
        <f t="shared" si="87"/>
        <v>100418</v>
      </c>
      <c r="C1323" s="366">
        <f t="shared" si="88"/>
        <v>100418</v>
      </c>
      <c r="D1323" s="367">
        <f>'Order Form'!$N$2</f>
        <v>0</v>
      </c>
      <c r="E1323" s="368">
        <f>'Order Form'!$M$11</f>
        <v>0</v>
      </c>
      <c r="F1323" s="368" t="str">
        <f>IF(ISBLANK('Order Form'!$M$12),"",'Order Form'!$M$12)</f>
        <v/>
      </c>
      <c r="G1323" s="369">
        <f t="shared" ca="1" si="86"/>
        <v>42157</v>
      </c>
      <c r="H1323" s="370">
        <f>'Order Form'!$M$13</f>
        <v>0</v>
      </c>
      <c r="I1323" s="371">
        <f>'Order Form'!E364</f>
        <v>10</v>
      </c>
      <c r="J1323" s="372">
        <f>'Order Form'!M364</f>
        <v>0</v>
      </c>
      <c r="K1323" s="367" t="str">
        <f t="shared" si="89"/>
        <v>F</v>
      </c>
      <c r="L13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3" s="367" t="str">
        <f>"SS2016"&amp;"-"&amp;D1323&amp;"-"&amp;'Order Form'!$P$3&amp;"-3"</f>
        <v>SS2016-0-1-3</v>
      </c>
    </row>
    <row r="1324" spans="1:13" x14ac:dyDescent="0.25">
      <c r="A1324" s="364">
        <f>'Order Form'!A365</f>
        <v>111356</v>
      </c>
      <c r="B1324" s="365">
        <f t="shared" si="87"/>
        <v>111356</v>
      </c>
      <c r="C1324" s="366">
        <f t="shared" si="88"/>
        <v>111356</v>
      </c>
      <c r="D1324" s="367">
        <f>'Order Form'!$N$2</f>
        <v>0</v>
      </c>
      <c r="E1324" s="368">
        <f>'Order Form'!$M$11</f>
        <v>0</v>
      </c>
      <c r="F1324" s="368" t="str">
        <f>IF(ISBLANK('Order Form'!$M$12),"",'Order Form'!$M$12)</f>
        <v/>
      </c>
      <c r="G1324" s="369">
        <f t="shared" ca="1" si="86"/>
        <v>42157</v>
      </c>
      <c r="H1324" s="370">
        <f>'Order Form'!$M$13</f>
        <v>0</v>
      </c>
      <c r="I1324" s="371">
        <f>'Order Form'!E365</f>
        <v>10</v>
      </c>
      <c r="J1324" s="372">
        <f>'Order Form'!M365</f>
        <v>0</v>
      </c>
      <c r="K1324" s="367" t="str">
        <f t="shared" si="89"/>
        <v>F</v>
      </c>
      <c r="L13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4" s="367" t="str">
        <f>"SS2016"&amp;"-"&amp;D1324&amp;"-"&amp;'Order Form'!$P$3&amp;"-3"</f>
        <v>SS2016-0-1-3</v>
      </c>
    </row>
    <row r="1325" spans="1:13" x14ac:dyDescent="0.25">
      <c r="A1325" s="364">
        <f>'Order Form'!A366</f>
        <v>111363</v>
      </c>
      <c r="B1325" s="365">
        <f t="shared" si="87"/>
        <v>111363</v>
      </c>
      <c r="C1325" s="366">
        <f t="shared" si="88"/>
        <v>111363</v>
      </c>
      <c r="D1325" s="367">
        <f>'Order Form'!$N$2</f>
        <v>0</v>
      </c>
      <c r="E1325" s="368">
        <f>'Order Form'!$M$11</f>
        <v>0</v>
      </c>
      <c r="F1325" s="368" t="str">
        <f>IF(ISBLANK('Order Form'!$M$12),"",'Order Form'!$M$12)</f>
        <v/>
      </c>
      <c r="G1325" s="369">
        <f t="shared" ca="1" si="86"/>
        <v>42157</v>
      </c>
      <c r="H1325" s="370">
        <f>'Order Form'!$M$13</f>
        <v>0</v>
      </c>
      <c r="I1325" s="371">
        <f>'Order Form'!E366</f>
        <v>10</v>
      </c>
      <c r="J1325" s="372">
        <f>'Order Form'!M366</f>
        <v>0</v>
      </c>
      <c r="K1325" s="367" t="str">
        <f t="shared" si="89"/>
        <v>F</v>
      </c>
      <c r="L13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5" s="367" t="str">
        <f>"SS2016"&amp;"-"&amp;D1325&amp;"-"&amp;'Order Form'!$P$3&amp;"-3"</f>
        <v>SS2016-0-1-3</v>
      </c>
    </row>
    <row r="1326" spans="1:13" x14ac:dyDescent="0.25">
      <c r="A1326" s="364">
        <f>'Order Form'!A367</f>
        <v>100678</v>
      </c>
      <c r="B1326" s="365">
        <f t="shared" si="87"/>
        <v>100678</v>
      </c>
      <c r="C1326" s="366">
        <f t="shared" si="88"/>
        <v>100678</v>
      </c>
      <c r="D1326" s="367">
        <f>'Order Form'!$N$2</f>
        <v>0</v>
      </c>
      <c r="E1326" s="368">
        <f>'Order Form'!$M$11</f>
        <v>0</v>
      </c>
      <c r="F1326" s="368" t="str">
        <f>IF(ISBLANK('Order Form'!$M$12),"",'Order Form'!$M$12)</f>
        <v/>
      </c>
      <c r="G1326" s="369">
        <f t="shared" ca="1" si="86"/>
        <v>42157</v>
      </c>
      <c r="H1326" s="370">
        <f>'Order Form'!$M$13</f>
        <v>0</v>
      </c>
      <c r="I1326" s="371">
        <f>'Order Form'!E367</f>
        <v>10</v>
      </c>
      <c r="J1326" s="372">
        <f>'Order Form'!M367</f>
        <v>0</v>
      </c>
      <c r="K1326" s="367" t="str">
        <f t="shared" si="89"/>
        <v>F</v>
      </c>
      <c r="L13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6" s="367" t="str">
        <f>"SS2016"&amp;"-"&amp;D1326&amp;"-"&amp;'Order Form'!$P$3&amp;"-3"</f>
        <v>SS2016-0-1-3</v>
      </c>
    </row>
    <row r="1327" spans="1:13" x14ac:dyDescent="0.25">
      <c r="A1327" s="364">
        <f>'Order Form'!A368</f>
        <v>100438</v>
      </c>
      <c r="B1327" s="365">
        <f t="shared" si="87"/>
        <v>100438</v>
      </c>
      <c r="C1327" s="366">
        <f t="shared" si="88"/>
        <v>100438</v>
      </c>
      <c r="D1327" s="367">
        <f>'Order Form'!$N$2</f>
        <v>0</v>
      </c>
      <c r="E1327" s="368">
        <f>'Order Form'!$M$11</f>
        <v>0</v>
      </c>
      <c r="F1327" s="368" t="str">
        <f>IF(ISBLANK('Order Form'!$M$12),"",'Order Form'!$M$12)</f>
        <v/>
      </c>
      <c r="G1327" s="369">
        <f t="shared" ca="1" si="86"/>
        <v>42157</v>
      </c>
      <c r="H1327" s="370">
        <f>'Order Form'!$M$13</f>
        <v>0</v>
      </c>
      <c r="I1327" s="371">
        <f>'Order Form'!E368</f>
        <v>10</v>
      </c>
      <c r="J1327" s="372">
        <f>'Order Form'!M368</f>
        <v>0</v>
      </c>
      <c r="K1327" s="367" t="str">
        <f t="shared" si="89"/>
        <v>F</v>
      </c>
      <c r="L13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7" s="367" t="str">
        <f>"SS2016"&amp;"-"&amp;D1327&amp;"-"&amp;'Order Form'!$P$3&amp;"-3"</f>
        <v>SS2016-0-1-3</v>
      </c>
    </row>
    <row r="1328" spans="1:13" x14ac:dyDescent="0.25">
      <c r="A1328" s="364">
        <f>'Order Form'!A369</f>
        <v>100743</v>
      </c>
      <c r="B1328" s="365">
        <f t="shared" si="87"/>
        <v>100743</v>
      </c>
      <c r="C1328" s="366">
        <f t="shared" si="88"/>
        <v>100743</v>
      </c>
      <c r="D1328" s="367">
        <f>'Order Form'!$N$2</f>
        <v>0</v>
      </c>
      <c r="E1328" s="368">
        <f>'Order Form'!$M$11</f>
        <v>0</v>
      </c>
      <c r="F1328" s="368" t="str">
        <f>IF(ISBLANK('Order Form'!$M$12),"",'Order Form'!$M$12)</f>
        <v/>
      </c>
      <c r="G1328" s="369">
        <f t="shared" ca="1" si="86"/>
        <v>42157</v>
      </c>
      <c r="H1328" s="370">
        <f>'Order Form'!$M$13</f>
        <v>0</v>
      </c>
      <c r="I1328" s="371">
        <f>'Order Form'!E369</f>
        <v>10</v>
      </c>
      <c r="J1328" s="372">
        <f>'Order Form'!M369</f>
        <v>0</v>
      </c>
      <c r="K1328" s="367" t="str">
        <f t="shared" si="89"/>
        <v>F</v>
      </c>
      <c r="L13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8" s="367" t="str">
        <f>"SS2016"&amp;"-"&amp;D1328&amp;"-"&amp;'Order Form'!$P$3&amp;"-3"</f>
        <v>SS2016-0-1-3</v>
      </c>
    </row>
    <row r="1329" spans="1:13" x14ac:dyDescent="0.25">
      <c r="A1329" s="364">
        <f>'Order Form'!A370</f>
        <v>111360</v>
      </c>
      <c r="B1329" s="365">
        <f t="shared" si="87"/>
        <v>111360</v>
      </c>
      <c r="C1329" s="366">
        <f t="shared" si="88"/>
        <v>111360</v>
      </c>
      <c r="D1329" s="367">
        <f>'Order Form'!$N$2</f>
        <v>0</v>
      </c>
      <c r="E1329" s="368">
        <f>'Order Form'!$M$11</f>
        <v>0</v>
      </c>
      <c r="F1329" s="368" t="str">
        <f>IF(ISBLANK('Order Form'!$M$12),"",'Order Form'!$M$12)</f>
        <v/>
      </c>
      <c r="G1329" s="369">
        <f t="shared" ca="1" si="86"/>
        <v>42157</v>
      </c>
      <c r="H1329" s="370">
        <f>'Order Form'!$M$13</f>
        <v>0</v>
      </c>
      <c r="I1329" s="371">
        <f>'Order Form'!E370</f>
        <v>10</v>
      </c>
      <c r="J1329" s="372">
        <f>'Order Form'!M370</f>
        <v>0</v>
      </c>
      <c r="K1329" s="367" t="str">
        <f t="shared" si="89"/>
        <v>F</v>
      </c>
      <c r="L13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29" s="367" t="str">
        <f>"SS2016"&amp;"-"&amp;D1329&amp;"-"&amp;'Order Form'!$P$3&amp;"-3"</f>
        <v>SS2016-0-1-3</v>
      </c>
    </row>
    <row r="1330" spans="1:13" x14ac:dyDescent="0.25">
      <c r="A1330" s="364">
        <f>'Order Form'!A371</f>
        <v>111351</v>
      </c>
      <c r="B1330" s="365">
        <f t="shared" si="87"/>
        <v>111351</v>
      </c>
      <c r="C1330" s="366">
        <f t="shared" si="88"/>
        <v>111351</v>
      </c>
      <c r="D1330" s="367">
        <f>'Order Form'!$N$2</f>
        <v>0</v>
      </c>
      <c r="E1330" s="368">
        <f>'Order Form'!$M$11</f>
        <v>0</v>
      </c>
      <c r="F1330" s="368" t="str">
        <f>IF(ISBLANK('Order Form'!$M$12),"",'Order Form'!$M$12)</f>
        <v/>
      </c>
      <c r="G1330" s="369">
        <f t="shared" ca="1" si="86"/>
        <v>42157</v>
      </c>
      <c r="H1330" s="370">
        <f>'Order Form'!$M$13</f>
        <v>0</v>
      </c>
      <c r="I1330" s="371">
        <f>'Order Form'!E371</f>
        <v>10</v>
      </c>
      <c r="J1330" s="372">
        <f>'Order Form'!M371</f>
        <v>0</v>
      </c>
      <c r="K1330" s="367" t="str">
        <f t="shared" si="89"/>
        <v>F</v>
      </c>
      <c r="L13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0" s="367" t="str">
        <f>"SS2016"&amp;"-"&amp;D1330&amp;"-"&amp;'Order Form'!$P$3&amp;"-3"</f>
        <v>SS2016-0-1-3</v>
      </c>
    </row>
    <row r="1331" spans="1:13" x14ac:dyDescent="0.25">
      <c r="A1331" s="364">
        <f>'Order Form'!A372</f>
        <v>100426</v>
      </c>
      <c r="B1331" s="365">
        <f t="shared" si="87"/>
        <v>100426</v>
      </c>
      <c r="C1331" s="366">
        <f t="shared" si="88"/>
        <v>100426</v>
      </c>
      <c r="D1331" s="367">
        <f>'Order Form'!$N$2</f>
        <v>0</v>
      </c>
      <c r="E1331" s="368">
        <f>'Order Form'!$M$11</f>
        <v>0</v>
      </c>
      <c r="F1331" s="368" t="str">
        <f>IF(ISBLANK('Order Form'!$M$12),"",'Order Form'!$M$12)</f>
        <v/>
      </c>
      <c r="G1331" s="369">
        <f t="shared" ca="1" si="86"/>
        <v>42157</v>
      </c>
      <c r="H1331" s="370">
        <f>'Order Form'!$M$13</f>
        <v>0</v>
      </c>
      <c r="I1331" s="371">
        <f>'Order Form'!E372</f>
        <v>10</v>
      </c>
      <c r="J1331" s="372">
        <f>'Order Form'!M372</f>
        <v>0</v>
      </c>
      <c r="K1331" s="367" t="str">
        <f t="shared" si="89"/>
        <v>F</v>
      </c>
      <c r="L13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1" s="367" t="str">
        <f>"SS2016"&amp;"-"&amp;D1331&amp;"-"&amp;'Order Form'!$P$3&amp;"-3"</f>
        <v>SS2016-0-1-3</v>
      </c>
    </row>
    <row r="1332" spans="1:13" x14ac:dyDescent="0.25">
      <c r="A1332" s="364">
        <f>'Order Form'!A373</f>
        <v>111349</v>
      </c>
      <c r="B1332" s="365">
        <f t="shared" si="87"/>
        <v>111349</v>
      </c>
      <c r="C1332" s="366">
        <f t="shared" si="88"/>
        <v>111349</v>
      </c>
      <c r="D1332" s="367">
        <f>'Order Form'!$N$2</f>
        <v>0</v>
      </c>
      <c r="E1332" s="368">
        <f>'Order Form'!$M$11</f>
        <v>0</v>
      </c>
      <c r="F1332" s="368" t="str">
        <f>IF(ISBLANK('Order Form'!$M$12),"",'Order Form'!$M$12)</f>
        <v/>
      </c>
      <c r="G1332" s="369">
        <f t="shared" ca="1" si="86"/>
        <v>42157</v>
      </c>
      <c r="H1332" s="370">
        <f>'Order Form'!$M$13</f>
        <v>0</v>
      </c>
      <c r="I1332" s="371">
        <f>'Order Form'!E373</f>
        <v>10</v>
      </c>
      <c r="J1332" s="372">
        <f>'Order Form'!M373</f>
        <v>0</v>
      </c>
      <c r="K1332" s="367" t="str">
        <f t="shared" si="89"/>
        <v>F</v>
      </c>
      <c r="L13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2" s="367" t="str">
        <f>"SS2016"&amp;"-"&amp;D1332&amp;"-"&amp;'Order Form'!$P$3&amp;"-3"</f>
        <v>SS2016-0-1-3</v>
      </c>
    </row>
    <row r="1333" spans="1:13" x14ac:dyDescent="0.25">
      <c r="A1333" s="364">
        <f>'Order Form'!A374</f>
        <v>111350</v>
      </c>
      <c r="B1333" s="365">
        <f t="shared" si="87"/>
        <v>111350</v>
      </c>
      <c r="C1333" s="366">
        <f t="shared" si="88"/>
        <v>111350</v>
      </c>
      <c r="D1333" s="367">
        <f>'Order Form'!$N$2</f>
        <v>0</v>
      </c>
      <c r="E1333" s="368">
        <f>'Order Form'!$M$11</f>
        <v>0</v>
      </c>
      <c r="F1333" s="368" t="str">
        <f>IF(ISBLANK('Order Form'!$M$12),"",'Order Form'!$M$12)</f>
        <v/>
      </c>
      <c r="G1333" s="369">
        <f t="shared" ca="1" si="86"/>
        <v>42157</v>
      </c>
      <c r="H1333" s="370">
        <f>'Order Form'!$M$13</f>
        <v>0</v>
      </c>
      <c r="I1333" s="371">
        <f>'Order Form'!E374</f>
        <v>10</v>
      </c>
      <c r="J1333" s="372">
        <f>'Order Form'!M374</f>
        <v>0</v>
      </c>
      <c r="K1333" s="367" t="str">
        <f t="shared" si="89"/>
        <v>F</v>
      </c>
      <c r="L13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3" s="367" t="str">
        <f>"SS2016"&amp;"-"&amp;D1333&amp;"-"&amp;'Order Form'!$P$3&amp;"-3"</f>
        <v>SS2016-0-1-3</v>
      </c>
    </row>
    <row r="1334" spans="1:13" x14ac:dyDescent="0.25">
      <c r="A1334" s="364">
        <f>'Order Form'!A375</f>
        <v>108418</v>
      </c>
      <c r="B1334" s="365">
        <f t="shared" si="87"/>
        <v>108418</v>
      </c>
      <c r="C1334" s="366">
        <f t="shared" si="88"/>
        <v>108418</v>
      </c>
      <c r="D1334" s="367">
        <f>'Order Form'!$N$2</f>
        <v>0</v>
      </c>
      <c r="E1334" s="368">
        <f>'Order Form'!$M$11</f>
        <v>0</v>
      </c>
      <c r="F1334" s="368" t="str">
        <f>IF(ISBLANK('Order Form'!$M$12),"",'Order Form'!$M$12)</f>
        <v/>
      </c>
      <c r="G1334" s="369">
        <f t="shared" ca="1" si="86"/>
        <v>42157</v>
      </c>
      <c r="H1334" s="370">
        <f>'Order Form'!$M$13</f>
        <v>0</v>
      </c>
      <c r="I1334" s="371">
        <f>'Order Form'!E375</f>
        <v>10</v>
      </c>
      <c r="J1334" s="372">
        <f>'Order Form'!M375</f>
        <v>0</v>
      </c>
      <c r="K1334" s="367" t="str">
        <f t="shared" si="89"/>
        <v>F</v>
      </c>
      <c r="L13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4" s="367" t="str">
        <f>"SS2016"&amp;"-"&amp;D1334&amp;"-"&amp;'Order Form'!$P$3&amp;"-3"</f>
        <v>SS2016-0-1-3</v>
      </c>
    </row>
    <row r="1335" spans="1:13" x14ac:dyDescent="0.25">
      <c r="A1335" s="364">
        <f>'Order Form'!A376</f>
        <v>100558</v>
      </c>
      <c r="B1335" s="365">
        <f t="shared" si="87"/>
        <v>100558</v>
      </c>
      <c r="C1335" s="366">
        <f t="shared" si="88"/>
        <v>100558</v>
      </c>
      <c r="D1335" s="367">
        <f>'Order Form'!$N$2</f>
        <v>0</v>
      </c>
      <c r="E1335" s="368">
        <f>'Order Form'!$M$11</f>
        <v>0</v>
      </c>
      <c r="F1335" s="368" t="str">
        <f>IF(ISBLANK('Order Form'!$M$12),"",'Order Form'!$M$12)</f>
        <v/>
      </c>
      <c r="G1335" s="369">
        <f t="shared" ca="1" si="86"/>
        <v>42157</v>
      </c>
      <c r="H1335" s="370">
        <f>'Order Form'!$M$13</f>
        <v>0</v>
      </c>
      <c r="I1335" s="371">
        <f>'Order Form'!E376</f>
        <v>10</v>
      </c>
      <c r="J1335" s="372">
        <f>'Order Form'!M376</f>
        <v>0</v>
      </c>
      <c r="K1335" s="367" t="str">
        <f t="shared" si="89"/>
        <v>F</v>
      </c>
      <c r="L13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5" s="367" t="str">
        <f>"SS2016"&amp;"-"&amp;D1335&amp;"-"&amp;'Order Form'!$P$3&amp;"-3"</f>
        <v>SS2016-0-1-3</v>
      </c>
    </row>
    <row r="1336" spans="1:13" x14ac:dyDescent="0.25">
      <c r="A1336" s="364">
        <f>'Order Form'!A377</f>
        <v>108384</v>
      </c>
      <c r="B1336" s="365">
        <f t="shared" si="87"/>
        <v>108384</v>
      </c>
      <c r="C1336" s="366">
        <f t="shared" si="88"/>
        <v>108384</v>
      </c>
      <c r="D1336" s="367">
        <f>'Order Form'!$N$2</f>
        <v>0</v>
      </c>
      <c r="E1336" s="368">
        <f>'Order Form'!$M$11</f>
        <v>0</v>
      </c>
      <c r="F1336" s="368" t="str">
        <f>IF(ISBLANK('Order Form'!$M$12),"",'Order Form'!$M$12)</f>
        <v/>
      </c>
      <c r="G1336" s="369">
        <f t="shared" ca="1" si="86"/>
        <v>42157</v>
      </c>
      <c r="H1336" s="370">
        <f>'Order Form'!$M$13</f>
        <v>0</v>
      </c>
      <c r="I1336" s="371">
        <f>'Order Form'!E377</f>
        <v>10</v>
      </c>
      <c r="J1336" s="372">
        <f>'Order Form'!M377</f>
        <v>0</v>
      </c>
      <c r="K1336" s="367" t="str">
        <f t="shared" si="89"/>
        <v>F</v>
      </c>
      <c r="L13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6" s="367" t="str">
        <f>"SS2016"&amp;"-"&amp;D1336&amp;"-"&amp;'Order Form'!$P$3&amp;"-3"</f>
        <v>SS2016-0-1-3</v>
      </c>
    </row>
    <row r="1337" spans="1:13" x14ac:dyDescent="0.25">
      <c r="A1337" s="364">
        <f>'Order Form'!A378</f>
        <v>108406</v>
      </c>
      <c r="B1337" s="365">
        <f t="shared" si="87"/>
        <v>108406</v>
      </c>
      <c r="C1337" s="366">
        <f t="shared" si="88"/>
        <v>108406</v>
      </c>
      <c r="D1337" s="367">
        <f>'Order Form'!$N$2</f>
        <v>0</v>
      </c>
      <c r="E1337" s="368">
        <f>'Order Form'!$M$11</f>
        <v>0</v>
      </c>
      <c r="F1337" s="368" t="str">
        <f>IF(ISBLANK('Order Form'!$M$12),"",'Order Form'!$M$12)</f>
        <v/>
      </c>
      <c r="G1337" s="369">
        <f t="shared" ca="1" si="86"/>
        <v>42157</v>
      </c>
      <c r="H1337" s="370">
        <f>'Order Form'!$M$13</f>
        <v>0</v>
      </c>
      <c r="I1337" s="371">
        <f>'Order Form'!E378</f>
        <v>10</v>
      </c>
      <c r="J1337" s="372">
        <f>'Order Form'!M378</f>
        <v>0</v>
      </c>
      <c r="K1337" s="367" t="str">
        <f t="shared" si="89"/>
        <v>F</v>
      </c>
      <c r="L13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7" s="367" t="str">
        <f>"SS2016"&amp;"-"&amp;D1337&amp;"-"&amp;'Order Form'!$P$3&amp;"-3"</f>
        <v>SS2016-0-1-3</v>
      </c>
    </row>
    <row r="1338" spans="1:13" x14ac:dyDescent="0.25">
      <c r="A1338" s="364">
        <f>'Order Form'!A379</f>
        <v>108405</v>
      </c>
      <c r="B1338" s="365">
        <f t="shared" si="87"/>
        <v>108405</v>
      </c>
      <c r="C1338" s="366">
        <f t="shared" si="88"/>
        <v>108405</v>
      </c>
      <c r="D1338" s="367">
        <f>'Order Form'!$N$2</f>
        <v>0</v>
      </c>
      <c r="E1338" s="368">
        <f>'Order Form'!$M$11</f>
        <v>0</v>
      </c>
      <c r="F1338" s="368" t="str">
        <f>IF(ISBLANK('Order Form'!$M$12),"",'Order Form'!$M$12)</f>
        <v/>
      </c>
      <c r="G1338" s="369">
        <f t="shared" ca="1" si="86"/>
        <v>42157</v>
      </c>
      <c r="H1338" s="370">
        <f>'Order Form'!$M$13</f>
        <v>0</v>
      </c>
      <c r="I1338" s="371">
        <f>'Order Form'!E379</f>
        <v>10</v>
      </c>
      <c r="J1338" s="372">
        <f>'Order Form'!M379</f>
        <v>0</v>
      </c>
      <c r="K1338" s="367" t="str">
        <f t="shared" si="89"/>
        <v>F</v>
      </c>
      <c r="L13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8" s="367" t="str">
        <f>"SS2016"&amp;"-"&amp;D1338&amp;"-"&amp;'Order Form'!$P$3&amp;"-3"</f>
        <v>SS2016-0-1-3</v>
      </c>
    </row>
    <row r="1339" spans="1:13" x14ac:dyDescent="0.25">
      <c r="A1339" s="364">
        <f>'Order Form'!A380</f>
        <v>108869</v>
      </c>
      <c r="B1339" s="365">
        <f t="shared" si="87"/>
        <v>108869</v>
      </c>
      <c r="C1339" s="366">
        <f t="shared" si="88"/>
        <v>108869</v>
      </c>
      <c r="D1339" s="367">
        <f>'Order Form'!$N$2</f>
        <v>0</v>
      </c>
      <c r="E1339" s="368">
        <f>'Order Form'!$M$11</f>
        <v>0</v>
      </c>
      <c r="F1339" s="368" t="str">
        <f>IF(ISBLANK('Order Form'!$M$12),"",'Order Form'!$M$12)</f>
        <v/>
      </c>
      <c r="G1339" s="369">
        <f t="shared" ca="1" si="86"/>
        <v>42157</v>
      </c>
      <c r="H1339" s="370">
        <f>'Order Form'!$M$13</f>
        <v>0</v>
      </c>
      <c r="I1339" s="371">
        <f>'Order Form'!E380</f>
        <v>10</v>
      </c>
      <c r="J1339" s="372">
        <f>'Order Form'!M380</f>
        <v>0</v>
      </c>
      <c r="K1339" s="367" t="str">
        <f t="shared" si="89"/>
        <v>F</v>
      </c>
      <c r="L13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39" s="367" t="str">
        <f>"SS2016"&amp;"-"&amp;D1339&amp;"-"&amp;'Order Form'!$P$3&amp;"-3"</f>
        <v>SS2016-0-1-3</v>
      </c>
    </row>
    <row r="1340" spans="1:13" x14ac:dyDescent="0.25">
      <c r="A1340" s="364">
        <f>'Order Form'!A381</f>
        <v>100431</v>
      </c>
      <c r="B1340" s="365">
        <f t="shared" si="87"/>
        <v>100431</v>
      </c>
      <c r="C1340" s="366">
        <f t="shared" si="88"/>
        <v>100431</v>
      </c>
      <c r="D1340" s="367">
        <f>'Order Form'!$N$2</f>
        <v>0</v>
      </c>
      <c r="E1340" s="368">
        <f>'Order Form'!$M$11</f>
        <v>0</v>
      </c>
      <c r="F1340" s="368" t="str">
        <f>IF(ISBLANK('Order Form'!$M$12),"",'Order Form'!$M$12)</f>
        <v/>
      </c>
      <c r="G1340" s="369">
        <f t="shared" ca="1" si="86"/>
        <v>42157</v>
      </c>
      <c r="H1340" s="370">
        <f>'Order Form'!$M$13</f>
        <v>0</v>
      </c>
      <c r="I1340" s="371">
        <f>'Order Form'!E381</f>
        <v>10</v>
      </c>
      <c r="J1340" s="372">
        <f>'Order Form'!M381</f>
        <v>0</v>
      </c>
      <c r="K1340" s="367" t="str">
        <f t="shared" si="89"/>
        <v>F</v>
      </c>
      <c r="L13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0" s="367" t="str">
        <f>"SS2016"&amp;"-"&amp;D1340&amp;"-"&amp;'Order Form'!$P$3&amp;"-3"</f>
        <v>SS2016-0-1-3</v>
      </c>
    </row>
    <row r="1341" spans="1:13" x14ac:dyDescent="0.25">
      <c r="A1341" s="364">
        <f>'Order Form'!A382</f>
        <v>100423</v>
      </c>
      <c r="B1341" s="365">
        <f t="shared" si="87"/>
        <v>100423</v>
      </c>
      <c r="C1341" s="366">
        <f t="shared" si="88"/>
        <v>100423</v>
      </c>
      <c r="D1341" s="367">
        <f>'Order Form'!$N$2</f>
        <v>0</v>
      </c>
      <c r="E1341" s="368">
        <f>'Order Form'!$M$11</f>
        <v>0</v>
      </c>
      <c r="F1341" s="368" t="str">
        <f>IF(ISBLANK('Order Form'!$M$12),"",'Order Form'!$M$12)</f>
        <v/>
      </c>
      <c r="G1341" s="369">
        <f t="shared" ca="1" si="86"/>
        <v>42157</v>
      </c>
      <c r="H1341" s="370">
        <f>'Order Form'!$M$13</f>
        <v>0</v>
      </c>
      <c r="I1341" s="371">
        <f>'Order Form'!E382</f>
        <v>10</v>
      </c>
      <c r="J1341" s="372">
        <f>'Order Form'!M382</f>
        <v>0</v>
      </c>
      <c r="K1341" s="367" t="str">
        <f t="shared" si="89"/>
        <v>F</v>
      </c>
      <c r="L13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1" s="367" t="str">
        <f>"SS2016"&amp;"-"&amp;D1341&amp;"-"&amp;'Order Form'!$P$3&amp;"-3"</f>
        <v>SS2016-0-1-3</v>
      </c>
    </row>
    <row r="1342" spans="1:13" x14ac:dyDescent="0.25">
      <c r="A1342" s="364">
        <f>'Order Form'!A383</f>
        <v>100427</v>
      </c>
      <c r="B1342" s="365">
        <f t="shared" si="87"/>
        <v>100427</v>
      </c>
      <c r="C1342" s="366">
        <f t="shared" si="88"/>
        <v>100427</v>
      </c>
      <c r="D1342" s="367">
        <f>'Order Form'!$N$2</f>
        <v>0</v>
      </c>
      <c r="E1342" s="368">
        <f>'Order Form'!$M$11</f>
        <v>0</v>
      </c>
      <c r="F1342" s="368" t="str">
        <f>IF(ISBLANK('Order Form'!$M$12),"",'Order Form'!$M$12)</f>
        <v/>
      </c>
      <c r="G1342" s="369">
        <f t="shared" ca="1" si="86"/>
        <v>42157</v>
      </c>
      <c r="H1342" s="370">
        <f>'Order Form'!$M$13</f>
        <v>0</v>
      </c>
      <c r="I1342" s="371">
        <f>'Order Form'!E383</f>
        <v>10</v>
      </c>
      <c r="J1342" s="372">
        <f>'Order Form'!M383</f>
        <v>0</v>
      </c>
      <c r="K1342" s="367" t="str">
        <f t="shared" si="89"/>
        <v>F</v>
      </c>
      <c r="L13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2" s="367" t="str">
        <f>"SS2016"&amp;"-"&amp;D1342&amp;"-"&amp;'Order Form'!$P$3&amp;"-3"</f>
        <v>SS2016-0-1-3</v>
      </c>
    </row>
    <row r="1343" spans="1:13" x14ac:dyDescent="0.25">
      <c r="A1343" s="364">
        <f>'Order Form'!A384</f>
        <v>107792</v>
      </c>
      <c r="B1343" s="365">
        <f t="shared" si="87"/>
        <v>107792</v>
      </c>
      <c r="C1343" s="366">
        <f t="shared" si="88"/>
        <v>107792</v>
      </c>
      <c r="D1343" s="367">
        <f>'Order Form'!$N$2</f>
        <v>0</v>
      </c>
      <c r="E1343" s="368">
        <f>'Order Form'!$M$11</f>
        <v>0</v>
      </c>
      <c r="F1343" s="368" t="str">
        <f>IF(ISBLANK('Order Form'!$M$12),"",'Order Form'!$M$12)</f>
        <v/>
      </c>
      <c r="G1343" s="369">
        <f t="shared" ca="1" si="86"/>
        <v>42157</v>
      </c>
      <c r="H1343" s="370">
        <f>'Order Form'!$M$13</f>
        <v>0</v>
      </c>
      <c r="I1343" s="371">
        <f>'Order Form'!E384</f>
        <v>10</v>
      </c>
      <c r="J1343" s="372">
        <f>'Order Form'!M384</f>
        <v>0</v>
      </c>
      <c r="K1343" s="367" t="str">
        <f t="shared" si="89"/>
        <v>F</v>
      </c>
      <c r="L13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3" s="367" t="str">
        <f>"SS2016"&amp;"-"&amp;D1343&amp;"-"&amp;'Order Form'!$P$3&amp;"-3"</f>
        <v>SS2016-0-1-3</v>
      </c>
    </row>
    <row r="1344" spans="1:13" x14ac:dyDescent="0.25">
      <c r="A1344" s="364">
        <f>'Order Form'!A385</f>
        <v>105759</v>
      </c>
      <c r="B1344" s="365">
        <f t="shared" si="87"/>
        <v>105759</v>
      </c>
      <c r="C1344" s="366">
        <f t="shared" si="88"/>
        <v>105759</v>
      </c>
      <c r="D1344" s="367">
        <f>'Order Form'!$N$2</f>
        <v>0</v>
      </c>
      <c r="E1344" s="368">
        <f>'Order Form'!$M$11</f>
        <v>0</v>
      </c>
      <c r="F1344" s="368" t="str">
        <f>IF(ISBLANK('Order Form'!$M$12),"",'Order Form'!$M$12)</f>
        <v/>
      </c>
      <c r="G1344" s="369">
        <f t="shared" ca="1" si="86"/>
        <v>42157</v>
      </c>
      <c r="H1344" s="370">
        <f>'Order Form'!$M$13</f>
        <v>0</v>
      </c>
      <c r="I1344" s="371">
        <f>'Order Form'!E385</f>
        <v>10</v>
      </c>
      <c r="J1344" s="372">
        <f>'Order Form'!M385</f>
        <v>0</v>
      </c>
      <c r="K1344" s="367" t="str">
        <f t="shared" si="89"/>
        <v>F</v>
      </c>
      <c r="L13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4" s="367" t="str">
        <f>"SS2016"&amp;"-"&amp;D1344&amp;"-"&amp;'Order Form'!$P$3&amp;"-3"</f>
        <v>SS2016-0-1-3</v>
      </c>
    </row>
    <row r="1345" spans="1:13" x14ac:dyDescent="0.25">
      <c r="A1345" s="364">
        <f>'Order Form'!A386</f>
        <v>100412</v>
      </c>
      <c r="B1345" s="365">
        <f t="shared" si="87"/>
        <v>100412</v>
      </c>
      <c r="C1345" s="366">
        <f t="shared" si="88"/>
        <v>100412</v>
      </c>
      <c r="D1345" s="367">
        <f>'Order Form'!$N$2</f>
        <v>0</v>
      </c>
      <c r="E1345" s="368">
        <f>'Order Form'!$M$11</f>
        <v>0</v>
      </c>
      <c r="F1345" s="368" t="str">
        <f>IF(ISBLANK('Order Form'!$M$12),"",'Order Form'!$M$12)</f>
        <v/>
      </c>
      <c r="G1345" s="369">
        <f t="shared" ca="1" si="86"/>
        <v>42157</v>
      </c>
      <c r="H1345" s="370">
        <f>'Order Form'!$M$13</f>
        <v>0</v>
      </c>
      <c r="I1345" s="371">
        <f>'Order Form'!E386</f>
        <v>10</v>
      </c>
      <c r="J1345" s="372">
        <f>'Order Form'!M386</f>
        <v>0</v>
      </c>
      <c r="K1345" s="367" t="str">
        <f t="shared" si="89"/>
        <v>F</v>
      </c>
      <c r="L13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5" s="367" t="str">
        <f>"SS2016"&amp;"-"&amp;D1345&amp;"-"&amp;'Order Form'!$P$3&amp;"-3"</f>
        <v>SS2016-0-1-3</v>
      </c>
    </row>
    <row r="1346" spans="1:13" x14ac:dyDescent="0.25">
      <c r="A1346" s="364">
        <f>'Order Form'!A387</f>
        <v>111352</v>
      </c>
      <c r="B1346" s="365">
        <f t="shared" si="87"/>
        <v>111352</v>
      </c>
      <c r="C1346" s="366">
        <f t="shared" si="88"/>
        <v>111352</v>
      </c>
      <c r="D1346" s="367">
        <f>'Order Form'!$N$2</f>
        <v>0</v>
      </c>
      <c r="E1346" s="368">
        <f>'Order Form'!$M$11</f>
        <v>0</v>
      </c>
      <c r="F1346" s="368" t="str">
        <f>IF(ISBLANK('Order Form'!$M$12),"",'Order Form'!$M$12)</f>
        <v/>
      </c>
      <c r="G1346" s="369">
        <f t="shared" ref="G1346:G1409" ca="1" si="90">TODAY()</f>
        <v>42157</v>
      </c>
      <c r="H1346" s="370">
        <f>'Order Form'!$M$13</f>
        <v>0</v>
      </c>
      <c r="I1346" s="371">
        <f>'Order Form'!E387</f>
        <v>10</v>
      </c>
      <c r="J1346" s="372">
        <f>'Order Form'!M387</f>
        <v>0</v>
      </c>
      <c r="K1346" s="367" t="str">
        <f t="shared" si="89"/>
        <v>F</v>
      </c>
      <c r="L13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6" s="367" t="str">
        <f>"SS2016"&amp;"-"&amp;D1346&amp;"-"&amp;'Order Form'!$P$3&amp;"-3"</f>
        <v>SS2016-0-1-3</v>
      </c>
    </row>
    <row r="1347" spans="1:13" x14ac:dyDescent="0.25">
      <c r="A1347" s="364">
        <f>'Order Form'!A388</f>
        <v>100424</v>
      </c>
      <c r="B1347" s="365">
        <f t="shared" si="87"/>
        <v>100424</v>
      </c>
      <c r="C1347" s="366">
        <f t="shared" si="88"/>
        <v>100424</v>
      </c>
      <c r="D1347" s="367">
        <f>'Order Form'!$N$2</f>
        <v>0</v>
      </c>
      <c r="E1347" s="368">
        <f>'Order Form'!$M$11</f>
        <v>0</v>
      </c>
      <c r="F1347" s="368" t="str">
        <f>IF(ISBLANK('Order Form'!$M$12),"",'Order Form'!$M$12)</f>
        <v/>
      </c>
      <c r="G1347" s="369">
        <f t="shared" ca="1" si="90"/>
        <v>42157</v>
      </c>
      <c r="H1347" s="370">
        <f>'Order Form'!$M$13</f>
        <v>0</v>
      </c>
      <c r="I1347" s="371">
        <f>'Order Form'!E388</f>
        <v>10</v>
      </c>
      <c r="J1347" s="372">
        <f>'Order Form'!M388</f>
        <v>0</v>
      </c>
      <c r="K1347" s="367" t="str">
        <f t="shared" si="89"/>
        <v>F</v>
      </c>
      <c r="L13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7" s="367" t="str">
        <f>"SS2016"&amp;"-"&amp;D1347&amp;"-"&amp;'Order Form'!$P$3&amp;"-3"</f>
        <v>SS2016-0-1-3</v>
      </c>
    </row>
    <row r="1348" spans="1:13" x14ac:dyDescent="0.25">
      <c r="A1348" s="364">
        <f>'Order Form'!A389</f>
        <v>100425</v>
      </c>
      <c r="B1348" s="365">
        <f t="shared" si="87"/>
        <v>100425</v>
      </c>
      <c r="C1348" s="366">
        <f t="shared" si="88"/>
        <v>100425</v>
      </c>
      <c r="D1348" s="367">
        <f>'Order Form'!$N$2</f>
        <v>0</v>
      </c>
      <c r="E1348" s="368">
        <f>'Order Form'!$M$11</f>
        <v>0</v>
      </c>
      <c r="F1348" s="368" t="str">
        <f>IF(ISBLANK('Order Form'!$M$12),"",'Order Form'!$M$12)</f>
        <v/>
      </c>
      <c r="G1348" s="369">
        <f t="shared" ca="1" si="90"/>
        <v>42157</v>
      </c>
      <c r="H1348" s="370">
        <f>'Order Form'!$M$13</f>
        <v>0</v>
      </c>
      <c r="I1348" s="371">
        <f>'Order Form'!E389</f>
        <v>10</v>
      </c>
      <c r="J1348" s="372">
        <f>'Order Form'!M389</f>
        <v>0</v>
      </c>
      <c r="K1348" s="367" t="str">
        <f t="shared" si="89"/>
        <v>F</v>
      </c>
      <c r="L13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8" s="367" t="str">
        <f>"SS2016"&amp;"-"&amp;D1348&amp;"-"&amp;'Order Form'!$P$3&amp;"-3"</f>
        <v>SS2016-0-1-3</v>
      </c>
    </row>
    <row r="1349" spans="1:13" x14ac:dyDescent="0.25">
      <c r="A1349" s="364">
        <f>'Order Form'!A390</f>
        <v>100684</v>
      </c>
      <c r="B1349" s="365">
        <f t="shared" si="87"/>
        <v>100684</v>
      </c>
      <c r="C1349" s="366">
        <f t="shared" si="88"/>
        <v>100684</v>
      </c>
      <c r="D1349" s="367">
        <f>'Order Form'!$N$2</f>
        <v>0</v>
      </c>
      <c r="E1349" s="368">
        <f>'Order Form'!$M$11</f>
        <v>0</v>
      </c>
      <c r="F1349" s="368" t="str">
        <f>IF(ISBLANK('Order Form'!$M$12),"",'Order Form'!$M$12)</f>
        <v/>
      </c>
      <c r="G1349" s="369">
        <f t="shared" ca="1" si="90"/>
        <v>42157</v>
      </c>
      <c r="H1349" s="370">
        <f>'Order Form'!$M$13</f>
        <v>0</v>
      </c>
      <c r="I1349" s="371">
        <f>'Order Form'!E390</f>
        <v>10</v>
      </c>
      <c r="J1349" s="372">
        <f>'Order Form'!M390</f>
        <v>0</v>
      </c>
      <c r="K1349" s="367" t="str">
        <f t="shared" si="89"/>
        <v>F</v>
      </c>
      <c r="L13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49" s="367" t="str">
        <f>"SS2016"&amp;"-"&amp;D1349&amp;"-"&amp;'Order Form'!$P$3&amp;"-3"</f>
        <v>SS2016-0-1-3</v>
      </c>
    </row>
    <row r="1350" spans="1:13" x14ac:dyDescent="0.25">
      <c r="A1350" s="364">
        <f>'Order Form'!A391</f>
        <v>100460</v>
      </c>
      <c r="B1350" s="365">
        <f t="shared" si="87"/>
        <v>100460</v>
      </c>
      <c r="C1350" s="366">
        <f t="shared" si="88"/>
        <v>100460</v>
      </c>
      <c r="D1350" s="367">
        <f>'Order Form'!$N$2</f>
        <v>0</v>
      </c>
      <c r="E1350" s="368">
        <f>'Order Form'!$M$11</f>
        <v>0</v>
      </c>
      <c r="F1350" s="368" t="str">
        <f>IF(ISBLANK('Order Form'!$M$12),"",'Order Form'!$M$12)</f>
        <v/>
      </c>
      <c r="G1350" s="369">
        <f t="shared" ca="1" si="90"/>
        <v>42157</v>
      </c>
      <c r="H1350" s="370">
        <f>'Order Form'!$M$13</f>
        <v>0</v>
      </c>
      <c r="I1350" s="371">
        <f>'Order Form'!E391</f>
        <v>10</v>
      </c>
      <c r="J1350" s="372">
        <f>'Order Form'!M391</f>
        <v>0</v>
      </c>
      <c r="K1350" s="367" t="str">
        <f t="shared" si="89"/>
        <v>F</v>
      </c>
      <c r="L13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0" s="367" t="str">
        <f>"SS2016"&amp;"-"&amp;D1350&amp;"-"&amp;'Order Form'!$P$3&amp;"-3"</f>
        <v>SS2016-0-1-3</v>
      </c>
    </row>
    <row r="1351" spans="1:13" x14ac:dyDescent="0.25">
      <c r="A1351" s="364">
        <f>'Order Form'!A392</f>
        <v>108377</v>
      </c>
      <c r="B1351" s="365">
        <f t="shared" si="87"/>
        <v>108377</v>
      </c>
      <c r="C1351" s="366">
        <f t="shared" si="88"/>
        <v>108377</v>
      </c>
      <c r="D1351" s="367">
        <f>'Order Form'!$N$2</f>
        <v>0</v>
      </c>
      <c r="E1351" s="368">
        <f>'Order Form'!$M$11</f>
        <v>0</v>
      </c>
      <c r="F1351" s="368" t="str">
        <f>IF(ISBLANK('Order Form'!$M$12),"",'Order Form'!$M$12)</f>
        <v/>
      </c>
      <c r="G1351" s="369">
        <f t="shared" ca="1" si="90"/>
        <v>42157</v>
      </c>
      <c r="H1351" s="370">
        <f>'Order Form'!$M$13</f>
        <v>0</v>
      </c>
      <c r="I1351" s="371">
        <f>'Order Form'!E392</f>
        <v>10</v>
      </c>
      <c r="J1351" s="372">
        <f>'Order Form'!M392</f>
        <v>0</v>
      </c>
      <c r="K1351" s="367" t="str">
        <f t="shared" si="89"/>
        <v>F</v>
      </c>
      <c r="L13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1" s="367" t="str">
        <f>"SS2016"&amp;"-"&amp;D1351&amp;"-"&amp;'Order Form'!$P$3&amp;"-3"</f>
        <v>SS2016-0-1-3</v>
      </c>
    </row>
    <row r="1352" spans="1:13" x14ac:dyDescent="0.25">
      <c r="A1352" s="364">
        <f>'Order Form'!A393</f>
        <v>104834</v>
      </c>
      <c r="B1352" s="365">
        <f t="shared" si="87"/>
        <v>104834</v>
      </c>
      <c r="C1352" s="366">
        <f t="shared" si="88"/>
        <v>104834</v>
      </c>
      <c r="D1352" s="367">
        <f>'Order Form'!$N$2</f>
        <v>0</v>
      </c>
      <c r="E1352" s="368">
        <f>'Order Form'!$M$11</f>
        <v>0</v>
      </c>
      <c r="F1352" s="368" t="str">
        <f>IF(ISBLANK('Order Form'!$M$12),"",'Order Form'!$M$12)</f>
        <v/>
      </c>
      <c r="G1352" s="369">
        <f t="shared" ca="1" si="90"/>
        <v>42157</v>
      </c>
      <c r="H1352" s="370">
        <f>'Order Form'!$M$13</f>
        <v>0</v>
      </c>
      <c r="I1352" s="371">
        <f>'Order Form'!E393</f>
        <v>10</v>
      </c>
      <c r="J1352" s="372">
        <f>'Order Form'!M393</f>
        <v>0</v>
      </c>
      <c r="K1352" s="367" t="str">
        <f t="shared" si="89"/>
        <v>F</v>
      </c>
      <c r="L13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2" s="367" t="str">
        <f>"SS2016"&amp;"-"&amp;D1352&amp;"-"&amp;'Order Form'!$P$3&amp;"-3"</f>
        <v>SS2016-0-1-3</v>
      </c>
    </row>
    <row r="1353" spans="1:13" x14ac:dyDescent="0.25">
      <c r="A1353" s="364">
        <f>'Order Form'!A394</f>
        <v>111361</v>
      </c>
      <c r="B1353" s="365">
        <f t="shared" si="87"/>
        <v>111361</v>
      </c>
      <c r="C1353" s="366">
        <f t="shared" si="88"/>
        <v>111361</v>
      </c>
      <c r="D1353" s="367">
        <f>'Order Form'!$N$2</f>
        <v>0</v>
      </c>
      <c r="E1353" s="368">
        <f>'Order Form'!$M$11</f>
        <v>0</v>
      </c>
      <c r="F1353" s="368" t="str">
        <f>IF(ISBLANK('Order Form'!$M$12),"",'Order Form'!$M$12)</f>
        <v/>
      </c>
      <c r="G1353" s="369">
        <f t="shared" ca="1" si="90"/>
        <v>42157</v>
      </c>
      <c r="H1353" s="370">
        <f>'Order Form'!$M$13</f>
        <v>0</v>
      </c>
      <c r="I1353" s="371">
        <f>'Order Form'!E394</f>
        <v>10</v>
      </c>
      <c r="J1353" s="372">
        <f>'Order Form'!M394</f>
        <v>0</v>
      </c>
      <c r="K1353" s="367" t="str">
        <f t="shared" si="89"/>
        <v>F</v>
      </c>
      <c r="L13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3" s="367" t="str">
        <f>"SS2016"&amp;"-"&amp;D1353&amp;"-"&amp;'Order Form'!$P$3&amp;"-3"</f>
        <v>SS2016-0-1-3</v>
      </c>
    </row>
    <row r="1354" spans="1:13" x14ac:dyDescent="0.25">
      <c r="A1354" s="364">
        <f>'Order Form'!A395</f>
        <v>100441</v>
      </c>
      <c r="B1354" s="365">
        <f t="shared" si="87"/>
        <v>100441</v>
      </c>
      <c r="C1354" s="366">
        <f t="shared" si="88"/>
        <v>100441</v>
      </c>
      <c r="D1354" s="367">
        <f>'Order Form'!$N$2</f>
        <v>0</v>
      </c>
      <c r="E1354" s="368">
        <f>'Order Form'!$M$11</f>
        <v>0</v>
      </c>
      <c r="F1354" s="368" t="str">
        <f>IF(ISBLANK('Order Form'!$M$12),"",'Order Form'!$M$12)</f>
        <v/>
      </c>
      <c r="G1354" s="369">
        <f t="shared" ca="1" si="90"/>
        <v>42157</v>
      </c>
      <c r="H1354" s="370">
        <f>'Order Form'!$M$13</f>
        <v>0</v>
      </c>
      <c r="I1354" s="371">
        <f>'Order Form'!E395</f>
        <v>10</v>
      </c>
      <c r="J1354" s="372">
        <f>'Order Form'!M395</f>
        <v>0</v>
      </c>
      <c r="K1354" s="367" t="str">
        <f t="shared" si="89"/>
        <v>F</v>
      </c>
      <c r="L13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4" s="367" t="str">
        <f>"SS2016"&amp;"-"&amp;D1354&amp;"-"&amp;'Order Form'!$P$3&amp;"-3"</f>
        <v>SS2016-0-1-3</v>
      </c>
    </row>
    <row r="1355" spans="1:13" x14ac:dyDescent="0.25">
      <c r="A1355" s="364">
        <f>'Order Form'!A396</f>
        <v>100448</v>
      </c>
      <c r="B1355" s="365">
        <f t="shared" si="87"/>
        <v>100448</v>
      </c>
      <c r="C1355" s="366">
        <f t="shared" si="88"/>
        <v>100448</v>
      </c>
      <c r="D1355" s="367">
        <f>'Order Form'!$N$2</f>
        <v>0</v>
      </c>
      <c r="E1355" s="368">
        <f>'Order Form'!$M$11</f>
        <v>0</v>
      </c>
      <c r="F1355" s="368" t="str">
        <f>IF(ISBLANK('Order Form'!$M$12),"",'Order Form'!$M$12)</f>
        <v/>
      </c>
      <c r="G1355" s="369">
        <f t="shared" ca="1" si="90"/>
        <v>42157</v>
      </c>
      <c r="H1355" s="370">
        <f>'Order Form'!$M$13</f>
        <v>0</v>
      </c>
      <c r="I1355" s="371">
        <f>'Order Form'!E396</f>
        <v>10</v>
      </c>
      <c r="J1355" s="372">
        <f>'Order Form'!M396</f>
        <v>0</v>
      </c>
      <c r="K1355" s="367" t="str">
        <f t="shared" si="89"/>
        <v>F</v>
      </c>
      <c r="L13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5" s="367" t="str">
        <f>"SS2016"&amp;"-"&amp;D1355&amp;"-"&amp;'Order Form'!$P$3&amp;"-3"</f>
        <v>SS2016-0-1-3</v>
      </c>
    </row>
    <row r="1356" spans="1:13" x14ac:dyDescent="0.25">
      <c r="A1356" s="364">
        <f>'Order Form'!A397</f>
        <v>108867</v>
      </c>
      <c r="B1356" s="365">
        <f t="shared" si="87"/>
        <v>108867</v>
      </c>
      <c r="C1356" s="366">
        <f t="shared" si="88"/>
        <v>108867</v>
      </c>
      <c r="D1356" s="367">
        <f>'Order Form'!$N$2</f>
        <v>0</v>
      </c>
      <c r="E1356" s="368">
        <f>'Order Form'!$M$11</f>
        <v>0</v>
      </c>
      <c r="F1356" s="368" t="str">
        <f>IF(ISBLANK('Order Form'!$M$12),"",'Order Form'!$M$12)</f>
        <v/>
      </c>
      <c r="G1356" s="369">
        <f t="shared" ca="1" si="90"/>
        <v>42157</v>
      </c>
      <c r="H1356" s="370">
        <f>'Order Form'!$M$13</f>
        <v>0</v>
      </c>
      <c r="I1356" s="371">
        <f>'Order Form'!E397</f>
        <v>10</v>
      </c>
      <c r="J1356" s="372">
        <f>'Order Form'!M397</f>
        <v>0</v>
      </c>
      <c r="K1356" s="367" t="str">
        <f t="shared" si="89"/>
        <v>F</v>
      </c>
      <c r="L13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6" s="367" t="str">
        <f>"SS2016"&amp;"-"&amp;D1356&amp;"-"&amp;'Order Form'!$P$3&amp;"-3"</f>
        <v>SS2016-0-1-3</v>
      </c>
    </row>
    <row r="1357" spans="1:13" x14ac:dyDescent="0.25">
      <c r="A1357" s="364">
        <f>'Order Form'!A398</f>
        <v>108884</v>
      </c>
      <c r="B1357" s="365">
        <f t="shared" si="87"/>
        <v>108884</v>
      </c>
      <c r="C1357" s="366">
        <f t="shared" si="88"/>
        <v>108884</v>
      </c>
      <c r="D1357" s="367">
        <f>'Order Form'!$N$2</f>
        <v>0</v>
      </c>
      <c r="E1357" s="368">
        <f>'Order Form'!$M$11</f>
        <v>0</v>
      </c>
      <c r="F1357" s="368" t="str">
        <f>IF(ISBLANK('Order Form'!$M$12),"",'Order Form'!$M$12)</f>
        <v/>
      </c>
      <c r="G1357" s="369">
        <f t="shared" ca="1" si="90"/>
        <v>42157</v>
      </c>
      <c r="H1357" s="370">
        <f>'Order Form'!$M$13</f>
        <v>0</v>
      </c>
      <c r="I1357" s="371">
        <f>'Order Form'!E398</f>
        <v>10</v>
      </c>
      <c r="J1357" s="372">
        <f>'Order Form'!M398</f>
        <v>0</v>
      </c>
      <c r="K1357" s="367" t="str">
        <f t="shared" si="89"/>
        <v>F</v>
      </c>
      <c r="L13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7" s="367" t="str">
        <f>"SS2016"&amp;"-"&amp;D1357&amp;"-"&amp;'Order Form'!$P$3&amp;"-3"</f>
        <v>SS2016-0-1-3</v>
      </c>
    </row>
    <row r="1358" spans="1:13" x14ac:dyDescent="0.25">
      <c r="A1358" s="364">
        <f>'Order Form'!A399</f>
        <v>108846</v>
      </c>
      <c r="B1358" s="365">
        <f t="shared" si="87"/>
        <v>108846</v>
      </c>
      <c r="C1358" s="366">
        <f t="shared" si="88"/>
        <v>108846</v>
      </c>
      <c r="D1358" s="367">
        <f>'Order Form'!$N$2</f>
        <v>0</v>
      </c>
      <c r="E1358" s="368">
        <f>'Order Form'!$M$11</f>
        <v>0</v>
      </c>
      <c r="F1358" s="368" t="str">
        <f>IF(ISBLANK('Order Form'!$M$12),"",'Order Form'!$M$12)</f>
        <v/>
      </c>
      <c r="G1358" s="369">
        <f t="shared" ca="1" si="90"/>
        <v>42157</v>
      </c>
      <c r="H1358" s="370">
        <f>'Order Form'!$M$13</f>
        <v>0</v>
      </c>
      <c r="I1358" s="371">
        <f>'Order Form'!E399</f>
        <v>10</v>
      </c>
      <c r="J1358" s="372">
        <f>'Order Form'!M399</f>
        <v>0</v>
      </c>
      <c r="K1358" s="367" t="str">
        <f t="shared" si="89"/>
        <v>F</v>
      </c>
      <c r="L13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8" s="367" t="str">
        <f>"SS2016"&amp;"-"&amp;D1358&amp;"-"&amp;'Order Form'!$P$3&amp;"-3"</f>
        <v>SS2016-0-1-3</v>
      </c>
    </row>
    <row r="1359" spans="1:13" x14ac:dyDescent="0.25">
      <c r="A1359" s="364">
        <f>'Order Form'!A400</f>
        <v>111357</v>
      </c>
      <c r="B1359" s="365">
        <f t="shared" si="87"/>
        <v>111357</v>
      </c>
      <c r="C1359" s="366">
        <f t="shared" si="88"/>
        <v>111357</v>
      </c>
      <c r="D1359" s="367">
        <f>'Order Form'!$N$2</f>
        <v>0</v>
      </c>
      <c r="E1359" s="368">
        <f>'Order Form'!$M$11</f>
        <v>0</v>
      </c>
      <c r="F1359" s="368" t="str">
        <f>IF(ISBLANK('Order Form'!$M$12),"",'Order Form'!$M$12)</f>
        <v/>
      </c>
      <c r="G1359" s="369">
        <f t="shared" ca="1" si="90"/>
        <v>42157</v>
      </c>
      <c r="H1359" s="370">
        <f>'Order Form'!$M$13</f>
        <v>0</v>
      </c>
      <c r="I1359" s="371">
        <f>'Order Form'!E400</f>
        <v>10</v>
      </c>
      <c r="J1359" s="372">
        <f>'Order Form'!M400</f>
        <v>0</v>
      </c>
      <c r="K1359" s="367" t="str">
        <f t="shared" si="89"/>
        <v>F</v>
      </c>
      <c r="L13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59" s="367" t="str">
        <f>"SS2016"&amp;"-"&amp;D1359&amp;"-"&amp;'Order Form'!$P$3&amp;"-3"</f>
        <v>SS2016-0-1-3</v>
      </c>
    </row>
    <row r="1360" spans="1:13" x14ac:dyDescent="0.25">
      <c r="A1360" s="364">
        <f>'Order Form'!A401</f>
        <v>104840</v>
      </c>
      <c r="B1360" s="365">
        <f t="shared" si="87"/>
        <v>104840</v>
      </c>
      <c r="C1360" s="366">
        <f t="shared" si="88"/>
        <v>104840</v>
      </c>
      <c r="D1360" s="367">
        <f>'Order Form'!$N$2</f>
        <v>0</v>
      </c>
      <c r="E1360" s="368">
        <f>'Order Form'!$M$11</f>
        <v>0</v>
      </c>
      <c r="F1360" s="368" t="str">
        <f>IF(ISBLANK('Order Form'!$M$12),"",'Order Form'!$M$12)</f>
        <v/>
      </c>
      <c r="G1360" s="369">
        <f t="shared" ca="1" si="90"/>
        <v>42157</v>
      </c>
      <c r="H1360" s="370">
        <f>'Order Form'!$M$13</f>
        <v>0</v>
      </c>
      <c r="I1360" s="371">
        <f>'Order Form'!E401</f>
        <v>10</v>
      </c>
      <c r="J1360" s="372">
        <f>'Order Form'!M401</f>
        <v>0</v>
      </c>
      <c r="K1360" s="367" t="str">
        <f t="shared" si="89"/>
        <v>F</v>
      </c>
      <c r="L13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0" s="367" t="str">
        <f>"SS2016"&amp;"-"&amp;D1360&amp;"-"&amp;'Order Form'!$P$3&amp;"-3"</f>
        <v>SS2016-0-1-3</v>
      </c>
    </row>
    <row r="1361" spans="1:13" x14ac:dyDescent="0.25">
      <c r="A1361" s="364">
        <f>'Order Form'!A402</f>
        <v>108408</v>
      </c>
      <c r="B1361" s="365">
        <f t="shared" ref="B1361:B1424" si="91">A1361</f>
        <v>108408</v>
      </c>
      <c r="C1361" s="366">
        <f t="shared" ref="C1361:C1424" si="92">IF(B1361=0,A1361,B1361)</f>
        <v>108408</v>
      </c>
      <c r="D1361" s="367">
        <f>'Order Form'!$N$2</f>
        <v>0</v>
      </c>
      <c r="E1361" s="368">
        <f>'Order Form'!$M$11</f>
        <v>0</v>
      </c>
      <c r="F1361" s="368" t="str">
        <f>IF(ISBLANK('Order Form'!$M$12),"",'Order Form'!$M$12)</f>
        <v/>
      </c>
      <c r="G1361" s="369">
        <f t="shared" ca="1" si="90"/>
        <v>42157</v>
      </c>
      <c r="H1361" s="370">
        <f>'Order Form'!$M$13</f>
        <v>0</v>
      </c>
      <c r="I1361" s="371">
        <f>'Order Form'!E402</f>
        <v>10</v>
      </c>
      <c r="J1361" s="372">
        <f>'Order Form'!M402</f>
        <v>0</v>
      </c>
      <c r="K1361" s="367" t="str">
        <f t="shared" ref="K1361:K1424" si="93">IF(J1361=0,"F","T")</f>
        <v>F</v>
      </c>
      <c r="L13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1" s="367" t="str">
        <f>"SS2016"&amp;"-"&amp;D1361&amp;"-"&amp;'Order Form'!$P$3&amp;"-3"</f>
        <v>SS2016-0-1-3</v>
      </c>
    </row>
    <row r="1362" spans="1:13" x14ac:dyDescent="0.25">
      <c r="A1362" s="364">
        <f>'Order Form'!A403</f>
        <v>105735</v>
      </c>
      <c r="B1362" s="365">
        <f t="shared" si="91"/>
        <v>105735</v>
      </c>
      <c r="C1362" s="366">
        <f t="shared" si="92"/>
        <v>105735</v>
      </c>
      <c r="D1362" s="367">
        <f>'Order Form'!$N$2</f>
        <v>0</v>
      </c>
      <c r="E1362" s="368">
        <f>'Order Form'!$M$11</f>
        <v>0</v>
      </c>
      <c r="F1362" s="368" t="str">
        <f>IF(ISBLANK('Order Form'!$M$12),"",'Order Form'!$M$12)</f>
        <v/>
      </c>
      <c r="G1362" s="369">
        <f t="shared" ca="1" si="90"/>
        <v>42157</v>
      </c>
      <c r="H1362" s="370">
        <f>'Order Form'!$M$13</f>
        <v>0</v>
      </c>
      <c r="I1362" s="371">
        <f>'Order Form'!E403</f>
        <v>10</v>
      </c>
      <c r="J1362" s="372">
        <f>'Order Form'!M403</f>
        <v>0</v>
      </c>
      <c r="K1362" s="367" t="str">
        <f t="shared" si="93"/>
        <v>F</v>
      </c>
      <c r="L13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2" s="367" t="str">
        <f>"SS2016"&amp;"-"&amp;D1362&amp;"-"&amp;'Order Form'!$P$3&amp;"-3"</f>
        <v>SS2016-0-1-3</v>
      </c>
    </row>
    <row r="1363" spans="1:13" x14ac:dyDescent="0.25">
      <c r="A1363" s="364">
        <f>'Order Form'!A404</f>
        <v>105736</v>
      </c>
      <c r="B1363" s="365">
        <f t="shared" si="91"/>
        <v>105736</v>
      </c>
      <c r="C1363" s="366">
        <f t="shared" si="92"/>
        <v>105736</v>
      </c>
      <c r="D1363" s="367">
        <f>'Order Form'!$N$2</f>
        <v>0</v>
      </c>
      <c r="E1363" s="368">
        <f>'Order Form'!$M$11</f>
        <v>0</v>
      </c>
      <c r="F1363" s="368" t="str">
        <f>IF(ISBLANK('Order Form'!$M$12),"",'Order Form'!$M$12)</f>
        <v/>
      </c>
      <c r="G1363" s="369">
        <f t="shared" ca="1" si="90"/>
        <v>42157</v>
      </c>
      <c r="H1363" s="370">
        <f>'Order Form'!$M$13</f>
        <v>0</v>
      </c>
      <c r="I1363" s="371">
        <f>'Order Form'!E404</f>
        <v>10</v>
      </c>
      <c r="J1363" s="372">
        <f>'Order Form'!M404</f>
        <v>0</v>
      </c>
      <c r="K1363" s="367" t="str">
        <f t="shared" si="93"/>
        <v>F</v>
      </c>
      <c r="L13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3" s="367" t="str">
        <f>"SS2016"&amp;"-"&amp;D1363&amp;"-"&amp;'Order Form'!$P$3&amp;"-3"</f>
        <v>SS2016-0-1-3</v>
      </c>
    </row>
    <row r="1364" spans="1:13" x14ac:dyDescent="0.25">
      <c r="A1364" s="364">
        <f>'Order Form'!A405</f>
        <v>100821</v>
      </c>
      <c r="B1364" s="365">
        <f t="shared" si="91"/>
        <v>100821</v>
      </c>
      <c r="C1364" s="366">
        <f t="shared" si="92"/>
        <v>100821</v>
      </c>
      <c r="D1364" s="367">
        <f>'Order Form'!$N$2</f>
        <v>0</v>
      </c>
      <c r="E1364" s="368">
        <f>'Order Form'!$M$11</f>
        <v>0</v>
      </c>
      <c r="F1364" s="368" t="str">
        <f>IF(ISBLANK('Order Form'!$M$12),"",'Order Form'!$M$12)</f>
        <v/>
      </c>
      <c r="G1364" s="369">
        <f t="shared" ca="1" si="90"/>
        <v>42157</v>
      </c>
      <c r="H1364" s="370">
        <f>'Order Form'!$M$13</f>
        <v>0</v>
      </c>
      <c r="I1364" s="371">
        <f>'Order Form'!E405</f>
        <v>10</v>
      </c>
      <c r="J1364" s="372">
        <f>'Order Form'!M405</f>
        <v>0</v>
      </c>
      <c r="K1364" s="367" t="str">
        <f t="shared" si="93"/>
        <v>F</v>
      </c>
      <c r="L13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4" s="367" t="str">
        <f>"SS2016"&amp;"-"&amp;D1364&amp;"-"&amp;'Order Form'!$P$3&amp;"-3"</f>
        <v>SS2016-0-1-3</v>
      </c>
    </row>
    <row r="1365" spans="1:13" x14ac:dyDescent="0.25">
      <c r="A1365" s="364">
        <f>'Order Form'!A406</f>
        <v>105753</v>
      </c>
      <c r="B1365" s="365">
        <f t="shared" si="91"/>
        <v>105753</v>
      </c>
      <c r="C1365" s="366">
        <f t="shared" si="92"/>
        <v>105753</v>
      </c>
      <c r="D1365" s="367">
        <f>'Order Form'!$N$2</f>
        <v>0</v>
      </c>
      <c r="E1365" s="368">
        <f>'Order Form'!$M$11</f>
        <v>0</v>
      </c>
      <c r="F1365" s="368" t="str">
        <f>IF(ISBLANK('Order Form'!$M$12),"",'Order Form'!$M$12)</f>
        <v/>
      </c>
      <c r="G1365" s="369">
        <f t="shared" ca="1" si="90"/>
        <v>42157</v>
      </c>
      <c r="H1365" s="370">
        <f>'Order Form'!$M$13</f>
        <v>0</v>
      </c>
      <c r="I1365" s="371">
        <f>'Order Form'!E406</f>
        <v>10</v>
      </c>
      <c r="J1365" s="372">
        <f>'Order Form'!M406</f>
        <v>0</v>
      </c>
      <c r="K1365" s="367" t="str">
        <f t="shared" si="93"/>
        <v>F</v>
      </c>
      <c r="L13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5" s="367" t="str">
        <f>"SS2016"&amp;"-"&amp;D1365&amp;"-"&amp;'Order Form'!$P$3&amp;"-3"</f>
        <v>SS2016-0-1-3</v>
      </c>
    </row>
    <row r="1366" spans="1:13" x14ac:dyDescent="0.25">
      <c r="A1366" s="364">
        <f>'Order Form'!A407</f>
        <v>111364</v>
      </c>
      <c r="B1366" s="365">
        <f t="shared" si="91"/>
        <v>111364</v>
      </c>
      <c r="C1366" s="366">
        <f t="shared" si="92"/>
        <v>111364</v>
      </c>
      <c r="D1366" s="367">
        <f>'Order Form'!$N$2</f>
        <v>0</v>
      </c>
      <c r="E1366" s="368">
        <f>'Order Form'!$M$11</f>
        <v>0</v>
      </c>
      <c r="F1366" s="368" t="str">
        <f>IF(ISBLANK('Order Form'!$M$12),"",'Order Form'!$M$12)</f>
        <v/>
      </c>
      <c r="G1366" s="369">
        <f t="shared" ca="1" si="90"/>
        <v>42157</v>
      </c>
      <c r="H1366" s="370">
        <f>'Order Form'!$M$13</f>
        <v>0</v>
      </c>
      <c r="I1366" s="371">
        <f>'Order Form'!E407</f>
        <v>10</v>
      </c>
      <c r="J1366" s="372">
        <f>'Order Form'!M407</f>
        <v>0</v>
      </c>
      <c r="K1366" s="367" t="str">
        <f t="shared" si="93"/>
        <v>F</v>
      </c>
      <c r="L13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6" s="367" t="str">
        <f>"SS2016"&amp;"-"&amp;D1366&amp;"-"&amp;'Order Form'!$P$3&amp;"-3"</f>
        <v>SS2016-0-1-3</v>
      </c>
    </row>
    <row r="1367" spans="1:13" x14ac:dyDescent="0.25">
      <c r="A1367" s="364">
        <f>'Order Form'!A408</f>
        <v>111358</v>
      </c>
      <c r="B1367" s="365">
        <f t="shared" si="91"/>
        <v>111358</v>
      </c>
      <c r="C1367" s="366">
        <f t="shared" si="92"/>
        <v>111358</v>
      </c>
      <c r="D1367" s="367">
        <f>'Order Form'!$N$2</f>
        <v>0</v>
      </c>
      <c r="E1367" s="368">
        <f>'Order Form'!$M$11</f>
        <v>0</v>
      </c>
      <c r="F1367" s="368" t="str">
        <f>IF(ISBLANK('Order Form'!$M$12),"",'Order Form'!$M$12)</f>
        <v/>
      </c>
      <c r="G1367" s="369">
        <f t="shared" ca="1" si="90"/>
        <v>42157</v>
      </c>
      <c r="H1367" s="370">
        <f>'Order Form'!$M$13</f>
        <v>0</v>
      </c>
      <c r="I1367" s="371">
        <f>'Order Form'!E408</f>
        <v>10</v>
      </c>
      <c r="J1367" s="372">
        <f>'Order Form'!M408</f>
        <v>0</v>
      </c>
      <c r="K1367" s="367" t="str">
        <f t="shared" si="93"/>
        <v>F</v>
      </c>
      <c r="L13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7" s="367" t="str">
        <f>"SS2016"&amp;"-"&amp;D1367&amp;"-"&amp;'Order Form'!$P$3&amp;"-3"</f>
        <v>SS2016-0-1-3</v>
      </c>
    </row>
    <row r="1368" spans="1:13" x14ac:dyDescent="0.25">
      <c r="A1368" s="364">
        <f>'Order Form'!A409</f>
        <v>102479</v>
      </c>
      <c r="B1368" s="365">
        <f t="shared" si="91"/>
        <v>102479</v>
      </c>
      <c r="C1368" s="366">
        <f t="shared" si="92"/>
        <v>102479</v>
      </c>
      <c r="D1368" s="367">
        <f>'Order Form'!$N$2</f>
        <v>0</v>
      </c>
      <c r="E1368" s="368">
        <f>'Order Form'!$M$11</f>
        <v>0</v>
      </c>
      <c r="F1368" s="368" t="str">
        <f>IF(ISBLANK('Order Form'!$M$12),"",'Order Form'!$M$12)</f>
        <v/>
      </c>
      <c r="G1368" s="369">
        <f t="shared" ca="1" si="90"/>
        <v>42157</v>
      </c>
      <c r="H1368" s="370">
        <f>'Order Form'!$M$13</f>
        <v>0</v>
      </c>
      <c r="I1368" s="371">
        <f>'Order Form'!E409</f>
        <v>10</v>
      </c>
      <c r="J1368" s="372">
        <f>'Order Form'!M409</f>
        <v>0</v>
      </c>
      <c r="K1368" s="367" t="str">
        <f t="shared" si="93"/>
        <v>F</v>
      </c>
      <c r="L13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8" s="367" t="str">
        <f>"SS2016"&amp;"-"&amp;D1368&amp;"-"&amp;'Order Form'!$P$3&amp;"-3"</f>
        <v>SS2016-0-1-3</v>
      </c>
    </row>
    <row r="1369" spans="1:13" x14ac:dyDescent="0.25">
      <c r="A1369" s="364">
        <f>'Order Form'!A410</f>
        <v>100405</v>
      </c>
      <c r="B1369" s="365">
        <f t="shared" si="91"/>
        <v>100405</v>
      </c>
      <c r="C1369" s="366">
        <f t="shared" si="92"/>
        <v>100405</v>
      </c>
      <c r="D1369" s="367">
        <f>'Order Form'!$N$2</f>
        <v>0</v>
      </c>
      <c r="E1369" s="368">
        <f>'Order Form'!$M$11</f>
        <v>0</v>
      </c>
      <c r="F1369" s="368" t="str">
        <f>IF(ISBLANK('Order Form'!$M$12),"",'Order Form'!$M$12)</f>
        <v/>
      </c>
      <c r="G1369" s="369">
        <f t="shared" ca="1" si="90"/>
        <v>42157</v>
      </c>
      <c r="H1369" s="370">
        <f>'Order Form'!$M$13</f>
        <v>0</v>
      </c>
      <c r="I1369" s="371">
        <f>'Order Form'!E410</f>
        <v>10</v>
      </c>
      <c r="J1369" s="372">
        <f>'Order Form'!M410</f>
        <v>0</v>
      </c>
      <c r="K1369" s="367" t="str">
        <f t="shared" si="93"/>
        <v>F</v>
      </c>
      <c r="L13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69" s="367" t="str">
        <f>"SS2016"&amp;"-"&amp;D1369&amp;"-"&amp;'Order Form'!$P$3&amp;"-3"</f>
        <v>SS2016-0-1-3</v>
      </c>
    </row>
    <row r="1370" spans="1:13" x14ac:dyDescent="0.25">
      <c r="A1370" s="364">
        <f>'Order Form'!A411</f>
        <v>100416</v>
      </c>
      <c r="B1370" s="365">
        <f t="shared" si="91"/>
        <v>100416</v>
      </c>
      <c r="C1370" s="366">
        <f t="shared" si="92"/>
        <v>100416</v>
      </c>
      <c r="D1370" s="367">
        <f>'Order Form'!$N$2</f>
        <v>0</v>
      </c>
      <c r="E1370" s="368">
        <f>'Order Form'!$M$11</f>
        <v>0</v>
      </c>
      <c r="F1370" s="368" t="str">
        <f>IF(ISBLANK('Order Form'!$M$12),"",'Order Form'!$M$12)</f>
        <v/>
      </c>
      <c r="G1370" s="369">
        <f t="shared" ca="1" si="90"/>
        <v>42157</v>
      </c>
      <c r="H1370" s="370">
        <f>'Order Form'!$M$13</f>
        <v>0</v>
      </c>
      <c r="I1370" s="371">
        <f>'Order Form'!E411</f>
        <v>10</v>
      </c>
      <c r="J1370" s="372">
        <f>'Order Form'!M411</f>
        <v>0</v>
      </c>
      <c r="K1370" s="367" t="str">
        <f t="shared" si="93"/>
        <v>F</v>
      </c>
      <c r="L13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0" s="367" t="str">
        <f>"SS2016"&amp;"-"&amp;D1370&amp;"-"&amp;'Order Form'!$P$3&amp;"-3"</f>
        <v>SS2016-0-1-3</v>
      </c>
    </row>
    <row r="1371" spans="1:13" x14ac:dyDescent="0.25">
      <c r="A1371" s="364">
        <f>'Order Form'!A412</f>
        <v>108874</v>
      </c>
      <c r="B1371" s="365">
        <f t="shared" si="91"/>
        <v>108874</v>
      </c>
      <c r="C1371" s="366">
        <f t="shared" si="92"/>
        <v>108874</v>
      </c>
      <c r="D1371" s="367">
        <f>'Order Form'!$N$2</f>
        <v>0</v>
      </c>
      <c r="E1371" s="368">
        <f>'Order Form'!$M$11</f>
        <v>0</v>
      </c>
      <c r="F1371" s="368" t="str">
        <f>IF(ISBLANK('Order Form'!$M$12),"",'Order Form'!$M$12)</f>
        <v/>
      </c>
      <c r="G1371" s="369">
        <f t="shared" ca="1" si="90"/>
        <v>42157</v>
      </c>
      <c r="H1371" s="370">
        <f>'Order Form'!$M$13</f>
        <v>0</v>
      </c>
      <c r="I1371" s="371">
        <f>'Order Form'!E412</f>
        <v>10</v>
      </c>
      <c r="J1371" s="372">
        <f>'Order Form'!M412</f>
        <v>0</v>
      </c>
      <c r="K1371" s="367" t="str">
        <f t="shared" si="93"/>
        <v>F</v>
      </c>
      <c r="L13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1" s="367" t="str">
        <f>"SS2016"&amp;"-"&amp;D1371&amp;"-"&amp;'Order Form'!$P$3&amp;"-3"</f>
        <v>SS2016-0-1-3</v>
      </c>
    </row>
    <row r="1372" spans="1:13" x14ac:dyDescent="0.25">
      <c r="A1372" s="364">
        <f>'Order Form'!A413</f>
        <v>111365</v>
      </c>
      <c r="B1372" s="365">
        <f t="shared" si="91"/>
        <v>111365</v>
      </c>
      <c r="C1372" s="366">
        <f t="shared" si="92"/>
        <v>111365</v>
      </c>
      <c r="D1372" s="367">
        <f>'Order Form'!$N$2</f>
        <v>0</v>
      </c>
      <c r="E1372" s="368">
        <f>'Order Form'!$M$11</f>
        <v>0</v>
      </c>
      <c r="F1372" s="368" t="str">
        <f>IF(ISBLANK('Order Form'!$M$12),"",'Order Form'!$M$12)</f>
        <v/>
      </c>
      <c r="G1372" s="369">
        <f t="shared" ca="1" si="90"/>
        <v>42157</v>
      </c>
      <c r="H1372" s="370">
        <f>'Order Form'!$M$13</f>
        <v>0</v>
      </c>
      <c r="I1372" s="371">
        <f>'Order Form'!E413</f>
        <v>10</v>
      </c>
      <c r="J1372" s="372">
        <f>'Order Form'!M413</f>
        <v>0</v>
      </c>
      <c r="K1372" s="367" t="str">
        <f t="shared" si="93"/>
        <v>F</v>
      </c>
      <c r="L13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2" s="367" t="str">
        <f>"SS2016"&amp;"-"&amp;D1372&amp;"-"&amp;'Order Form'!$P$3&amp;"-3"</f>
        <v>SS2016-0-1-3</v>
      </c>
    </row>
    <row r="1373" spans="1:13" x14ac:dyDescent="0.25">
      <c r="A1373" s="364">
        <f>'Order Form'!A414</f>
        <v>100670</v>
      </c>
      <c r="B1373" s="365">
        <f t="shared" si="91"/>
        <v>100670</v>
      </c>
      <c r="C1373" s="366">
        <f t="shared" si="92"/>
        <v>100670</v>
      </c>
      <c r="D1373" s="367">
        <f>'Order Form'!$N$2</f>
        <v>0</v>
      </c>
      <c r="E1373" s="368">
        <f>'Order Form'!$M$11</f>
        <v>0</v>
      </c>
      <c r="F1373" s="368" t="str">
        <f>IF(ISBLANK('Order Form'!$M$12),"",'Order Form'!$M$12)</f>
        <v/>
      </c>
      <c r="G1373" s="369">
        <f t="shared" ca="1" si="90"/>
        <v>42157</v>
      </c>
      <c r="H1373" s="370">
        <f>'Order Form'!$M$13</f>
        <v>0</v>
      </c>
      <c r="I1373" s="371">
        <f>'Order Form'!E414</f>
        <v>10</v>
      </c>
      <c r="J1373" s="372">
        <f>'Order Form'!M414</f>
        <v>0</v>
      </c>
      <c r="K1373" s="367" t="str">
        <f t="shared" si="93"/>
        <v>F</v>
      </c>
      <c r="L13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3" s="367" t="str">
        <f>"SS2016"&amp;"-"&amp;D1373&amp;"-"&amp;'Order Form'!$P$3&amp;"-3"</f>
        <v>SS2016-0-1-3</v>
      </c>
    </row>
    <row r="1374" spans="1:13" x14ac:dyDescent="0.25">
      <c r="A1374" s="364">
        <f>'Order Form'!A415</f>
        <v>100679</v>
      </c>
      <c r="B1374" s="365">
        <f t="shared" si="91"/>
        <v>100679</v>
      </c>
      <c r="C1374" s="366">
        <f t="shared" si="92"/>
        <v>100679</v>
      </c>
      <c r="D1374" s="367">
        <f>'Order Form'!$N$2</f>
        <v>0</v>
      </c>
      <c r="E1374" s="368">
        <f>'Order Form'!$M$11</f>
        <v>0</v>
      </c>
      <c r="F1374" s="368" t="str">
        <f>IF(ISBLANK('Order Form'!$M$12),"",'Order Form'!$M$12)</f>
        <v/>
      </c>
      <c r="G1374" s="369">
        <f t="shared" ca="1" si="90"/>
        <v>42157</v>
      </c>
      <c r="H1374" s="370">
        <f>'Order Form'!$M$13</f>
        <v>0</v>
      </c>
      <c r="I1374" s="371">
        <f>'Order Form'!E415</f>
        <v>10</v>
      </c>
      <c r="J1374" s="372">
        <f>'Order Form'!M415</f>
        <v>0</v>
      </c>
      <c r="K1374" s="367" t="str">
        <f t="shared" si="93"/>
        <v>F</v>
      </c>
      <c r="L13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4" s="367" t="str">
        <f>"SS2016"&amp;"-"&amp;D1374&amp;"-"&amp;'Order Form'!$P$3&amp;"-3"</f>
        <v>SS2016-0-1-3</v>
      </c>
    </row>
    <row r="1375" spans="1:13" x14ac:dyDescent="0.25">
      <c r="A1375" s="364">
        <f>'Order Form'!A416</f>
        <v>100411</v>
      </c>
      <c r="B1375" s="365">
        <f t="shared" si="91"/>
        <v>100411</v>
      </c>
      <c r="C1375" s="366">
        <f t="shared" si="92"/>
        <v>100411</v>
      </c>
      <c r="D1375" s="367">
        <f>'Order Form'!$N$2</f>
        <v>0</v>
      </c>
      <c r="E1375" s="368">
        <f>'Order Form'!$M$11</f>
        <v>0</v>
      </c>
      <c r="F1375" s="368" t="str">
        <f>IF(ISBLANK('Order Form'!$M$12),"",'Order Form'!$M$12)</f>
        <v/>
      </c>
      <c r="G1375" s="369">
        <f t="shared" ca="1" si="90"/>
        <v>42157</v>
      </c>
      <c r="H1375" s="370">
        <f>'Order Form'!$M$13</f>
        <v>0</v>
      </c>
      <c r="I1375" s="371">
        <f>'Order Form'!E416</f>
        <v>10</v>
      </c>
      <c r="J1375" s="372">
        <f>'Order Form'!M416</f>
        <v>0</v>
      </c>
      <c r="K1375" s="367" t="str">
        <f t="shared" si="93"/>
        <v>F</v>
      </c>
      <c r="L13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5" s="367" t="str">
        <f>"SS2016"&amp;"-"&amp;D1375&amp;"-"&amp;'Order Form'!$P$3&amp;"-3"</f>
        <v>SS2016-0-1-3</v>
      </c>
    </row>
    <row r="1376" spans="1:13" x14ac:dyDescent="0.25">
      <c r="A1376" s="364">
        <f>'Order Form'!A417</f>
        <v>108394</v>
      </c>
      <c r="B1376" s="365">
        <f t="shared" si="91"/>
        <v>108394</v>
      </c>
      <c r="C1376" s="366">
        <f t="shared" si="92"/>
        <v>108394</v>
      </c>
      <c r="D1376" s="367">
        <f>'Order Form'!$N$2</f>
        <v>0</v>
      </c>
      <c r="E1376" s="368">
        <f>'Order Form'!$M$11</f>
        <v>0</v>
      </c>
      <c r="F1376" s="368" t="str">
        <f>IF(ISBLANK('Order Form'!$M$12),"",'Order Form'!$M$12)</f>
        <v/>
      </c>
      <c r="G1376" s="369">
        <f t="shared" ca="1" si="90"/>
        <v>42157</v>
      </c>
      <c r="H1376" s="370">
        <f>'Order Form'!$M$13</f>
        <v>0</v>
      </c>
      <c r="I1376" s="371">
        <f>'Order Form'!E417</f>
        <v>10</v>
      </c>
      <c r="J1376" s="372">
        <f>'Order Form'!M417</f>
        <v>0</v>
      </c>
      <c r="K1376" s="367" t="str">
        <f t="shared" si="93"/>
        <v>F</v>
      </c>
      <c r="L13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6" s="367" t="str">
        <f>"SS2016"&amp;"-"&amp;D1376&amp;"-"&amp;'Order Form'!$P$3&amp;"-3"</f>
        <v>SS2016-0-1-3</v>
      </c>
    </row>
    <row r="1377" spans="1:13" x14ac:dyDescent="0.25">
      <c r="A1377" s="364">
        <f>'Order Form'!A418</f>
        <v>108417</v>
      </c>
      <c r="B1377" s="365">
        <f t="shared" si="91"/>
        <v>108417</v>
      </c>
      <c r="C1377" s="366">
        <f t="shared" si="92"/>
        <v>108417</v>
      </c>
      <c r="D1377" s="367">
        <f>'Order Form'!$N$2</f>
        <v>0</v>
      </c>
      <c r="E1377" s="368">
        <f>'Order Form'!$M$11</f>
        <v>0</v>
      </c>
      <c r="F1377" s="368" t="str">
        <f>IF(ISBLANK('Order Form'!$M$12),"",'Order Form'!$M$12)</f>
        <v/>
      </c>
      <c r="G1377" s="369">
        <f t="shared" ca="1" si="90"/>
        <v>42157</v>
      </c>
      <c r="H1377" s="370">
        <f>'Order Form'!$M$13</f>
        <v>0</v>
      </c>
      <c r="I1377" s="371">
        <f>'Order Form'!E418</f>
        <v>10</v>
      </c>
      <c r="J1377" s="372">
        <f>'Order Form'!M418</f>
        <v>0</v>
      </c>
      <c r="K1377" s="367" t="str">
        <f t="shared" si="93"/>
        <v>F</v>
      </c>
      <c r="L13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7" s="367" t="str">
        <f>"SS2016"&amp;"-"&amp;D1377&amp;"-"&amp;'Order Form'!$P$3&amp;"-3"</f>
        <v>SS2016-0-1-3</v>
      </c>
    </row>
    <row r="1378" spans="1:13" x14ac:dyDescent="0.25">
      <c r="A1378" s="364">
        <f>'Order Form'!A419</f>
        <v>108409</v>
      </c>
      <c r="B1378" s="365">
        <f t="shared" si="91"/>
        <v>108409</v>
      </c>
      <c r="C1378" s="366">
        <f t="shared" si="92"/>
        <v>108409</v>
      </c>
      <c r="D1378" s="367">
        <f>'Order Form'!$N$2</f>
        <v>0</v>
      </c>
      <c r="E1378" s="368">
        <f>'Order Form'!$M$11</f>
        <v>0</v>
      </c>
      <c r="F1378" s="368" t="str">
        <f>IF(ISBLANK('Order Form'!$M$12),"",'Order Form'!$M$12)</f>
        <v/>
      </c>
      <c r="G1378" s="369">
        <f t="shared" ca="1" si="90"/>
        <v>42157</v>
      </c>
      <c r="H1378" s="370">
        <f>'Order Form'!$M$13</f>
        <v>0</v>
      </c>
      <c r="I1378" s="371">
        <f>'Order Form'!E419</f>
        <v>10</v>
      </c>
      <c r="J1378" s="372">
        <f>'Order Form'!M419</f>
        <v>0</v>
      </c>
      <c r="K1378" s="367" t="str">
        <f t="shared" si="93"/>
        <v>F</v>
      </c>
      <c r="L13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8" s="367" t="str">
        <f>"SS2016"&amp;"-"&amp;D1378&amp;"-"&amp;'Order Form'!$P$3&amp;"-3"</f>
        <v>SS2016-0-1-3</v>
      </c>
    </row>
    <row r="1379" spans="1:13" x14ac:dyDescent="0.25">
      <c r="A1379" s="364">
        <f>'Order Form'!A420</f>
        <v>100420</v>
      </c>
      <c r="B1379" s="365">
        <f t="shared" si="91"/>
        <v>100420</v>
      </c>
      <c r="C1379" s="366">
        <f t="shared" si="92"/>
        <v>100420</v>
      </c>
      <c r="D1379" s="367">
        <f>'Order Form'!$N$2</f>
        <v>0</v>
      </c>
      <c r="E1379" s="368">
        <f>'Order Form'!$M$11</f>
        <v>0</v>
      </c>
      <c r="F1379" s="368" t="str">
        <f>IF(ISBLANK('Order Form'!$M$12),"",'Order Form'!$M$12)</f>
        <v/>
      </c>
      <c r="G1379" s="369">
        <f t="shared" ca="1" si="90"/>
        <v>42157</v>
      </c>
      <c r="H1379" s="370">
        <f>'Order Form'!$M$13</f>
        <v>0</v>
      </c>
      <c r="I1379" s="371">
        <f>'Order Form'!E420</f>
        <v>10</v>
      </c>
      <c r="J1379" s="372">
        <f>'Order Form'!M420</f>
        <v>0</v>
      </c>
      <c r="K1379" s="367" t="str">
        <f t="shared" si="93"/>
        <v>F</v>
      </c>
      <c r="L13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79" s="367" t="str">
        <f>"SS2016"&amp;"-"&amp;D1379&amp;"-"&amp;'Order Form'!$P$3&amp;"-3"</f>
        <v>SS2016-0-1-3</v>
      </c>
    </row>
    <row r="1380" spans="1:13" x14ac:dyDescent="0.25">
      <c r="A1380" s="364">
        <f>'Order Form'!A421</f>
        <v>108839</v>
      </c>
      <c r="B1380" s="365">
        <f t="shared" si="91"/>
        <v>108839</v>
      </c>
      <c r="C1380" s="366">
        <f t="shared" si="92"/>
        <v>108839</v>
      </c>
      <c r="D1380" s="367">
        <f>'Order Form'!$N$2</f>
        <v>0</v>
      </c>
      <c r="E1380" s="368">
        <f>'Order Form'!$M$11</f>
        <v>0</v>
      </c>
      <c r="F1380" s="368" t="str">
        <f>IF(ISBLANK('Order Form'!$M$12),"",'Order Form'!$M$12)</f>
        <v/>
      </c>
      <c r="G1380" s="369">
        <f t="shared" ca="1" si="90"/>
        <v>42157</v>
      </c>
      <c r="H1380" s="370">
        <f>'Order Form'!$M$13</f>
        <v>0</v>
      </c>
      <c r="I1380" s="371">
        <f>'Order Form'!E421</f>
        <v>10</v>
      </c>
      <c r="J1380" s="372">
        <f>'Order Form'!M421</f>
        <v>0</v>
      </c>
      <c r="K1380" s="367" t="str">
        <f t="shared" si="93"/>
        <v>F</v>
      </c>
      <c r="L13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0" s="367" t="str">
        <f>"SS2016"&amp;"-"&amp;D1380&amp;"-"&amp;'Order Form'!$P$3&amp;"-3"</f>
        <v>SS2016-0-1-3</v>
      </c>
    </row>
    <row r="1381" spans="1:13" x14ac:dyDescent="0.25">
      <c r="A1381" s="364">
        <f>'Order Form'!A422</f>
        <v>111336</v>
      </c>
      <c r="B1381" s="365">
        <f t="shared" si="91"/>
        <v>111336</v>
      </c>
      <c r="C1381" s="366">
        <f t="shared" si="92"/>
        <v>111336</v>
      </c>
      <c r="D1381" s="367">
        <f>'Order Form'!$N$2</f>
        <v>0</v>
      </c>
      <c r="E1381" s="368">
        <f>'Order Form'!$M$11</f>
        <v>0</v>
      </c>
      <c r="F1381" s="368" t="str">
        <f>IF(ISBLANK('Order Form'!$M$12),"",'Order Form'!$M$12)</f>
        <v/>
      </c>
      <c r="G1381" s="369">
        <f t="shared" ca="1" si="90"/>
        <v>42157</v>
      </c>
      <c r="H1381" s="370">
        <f>'Order Form'!$M$13</f>
        <v>0</v>
      </c>
      <c r="I1381" s="371">
        <f>'Order Form'!E422</f>
        <v>10</v>
      </c>
      <c r="J1381" s="372">
        <f>'Order Form'!M422</f>
        <v>0</v>
      </c>
      <c r="K1381" s="367" t="str">
        <f t="shared" si="93"/>
        <v>F</v>
      </c>
      <c r="L13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1" s="367" t="str">
        <f>"SS2016"&amp;"-"&amp;D1381&amp;"-"&amp;'Order Form'!$P$3&amp;"-3"</f>
        <v>SS2016-0-1-3</v>
      </c>
    </row>
    <row r="1382" spans="1:13" x14ac:dyDescent="0.25">
      <c r="A1382" s="364">
        <f>'Order Form'!A423</f>
        <v>111337</v>
      </c>
      <c r="B1382" s="365">
        <f t="shared" si="91"/>
        <v>111337</v>
      </c>
      <c r="C1382" s="366">
        <f t="shared" si="92"/>
        <v>111337</v>
      </c>
      <c r="D1382" s="367">
        <f>'Order Form'!$N$2</f>
        <v>0</v>
      </c>
      <c r="E1382" s="368">
        <f>'Order Form'!$M$11</f>
        <v>0</v>
      </c>
      <c r="F1382" s="368" t="str">
        <f>IF(ISBLANK('Order Form'!$M$12),"",'Order Form'!$M$12)</f>
        <v/>
      </c>
      <c r="G1382" s="369">
        <f t="shared" ca="1" si="90"/>
        <v>42157</v>
      </c>
      <c r="H1382" s="370">
        <f>'Order Form'!$M$13</f>
        <v>0</v>
      </c>
      <c r="I1382" s="371">
        <f>'Order Form'!E423</f>
        <v>10</v>
      </c>
      <c r="J1382" s="372">
        <f>'Order Form'!M423</f>
        <v>0</v>
      </c>
      <c r="K1382" s="367" t="str">
        <f t="shared" si="93"/>
        <v>F</v>
      </c>
      <c r="L13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2" s="367" t="str">
        <f>"SS2016"&amp;"-"&amp;D1382&amp;"-"&amp;'Order Form'!$P$3&amp;"-3"</f>
        <v>SS2016-0-1-3</v>
      </c>
    </row>
    <row r="1383" spans="1:13" x14ac:dyDescent="0.25">
      <c r="A1383" s="364">
        <f>'Order Form'!A424</f>
        <v>111338</v>
      </c>
      <c r="B1383" s="365">
        <f t="shared" si="91"/>
        <v>111338</v>
      </c>
      <c r="C1383" s="366">
        <f t="shared" si="92"/>
        <v>111338</v>
      </c>
      <c r="D1383" s="367">
        <f>'Order Form'!$N$2</f>
        <v>0</v>
      </c>
      <c r="E1383" s="368">
        <f>'Order Form'!$M$11</f>
        <v>0</v>
      </c>
      <c r="F1383" s="368" t="str">
        <f>IF(ISBLANK('Order Form'!$M$12),"",'Order Form'!$M$12)</f>
        <v/>
      </c>
      <c r="G1383" s="369">
        <f t="shared" ca="1" si="90"/>
        <v>42157</v>
      </c>
      <c r="H1383" s="370">
        <f>'Order Form'!$M$13</f>
        <v>0</v>
      </c>
      <c r="I1383" s="371">
        <f>'Order Form'!E424</f>
        <v>10</v>
      </c>
      <c r="J1383" s="372">
        <f>'Order Form'!M424</f>
        <v>0</v>
      </c>
      <c r="K1383" s="367" t="str">
        <f t="shared" si="93"/>
        <v>F</v>
      </c>
      <c r="L13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3" s="367" t="str">
        <f>"SS2016"&amp;"-"&amp;D1383&amp;"-"&amp;'Order Form'!$P$3&amp;"-3"</f>
        <v>SS2016-0-1-3</v>
      </c>
    </row>
    <row r="1384" spans="1:13" x14ac:dyDescent="0.25">
      <c r="A1384" s="364">
        <f>'Order Form'!A425</f>
        <v>100306</v>
      </c>
      <c r="B1384" s="365">
        <f t="shared" si="91"/>
        <v>100306</v>
      </c>
      <c r="C1384" s="366">
        <f t="shared" si="92"/>
        <v>100306</v>
      </c>
      <c r="D1384" s="367">
        <f>'Order Form'!$N$2</f>
        <v>0</v>
      </c>
      <c r="E1384" s="368">
        <f>'Order Form'!$M$11</f>
        <v>0</v>
      </c>
      <c r="F1384" s="368" t="str">
        <f>IF(ISBLANK('Order Form'!$M$12),"",'Order Form'!$M$12)</f>
        <v/>
      </c>
      <c r="G1384" s="369">
        <f t="shared" ca="1" si="90"/>
        <v>42157</v>
      </c>
      <c r="H1384" s="370">
        <f>'Order Form'!$M$13</f>
        <v>0</v>
      </c>
      <c r="I1384" s="371">
        <f>'Order Form'!E425</f>
        <v>10</v>
      </c>
      <c r="J1384" s="372">
        <f>'Order Form'!M425</f>
        <v>0</v>
      </c>
      <c r="K1384" s="367" t="str">
        <f t="shared" si="93"/>
        <v>F</v>
      </c>
      <c r="L13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4" s="367" t="str">
        <f>"SS2016"&amp;"-"&amp;D1384&amp;"-"&amp;'Order Form'!$P$3&amp;"-3"</f>
        <v>SS2016-0-1-3</v>
      </c>
    </row>
    <row r="1385" spans="1:13" x14ac:dyDescent="0.25">
      <c r="A1385" s="364">
        <f>'Order Form'!A426</f>
        <v>101353</v>
      </c>
      <c r="B1385" s="365">
        <f t="shared" si="91"/>
        <v>101353</v>
      </c>
      <c r="C1385" s="366">
        <f t="shared" si="92"/>
        <v>101353</v>
      </c>
      <c r="D1385" s="367">
        <f>'Order Form'!$N$2</f>
        <v>0</v>
      </c>
      <c r="E1385" s="368">
        <f>'Order Form'!$M$11</f>
        <v>0</v>
      </c>
      <c r="F1385" s="368" t="str">
        <f>IF(ISBLANK('Order Form'!$M$12),"",'Order Form'!$M$12)</f>
        <v/>
      </c>
      <c r="G1385" s="369">
        <f t="shared" ca="1" si="90"/>
        <v>42157</v>
      </c>
      <c r="H1385" s="370">
        <f>'Order Form'!$M$13</f>
        <v>0</v>
      </c>
      <c r="I1385" s="371">
        <f>'Order Form'!E426</f>
        <v>10</v>
      </c>
      <c r="J1385" s="372">
        <f>'Order Form'!M426</f>
        <v>0</v>
      </c>
      <c r="K1385" s="367" t="str">
        <f t="shared" si="93"/>
        <v>F</v>
      </c>
      <c r="L13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5" s="367" t="str">
        <f>"SS2016"&amp;"-"&amp;D1385&amp;"-"&amp;'Order Form'!$P$3&amp;"-3"</f>
        <v>SS2016-0-1-3</v>
      </c>
    </row>
    <row r="1386" spans="1:13" x14ac:dyDescent="0.25">
      <c r="A1386" s="364">
        <f>'Order Form'!A427</f>
        <v>101356</v>
      </c>
      <c r="B1386" s="365">
        <f t="shared" si="91"/>
        <v>101356</v>
      </c>
      <c r="C1386" s="366">
        <f t="shared" si="92"/>
        <v>101356</v>
      </c>
      <c r="D1386" s="367">
        <f>'Order Form'!$N$2</f>
        <v>0</v>
      </c>
      <c r="E1386" s="368">
        <f>'Order Form'!$M$11</f>
        <v>0</v>
      </c>
      <c r="F1386" s="368" t="str">
        <f>IF(ISBLANK('Order Form'!$M$12),"",'Order Form'!$M$12)</f>
        <v/>
      </c>
      <c r="G1386" s="369">
        <f t="shared" ca="1" si="90"/>
        <v>42157</v>
      </c>
      <c r="H1386" s="370">
        <f>'Order Form'!$M$13</f>
        <v>0</v>
      </c>
      <c r="I1386" s="371">
        <f>'Order Form'!E427</f>
        <v>10</v>
      </c>
      <c r="J1386" s="372">
        <f>'Order Form'!M427</f>
        <v>0</v>
      </c>
      <c r="K1386" s="367" t="str">
        <f t="shared" si="93"/>
        <v>F</v>
      </c>
      <c r="L13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6" s="367" t="str">
        <f>"SS2016"&amp;"-"&amp;D1386&amp;"-"&amp;'Order Form'!$P$3&amp;"-3"</f>
        <v>SS2016-0-1-3</v>
      </c>
    </row>
    <row r="1387" spans="1:13" x14ac:dyDescent="0.25">
      <c r="A1387" s="364">
        <f>'Order Form'!A428</f>
        <v>105761</v>
      </c>
      <c r="B1387" s="365">
        <f t="shared" si="91"/>
        <v>105761</v>
      </c>
      <c r="C1387" s="366">
        <f t="shared" si="92"/>
        <v>105761</v>
      </c>
      <c r="D1387" s="367">
        <f>'Order Form'!$N$2</f>
        <v>0</v>
      </c>
      <c r="E1387" s="368">
        <f>'Order Form'!$M$11</f>
        <v>0</v>
      </c>
      <c r="F1387" s="368" t="str">
        <f>IF(ISBLANK('Order Form'!$M$12),"",'Order Form'!$M$12)</f>
        <v/>
      </c>
      <c r="G1387" s="369">
        <f t="shared" ca="1" si="90"/>
        <v>42157</v>
      </c>
      <c r="H1387" s="370">
        <f>'Order Form'!$M$13</f>
        <v>0</v>
      </c>
      <c r="I1387" s="371">
        <f>'Order Form'!E428</f>
        <v>10</v>
      </c>
      <c r="J1387" s="372">
        <f>'Order Form'!M428</f>
        <v>0</v>
      </c>
      <c r="K1387" s="367" t="str">
        <f t="shared" si="93"/>
        <v>F</v>
      </c>
      <c r="L13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7" s="367" t="str">
        <f>"SS2016"&amp;"-"&amp;D1387&amp;"-"&amp;'Order Form'!$P$3&amp;"-3"</f>
        <v>SS2016-0-1-3</v>
      </c>
    </row>
    <row r="1388" spans="1:13" x14ac:dyDescent="0.25">
      <c r="A1388" s="364">
        <f>'Order Form'!A429</f>
        <v>108889</v>
      </c>
      <c r="B1388" s="365">
        <f t="shared" si="91"/>
        <v>108889</v>
      </c>
      <c r="C1388" s="366">
        <f t="shared" si="92"/>
        <v>108889</v>
      </c>
      <c r="D1388" s="367">
        <f>'Order Form'!$N$2</f>
        <v>0</v>
      </c>
      <c r="E1388" s="368">
        <f>'Order Form'!$M$11</f>
        <v>0</v>
      </c>
      <c r="F1388" s="368" t="str">
        <f>IF(ISBLANK('Order Form'!$M$12),"",'Order Form'!$M$12)</f>
        <v/>
      </c>
      <c r="G1388" s="369">
        <f t="shared" ca="1" si="90"/>
        <v>42157</v>
      </c>
      <c r="H1388" s="370">
        <f>'Order Form'!$M$13</f>
        <v>0</v>
      </c>
      <c r="I1388" s="371">
        <f>'Order Form'!E429</f>
        <v>10</v>
      </c>
      <c r="J1388" s="372">
        <f>'Order Form'!M429</f>
        <v>0</v>
      </c>
      <c r="K1388" s="367" t="str">
        <f t="shared" si="93"/>
        <v>F</v>
      </c>
      <c r="L13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8" s="367" t="str">
        <f>"SS2016"&amp;"-"&amp;D1388&amp;"-"&amp;'Order Form'!$P$3&amp;"-3"</f>
        <v>SS2016-0-1-3</v>
      </c>
    </row>
    <row r="1389" spans="1:13" x14ac:dyDescent="0.25">
      <c r="A1389" s="364">
        <f>'Order Form'!A430</f>
        <v>104853</v>
      </c>
      <c r="B1389" s="365">
        <f t="shared" si="91"/>
        <v>104853</v>
      </c>
      <c r="C1389" s="366">
        <f t="shared" si="92"/>
        <v>104853</v>
      </c>
      <c r="D1389" s="367">
        <f>'Order Form'!$N$2</f>
        <v>0</v>
      </c>
      <c r="E1389" s="368">
        <f>'Order Form'!$M$11</f>
        <v>0</v>
      </c>
      <c r="F1389" s="368" t="str">
        <f>IF(ISBLANK('Order Form'!$M$12),"",'Order Form'!$M$12)</f>
        <v/>
      </c>
      <c r="G1389" s="369">
        <f t="shared" ca="1" si="90"/>
        <v>42157</v>
      </c>
      <c r="H1389" s="370">
        <f>'Order Form'!$M$13</f>
        <v>0</v>
      </c>
      <c r="I1389" s="371">
        <f>'Order Form'!E430</f>
        <v>10</v>
      </c>
      <c r="J1389" s="372">
        <f>'Order Form'!M430</f>
        <v>0</v>
      </c>
      <c r="K1389" s="367" t="str">
        <f t="shared" si="93"/>
        <v>F</v>
      </c>
      <c r="L13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89" s="367" t="str">
        <f>"SS2016"&amp;"-"&amp;D1389&amp;"-"&amp;'Order Form'!$P$3&amp;"-3"</f>
        <v>SS2016-0-1-3</v>
      </c>
    </row>
    <row r="1390" spans="1:13" x14ac:dyDescent="0.25">
      <c r="A1390" s="364">
        <f>'Order Form'!A431</f>
        <v>104852</v>
      </c>
      <c r="B1390" s="365">
        <f t="shared" si="91"/>
        <v>104852</v>
      </c>
      <c r="C1390" s="366">
        <f t="shared" si="92"/>
        <v>104852</v>
      </c>
      <c r="D1390" s="367">
        <f>'Order Form'!$N$2</f>
        <v>0</v>
      </c>
      <c r="E1390" s="368">
        <f>'Order Form'!$M$11</f>
        <v>0</v>
      </c>
      <c r="F1390" s="368" t="str">
        <f>IF(ISBLANK('Order Form'!$M$12),"",'Order Form'!$M$12)</f>
        <v/>
      </c>
      <c r="G1390" s="369">
        <f t="shared" ca="1" si="90"/>
        <v>42157</v>
      </c>
      <c r="H1390" s="370">
        <f>'Order Form'!$M$13</f>
        <v>0</v>
      </c>
      <c r="I1390" s="371">
        <f>'Order Form'!E431</f>
        <v>10</v>
      </c>
      <c r="J1390" s="372">
        <f>'Order Form'!M431</f>
        <v>0</v>
      </c>
      <c r="K1390" s="367" t="str">
        <f t="shared" si="93"/>
        <v>F</v>
      </c>
      <c r="L13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0" s="367" t="str">
        <f>"SS2016"&amp;"-"&amp;D1390&amp;"-"&amp;'Order Form'!$P$3&amp;"-3"</f>
        <v>SS2016-0-1-3</v>
      </c>
    </row>
    <row r="1391" spans="1:13" x14ac:dyDescent="0.25">
      <c r="A1391" s="364">
        <f>'Order Form'!A432</f>
        <v>104850</v>
      </c>
      <c r="B1391" s="365">
        <f t="shared" si="91"/>
        <v>104850</v>
      </c>
      <c r="C1391" s="366">
        <f t="shared" si="92"/>
        <v>104850</v>
      </c>
      <c r="D1391" s="367">
        <f>'Order Form'!$N$2</f>
        <v>0</v>
      </c>
      <c r="E1391" s="368">
        <f>'Order Form'!$M$11</f>
        <v>0</v>
      </c>
      <c r="F1391" s="368" t="str">
        <f>IF(ISBLANK('Order Form'!$M$12),"",'Order Form'!$M$12)</f>
        <v/>
      </c>
      <c r="G1391" s="369">
        <f t="shared" ca="1" si="90"/>
        <v>42157</v>
      </c>
      <c r="H1391" s="370">
        <f>'Order Form'!$M$13</f>
        <v>0</v>
      </c>
      <c r="I1391" s="371">
        <f>'Order Form'!E432</f>
        <v>10</v>
      </c>
      <c r="J1391" s="372">
        <f>'Order Form'!M432</f>
        <v>0</v>
      </c>
      <c r="K1391" s="367" t="str">
        <f t="shared" si="93"/>
        <v>F</v>
      </c>
      <c r="L13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1" s="367" t="str">
        <f>"SS2016"&amp;"-"&amp;D1391&amp;"-"&amp;'Order Form'!$P$3&amp;"-3"</f>
        <v>SS2016-0-1-3</v>
      </c>
    </row>
    <row r="1392" spans="1:13" x14ac:dyDescent="0.25">
      <c r="A1392" s="364">
        <f>'Order Form'!A433</f>
        <v>107831</v>
      </c>
      <c r="B1392" s="365">
        <f t="shared" si="91"/>
        <v>107831</v>
      </c>
      <c r="C1392" s="366">
        <f t="shared" si="92"/>
        <v>107831</v>
      </c>
      <c r="D1392" s="367">
        <f>'Order Form'!$N$2</f>
        <v>0</v>
      </c>
      <c r="E1392" s="368">
        <f>'Order Form'!$M$11</f>
        <v>0</v>
      </c>
      <c r="F1392" s="368" t="str">
        <f>IF(ISBLANK('Order Form'!$M$12),"",'Order Form'!$M$12)</f>
        <v/>
      </c>
      <c r="G1392" s="369">
        <f t="shared" ca="1" si="90"/>
        <v>42157</v>
      </c>
      <c r="H1392" s="370">
        <f>'Order Form'!$M$13</f>
        <v>0</v>
      </c>
      <c r="I1392" s="371">
        <f>'Order Form'!E433</f>
        <v>10</v>
      </c>
      <c r="J1392" s="372">
        <f>'Order Form'!M433</f>
        <v>0</v>
      </c>
      <c r="K1392" s="367" t="str">
        <f t="shared" si="93"/>
        <v>F</v>
      </c>
      <c r="L13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2" s="367" t="str">
        <f>"SS2016"&amp;"-"&amp;D1392&amp;"-"&amp;'Order Form'!$P$3&amp;"-3"</f>
        <v>SS2016-0-1-3</v>
      </c>
    </row>
    <row r="1393" spans="1:13" x14ac:dyDescent="0.25">
      <c r="A1393" s="364">
        <f>'Order Form'!A434</f>
        <v>111394</v>
      </c>
      <c r="B1393" s="365">
        <f t="shared" si="91"/>
        <v>111394</v>
      </c>
      <c r="C1393" s="366">
        <f t="shared" si="92"/>
        <v>111394</v>
      </c>
      <c r="D1393" s="367">
        <f>'Order Form'!$N$2</f>
        <v>0</v>
      </c>
      <c r="E1393" s="368">
        <f>'Order Form'!$M$11</f>
        <v>0</v>
      </c>
      <c r="F1393" s="368" t="str">
        <f>IF(ISBLANK('Order Form'!$M$12),"",'Order Form'!$M$12)</f>
        <v/>
      </c>
      <c r="G1393" s="369">
        <f t="shared" ca="1" si="90"/>
        <v>42157</v>
      </c>
      <c r="H1393" s="370">
        <f>'Order Form'!$M$13</f>
        <v>0</v>
      </c>
      <c r="I1393" s="371">
        <f>'Order Form'!E434</f>
        <v>12.5</v>
      </c>
      <c r="J1393" s="372">
        <f>'Order Form'!M434</f>
        <v>0</v>
      </c>
      <c r="K1393" s="367" t="str">
        <f t="shared" si="93"/>
        <v>F</v>
      </c>
      <c r="L13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3" s="367" t="str">
        <f>"SS2016"&amp;"-"&amp;D1393&amp;"-"&amp;'Order Form'!$P$3&amp;"-3"</f>
        <v>SS2016-0-1-3</v>
      </c>
    </row>
    <row r="1394" spans="1:13" x14ac:dyDescent="0.25">
      <c r="A1394" s="364">
        <f>'Order Form'!A435</f>
        <v>108901</v>
      </c>
      <c r="B1394" s="365">
        <f t="shared" si="91"/>
        <v>108901</v>
      </c>
      <c r="C1394" s="366">
        <f t="shared" si="92"/>
        <v>108901</v>
      </c>
      <c r="D1394" s="367">
        <f>'Order Form'!$N$2</f>
        <v>0</v>
      </c>
      <c r="E1394" s="368">
        <f>'Order Form'!$M$11</f>
        <v>0</v>
      </c>
      <c r="F1394" s="368" t="str">
        <f>IF(ISBLANK('Order Form'!$M$12),"",'Order Form'!$M$12)</f>
        <v/>
      </c>
      <c r="G1394" s="369">
        <f t="shared" ca="1" si="90"/>
        <v>42157</v>
      </c>
      <c r="H1394" s="370">
        <f>'Order Form'!$M$13</f>
        <v>0</v>
      </c>
      <c r="I1394" s="371">
        <f>'Order Form'!E435</f>
        <v>12.5</v>
      </c>
      <c r="J1394" s="372">
        <f>'Order Form'!M435</f>
        <v>0</v>
      </c>
      <c r="K1394" s="367" t="str">
        <f t="shared" si="93"/>
        <v>F</v>
      </c>
      <c r="L13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4" s="367" t="str">
        <f>"SS2016"&amp;"-"&amp;D1394&amp;"-"&amp;'Order Form'!$P$3&amp;"-3"</f>
        <v>SS2016-0-1-3</v>
      </c>
    </row>
    <row r="1395" spans="1:13" x14ac:dyDescent="0.25">
      <c r="A1395" s="364">
        <f>'Order Form'!A436</f>
        <v>111393</v>
      </c>
      <c r="B1395" s="365">
        <f t="shared" si="91"/>
        <v>111393</v>
      </c>
      <c r="C1395" s="366">
        <f t="shared" si="92"/>
        <v>111393</v>
      </c>
      <c r="D1395" s="367">
        <f>'Order Form'!$N$2</f>
        <v>0</v>
      </c>
      <c r="E1395" s="368">
        <f>'Order Form'!$M$11</f>
        <v>0</v>
      </c>
      <c r="F1395" s="368" t="str">
        <f>IF(ISBLANK('Order Form'!$M$12),"",'Order Form'!$M$12)</f>
        <v/>
      </c>
      <c r="G1395" s="369">
        <f t="shared" ca="1" si="90"/>
        <v>42157</v>
      </c>
      <c r="H1395" s="370">
        <f>'Order Form'!$M$13</f>
        <v>0</v>
      </c>
      <c r="I1395" s="371">
        <f>'Order Form'!E436</f>
        <v>12.5</v>
      </c>
      <c r="J1395" s="372">
        <f>'Order Form'!M436</f>
        <v>0</v>
      </c>
      <c r="K1395" s="367" t="str">
        <f t="shared" si="93"/>
        <v>F</v>
      </c>
      <c r="L13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5" s="367" t="str">
        <f>"SS2016"&amp;"-"&amp;D1395&amp;"-"&amp;'Order Form'!$P$3&amp;"-3"</f>
        <v>SS2016-0-1-3</v>
      </c>
    </row>
    <row r="1396" spans="1:13" x14ac:dyDescent="0.25">
      <c r="A1396" s="364">
        <f>'Order Form'!A437</f>
        <v>111395</v>
      </c>
      <c r="B1396" s="365">
        <f t="shared" si="91"/>
        <v>111395</v>
      </c>
      <c r="C1396" s="366">
        <f t="shared" si="92"/>
        <v>111395</v>
      </c>
      <c r="D1396" s="367">
        <f>'Order Form'!$N$2</f>
        <v>0</v>
      </c>
      <c r="E1396" s="368">
        <f>'Order Form'!$M$11</f>
        <v>0</v>
      </c>
      <c r="F1396" s="368" t="str">
        <f>IF(ISBLANK('Order Form'!$M$12),"",'Order Form'!$M$12)</f>
        <v/>
      </c>
      <c r="G1396" s="369">
        <f t="shared" ca="1" si="90"/>
        <v>42157</v>
      </c>
      <c r="H1396" s="370">
        <f>'Order Form'!$M$13</f>
        <v>0</v>
      </c>
      <c r="I1396" s="371">
        <f>'Order Form'!E437</f>
        <v>12.5</v>
      </c>
      <c r="J1396" s="372">
        <f>'Order Form'!M437</f>
        <v>0</v>
      </c>
      <c r="K1396" s="367" t="str">
        <f t="shared" si="93"/>
        <v>F</v>
      </c>
      <c r="L13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6" s="367" t="str">
        <f>"SS2016"&amp;"-"&amp;D1396&amp;"-"&amp;'Order Form'!$P$3&amp;"-3"</f>
        <v>SS2016-0-1-3</v>
      </c>
    </row>
    <row r="1397" spans="1:13" x14ac:dyDescent="0.25">
      <c r="A1397" s="364">
        <f>'Order Form'!A438</f>
        <v>111392</v>
      </c>
      <c r="B1397" s="365">
        <f t="shared" si="91"/>
        <v>111392</v>
      </c>
      <c r="C1397" s="366">
        <f t="shared" si="92"/>
        <v>111392</v>
      </c>
      <c r="D1397" s="367">
        <f>'Order Form'!$N$2</f>
        <v>0</v>
      </c>
      <c r="E1397" s="368">
        <f>'Order Form'!$M$11</f>
        <v>0</v>
      </c>
      <c r="F1397" s="368" t="str">
        <f>IF(ISBLANK('Order Form'!$M$12),"",'Order Form'!$M$12)</f>
        <v/>
      </c>
      <c r="G1397" s="369">
        <f t="shared" ca="1" si="90"/>
        <v>42157</v>
      </c>
      <c r="H1397" s="370">
        <f>'Order Form'!$M$13</f>
        <v>0</v>
      </c>
      <c r="I1397" s="371">
        <f>'Order Form'!E438</f>
        <v>12.5</v>
      </c>
      <c r="J1397" s="372">
        <f>'Order Form'!M438</f>
        <v>0</v>
      </c>
      <c r="K1397" s="367" t="str">
        <f t="shared" si="93"/>
        <v>F</v>
      </c>
      <c r="L13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7" s="367" t="str">
        <f>"SS2016"&amp;"-"&amp;D1397&amp;"-"&amp;'Order Form'!$P$3&amp;"-3"</f>
        <v>SS2016-0-1-3</v>
      </c>
    </row>
    <row r="1398" spans="1:13" x14ac:dyDescent="0.25">
      <c r="A1398" s="364">
        <f>'Order Form'!A439</f>
        <v>111396</v>
      </c>
      <c r="B1398" s="365">
        <f t="shared" si="91"/>
        <v>111396</v>
      </c>
      <c r="C1398" s="366">
        <f t="shared" si="92"/>
        <v>111396</v>
      </c>
      <c r="D1398" s="367">
        <f>'Order Form'!$N$2</f>
        <v>0</v>
      </c>
      <c r="E1398" s="368">
        <f>'Order Form'!$M$11</f>
        <v>0</v>
      </c>
      <c r="F1398" s="368" t="str">
        <f>IF(ISBLANK('Order Form'!$M$12),"",'Order Form'!$M$12)</f>
        <v/>
      </c>
      <c r="G1398" s="369">
        <f t="shared" ca="1" si="90"/>
        <v>42157</v>
      </c>
      <c r="H1398" s="370">
        <f>'Order Form'!$M$13</f>
        <v>0</v>
      </c>
      <c r="I1398" s="371">
        <f>'Order Form'!E439</f>
        <v>12.5</v>
      </c>
      <c r="J1398" s="372">
        <f>'Order Form'!M439</f>
        <v>0</v>
      </c>
      <c r="K1398" s="367" t="str">
        <f t="shared" si="93"/>
        <v>F</v>
      </c>
      <c r="L13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8" s="367" t="str">
        <f>"SS2016"&amp;"-"&amp;D1398&amp;"-"&amp;'Order Form'!$P$3&amp;"-3"</f>
        <v>SS2016-0-1-3</v>
      </c>
    </row>
    <row r="1399" spans="1:13" x14ac:dyDescent="0.25">
      <c r="A1399" s="364">
        <f>'Order Form'!A440</f>
        <v>111628.999</v>
      </c>
      <c r="B1399" s="365">
        <f t="shared" si="91"/>
        <v>111628.999</v>
      </c>
      <c r="C1399" s="366">
        <f t="shared" si="92"/>
        <v>111628.999</v>
      </c>
      <c r="D1399" s="367">
        <f>'Order Form'!$N$2</f>
        <v>0</v>
      </c>
      <c r="E1399" s="368">
        <f>'Order Form'!$M$11</f>
        <v>0</v>
      </c>
      <c r="F1399" s="368" t="str">
        <f>IF(ISBLANK('Order Form'!$M$12),"",'Order Form'!$M$12)</f>
        <v/>
      </c>
      <c r="G1399" s="369">
        <f t="shared" ca="1" si="90"/>
        <v>42157</v>
      </c>
      <c r="H1399" s="370">
        <f>'Order Form'!$M$13</f>
        <v>0</v>
      </c>
      <c r="I1399" s="371">
        <f>'Order Form'!E440</f>
        <v>13.5</v>
      </c>
      <c r="J1399" s="372">
        <f>'Order Form'!M440</f>
        <v>0</v>
      </c>
      <c r="K1399" s="367" t="str">
        <f t="shared" si="93"/>
        <v>F</v>
      </c>
      <c r="L13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399" s="367" t="str">
        <f>"SS2016"&amp;"-"&amp;D1399&amp;"-"&amp;'Order Form'!$P$3&amp;"-3"</f>
        <v>SS2016-0-1-3</v>
      </c>
    </row>
    <row r="1400" spans="1:13" x14ac:dyDescent="0.25">
      <c r="A1400" s="364">
        <f>'Order Form'!A441</f>
        <v>111628.75199999999</v>
      </c>
      <c r="B1400" s="365">
        <f t="shared" si="91"/>
        <v>111628.75199999999</v>
      </c>
      <c r="C1400" s="366">
        <f t="shared" si="92"/>
        <v>111628.75199999999</v>
      </c>
      <c r="D1400" s="367">
        <f>'Order Form'!$N$2</f>
        <v>0</v>
      </c>
      <c r="E1400" s="368">
        <f>'Order Form'!$M$11</f>
        <v>0</v>
      </c>
      <c r="F1400" s="368" t="str">
        <f>IF(ISBLANK('Order Form'!$M$12),"",'Order Form'!$M$12)</f>
        <v/>
      </c>
      <c r="G1400" s="369">
        <f t="shared" ca="1" si="90"/>
        <v>42157</v>
      </c>
      <c r="H1400" s="370">
        <f>'Order Form'!$M$13</f>
        <v>0</v>
      </c>
      <c r="I1400" s="371">
        <f>'Order Form'!E441</f>
        <v>13.5</v>
      </c>
      <c r="J1400" s="372">
        <f>'Order Form'!M441</f>
        <v>0</v>
      </c>
      <c r="K1400" s="367" t="str">
        <f t="shared" si="93"/>
        <v>F</v>
      </c>
      <c r="L14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0" s="367" t="str">
        <f>"SS2016"&amp;"-"&amp;D1400&amp;"-"&amp;'Order Form'!$P$3&amp;"-3"</f>
        <v>SS2016-0-1-3</v>
      </c>
    </row>
    <row r="1401" spans="1:13" x14ac:dyDescent="0.25">
      <c r="A1401" s="364">
        <f>'Order Form'!A442</f>
        <v>111628.42</v>
      </c>
      <c r="B1401" s="365">
        <f t="shared" si="91"/>
        <v>111628.42</v>
      </c>
      <c r="C1401" s="366">
        <f t="shared" si="92"/>
        <v>111628.42</v>
      </c>
      <c r="D1401" s="367">
        <f>'Order Form'!$N$2</f>
        <v>0</v>
      </c>
      <c r="E1401" s="368">
        <f>'Order Form'!$M$11</f>
        <v>0</v>
      </c>
      <c r="F1401" s="368" t="str">
        <f>IF(ISBLANK('Order Form'!$M$12),"",'Order Form'!$M$12)</f>
        <v/>
      </c>
      <c r="G1401" s="369">
        <f t="shared" ca="1" si="90"/>
        <v>42157</v>
      </c>
      <c r="H1401" s="370">
        <f>'Order Form'!$M$13</f>
        <v>0</v>
      </c>
      <c r="I1401" s="371">
        <f>'Order Form'!E442</f>
        <v>13.5</v>
      </c>
      <c r="J1401" s="372">
        <f>'Order Form'!M442</f>
        <v>0</v>
      </c>
      <c r="K1401" s="367" t="str">
        <f t="shared" si="93"/>
        <v>F</v>
      </c>
      <c r="L14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1" s="367" t="str">
        <f>"SS2016"&amp;"-"&amp;D1401&amp;"-"&amp;'Order Form'!$P$3&amp;"-3"</f>
        <v>SS2016-0-1-3</v>
      </c>
    </row>
    <row r="1402" spans="1:13" x14ac:dyDescent="0.25">
      <c r="A1402" s="364">
        <f>'Order Form'!A443</f>
        <v>111628.791</v>
      </c>
      <c r="B1402" s="365">
        <f t="shared" si="91"/>
        <v>111628.791</v>
      </c>
      <c r="C1402" s="366">
        <f t="shared" si="92"/>
        <v>111628.791</v>
      </c>
      <c r="D1402" s="367">
        <f>'Order Form'!$N$2</f>
        <v>0</v>
      </c>
      <c r="E1402" s="368">
        <f>'Order Form'!$M$11</f>
        <v>0</v>
      </c>
      <c r="F1402" s="368" t="str">
        <f>IF(ISBLANK('Order Form'!$M$12),"",'Order Form'!$M$12)</f>
        <v/>
      </c>
      <c r="G1402" s="369">
        <f t="shared" ca="1" si="90"/>
        <v>42157</v>
      </c>
      <c r="H1402" s="370">
        <f>'Order Form'!$M$13</f>
        <v>0</v>
      </c>
      <c r="I1402" s="371">
        <f>'Order Form'!E443</f>
        <v>13.5</v>
      </c>
      <c r="J1402" s="372">
        <f>'Order Form'!M443</f>
        <v>0</v>
      </c>
      <c r="K1402" s="367" t="str">
        <f t="shared" si="93"/>
        <v>F</v>
      </c>
      <c r="L14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2" s="367" t="str">
        <f>"SS2016"&amp;"-"&amp;D1402&amp;"-"&amp;'Order Form'!$P$3&amp;"-3"</f>
        <v>SS2016-0-1-3</v>
      </c>
    </row>
    <row r="1403" spans="1:13" x14ac:dyDescent="0.25">
      <c r="A1403" s="364">
        <f>'Order Form'!A444</f>
        <v>105679</v>
      </c>
      <c r="B1403" s="365">
        <f t="shared" si="91"/>
        <v>105679</v>
      </c>
      <c r="C1403" s="366">
        <f t="shared" si="92"/>
        <v>105679</v>
      </c>
      <c r="D1403" s="367">
        <f>'Order Form'!$N$2</f>
        <v>0</v>
      </c>
      <c r="E1403" s="368">
        <f>'Order Form'!$M$11</f>
        <v>0</v>
      </c>
      <c r="F1403" s="368" t="str">
        <f>IF(ISBLANK('Order Form'!$M$12),"",'Order Form'!$M$12)</f>
        <v/>
      </c>
      <c r="G1403" s="369">
        <f t="shared" ca="1" si="90"/>
        <v>42157</v>
      </c>
      <c r="H1403" s="370">
        <f>'Order Form'!$M$13</f>
        <v>0</v>
      </c>
      <c r="I1403" s="371">
        <f>'Order Form'!E444</f>
        <v>16</v>
      </c>
      <c r="J1403" s="372">
        <f>'Order Form'!M444</f>
        <v>0</v>
      </c>
      <c r="K1403" s="367" t="str">
        <f t="shared" si="93"/>
        <v>F</v>
      </c>
      <c r="L14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3" s="367" t="str">
        <f>"SS2016"&amp;"-"&amp;D1403&amp;"-"&amp;'Order Form'!$P$3&amp;"-3"</f>
        <v>SS2016-0-1-3</v>
      </c>
    </row>
    <row r="1404" spans="1:13" x14ac:dyDescent="0.25">
      <c r="A1404" s="364">
        <f>'Order Form'!A445</f>
        <v>108812</v>
      </c>
      <c r="B1404" s="365">
        <f t="shared" si="91"/>
        <v>108812</v>
      </c>
      <c r="C1404" s="366">
        <f t="shared" si="92"/>
        <v>108812</v>
      </c>
      <c r="D1404" s="367">
        <f>'Order Form'!$N$2</f>
        <v>0</v>
      </c>
      <c r="E1404" s="368">
        <f>'Order Form'!$M$11</f>
        <v>0</v>
      </c>
      <c r="F1404" s="368" t="str">
        <f>IF(ISBLANK('Order Form'!$M$12),"",'Order Form'!$M$12)</f>
        <v/>
      </c>
      <c r="G1404" s="369">
        <f t="shared" ca="1" si="90"/>
        <v>42157</v>
      </c>
      <c r="H1404" s="370">
        <f>'Order Form'!$M$13</f>
        <v>0</v>
      </c>
      <c r="I1404" s="371">
        <f>'Order Form'!E445</f>
        <v>14.5</v>
      </c>
      <c r="J1404" s="372">
        <f>'Order Form'!M445</f>
        <v>0</v>
      </c>
      <c r="K1404" s="367" t="str">
        <f t="shared" si="93"/>
        <v>F</v>
      </c>
      <c r="L14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4" s="367" t="str">
        <f>"SS2016"&amp;"-"&amp;D1404&amp;"-"&amp;'Order Form'!$P$3&amp;"-3"</f>
        <v>SS2016-0-1-3</v>
      </c>
    </row>
    <row r="1405" spans="1:13" x14ac:dyDescent="0.25">
      <c r="A1405" s="364">
        <f>'Order Form'!A446</f>
        <v>101014</v>
      </c>
      <c r="B1405" s="365">
        <f t="shared" si="91"/>
        <v>101014</v>
      </c>
      <c r="C1405" s="366">
        <f t="shared" si="92"/>
        <v>101014</v>
      </c>
      <c r="D1405" s="367">
        <f>'Order Form'!$N$2</f>
        <v>0</v>
      </c>
      <c r="E1405" s="368">
        <f>'Order Form'!$M$11</f>
        <v>0</v>
      </c>
      <c r="F1405" s="368" t="str">
        <f>IF(ISBLANK('Order Form'!$M$12),"",'Order Form'!$M$12)</f>
        <v/>
      </c>
      <c r="G1405" s="369">
        <f t="shared" ca="1" si="90"/>
        <v>42157</v>
      </c>
      <c r="H1405" s="370">
        <f>'Order Form'!$M$13</f>
        <v>0</v>
      </c>
      <c r="I1405" s="371">
        <f>'Order Form'!E446</f>
        <v>14.5</v>
      </c>
      <c r="J1405" s="372">
        <f>'Order Form'!M446</f>
        <v>0</v>
      </c>
      <c r="K1405" s="367" t="str">
        <f t="shared" si="93"/>
        <v>F</v>
      </c>
      <c r="L14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5" s="367" t="str">
        <f>"SS2016"&amp;"-"&amp;D1405&amp;"-"&amp;'Order Form'!$P$3&amp;"-3"</f>
        <v>SS2016-0-1-3</v>
      </c>
    </row>
    <row r="1406" spans="1:13" x14ac:dyDescent="0.25">
      <c r="A1406" s="364">
        <f>'Order Form'!A447</f>
        <v>100638</v>
      </c>
      <c r="B1406" s="365">
        <f t="shared" si="91"/>
        <v>100638</v>
      </c>
      <c r="C1406" s="366">
        <f t="shared" si="92"/>
        <v>100638</v>
      </c>
      <c r="D1406" s="367">
        <f>'Order Form'!$N$2</f>
        <v>0</v>
      </c>
      <c r="E1406" s="368">
        <f>'Order Form'!$M$11</f>
        <v>0</v>
      </c>
      <c r="F1406" s="368" t="str">
        <f>IF(ISBLANK('Order Form'!$M$12),"",'Order Form'!$M$12)</f>
        <v/>
      </c>
      <c r="G1406" s="369">
        <f t="shared" ca="1" si="90"/>
        <v>42157</v>
      </c>
      <c r="H1406" s="370">
        <f>'Order Form'!$M$13</f>
        <v>0</v>
      </c>
      <c r="I1406" s="371">
        <f>'Order Form'!E447</f>
        <v>14.5</v>
      </c>
      <c r="J1406" s="372">
        <f>'Order Form'!M447</f>
        <v>0</v>
      </c>
      <c r="K1406" s="367" t="str">
        <f t="shared" si="93"/>
        <v>F</v>
      </c>
      <c r="L14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6" s="367" t="str">
        <f>"SS2016"&amp;"-"&amp;D1406&amp;"-"&amp;'Order Form'!$P$3&amp;"-3"</f>
        <v>SS2016-0-1-3</v>
      </c>
    </row>
    <row r="1407" spans="1:13" x14ac:dyDescent="0.25">
      <c r="A1407" s="364">
        <f>'Order Form'!A448</f>
        <v>111335</v>
      </c>
      <c r="B1407" s="365">
        <f t="shared" si="91"/>
        <v>111335</v>
      </c>
      <c r="C1407" s="366">
        <f t="shared" si="92"/>
        <v>111335</v>
      </c>
      <c r="D1407" s="367">
        <f>'Order Form'!$N$2</f>
        <v>0</v>
      </c>
      <c r="E1407" s="368">
        <f>'Order Form'!$M$11</f>
        <v>0</v>
      </c>
      <c r="F1407" s="368" t="str">
        <f>IF(ISBLANK('Order Form'!$M$12),"",'Order Form'!$M$12)</f>
        <v/>
      </c>
      <c r="G1407" s="369">
        <f t="shared" ca="1" si="90"/>
        <v>42157</v>
      </c>
      <c r="H1407" s="370">
        <f>'Order Form'!$M$13</f>
        <v>0</v>
      </c>
      <c r="I1407" s="371">
        <f>'Order Form'!E448</f>
        <v>14.5</v>
      </c>
      <c r="J1407" s="372">
        <f>'Order Form'!M448</f>
        <v>0</v>
      </c>
      <c r="K1407" s="367" t="str">
        <f t="shared" si="93"/>
        <v>F</v>
      </c>
      <c r="L14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7" s="367" t="str">
        <f>"SS2016"&amp;"-"&amp;D1407&amp;"-"&amp;'Order Form'!$P$3&amp;"-3"</f>
        <v>SS2016-0-1-3</v>
      </c>
    </row>
    <row r="1408" spans="1:13" x14ac:dyDescent="0.25">
      <c r="A1408" s="364">
        <f>'Order Form'!A449</f>
        <v>100202</v>
      </c>
      <c r="B1408" s="365">
        <f t="shared" si="91"/>
        <v>100202</v>
      </c>
      <c r="C1408" s="366">
        <f t="shared" si="92"/>
        <v>100202</v>
      </c>
      <c r="D1408" s="367">
        <f>'Order Form'!$N$2</f>
        <v>0</v>
      </c>
      <c r="E1408" s="368">
        <f>'Order Form'!$M$11</f>
        <v>0</v>
      </c>
      <c r="F1408" s="368" t="str">
        <f>IF(ISBLANK('Order Form'!$M$12),"",'Order Form'!$M$12)</f>
        <v/>
      </c>
      <c r="G1408" s="369">
        <f t="shared" ca="1" si="90"/>
        <v>42157</v>
      </c>
      <c r="H1408" s="370">
        <f>'Order Form'!$M$13</f>
        <v>0</v>
      </c>
      <c r="I1408" s="371">
        <f>'Order Form'!E449</f>
        <v>14.5</v>
      </c>
      <c r="J1408" s="372">
        <f>'Order Form'!M449</f>
        <v>0</v>
      </c>
      <c r="K1408" s="367" t="str">
        <f t="shared" si="93"/>
        <v>F</v>
      </c>
      <c r="L14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8" s="367" t="str">
        <f>"SS2016"&amp;"-"&amp;D1408&amp;"-"&amp;'Order Form'!$P$3&amp;"-3"</f>
        <v>SS2016-0-1-3</v>
      </c>
    </row>
    <row r="1409" spans="1:13" x14ac:dyDescent="0.25">
      <c r="A1409" s="364">
        <f>'Order Form'!A450</f>
        <v>100203</v>
      </c>
      <c r="B1409" s="365">
        <f t="shared" si="91"/>
        <v>100203</v>
      </c>
      <c r="C1409" s="366">
        <f t="shared" si="92"/>
        <v>100203</v>
      </c>
      <c r="D1409" s="367">
        <f>'Order Form'!$N$2</f>
        <v>0</v>
      </c>
      <c r="E1409" s="368">
        <f>'Order Form'!$M$11</f>
        <v>0</v>
      </c>
      <c r="F1409" s="368" t="str">
        <f>IF(ISBLANK('Order Form'!$M$12),"",'Order Form'!$M$12)</f>
        <v/>
      </c>
      <c r="G1409" s="369">
        <f t="shared" ca="1" si="90"/>
        <v>42157</v>
      </c>
      <c r="H1409" s="370">
        <f>'Order Form'!$M$13</f>
        <v>0</v>
      </c>
      <c r="I1409" s="371">
        <f>'Order Form'!E450</f>
        <v>14.5</v>
      </c>
      <c r="J1409" s="372">
        <f>'Order Form'!M450</f>
        <v>0</v>
      </c>
      <c r="K1409" s="367" t="str">
        <f t="shared" si="93"/>
        <v>F</v>
      </c>
      <c r="L14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09" s="367" t="str">
        <f>"SS2016"&amp;"-"&amp;D1409&amp;"-"&amp;'Order Form'!$P$3&amp;"-3"</f>
        <v>SS2016-0-1-3</v>
      </c>
    </row>
    <row r="1410" spans="1:13" x14ac:dyDescent="0.25">
      <c r="A1410" s="364">
        <f>'Order Form'!A451</f>
        <v>100637</v>
      </c>
      <c r="B1410" s="365">
        <f t="shared" si="91"/>
        <v>100637</v>
      </c>
      <c r="C1410" s="366">
        <f t="shared" si="92"/>
        <v>100637</v>
      </c>
      <c r="D1410" s="367">
        <f>'Order Form'!$N$2</f>
        <v>0</v>
      </c>
      <c r="E1410" s="368">
        <f>'Order Form'!$M$11</f>
        <v>0</v>
      </c>
      <c r="F1410" s="368" t="str">
        <f>IF(ISBLANK('Order Form'!$M$12),"",'Order Form'!$M$12)</f>
        <v/>
      </c>
      <c r="G1410" s="369">
        <f t="shared" ref="G1410:G1473" ca="1" si="94">TODAY()</f>
        <v>42157</v>
      </c>
      <c r="H1410" s="370">
        <f>'Order Form'!$M$13</f>
        <v>0</v>
      </c>
      <c r="I1410" s="371">
        <f>'Order Form'!E451</f>
        <v>14.5</v>
      </c>
      <c r="J1410" s="372">
        <f>'Order Form'!M451</f>
        <v>0</v>
      </c>
      <c r="K1410" s="367" t="str">
        <f t="shared" si="93"/>
        <v>F</v>
      </c>
      <c r="L14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0" s="367" t="str">
        <f>"SS2016"&amp;"-"&amp;D1410&amp;"-"&amp;'Order Form'!$P$3&amp;"-3"</f>
        <v>SS2016-0-1-3</v>
      </c>
    </row>
    <row r="1411" spans="1:13" x14ac:dyDescent="0.25">
      <c r="A1411" s="364">
        <f>'Order Form'!A452</f>
        <v>100471</v>
      </c>
      <c r="B1411" s="365">
        <f t="shared" si="91"/>
        <v>100471</v>
      </c>
      <c r="C1411" s="366">
        <f t="shared" si="92"/>
        <v>100471</v>
      </c>
      <c r="D1411" s="367">
        <f>'Order Form'!$N$2</f>
        <v>0</v>
      </c>
      <c r="E1411" s="368">
        <f>'Order Form'!$M$11</f>
        <v>0</v>
      </c>
      <c r="F1411" s="368" t="str">
        <f>IF(ISBLANK('Order Form'!$M$12),"",'Order Form'!$M$12)</f>
        <v/>
      </c>
      <c r="G1411" s="369">
        <f t="shared" ca="1" si="94"/>
        <v>42157</v>
      </c>
      <c r="H1411" s="370">
        <f>'Order Form'!$M$13</f>
        <v>0</v>
      </c>
      <c r="I1411" s="371">
        <f>'Order Form'!E452</f>
        <v>16</v>
      </c>
      <c r="J1411" s="372">
        <f>'Order Form'!M452</f>
        <v>0</v>
      </c>
      <c r="K1411" s="367" t="str">
        <f t="shared" si="93"/>
        <v>F</v>
      </c>
      <c r="L14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1" s="367" t="str">
        <f>"SS2016"&amp;"-"&amp;D1411&amp;"-"&amp;'Order Form'!$P$3&amp;"-3"</f>
        <v>SS2016-0-1-3</v>
      </c>
    </row>
    <row r="1412" spans="1:13" x14ac:dyDescent="0.25">
      <c r="A1412" s="364">
        <f>'Order Form'!A453</f>
        <v>100473</v>
      </c>
      <c r="B1412" s="365">
        <f t="shared" si="91"/>
        <v>100473</v>
      </c>
      <c r="C1412" s="366">
        <f t="shared" si="92"/>
        <v>100473</v>
      </c>
      <c r="D1412" s="367">
        <f>'Order Form'!$N$2</f>
        <v>0</v>
      </c>
      <c r="E1412" s="368">
        <f>'Order Form'!$M$11</f>
        <v>0</v>
      </c>
      <c r="F1412" s="368" t="str">
        <f>IF(ISBLANK('Order Form'!$M$12),"",'Order Form'!$M$12)</f>
        <v/>
      </c>
      <c r="G1412" s="369">
        <f t="shared" ca="1" si="94"/>
        <v>42157</v>
      </c>
      <c r="H1412" s="370">
        <f>'Order Form'!$M$13</f>
        <v>0</v>
      </c>
      <c r="I1412" s="371">
        <f>'Order Form'!E453</f>
        <v>16</v>
      </c>
      <c r="J1412" s="372">
        <f>'Order Form'!M453</f>
        <v>0</v>
      </c>
      <c r="K1412" s="367" t="str">
        <f t="shared" si="93"/>
        <v>F</v>
      </c>
      <c r="L14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2" s="367" t="str">
        <f>"SS2016"&amp;"-"&amp;D1412&amp;"-"&amp;'Order Form'!$P$3&amp;"-3"</f>
        <v>SS2016-0-1-3</v>
      </c>
    </row>
    <row r="1413" spans="1:13" x14ac:dyDescent="0.25">
      <c r="A1413" s="364">
        <f>'Order Form'!A454</f>
        <v>101070</v>
      </c>
      <c r="B1413" s="365">
        <f t="shared" si="91"/>
        <v>101070</v>
      </c>
      <c r="C1413" s="366">
        <f t="shared" si="92"/>
        <v>101070</v>
      </c>
      <c r="D1413" s="367">
        <f>'Order Form'!$N$2</f>
        <v>0</v>
      </c>
      <c r="E1413" s="368">
        <f>'Order Form'!$M$11</f>
        <v>0</v>
      </c>
      <c r="F1413" s="368" t="str">
        <f>IF(ISBLANK('Order Form'!$M$12),"",'Order Form'!$M$12)</f>
        <v/>
      </c>
      <c r="G1413" s="369">
        <f t="shared" ca="1" si="94"/>
        <v>42157</v>
      </c>
      <c r="H1413" s="370">
        <f>'Order Form'!$M$13</f>
        <v>0</v>
      </c>
      <c r="I1413" s="371">
        <f>'Order Form'!E454</f>
        <v>16</v>
      </c>
      <c r="J1413" s="372">
        <f>'Order Form'!M454</f>
        <v>0</v>
      </c>
      <c r="K1413" s="367" t="str">
        <f t="shared" si="93"/>
        <v>F</v>
      </c>
      <c r="L14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3" s="367" t="str">
        <f>"SS2016"&amp;"-"&amp;D1413&amp;"-"&amp;'Order Form'!$P$3&amp;"-3"</f>
        <v>SS2016-0-1-3</v>
      </c>
    </row>
    <row r="1414" spans="1:13" x14ac:dyDescent="0.25">
      <c r="A1414" s="364">
        <f>'Order Form'!A455</f>
        <v>100469</v>
      </c>
      <c r="B1414" s="365">
        <f t="shared" si="91"/>
        <v>100469</v>
      </c>
      <c r="C1414" s="366">
        <f t="shared" si="92"/>
        <v>100469</v>
      </c>
      <c r="D1414" s="367">
        <f>'Order Form'!$N$2</f>
        <v>0</v>
      </c>
      <c r="E1414" s="368">
        <f>'Order Form'!$M$11</f>
        <v>0</v>
      </c>
      <c r="F1414" s="368" t="str">
        <f>IF(ISBLANK('Order Form'!$M$12),"",'Order Form'!$M$12)</f>
        <v/>
      </c>
      <c r="G1414" s="369">
        <f t="shared" ca="1" si="94"/>
        <v>42157</v>
      </c>
      <c r="H1414" s="370">
        <f>'Order Form'!$M$13</f>
        <v>0</v>
      </c>
      <c r="I1414" s="371">
        <f>'Order Form'!E455</f>
        <v>16</v>
      </c>
      <c r="J1414" s="372">
        <f>'Order Form'!M455</f>
        <v>0</v>
      </c>
      <c r="K1414" s="367" t="str">
        <f t="shared" si="93"/>
        <v>F</v>
      </c>
      <c r="L14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4" s="367" t="str">
        <f>"SS2016"&amp;"-"&amp;D1414&amp;"-"&amp;'Order Form'!$P$3&amp;"-3"</f>
        <v>SS2016-0-1-3</v>
      </c>
    </row>
    <row r="1415" spans="1:13" x14ac:dyDescent="0.25">
      <c r="A1415" s="364">
        <f>'Order Form'!A456</f>
        <v>111380</v>
      </c>
      <c r="B1415" s="365">
        <f t="shared" si="91"/>
        <v>111380</v>
      </c>
      <c r="C1415" s="366">
        <f t="shared" si="92"/>
        <v>111380</v>
      </c>
      <c r="D1415" s="367">
        <f>'Order Form'!$N$2</f>
        <v>0</v>
      </c>
      <c r="E1415" s="368">
        <f>'Order Form'!$M$11</f>
        <v>0</v>
      </c>
      <c r="F1415" s="368" t="str">
        <f>IF(ISBLANK('Order Form'!$M$12),"",'Order Form'!$M$12)</f>
        <v/>
      </c>
      <c r="G1415" s="369">
        <f t="shared" ca="1" si="94"/>
        <v>42157</v>
      </c>
      <c r="H1415" s="370">
        <f>'Order Form'!$M$13</f>
        <v>0</v>
      </c>
      <c r="I1415" s="371">
        <f>'Order Form'!E456</f>
        <v>16</v>
      </c>
      <c r="J1415" s="372">
        <f>'Order Form'!M456</f>
        <v>0</v>
      </c>
      <c r="K1415" s="367" t="str">
        <f t="shared" si="93"/>
        <v>F</v>
      </c>
      <c r="L14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5" s="367" t="str">
        <f>"SS2016"&amp;"-"&amp;D1415&amp;"-"&amp;'Order Form'!$P$3&amp;"-3"</f>
        <v>SS2016-0-1-3</v>
      </c>
    </row>
    <row r="1416" spans="1:13" x14ac:dyDescent="0.25">
      <c r="A1416" s="364">
        <f>'Order Form'!A457</f>
        <v>108373</v>
      </c>
      <c r="B1416" s="365">
        <f t="shared" si="91"/>
        <v>108373</v>
      </c>
      <c r="C1416" s="366">
        <f t="shared" si="92"/>
        <v>108373</v>
      </c>
      <c r="D1416" s="367">
        <f>'Order Form'!$N$2</f>
        <v>0</v>
      </c>
      <c r="E1416" s="368">
        <f>'Order Form'!$M$11</f>
        <v>0</v>
      </c>
      <c r="F1416" s="368" t="str">
        <f>IF(ISBLANK('Order Form'!$M$12),"",'Order Form'!$M$12)</f>
        <v/>
      </c>
      <c r="G1416" s="369">
        <f t="shared" ca="1" si="94"/>
        <v>42157</v>
      </c>
      <c r="H1416" s="370">
        <f>'Order Form'!$M$13</f>
        <v>0</v>
      </c>
      <c r="I1416" s="371">
        <f>'Order Form'!E457</f>
        <v>16</v>
      </c>
      <c r="J1416" s="372">
        <f>'Order Form'!M457</f>
        <v>0</v>
      </c>
      <c r="K1416" s="367" t="str">
        <f t="shared" si="93"/>
        <v>F</v>
      </c>
      <c r="L14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6" s="367" t="str">
        <f>"SS2016"&amp;"-"&amp;D1416&amp;"-"&amp;'Order Form'!$P$3&amp;"-3"</f>
        <v>SS2016-0-1-3</v>
      </c>
    </row>
    <row r="1417" spans="1:13" x14ac:dyDescent="0.25">
      <c r="A1417" s="364">
        <f>'Order Form'!A458</f>
        <v>111381</v>
      </c>
      <c r="B1417" s="365">
        <f t="shared" si="91"/>
        <v>111381</v>
      </c>
      <c r="C1417" s="366">
        <f t="shared" si="92"/>
        <v>111381</v>
      </c>
      <c r="D1417" s="367">
        <f>'Order Form'!$N$2</f>
        <v>0</v>
      </c>
      <c r="E1417" s="368">
        <f>'Order Form'!$M$11</f>
        <v>0</v>
      </c>
      <c r="F1417" s="368" t="str">
        <f>IF(ISBLANK('Order Form'!$M$12),"",'Order Form'!$M$12)</f>
        <v/>
      </c>
      <c r="G1417" s="369">
        <f t="shared" ca="1" si="94"/>
        <v>42157</v>
      </c>
      <c r="H1417" s="370">
        <f>'Order Form'!$M$13</f>
        <v>0</v>
      </c>
      <c r="I1417" s="371">
        <f>'Order Form'!E458</f>
        <v>16</v>
      </c>
      <c r="J1417" s="372">
        <f>'Order Form'!M458</f>
        <v>0</v>
      </c>
      <c r="K1417" s="367" t="str">
        <f t="shared" si="93"/>
        <v>F</v>
      </c>
      <c r="L14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7" s="367" t="str">
        <f>"SS2016"&amp;"-"&amp;D1417&amp;"-"&amp;'Order Form'!$P$3&amp;"-3"</f>
        <v>SS2016-0-1-3</v>
      </c>
    </row>
    <row r="1418" spans="1:13" x14ac:dyDescent="0.25">
      <c r="A1418" s="364">
        <f>'Order Form'!A459</f>
        <v>100475</v>
      </c>
      <c r="B1418" s="365">
        <f t="shared" si="91"/>
        <v>100475</v>
      </c>
      <c r="C1418" s="366">
        <f t="shared" si="92"/>
        <v>100475</v>
      </c>
      <c r="D1418" s="367">
        <f>'Order Form'!$N$2</f>
        <v>0</v>
      </c>
      <c r="E1418" s="368">
        <f>'Order Form'!$M$11</f>
        <v>0</v>
      </c>
      <c r="F1418" s="368" t="str">
        <f>IF(ISBLANK('Order Form'!$M$12),"",'Order Form'!$M$12)</f>
        <v/>
      </c>
      <c r="G1418" s="369">
        <f t="shared" ca="1" si="94"/>
        <v>42157</v>
      </c>
      <c r="H1418" s="370">
        <f>'Order Form'!$M$13</f>
        <v>0</v>
      </c>
      <c r="I1418" s="371">
        <f>'Order Form'!E459</f>
        <v>16</v>
      </c>
      <c r="J1418" s="372">
        <f>'Order Form'!M459</f>
        <v>0</v>
      </c>
      <c r="K1418" s="367" t="str">
        <f t="shared" si="93"/>
        <v>F</v>
      </c>
      <c r="L14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8" s="367" t="str">
        <f>"SS2016"&amp;"-"&amp;D1418&amp;"-"&amp;'Order Form'!$P$3&amp;"-3"</f>
        <v>SS2016-0-1-3</v>
      </c>
    </row>
    <row r="1419" spans="1:13" x14ac:dyDescent="0.25">
      <c r="A1419" s="364">
        <f>'Order Form'!A460</f>
        <v>108371</v>
      </c>
      <c r="B1419" s="365">
        <f t="shared" si="91"/>
        <v>108371</v>
      </c>
      <c r="C1419" s="366">
        <f t="shared" si="92"/>
        <v>108371</v>
      </c>
      <c r="D1419" s="367">
        <f>'Order Form'!$N$2</f>
        <v>0</v>
      </c>
      <c r="E1419" s="368">
        <f>'Order Form'!$M$11</f>
        <v>0</v>
      </c>
      <c r="F1419" s="368" t="str">
        <f>IF(ISBLANK('Order Form'!$M$12),"",'Order Form'!$M$12)</f>
        <v/>
      </c>
      <c r="G1419" s="369">
        <f t="shared" ca="1" si="94"/>
        <v>42157</v>
      </c>
      <c r="H1419" s="370">
        <f>'Order Form'!$M$13</f>
        <v>0</v>
      </c>
      <c r="I1419" s="371">
        <f>'Order Form'!E460</f>
        <v>16</v>
      </c>
      <c r="J1419" s="372">
        <f>'Order Form'!M460</f>
        <v>0</v>
      </c>
      <c r="K1419" s="367" t="str">
        <f t="shared" si="93"/>
        <v>F</v>
      </c>
      <c r="L14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19" s="367" t="str">
        <f>"SS2016"&amp;"-"&amp;D1419&amp;"-"&amp;'Order Form'!$P$3&amp;"-3"</f>
        <v>SS2016-0-1-3</v>
      </c>
    </row>
    <row r="1420" spans="1:13" x14ac:dyDescent="0.25">
      <c r="A1420" s="364">
        <f>'Order Form'!A461</f>
        <v>111379</v>
      </c>
      <c r="B1420" s="365">
        <f t="shared" si="91"/>
        <v>111379</v>
      </c>
      <c r="C1420" s="366">
        <f t="shared" si="92"/>
        <v>111379</v>
      </c>
      <c r="D1420" s="367">
        <f>'Order Form'!$N$2</f>
        <v>0</v>
      </c>
      <c r="E1420" s="368">
        <f>'Order Form'!$M$11</f>
        <v>0</v>
      </c>
      <c r="F1420" s="368" t="str">
        <f>IF(ISBLANK('Order Form'!$M$12),"",'Order Form'!$M$12)</f>
        <v/>
      </c>
      <c r="G1420" s="369">
        <f t="shared" ca="1" si="94"/>
        <v>42157</v>
      </c>
      <c r="H1420" s="370">
        <f>'Order Form'!$M$13</f>
        <v>0</v>
      </c>
      <c r="I1420" s="371">
        <f>'Order Form'!E461</f>
        <v>16</v>
      </c>
      <c r="J1420" s="372">
        <f>'Order Form'!M461</f>
        <v>0</v>
      </c>
      <c r="K1420" s="367" t="str">
        <f t="shared" si="93"/>
        <v>F</v>
      </c>
      <c r="L14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0" s="367" t="str">
        <f>"SS2016"&amp;"-"&amp;D1420&amp;"-"&amp;'Order Form'!$P$3&amp;"-3"</f>
        <v>SS2016-0-1-3</v>
      </c>
    </row>
    <row r="1421" spans="1:13" x14ac:dyDescent="0.25">
      <c r="A1421" s="364">
        <f>'Order Form'!A462</f>
        <v>108375</v>
      </c>
      <c r="B1421" s="365">
        <f t="shared" si="91"/>
        <v>108375</v>
      </c>
      <c r="C1421" s="366">
        <f t="shared" si="92"/>
        <v>108375</v>
      </c>
      <c r="D1421" s="367">
        <f>'Order Form'!$N$2</f>
        <v>0</v>
      </c>
      <c r="E1421" s="368">
        <f>'Order Form'!$M$11</f>
        <v>0</v>
      </c>
      <c r="F1421" s="368" t="str">
        <f>IF(ISBLANK('Order Form'!$M$12),"",'Order Form'!$M$12)</f>
        <v/>
      </c>
      <c r="G1421" s="369">
        <f t="shared" ca="1" si="94"/>
        <v>42157</v>
      </c>
      <c r="H1421" s="370">
        <f>'Order Form'!$M$13</f>
        <v>0</v>
      </c>
      <c r="I1421" s="371">
        <f>'Order Form'!E462</f>
        <v>16</v>
      </c>
      <c r="J1421" s="372">
        <f>'Order Form'!M462</f>
        <v>0</v>
      </c>
      <c r="K1421" s="367" t="str">
        <f t="shared" si="93"/>
        <v>F</v>
      </c>
      <c r="L14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1" s="367" t="str">
        <f>"SS2016"&amp;"-"&amp;D1421&amp;"-"&amp;'Order Form'!$P$3&amp;"-3"</f>
        <v>SS2016-0-1-3</v>
      </c>
    </row>
    <row r="1422" spans="1:13" x14ac:dyDescent="0.25">
      <c r="A1422" s="364">
        <f>'Order Form'!A463</f>
        <v>108173</v>
      </c>
      <c r="B1422" s="365">
        <f t="shared" si="91"/>
        <v>108173</v>
      </c>
      <c r="C1422" s="366">
        <f t="shared" si="92"/>
        <v>108173</v>
      </c>
      <c r="D1422" s="367">
        <f>'Order Form'!$N$2</f>
        <v>0</v>
      </c>
      <c r="E1422" s="368">
        <f>'Order Form'!$M$11</f>
        <v>0</v>
      </c>
      <c r="F1422" s="368" t="str">
        <f>IF(ISBLANK('Order Form'!$M$12),"",'Order Form'!$M$12)</f>
        <v/>
      </c>
      <c r="G1422" s="369">
        <f t="shared" ca="1" si="94"/>
        <v>42157</v>
      </c>
      <c r="H1422" s="370">
        <f>'Order Form'!$M$13</f>
        <v>0</v>
      </c>
      <c r="I1422" s="371">
        <f>'Order Form'!E463</f>
        <v>9.5</v>
      </c>
      <c r="J1422" s="372">
        <f>'Order Form'!M463</f>
        <v>0</v>
      </c>
      <c r="K1422" s="367" t="str">
        <f t="shared" si="93"/>
        <v>F</v>
      </c>
      <c r="L14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2" s="367" t="str">
        <f>"SS2016"&amp;"-"&amp;D1422&amp;"-"&amp;'Order Form'!$P$3&amp;"-3"</f>
        <v>SS2016-0-1-3</v>
      </c>
    </row>
    <row r="1423" spans="1:13" x14ac:dyDescent="0.25">
      <c r="A1423" s="364">
        <f>'Order Form'!A464</f>
        <v>111366</v>
      </c>
      <c r="B1423" s="365">
        <f t="shared" si="91"/>
        <v>111366</v>
      </c>
      <c r="C1423" s="366">
        <f t="shared" si="92"/>
        <v>111366</v>
      </c>
      <c r="D1423" s="367">
        <f>'Order Form'!$N$2</f>
        <v>0</v>
      </c>
      <c r="E1423" s="368">
        <f>'Order Form'!$M$11</f>
        <v>0</v>
      </c>
      <c r="F1423" s="368" t="str">
        <f>IF(ISBLANK('Order Form'!$M$12),"",'Order Form'!$M$12)</f>
        <v/>
      </c>
      <c r="G1423" s="369">
        <f t="shared" ca="1" si="94"/>
        <v>42157</v>
      </c>
      <c r="H1423" s="370">
        <f>'Order Form'!$M$13</f>
        <v>0</v>
      </c>
      <c r="I1423" s="371">
        <f>'Order Form'!E464</f>
        <v>9.5</v>
      </c>
      <c r="J1423" s="372">
        <f>'Order Form'!M464</f>
        <v>0</v>
      </c>
      <c r="K1423" s="367" t="str">
        <f t="shared" si="93"/>
        <v>F</v>
      </c>
      <c r="L14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3" s="367" t="str">
        <f>"SS2016"&amp;"-"&amp;D1423&amp;"-"&amp;'Order Form'!$P$3&amp;"-3"</f>
        <v>SS2016-0-1-3</v>
      </c>
    </row>
    <row r="1424" spans="1:13" x14ac:dyDescent="0.25">
      <c r="A1424" s="364">
        <f>'Order Form'!A465</f>
        <v>111367</v>
      </c>
      <c r="B1424" s="365">
        <f t="shared" si="91"/>
        <v>111367</v>
      </c>
      <c r="C1424" s="366">
        <f t="shared" si="92"/>
        <v>111367</v>
      </c>
      <c r="D1424" s="367">
        <f>'Order Form'!$N$2</f>
        <v>0</v>
      </c>
      <c r="E1424" s="368">
        <f>'Order Form'!$M$11</f>
        <v>0</v>
      </c>
      <c r="F1424" s="368" t="str">
        <f>IF(ISBLANK('Order Form'!$M$12),"",'Order Form'!$M$12)</f>
        <v/>
      </c>
      <c r="G1424" s="369">
        <f t="shared" ca="1" si="94"/>
        <v>42157</v>
      </c>
      <c r="H1424" s="370">
        <f>'Order Form'!$M$13</f>
        <v>0</v>
      </c>
      <c r="I1424" s="371">
        <f>'Order Form'!E465</f>
        <v>9.5</v>
      </c>
      <c r="J1424" s="372">
        <f>'Order Form'!M465</f>
        <v>0</v>
      </c>
      <c r="K1424" s="367" t="str">
        <f t="shared" si="93"/>
        <v>F</v>
      </c>
      <c r="L14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4" s="367" t="str">
        <f>"SS2016"&amp;"-"&amp;D1424&amp;"-"&amp;'Order Form'!$P$3&amp;"-3"</f>
        <v>SS2016-0-1-3</v>
      </c>
    </row>
    <row r="1425" spans="1:13" x14ac:dyDescent="0.25">
      <c r="A1425" s="364">
        <f>'Order Form'!A466</f>
        <v>111369</v>
      </c>
      <c r="B1425" s="365">
        <f t="shared" ref="B1425:B1463" si="95">A1425</f>
        <v>111369</v>
      </c>
      <c r="C1425" s="366">
        <f t="shared" ref="C1425:C1463" si="96">IF(B1425=0,A1425,B1425)</f>
        <v>111369</v>
      </c>
      <c r="D1425" s="367">
        <f>'Order Form'!$N$2</f>
        <v>0</v>
      </c>
      <c r="E1425" s="368">
        <f>'Order Form'!$M$11</f>
        <v>0</v>
      </c>
      <c r="F1425" s="368" t="str">
        <f>IF(ISBLANK('Order Form'!$M$12),"",'Order Form'!$M$12)</f>
        <v/>
      </c>
      <c r="G1425" s="369">
        <f t="shared" ca="1" si="94"/>
        <v>42157</v>
      </c>
      <c r="H1425" s="370">
        <f>'Order Form'!$M$13</f>
        <v>0</v>
      </c>
      <c r="I1425" s="371">
        <f>'Order Form'!E466</f>
        <v>9.5</v>
      </c>
      <c r="J1425" s="372">
        <f>'Order Form'!M466</f>
        <v>0</v>
      </c>
      <c r="K1425" s="367" t="str">
        <f t="shared" ref="K1425:K1463" si="97">IF(J1425=0,"F","T")</f>
        <v>F</v>
      </c>
      <c r="L14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5" s="367" t="str">
        <f>"SS2016"&amp;"-"&amp;D1425&amp;"-"&amp;'Order Form'!$P$3&amp;"-3"</f>
        <v>SS2016-0-1-3</v>
      </c>
    </row>
    <row r="1426" spans="1:13" x14ac:dyDescent="0.25">
      <c r="A1426" s="364">
        <f>'Order Form'!A467</f>
        <v>111368</v>
      </c>
      <c r="B1426" s="365">
        <f t="shared" si="95"/>
        <v>111368</v>
      </c>
      <c r="C1426" s="366">
        <f t="shared" si="96"/>
        <v>111368</v>
      </c>
      <c r="D1426" s="367">
        <f>'Order Form'!$N$2</f>
        <v>0</v>
      </c>
      <c r="E1426" s="368">
        <f>'Order Form'!$M$11</f>
        <v>0</v>
      </c>
      <c r="F1426" s="368" t="str">
        <f>IF(ISBLANK('Order Form'!$M$12),"",'Order Form'!$M$12)</f>
        <v/>
      </c>
      <c r="G1426" s="369">
        <f t="shared" ca="1" si="94"/>
        <v>42157</v>
      </c>
      <c r="H1426" s="370">
        <f>'Order Form'!$M$13</f>
        <v>0</v>
      </c>
      <c r="I1426" s="371">
        <f>'Order Form'!E467</f>
        <v>9.5</v>
      </c>
      <c r="J1426" s="372">
        <f>'Order Form'!M467</f>
        <v>0</v>
      </c>
      <c r="K1426" s="367" t="str">
        <f t="shared" si="97"/>
        <v>F</v>
      </c>
      <c r="L14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6" s="367" t="str">
        <f>"SS2016"&amp;"-"&amp;D1426&amp;"-"&amp;'Order Form'!$P$3&amp;"-3"</f>
        <v>SS2016-0-1-3</v>
      </c>
    </row>
    <row r="1427" spans="1:13" x14ac:dyDescent="0.25">
      <c r="A1427" s="364">
        <f>'Order Form'!A468</f>
        <v>108945</v>
      </c>
      <c r="B1427" s="365">
        <f t="shared" si="95"/>
        <v>108945</v>
      </c>
      <c r="C1427" s="366">
        <f t="shared" si="96"/>
        <v>108945</v>
      </c>
      <c r="D1427" s="367">
        <f>'Order Form'!$N$2</f>
        <v>0</v>
      </c>
      <c r="E1427" s="368">
        <f>'Order Form'!$M$11</f>
        <v>0</v>
      </c>
      <c r="F1427" s="368" t="str">
        <f>IF(ISBLANK('Order Form'!$M$12),"",'Order Form'!$M$12)</f>
        <v/>
      </c>
      <c r="G1427" s="369">
        <f t="shared" ca="1" si="94"/>
        <v>42157</v>
      </c>
      <c r="H1427" s="370">
        <f>'Order Form'!$M$13</f>
        <v>0</v>
      </c>
      <c r="I1427" s="371">
        <f>'Order Form'!E468</f>
        <v>9.5</v>
      </c>
      <c r="J1427" s="372">
        <f>'Order Form'!M468</f>
        <v>0</v>
      </c>
      <c r="K1427" s="367" t="str">
        <f t="shared" si="97"/>
        <v>F</v>
      </c>
      <c r="L14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7" s="367" t="str">
        <f>"SS2016"&amp;"-"&amp;D1427&amp;"-"&amp;'Order Form'!$P$3&amp;"-3"</f>
        <v>SS2016-0-1-3</v>
      </c>
    </row>
    <row r="1428" spans="1:13" x14ac:dyDescent="0.25">
      <c r="A1428" s="364">
        <f>'Order Form'!A469</f>
        <v>108176</v>
      </c>
      <c r="B1428" s="365">
        <f t="shared" si="95"/>
        <v>108176</v>
      </c>
      <c r="C1428" s="366">
        <f t="shared" si="96"/>
        <v>108176</v>
      </c>
      <c r="D1428" s="367">
        <f>'Order Form'!$N$2</f>
        <v>0</v>
      </c>
      <c r="E1428" s="368">
        <f>'Order Form'!$M$11</f>
        <v>0</v>
      </c>
      <c r="F1428" s="368" t="str">
        <f>IF(ISBLANK('Order Form'!$M$12),"",'Order Form'!$M$12)</f>
        <v/>
      </c>
      <c r="G1428" s="369">
        <f t="shared" ca="1" si="94"/>
        <v>42157</v>
      </c>
      <c r="H1428" s="370">
        <f>'Order Form'!$M$13</f>
        <v>0</v>
      </c>
      <c r="I1428" s="371">
        <f>'Order Form'!E469</f>
        <v>9.5</v>
      </c>
      <c r="J1428" s="372">
        <f>'Order Form'!M469</f>
        <v>0</v>
      </c>
      <c r="K1428" s="367" t="str">
        <f t="shared" si="97"/>
        <v>F</v>
      </c>
      <c r="L14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8" s="367" t="str">
        <f>"SS2016"&amp;"-"&amp;D1428&amp;"-"&amp;'Order Form'!$P$3&amp;"-3"</f>
        <v>SS2016-0-1-3</v>
      </c>
    </row>
    <row r="1429" spans="1:13" x14ac:dyDescent="0.25">
      <c r="A1429" s="364">
        <f>'Order Form'!A470</f>
        <v>108363</v>
      </c>
      <c r="B1429" s="365">
        <f t="shared" si="95"/>
        <v>108363</v>
      </c>
      <c r="C1429" s="366">
        <f t="shared" si="96"/>
        <v>108363</v>
      </c>
      <c r="D1429" s="367">
        <f>'Order Form'!$N$2</f>
        <v>0</v>
      </c>
      <c r="E1429" s="368">
        <f>'Order Form'!$M$11</f>
        <v>0</v>
      </c>
      <c r="F1429" s="368" t="str">
        <f>IF(ISBLANK('Order Form'!$M$12),"",'Order Form'!$M$12)</f>
        <v/>
      </c>
      <c r="G1429" s="369">
        <f t="shared" ca="1" si="94"/>
        <v>42157</v>
      </c>
      <c r="H1429" s="370">
        <f>'Order Form'!$M$13</f>
        <v>0</v>
      </c>
      <c r="I1429" s="371">
        <f>'Order Form'!E470</f>
        <v>9.5</v>
      </c>
      <c r="J1429" s="372">
        <f>'Order Form'!M470</f>
        <v>0</v>
      </c>
      <c r="K1429" s="367" t="str">
        <f t="shared" si="97"/>
        <v>F</v>
      </c>
      <c r="L14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29" s="367" t="str">
        <f>"SS2016"&amp;"-"&amp;D1429&amp;"-"&amp;'Order Form'!$P$3&amp;"-3"</f>
        <v>SS2016-0-1-3</v>
      </c>
    </row>
    <row r="1430" spans="1:13" x14ac:dyDescent="0.25">
      <c r="A1430" s="364">
        <f>'Order Form'!A471</f>
        <v>108360</v>
      </c>
      <c r="B1430" s="365">
        <f t="shared" si="95"/>
        <v>108360</v>
      </c>
      <c r="C1430" s="366">
        <f t="shared" si="96"/>
        <v>108360</v>
      </c>
      <c r="D1430" s="367">
        <f>'Order Form'!$N$2</f>
        <v>0</v>
      </c>
      <c r="E1430" s="368">
        <f>'Order Form'!$M$11</f>
        <v>0</v>
      </c>
      <c r="F1430" s="368" t="str">
        <f>IF(ISBLANK('Order Form'!$M$12),"",'Order Form'!$M$12)</f>
        <v/>
      </c>
      <c r="G1430" s="369">
        <f t="shared" ca="1" si="94"/>
        <v>42157</v>
      </c>
      <c r="H1430" s="370">
        <f>'Order Form'!$M$13</f>
        <v>0</v>
      </c>
      <c r="I1430" s="371">
        <f>'Order Form'!E471</f>
        <v>9.5</v>
      </c>
      <c r="J1430" s="372">
        <f>'Order Form'!M471</f>
        <v>0</v>
      </c>
      <c r="K1430" s="367" t="str">
        <f t="shared" si="97"/>
        <v>F</v>
      </c>
      <c r="L14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0" s="367" t="str">
        <f>"SS2016"&amp;"-"&amp;D1430&amp;"-"&amp;'Order Form'!$P$3&amp;"-3"</f>
        <v>SS2016-0-1-3</v>
      </c>
    </row>
    <row r="1431" spans="1:13" x14ac:dyDescent="0.25">
      <c r="A1431" s="364">
        <f>'Order Form'!A472</f>
        <v>108362</v>
      </c>
      <c r="B1431" s="365">
        <f t="shared" si="95"/>
        <v>108362</v>
      </c>
      <c r="C1431" s="366">
        <f t="shared" si="96"/>
        <v>108362</v>
      </c>
      <c r="D1431" s="367">
        <f>'Order Form'!$N$2</f>
        <v>0</v>
      </c>
      <c r="E1431" s="368">
        <f>'Order Form'!$M$11</f>
        <v>0</v>
      </c>
      <c r="F1431" s="368" t="str">
        <f>IF(ISBLANK('Order Form'!$M$12),"",'Order Form'!$M$12)</f>
        <v/>
      </c>
      <c r="G1431" s="369">
        <f t="shared" ca="1" si="94"/>
        <v>42157</v>
      </c>
      <c r="H1431" s="370">
        <f>'Order Form'!$M$13</f>
        <v>0</v>
      </c>
      <c r="I1431" s="371">
        <f>'Order Form'!E472</f>
        <v>9.5</v>
      </c>
      <c r="J1431" s="372">
        <f>'Order Form'!M472</f>
        <v>0</v>
      </c>
      <c r="K1431" s="367" t="str">
        <f t="shared" si="97"/>
        <v>F</v>
      </c>
      <c r="L14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1" s="367" t="str">
        <f>"SS2016"&amp;"-"&amp;D1431&amp;"-"&amp;'Order Form'!$P$3&amp;"-3"</f>
        <v>SS2016-0-1-3</v>
      </c>
    </row>
    <row r="1432" spans="1:13" x14ac:dyDescent="0.25">
      <c r="A1432" s="364">
        <f>'Order Form'!A473</f>
        <v>108357</v>
      </c>
      <c r="B1432" s="365">
        <f t="shared" si="95"/>
        <v>108357</v>
      </c>
      <c r="C1432" s="366">
        <f t="shared" si="96"/>
        <v>108357</v>
      </c>
      <c r="D1432" s="367">
        <f>'Order Form'!$N$2</f>
        <v>0</v>
      </c>
      <c r="E1432" s="368">
        <f>'Order Form'!$M$11</f>
        <v>0</v>
      </c>
      <c r="F1432" s="368" t="str">
        <f>IF(ISBLANK('Order Form'!$M$12),"",'Order Form'!$M$12)</f>
        <v/>
      </c>
      <c r="G1432" s="369">
        <f t="shared" ca="1" si="94"/>
        <v>42157</v>
      </c>
      <c r="H1432" s="370">
        <f>'Order Form'!$M$13</f>
        <v>0</v>
      </c>
      <c r="I1432" s="371">
        <f>'Order Form'!E473</f>
        <v>9.5</v>
      </c>
      <c r="J1432" s="372">
        <f>'Order Form'!M473</f>
        <v>0</v>
      </c>
      <c r="K1432" s="367" t="str">
        <f t="shared" si="97"/>
        <v>F</v>
      </c>
      <c r="L14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2" s="367" t="str">
        <f>"SS2016"&amp;"-"&amp;D1432&amp;"-"&amp;'Order Form'!$P$3&amp;"-3"</f>
        <v>SS2016-0-1-3</v>
      </c>
    </row>
    <row r="1433" spans="1:13" x14ac:dyDescent="0.25">
      <c r="A1433" s="364">
        <f>'Order Form'!A474</f>
        <v>108671</v>
      </c>
      <c r="B1433" s="365">
        <f t="shared" si="95"/>
        <v>108671</v>
      </c>
      <c r="C1433" s="366">
        <f t="shared" si="96"/>
        <v>108671</v>
      </c>
      <c r="D1433" s="367">
        <f>'Order Form'!$N$2</f>
        <v>0</v>
      </c>
      <c r="E1433" s="368">
        <f>'Order Form'!$M$11</f>
        <v>0</v>
      </c>
      <c r="F1433" s="368" t="str">
        <f>IF(ISBLANK('Order Form'!$M$12),"",'Order Form'!$M$12)</f>
        <v/>
      </c>
      <c r="G1433" s="369">
        <f t="shared" ca="1" si="94"/>
        <v>42157</v>
      </c>
      <c r="H1433" s="370">
        <f>'Order Form'!$M$13</f>
        <v>0</v>
      </c>
      <c r="I1433" s="371">
        <f>'Order Form'!E474</f>
        <v>11</v>
      </c>
      <c r="J1433" s="372">
        <f>'Order Form'!M474</f>
        <v>0</v>
      </c>
      <c r="K1433" s="367" t="str">
        <f t="shared" si="97"/>
        <v>F</v>
      </c>
      <c r="L14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3" s="367" t="str">
        <f>"SS2016"&amp;"-"&amp;D1433&amp;"-"&amp;'Order Form'!$P$3&amp;"-3"</f>
        <v>SS2016-0-1-3</v>
      </c>
    </row>
    <row r="1434" spans="1:13" x14ac:dyDescent="0.25">
      <c r="A1434" s="364">
        <f>'Order Form'!A475</f>
        <v>108672</v>
      </c>
      <c r="B1434" s="365">
        <f t="shared" si="95"/>
        <v>108672</v>
      </c>
      <c r="C1434" s="366">
        <f t="shared" si="96"/>
        <v>108672</v>
      </c>
      <c r="D1434" s="367">
        <f>'Order Form'!$N$2</f>
        <v>0</v>
      </c>
      <c r="E1434" s="368">
        <f>'Order Form'!$M$11</f>
        <v>0</v>
      </c>
      <c r="F1434" s="368" t="str">
        <f>IF(ISBLANK('Order Form'!$M$12),"",'Order Form'!$M$12)</f>
        <v/>
      </c>
      <c r="G1434" s="369">
        <f t="shared" ca="1" si="94"/>
        <v>42157</v>
      </c>
      <c r="H1434" s="370">
        <f>'Order Form'!$M$13</f>
        <v>0</v>
      </c>
      <c r="I1434" s="371">
        <f>'Order Form'!E475</f>
        <v>11</v>
      </c>
      <c r="J1434" s="372">
        <f>'Order Form'!M475</f>
        <v>0</v>
      </c>
      <c r="K1434" s="367" t="str">
        <f t="shared" si="97"/>
        <v>F</v>
      </c>
      <c r="L14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4" s="367" t="str">
        <f>"SS2016"&amp;"-"&amp;D1434&amp;"-"&amp;'Order Form'!$P$3&amp;"-3"</f>
        <v>SS2016-0-1-3</v>
      </c>
    </row>
    <row r="1435" spans="1:13" x14ac:dyDescent="0.25">
      <c r="A1435" s="364">
        <f>'Order Form'!A476</f>
        <v>108669</v>
      </c>
      <c r="B1435" s="365">
        <f t="shared" si="95"/>
        <v>108669</v>
      </c>
      <c r="C1435" s="366">
        <f t="shared" si="96"/>
        <v>108669</v>
      </c>
      <c r="D1435" s="367">
        <f>'Order Form'!$N$2</f>
        <v>0</v>
      </c>
      <c r="E1435" s="368">
        <f>'Order Form'!$M$11</f>
        <v>0</v>
      </c>
      <c r="F1435" s="368" t="str">
        <f>IF(ISBLANK('Order Form'!$M$12),"",'Order Form'!$M$12)</f>
        <v/>
      </c>
      <c r="G1435" s="369">
        <f t="shared" ca="1" si="94"/>
        <v>42157</v>
      </c>
      <c r="H1435" s="370">
        <f>'Order Form'!$M$13</f>
        <v>0</v>
      </c>
      <c r="I1435" s="371">
        <f>'Order Form'!E476</f>
        <v>11</v>
      </c>
      <c r="J1435" s="372">
        <f>'Order Form'!M476</f>
        <v>0</v>
      </c>
      <c r="K1435" s="367" t="str">
        <f t="shared" si="97"/>
        <v>F</v>
      </c>
      <c r="L14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5" s="367" t="str">
        <f>"SS2016"&amp;"-"&amp;D1435&amp;"-"&amp;'Order Form'!$P$3&amp;"-3"</f>
        <v>SS2016-0-1-3</v>
      </c>
    </row>
    <row r="1436" spans="1:13" x14ac:dyDescent="0.25">
      <c r="A1436" s="364">
        <f>'Order Form'!A477</f>
        <v>108711</v>
      </c>
      <c r="B1436" s="365">
        <f t="shared" si="95"/>
        <v>108711</v>
      </c>
      <c r="C1436" s="366">
        <f t="shared" si="96"/>
        <v>108711</v>
      </c>
      <c r="D1436" s="367">
        <f>'Order Form'!$N$2</f>
        <v>0</v>
      </c>
      <c r="E1436" s="368">
        <f>'Order Form'!$M$11</f>
        <v>0</v>
      </c>
      <c r="F1436" s="368" t="str">
        <f>IF(ISBLANK('Order Form'!$M$12),"",'Order Form'!$M$12)</f>
        <v/>
      </c>
      <c r="G1436" s="369">
        <f t="shared" ca="1" si="94"/>
        <v>42157</v>
      </c>
      <c r="H1436" s="370">
        <f>'Order Form'!$M$13</f>
        <v>0</v>
      </c>
      <c r="I1436" s="371">
        <f>'Order Form'!E477</f>
        <v>11</v>
      </c>
      <c r="J1436" s="372">
        <f>'Order Form'!M477</f>
        <v>0</v>
      </c>
      <c r="K1436" s="367" t="str">
        <f t="shared" si="97"/>
        <v>F</v>
      </c>
      <c r="L14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6" s="367" t="str">
        <f>"SS2016"&amp;"-"&amp;D1436&amp;"-"&amp;'Order Form'!$P$3&amp;"-3"</f>
        <v>SS2016-0-1-3</v>
      </c>
    </row>
    <row r="1437" spans="1:13" x14ac:dyDescent="0.25">
      <c r="A1437" s="364">
        <f>'Order Form'!A478</f>
        <v>108670</v>
      </c>
      <c r="B1437" s="365">
        <f t="shared" si="95"/>
        <v>108670</v>
      </c>
      <c r="C1437" s="366">
        <f t="shared" si="96"/>
        <v>108670</v>
      </c>
      <c r="D1437" s="367">
        <f>'Order Form'!$N$2</f>
        <v>0</v>
      </c>
      <c r="E1437" s="368">
        <f>'Order Form'!$M$11</f>
        <v>0</v>
      </c>
      <c r="F1437" s="368" t="str">
        <f>IF(ISBLANK('Order Form'!$M$12),"",'Order Form'!$M$12)</f>
        <v/>
      </c>
      <c r="G1437" s="369">
        <f t="shared" ca="1" si="94"/>
        <v>42157</v>
      </c>
      <c r="H1437" s="370">
        <f>'Order Form'!$M$13</f>
        <v>0</v>
      </c>
      <c r="I1437" s="371">
        <f>'Order Form'!E478</f>
        <v>11</v>
      </c>
      <c r="J1437" s="372">
        <f>'Order Form'!M478</f>
        <v>0</v>
      </c>
      <c r="K1437" s="367" t="str">
        <f t="shared" si="97"/>
        <v>F</v>
      </c>
      <c r="L14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7" s="367" t="str">
        <f>"SS2016"&amp;"-"&amp;D1437&amp;"-"&amp;'Order Form'!$P$3&amp;"-3"</f>
        <v>SS2016-0-1-3</v>
      </c>
    </row>
    <row r="1438" spans="1:13" x14ac:dyDescent="0.25">
      <c r="A1438" s="364">
        <f>'Order Form'!A479</f>
        <v>108667</v>
      </c>
      <c r="B1438" s="365">
        <f t="shared" si="95"/>
        <v>108667</v>
      </c>
      <c r="C1438" s="366">
        <f t="shared" si="96"/>
        <v>108667</v>
      </c>
      <c r="D1438" s="367">
        <f>'Order Form'!$N$2</f>
        <v>0</v>
      </c>
      <c r="E1438" s="368">
        <f>'Order Form'!$M$11</f>
        <v>0</v>
      </c>
      <c r="F1438" s="368" t="str">
        <f>IF(ISBLANK('Order Form'!$M$12),"",'Order Form'!$M$12)</f>
        <v/>
      </c>
      <c r="G1438" s="369">
        <f t="shared" ca="1" si="94"/>
        <v>42157</v>
      </c>
      <c r="H1438" s="370">
        <f>'Order Form'!$M$13</f>
        <v>0</v>
      </c>
      <c r="I1438" s="371">
        <f>'Order Form'!E479</f>
        <v>11</v>
      </c>
      <c r="J1438" s="372">
        <f>'Order Form'!M479</f>
        <v>0</v>
      </c>
      <c r="K1438" s="367" t="str">
        <f t="shared" si="97"/>
        <v>F</v>
      </c>
      <c r="L14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8" s="367" t="str">
        <f>"SS2016"&amp;"-"&amp;D1438&amp;"-"&amp;'Order Form'!$P$3&amp;"-3"</f>
        <v>SS2016-0-1-3</v>
      </c>
    </row>
    <row r="1439" spans="1:13" x14ac:dyDescent="0.25">
      <c r="A1439" s="364">
        <f>'Order Form'!A480</f>
        <v>111683.70699999999</v>
      </c>
      <c r="B1439" s="365">
        <f t="shared" si="95"/>
        <v>111683.70699999999</v>
      </c>
      <c r="C1439" s="366">
        <f t="shared" si="96"/>
        <v>111683.70699999999</v>
      </c>
      <c r="D1439" s="367">
        <f>'Order Form'!$N$2</f>
        <v>0</v>
      </c>
      <c r="E1439" s="368">
        <f>'Order Form'!$M$11</f>
        <v>0</v>
      </c>
      <c r="F1439" s="368" t="str">
        <f>IF(ISBLANK('Order Form'!$M$12),"",'Order Form'!$M$12)</f>
        <v/>
      </c>
      <c r="G1439" s="369">
        <f t="shared" ca="1" si="94"/>
        <v>42157</v>
      </c>
      <c r="H1439" s="370">
        <f>'Order Form'!$M$13</f>
        <v>0</v>
      </c>
      <c r="I1439" s="371">
        <f>'Order Form'!E480</f>
        <v>11</v>
      </c>
      <c r="J1439" s="372">
        <f>'Order Form'!M480</f>
        <v>0</v>
      </c>
      <c r="K1439" s="367" t="str">
        <f t="shared" si="97"/>
        <v>F</v>
      </c>
      <c r="L14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39" s="367" t="str">
        <f>"SS2016"&amp;"-"&amp;D1439&amp;"-"&amp;'Order Form'!$P$3&amp;"-3"</f>
        <v>SS2016-0-1-3</v>
      </c>
    </row>
    <row r="1440" spans="1:13" x14ac:dyDescent="0.25">
      <c r="A1440" s="364">
        <f>'Order Form'!A481</f>
        <v>111684.73699999999</v>
      </c>
      <c r="B1440" s="365">
        <f t="shared" si="95"/>
        <v>111684.73699999999</v>
      </c>
      <c r="C1440" s="366">
        <f t="shared" si="96"/>
        <v>111684.73699999999</v>
      </c>
      <c r="D1440" s="367">
        <f>'Order Form'!$N$2</f>
        <v>0</v>
      </c>
      <c r="E1440" s="368">
        <f>'Order Form'!$M$11</f>
        <v>0</v>
      </c>
      <c r="F1440" s="368" t="str">
        <f>IF(ISBLANK('Order Form'!$M$12),"",'Order Form'!$M$12)</f>
        <v/>
      </c>
      <c r="G1440" s="369">
        <f t="shared" ca="1" si="94"/>
        <v>42157</v>
      </c>
      <c r="H1440" s="370">
        <f>'Order Form'!$M$13</f>
        <v>0</v>
      </c>
      <c r="I1440" s="371">
        <f>'Order Form'!E481</f>
        <v>11</v>
      </c>
      <c r="J1440" s="372">
        <f>'Order Form'!M481</f>
        <v>0</v>
      </c>
      <c r="K1440" s="367" t="str">
        <f t="shared" si="97"/>
        <v>F</v>
      </c>
      <c r="L14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0" s="367" t="str">
        <f>"SS2016"&amp;"-"&amp;D1440&amp;"-"&amp;'Order Form'!$P$3&amp;"-3"</f>
        <v>SS2016-0-1-3</v>
      </c>
    </row>
    <row r="1441" spans="1:13" x14ac:dyDescent="0.25">
      <c r="A1441" s="364">
        <f>'Order Form'!A482</f>
        <v>111685.114</v>
      </c>
      <c r="B1441" s="365">
        <f t="shared" si="95"/>
        <v>111685.114</v>
      </c>
      <c r="C1441" s="366">
        <f t="shared" si="96"/>
        <v>111685.114</v>
      </c>
      <c r="D1441" s="367">
        <f>'Order Form'!$N$2</f>
        <v>0</v>
      </c>
      <c r="E1441" s="368">
        <f>'Order Form'!$M$11</f>
        <v>0</v>
      </c>
      <c r="F1441" s="368" t="str">
        <f>IF(ISBLANK('Order Form'!$M$12),"",'Order Form'!$M$12)</f>
        <v/>
      </c>
      <c r="G1441" s="369">
        <f t="shared" ca="1" si="94"/>
        <v>42157</v>
      </c>
      <c r="H1441" s="370">
        <f>'Order Form'!$M$13</f>
        <v>0</v>
      </c>
      <c r="I1441" s="371">
        <f>'Order Form'!E482</f>
        <v>11</v>
      </c>
      <c r="J1441" s="372">
        <f>'Order Form'!M482</f>
        <v>0</v>
      </c>
      <c r="K1441" s="367" t="str">
        <f t="shared" si="97"/>
        <v>F</v>
      </c>
      <c r="L14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1" s="367" t="str">
        <f>"SS2016"&amp;"-"&amp;D1441&amp;"-"&amp;'Order Form'!$P$3&amp;"-3"</f>
        <v>SS2016-0-1-3</v>
      </c>
    </row>
    <row r="1442" spans="1:13" x14ac:dyDescent="0.25">
      <c r="A1442" s="364">
        <f>'Order Form'!A483</f>
        <v>111686.538</v>
      </c>
      <c r="B1442" s="365">
        <f t="shared" si="95"/>
        <v>111686.538</v>
      </c>
      <c r="C1442" s="366">
        <f t="shared" si="96"/>
        <v>111686.538</v>
      </c>
      <c r="D1442" s="367">
        <f>'Order Form'!$N$2</f>
        <v>0</v>
      </c>
      <c r="E1442" s="368">
        <f>'Order Form'!$M$11</f>
        <v>0</v>
      </c>
      <c r="F1442" s="368" t="str">
        <f>IF(ISBLANK('Order Form'!$M$12),"",'Order Form'!$M$12)</f>
        <v/>
      </c>
      <c r="G1442" s="369">
        <f t="shared" ca="1" si="94"/>
        <v>42157</v>
      </c>
      <c r="H1442" s="370">
        <f>'Order Form'!$M$13</f>
        <v>0</v>
      </c>
      <c r="I1442" s="371">
        <f>'Order Form'!E483</f>
        <v>11</v>
      </c>
      <c r="J1442" s="372">
        <f>'Order Form'!M483</f>
        <v>0</v>
      </c>
      <c r="K1442" s="367" t="str">
        <f t="shared" si="97"/>
        <v>F</v>
      </c>
      <c r="L14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2" s="367" t="str">
        <f>"SS2016"&amp;"-"&amp;D1442&amp;"-"&amp;'Order Form'!$P$3&amp;"-3"</f>
        <v>SS2016-0-1-3</v>
      </c>
    </row>
    <row r="1443" spans="1:13" x14ac:dyDescent="0.25">
      <c r="A1443" s="364">
        <f>'Order Form'!A484</f>
        <v>111687.84600000001</v>
      </c>
      <c r="B1443" s="365">
        <f t="shared" si="95"/>
        <v>111687.84600000001</v>
      </c>
      <c r="C1443" s="366">
        <f t="shared" si="96"/>
        <v>111687.84600000001</v>
      </c>
      <c r="D1443" s="367">
        <f>'Order Form'!$N$2</f>
        <v>0</v>
      </c>
      <c r="E1443" s="368">
        <f>'Order Form'!$M$11</f>
        <v>0</v>
      </c>
      <c r="F1443" s="368" t="str">
        <f>IF(ISBLANK('Order Form'!$M$12),"",'Order Form'!$M$12)</f>
        <v/>
      </c>
      <c r="G1443" s="369">
        <f t="shared" ca="1" si="94"/>
        <v>42157</v>
      </c>
      <c r="H1443" s="370">
        <f>'Order Form'!$M$13</f>
        <v>0</v>
      </c>
      <c r="I1443" s="371">
        <f>'Order Form'!E484</f>
        <v>11</v>
      </c>
      <c r="J1443" s="372">
        <f>'Order Form'!M484</f>
        <v>0</v>
      </c>
      <c r="K1443" s="367" t="str">
        <f t="shared" si="97"/>
        <v>F</v>
      </c>
      <c r="L14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3" s="367" t="str">
        <f>"SS2016"&amp;"-"&amp;D1443&amp;"-"&amp;'Order Form'!$P$3&amp;"-3"</f>
        <v>SS2016-0-1-3</v>
      </c>
    </row>
    <row r="1444" spans="1:13" x14ac:dyDescent="0.25">
      <c r="A1444" s="364">
        <f>'Order Form'!A485</f>
        <v>111688.505</v>
      </c>
      <c r="B1444" s="365">
        <f t="shared" si="95"/>
        <v>111688.505</v>
      </c>
      <c r="C1444" s="366">
        <f t="shared" si="96"/>
        <v>111688.505</v>
      </c>
      <c r="D1444" s="367">
        <f>'Order Form'!$N$2</f>
        <v>0</v>
      </c>
      <c r="E1444" s="368">
        <f>'Order Form'!$M$11</f>
        <v>0</v>
      </c>
      <c r="F1444" s="368" t="str">
        <f>IF(ISBLANK('Order Form'!$M$12),"",'Order Form'!$M$12)</f>
        <v/>
      </c>
      <c r="G1444" s="369">
        <f t="shared" ca="1" si="94"/>
        <v>42157</v>
      </c>
      <c r="H1444" s="370">
        <f>'Order Form'!$M$13</f>
        <v>0</v>
      </c>
      <c r="I1444" s="371">
        <f>'Order Form'!E485</f>
        <v>11</v>
      </c>
      <c r="J1444" s="372">
        <f>'Order Form'!M485</f>
        <v>0</v>
      </c>
      <c r="K1444" s="367" t="str">
        <f t="shared" si="97"/>
        <v>F</v>
      </c>
      <c r="L14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4" s="367" t="str">
        <f>"SS2016"&amp;"-"&amp;D1444&amp;"-"&amp;'Order Form'!$P$3&amp;"-3"</f>
        <v>SS2016-0-1-3</v>
      </c>
    </row>
    <row r="1445" spans="1:13" x14ac:dyDescent="0.25">
      <c r="A1445" s="364">
        <f>'Order Form'!A486</f>
        <v>100282</v>
      </c>
      <c r="B1445" s="365">
        <f t="shared" si="95"/>
        <v>100282</v>
      </c>
      <c r="C1445" s="366">
        <f t="shared" si="96"/>
        <v>100282</v>
      </c>
      <c r="D1445" s="367">
        <f>'Order Form'!$N$2</f>
        <v>0</v>
      </c>
      <c r="E1445" s="368">
        <f>'Order Form'!$M$11</f>
        <v>0</v>
      </c>
      <c r="F1445" s="368" t="str">
        <f>IF(ISBLANK('Order Form'!$M$12),"",'Order Form'!$M$12)</f>
        <v/>
      </c>
      <c r="G1445" s="369">
        <f t="shared" ca="1" si="94"/>
        <v>42157</v>
      </c>
      <c r="H1445" s="370">
        <f>'Order Form'!$M$13</f>
        <v>0</v>
      </c>
      <c r="I1445" s="371">
        <f>'Order Form'!E486</f>
        <v>6</v>
      </c>
      <c r="J1445" s="372">
        <f>'Order Form'!M486</f>
        <v>0</v>
      </c>
      <c r="K1445" s="367" t="str">
        <f t="shared" si="97"/>
        <v>F</v>
      </c>
      <c r="L14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5" s="367" t="str">
        <f>"SS2016"&amp;"-"&amp;D1445&amp;"-"&amp;'Order Form'!$P$3&amp;"-3"</f>
        <v>SS2016-0-1-3</v>
      </c>
    </row>
    <row r="1446" spans="1:13" x14ac:dyDescent="0.25">
      <c r="A1446" s="364">
        <f>'Order Form'!A487</f>
        <v>100283</v>
      </c>
      <c r="B1446" s="365">
        <f t="shared" si="95"/>
        <v>100283</v>
      </c>
      <c r="C1446" s="366">
        <f t="shared" si="96"/>
        <v>100283</v>
      </c>
      <c r="D1446" s="367">
        <f>'Order Form'!$N$2</f>
        <v>0</v>
      </c>
      <c r="E1446" s="368">
        <f>'Order Form'!$M$11</f>
        <v>0</v>
      </c>
      <c r="F1446" s="368" t="str">
        <f>IF(ISBLANK('Order Form'!$M$12),"",'Order Form'!$M$12)</f>
        <v/>
      </c>
      <c r="G1446" s="369">
        <f t="shared" ca="1" si="94"/>
        <v>42157</v>
      </c>
      <c r="H1446" s="370">
        <f>'Order Form'!$M$13</f>
        <v>0</v>
      </c>
      <c r="I1446" s="371">
        <f>'Order Form'!E487</f>
        <v>6</v>
      </c>
      <c r="J1446" s="372">
        <f>'Order Form'!M487</f>
        <v>0</v>
      </c>
      <c r="K1446" s="367" t="str">
        <f t="shared" si="97"/>
        <v>F</v>
      </c>
      <c r="L14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6" s="367" t="str">
        <f>"SS2016"&amp;"-"&amp;D1446&amp;"-"&amp;'Order Form'!$P$3&amp;"-3"</f>
        <v>SS2016-0-1-3</v>
      </c>
    </row>
    <row r="1447" spans="1:13" x14ac:dyDescent="0.25">
      <c r="A1447" s="364">
        <f>'Order Form'!A488</f>
        <v>111373</v>
      </c>
      <c r="B1447" s="365">
        <f t="shared" si="95"/>
        <v>111373</v>
      </c>
      <c r="C1447" s="366">
        <f t="shared" si="96"/>
        <v>111373</v>
      </c>
      <c r="D1447" s="367">
        <f>'Order Form'!$N$2</f>
        <v>0</v>
      </c>
      <c r="E1447" s="368">
        <f>'Order Form'!$M$11</f>
        <v>0</v>
      </c>
      <c r="F1447" s="368" t="str">
        <f>IF(ISBLANK('Order Form'!$M$12),"",'Order Form'!$M$12)</f>
        <v/>
      </c>
      <c r="G1447" s="369">
        <f t="shared" ca="1" si="94"/>
        <v>42157</v>
      </c>
      <c r="H1447" s="370">
        <f>'Order Form'!$M$13</f>
        <v>0</v>
      </c>
      <c r="I1447" s="371">
        <f>'Order Form'!E488</f>
        <v>6</v>
      </c>
      <c r="J1447" s="372">
        <f>'Order Form'!M488</f>
        <v>0</v>
      </c>
      <c r="K1447" s="367" t="str">
        <f t="shared" si="97"/>
        <v>F</v>
      </c>
      <c r="L14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7" s="367" t="str">
        <f>"SS2016"&amp;"-"&amp;D1447&amp;"-"&amp;'Order Form'!$P$3&amp;"-3"</f>
        <v>SS2016-0-1-3</v>
      </c>
    </row>
    <row r="1448" spans="1:13" x14ac:dyDescent="0.25">
      <c r="A1448" s="364">
        <f>'Order Form'!A489</f>
        <v>111374</v>
      </c>
      <c r="B1448" s="365">
        <f t="shared" si="95"/>
        <v>111374</v>
      </c>
      <c r="C1448" s="366">
        <f t="shared" si="96"/>
        <v>111374</v>
      </c>
      <c r="D1448" s="367">
        <f>'Order Form'!$N$2</f>
        <v>0</v>
      </c>
      <c r="E1448" s="368">
        <f>'Order Form'!$M$11</f>
        <v>0</v>
      </c>
      <c r="F1448" s="368" t="str">
        <f>IF(ISBLANK('Order Form'!$M$12),"",'Order Form'!$M$12)</f>
        <v/>
      </c>
      <c r="G1448" s="369">
        <f t="shared" ca="1" si="94"/>
        <v>42157</v>
      </c>
      <c r="H1448" s="370">
        <f>'Order Form'!$M$13</f>
        <v>0</v>
      </c>
      <c r="I1448" s="371">
        <f>'Order Form'!E489</f>
        <v>6</v>
      </c>
      <c r="J1448" s="372">
        <f>'Order Form'!M489</f>
        <v>0</v>
      </c>
      <c r="K1448" s="367" t="str">
        <f t="shared" si="97"/>
        <v>F</v>
      </c>
      <c r="L14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8" s="367" t="str">
        <f>"SS2016"&amp;"-"&amp;D1448&amp;"-"&amp;'Order Form'!$P$3&amp;"-3"</f>
        <v>SS2016-0-1-3</v>
      </c>
    </row>
    <row r="1449" spans="1:13" x14ac:dyDescent="0.25">
      <c r="A1449" s="364">
        <f>'Order Form'!A490</f>
        <v>105775</v>
      </c>
      <c r="B1449" s="365">
        <f t="shared" si="95"/>
        <v>105775</v>
      </c>
      <c r="C1449" s="366">
        <f t="shared" si="96"/>
        <v>105775</v>
      </c>
      <c r="D1449" s="367">
        <f>'Order Form'!$N$2</f>
        <v>0</v>
      </c>
      <c r="E1449" s="368">
        <f>'Order Form'!$M$11</f>
        <v>0</v>
      </c>
      <c r="F1449" s="368" t="str">
        <f>IF(ISBLANK('Order Form'!$M$12),"",'Order Form'!$M$12)</f>
        <v/>
      </c>
      <c r="G1449" s="369">
        <f t="shared" ca="1" si="94"/>
        <v>42157</v>
      </c>
      <c r="H1449" s="370">
        <f>'Order Form'!$M$13</f>
        <v>0</v>
      </c>
      <c r="I1449" s="371">
        <f>'Order Form'!E490</f>
        <v>6</v>
      </c>
      <c r="J1449" s="372">
        <f>'Order Form'!M490</f>
        <v>0</v>
      </c>
      <c r="K1449" s="367" t="str">
        <f t="shared" si="97"/>
        <v>F</v>
      </c>
      <c r="L14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49" s="367" t="str">
        <f>"SS2016"&amp;"-"&amp;D1449&amp;"-"&amp;'Order Form'!$P$3&amp;"-3"</f>
        <v>SS2016-0-1-3</v>
      </c>
    </row>
    <row r="1450" spans="1:13" x14ac:dyDescent="0.25">
      <c r="A1450" s="364">
        <f>'Order Form'!A491</f>
        <v>105776</v>
      </c>
      <c r="B1450" s="365">
        <f t="shared" si="95"/>
        <v>105776</v>
      </c>
      <c r="C1450" s="366">
        <f t="shared" si="96"/>
        <v>105776</v>
      </c>
      <c r="D1450" s="367">
        <f>'Order Form'!$N$2</f>
        <v>0</v>
      </c>
      <c r="E1450" s="368">
        <f>'Order Form'!$M$11</f>
        <v>0</v>
      </c>
      <c r="F1450" s="368" t="str">
        <f>IF(ISBLANK('Order Form'!$M$12),"",'Order Form'!$M$12)</f>
        <v/>
      </c>
      <c r="G1450" s="369">
        <f t="shared" ca="1" si="94"/>
        <v>42157</v>
      </c>
      <c r="H1450" s="370">
        <f>'Order Form'!$M$13</f>
        <v>0</v>
      </c>
      <c r="I1450" s="371">
        <f>'Order Form'!E491</f>
        <v>6</v>
      </c>
      <c r="J1450" s="372">
        <f>'Order Form'!M491</f>
        <v>0</v>
      </c>
      <c r="K1450" s="367" t="str">
        <f t="shared" si="97"/>
        <v>F</v>
      </c>
      <c r="L14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0" s="367" t="str">
        <f>"SS2016"&amp;"-"&amp;D1450&amp;"-"&amp;'Order Form'!$P$3&amp;"-3"</f>
        <v>SS2016-0-1-3</v>
      </c>
    </row>
    <row r="1451" spans="1:13" x14ac:dyDescent="0.25">
      <c r="A1451" s="364">
        <f>'Order Form'!A492</f>
        <v>108347</v>
      </c>
      <c r="B1451" s="365">
        <f t="shared" si="95"/>
        <v>108347</v>
      </c>
      <c r="C1451" s="366">
        <f t="shared" si="96"/>
        <v>108347</v>
      </c>
      <c r="D1451" s="367">
        <f>'Order Form'!$N$2</f>
        <v>0</v>
      </c>
      <c r="E1451" s="368">
        <f>'Order Form'!$M$11</f>
        <v>0</v>
      </c>
      <c r="F1451" s="368" t="str">
        <f>IF(ISBLANK('Order Form'!$M$12),"",'Order Form'!$M$12)</f>
        <v/>
      </c>
      <c r="G1451" s="369">
        <f t="shared" ca="1" si="94"/>
        <v>42157</v>
      </c>
      <c r="H1451" s="370">
        <f>'Order Form'!$M$13</f>
        <v>0</v>
      </c>
      <c r="I1451" s="371">
        <f>'Order Form'!E492</f>
        <v>6</v>
      </c>
      <c r="J1451" s="372">
        <f>'Order Form'!M492</f>
        <v>0</v>
      </c>
      <c r="K1451" s="367" t="str">
        <f t="shared" si="97"/>
        <v>F</v>
      </c>
      <c r="L14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1" s="367" t="str">
        <f>"SS2016"&amp;"-"&amp;D1451&amp;"-"&amp;'Order Form'!$P$3&amp;"-3"</f>
        <v>SS2016-0-1-3</v>
      </c>
    </row>
    <row r="1452" spans="1:13" x14ac:dyDescent="0.25">
      <c r="A1452" s="364">
        <f>'Order Form'!A493</f>
        <v>108348</v>
      </c>
      <c r="B1452" s="365">
        <f t="shared" si="95"/>
        <v>108348</v>
      </c>
      <c r="C1452" s="366">
        <f t="shared" si="96"/>
        <v>108348</v>
      </c>
      <c r="D1452" s="367">
        <f>'Order Form'!$N$2</f>
        <v>0</v>
      </c>
      <c r="E1452" s="368">
        <f>'Order Form'!$M$11</f>
        <v>0</v>
      </c>
      <c r="F1452" s="368" t="str">
        <f>IF(ISBLANK('Order Form'!$M$12),"",'Order Form'!$M$12)</f>
        <v/>
      </c>
      <c r="G1452" s="369">
        <f t="shared" ca="1" si="94"/>
        <v>42157</v>
      </c>
      <c r="H1452" s="370">
        <f>'Order Form'!$M$13</f>
        <v>0</v>
      </c>
      <c r="I1452" s="371">
        <f>'Order Form'!E493</f>
        <v>6</v>
      </c>
      <c r="J1452" s="372">
        <f>'Order Form'!M493</f>
        <v>0</v>
      </c>
      <c r="K1452" s="367" t="str">
        <f t="shared" si="97"/>
        <v>F</v>
      </c>
      <c r="L14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2" s="367" t="str">
        <f>"SS2016"&amp;"-"&amp;D1452&amp;"-"&amp;'Order Form'!$P$3&amp;"-3"</f>
        <v>SS2016-0-1-3</v>
      </c>
    </row>
    <row r="1453" spans="1:13" x14ac:dyDescent="0.25">
      <c r="A1453" s="364">
        <f>'Order Form'!A494</f>
        <v>111371</v>
      </c>
      <c r="B1453" s="365">
        <f t="shared" si="95"/>
        <v>111371</v>
      </c>
      <c r="C1453" s="366">
        <f t="shared" si="96"/>
        <v>111371</v>
      </c>
      <c r="D1453" s="367">
        <f>'Order Form'!$N$2</f>
        <v>0</v>
      </c>
      <c r="E1453" s="368">
        <f>'Order Form'!$M$11</f>
        <v>0</v>
      </c>
      <c r="F1453" s="368" t="str">
        <f>IF(ISBLANK('Order Form'!$M$12),"",'Order Form'!$M$12)</f>
        <v/>
      </c>
      <c r="G1453" s="369">
        <f t="shared" ca="1" si="94"/>
        <v>42157</v>
      </c>
      <c r="H1453" s="370">
        <f>'Order Form'!$M$13</f>
        <v>0</v>
      </c>
      <c r="I1453" s="371">
        <f>'Order Form'!E494</f>
        <v>6</v>
      </c>
      <c r="J1453" s="372">
        <f>'Order Form'!M494</f>
        <v>0</v>
      </c>
      <c r="K1453" s="367" t="str">
        <f t="shared" si="97"/>
        <v>F</v>
      </c>
      <c r="L14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3" s="367" t="str">
        <f>"SS2016"&amp;"-"&amp;D1453&amp;"-"&amp;'Order Form'!$P$3&amp;"-3"</f>
        <v>SS2016-0-1-3</v>
      </c>
    </row>
    <row r="1454" spans="1:13" x14ac:dyDescent="0.25">
      <c r="A1454" s="364">
        <f>'Order Form'!A495</f>
        <v>111372</v>
      </c>
      <c r="B1454" s="365">
        <f t="shared" si="95"/>
        <v>111372</v>
      </c>
      <c r="C1454" s="366">
        <f t="shared" si="96"/>
        <v>111372</v>
      </c>
      <c r="D1454" s="367">
        <f>'Order Form'!$N$2</f>
        <v>0</v>
      </c>
      <c r="E1454" s="368">
        <f>'Order Form'!$M$11</f>
        <v>0</v>
      </c>
      <c r="F1454" s="368" t="str">
        <f>IF(ISBLANK('Order Form'!$M$12),"",'Order Form'!$M$12)</f>
        <v/>
      </c>
      <c r="G1454" s="369">
        <f t="shared" ca="1" si="94"/>
        <v>42157</v>
      </c>
      <c r="H1454" s="370">
        <f>'Order Form'!$M$13</f>
        <v>0</v>
      </c>
      <c r="I1454" s="371">
        <f>'Order Form'!E495</f>
        <v>6</v>
      </c>
      <c r="J1454" s="372">
        <f>'Order Form'!M495</f>
        <v>0</v>
      </c>
      <c r="K1454" s="367" t="str">
        <f t="shared" si="97"/>
        <v>F</v>
      </c>
      <c r="L14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4" s="367" t="str">
        <f>"SS2016"&amp;"-"&amp;D1454&amp;"-"&amp;'Order Form'!$P$3&amp;"-3"</f>
        <v>SS2016-0-1-3</v>
      </c>
    </row>
    <row r="1455" spans="1:13" x14ac:dyDescent="0.25">
      <c r="A1455" s="364">
        <f>'Order Form'!A496</f>
        <v>105777</v>
      </c>
      <c r="B1455" s="365">
        <f t="shared" si="95"/>
        <v>105777</v>
      </c>
      <c r="C1455" s="366">
        <f t="shared" si="96"/>
        <v>105777</v>
      </c>
      <c r="D1455" s="367">
        <f>'Order Form'!$N$2</f>
        <v>0</v>
      </c>
      <c r="E1455" s="368">
        <f>'Order Form'!$M$11</f>
        <v>0</v>
      </c>
      <c r="F1455" s="368" t="str">
        <f>IF(ISBLANK('Order Form'!$M$12),"",'Order Form'!$M$12)</f>
        <v/>
      </c>
      <c r="G1455" s="369">
        <f t="shared" ca="1" si="94"/>
        <v>42157</v>
      </c>
      <c r="H1455" s="370">
        <f>'Order Form'!$M$13</f>
        <v>0</v>
      </c>
      <c r="I1455" s="371">
        <f>'Order Form'!E496</f>
        <v>6</v>
      </c>
      <c r="J1455" s="372">
        <f>'Order Form'!M496</f>
        <v>0</v>
      </c>
      <c r="K1455" s="367" t="str">
        <f t="shared" si="97"/>
        <v>F</v>
      </c>
      <c r="L14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5" s="367" t="str">
        <f>"SS2016"&amp;"-"&amp;D1455&amp;"-"&amp;'Order Form'!$P$3&amp;"-3"</f>
        <v>SS2016-0-1-3</v>
      </c>
    </row>
    <row r="1456" spans="1:13" x14ac:dyDescent="0.25">
      <c r="A1456" s="364">
        <f>'Order Form'!A497</f>
        <v>105778</v>
      </c>
      <c r="B1456" s="365">
        <f t="shared" si="95"/>
        <v>105778</v>
      </c>
      <c r="C1456" s="366">
        <f t="shared" si="96"/>
        <v>105778</v>
      </c>
      <c r="D1456" s="367">
        <f>'Order Form'!$N$2</f>
        <v>0</v>
      </c>
      <c r="E1456" s="368">
        <f>'Order Form'!$M$11</f>
        <v>0</v>
      </c>
      <c r="F1456" s="368" t="str">
        <f>IF(ISBLANK('Order Form'!$M$12),"",'Order Form'!$M$12)</f>
        <v/>
      </c>
      <c r="G1456" s="369">
        <f t="shared" ca="1" si="94"/>
        <v>42157</v>
      </c>
      <c r="H1456" s="370">
        <f>'Order Form'!$M$13</f>
        <v>0</v>
      </c>
      <c r="I1456" s="371">
        <f>'Order Form'!E497</f>
        <v>6</v>
      </c>
      <c r="J1456" s="372">
        <f>'Order Form'!M497</f>
        <v>0</v>
      </c>
      <c r="K1456" s="367" t="str">
        <f t="shared" si="97"/>
        <v>F</v>
      </c>
      <c r="L14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6" s="367" t="str">
        <f>"SS2016"&amp;"-"&amp;D1456&amp;"-"&amp;'Order Form'!$P$3&amp;"-3"</f>
        <v>SS2016-0-1-3</v>
      </c>
    </row>
    <row r="1457" spans="1:13" x14ac:dyDescent="0.25">
      <c r="A1457" s="364">
        <f>'Order Form'!A498</f>
        <v>108349</v>
      </c>
      <c r="B1457" s="365">
        <f t="shared" si="95"/>
        <v>108349</v>
      </c>
      <c r="C1457" s="366">
        <f t="shared" si="96"/>
        <v>108349</v>
      </c>
      <c r="D1457" s="367">
        <f>'Order Form'!$N$2</f>
        <v>0</v>
      </c>
      <c r="E1457" s="368">
        <f>'Order Form'!$M$11</f>
        <v>0</v>
      </c>
      <c r="F1457" s="368" t="str">
        <f>IF(ISBLANK('Order Form'!$M$12),"",'Order Form'!$M$12)</f>
        <v/>
      </c>
      <c r="G1457" s="369">
        <f t="shared" ca="1" si="94"/>
        <v>42157</v>
      </c>
      <c r="H1457" s="370">
        <f>'Order Form'!$M$13</f>
        <v>0</v>
      </c>
      <c r="I1457" s="371">
        <f>'Order Form'!E498</f>
        <v>6</v>
      </c>
      <c r="J1457" s="372">
        <f>'Order Form'!M498</f>
        <v>0</v>
      </c>
      <c r="K1457" s="367" t="str">
        <f t="shared" si="97"/>
        <v>F</v>
      </c>
      <c r="L14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7" s="367" t="str">
        <f>"SS2016"&amp;"-"&amp;D1457&amp;"-"&amp;'Order Form'!$P$3&amp;"-3"</f>
        <v>SS2016-0-1-3</v>
      </c>
    </row>
    <row r="1458" spans="1:13" x14ac:dyDescent="0.25">
      <c r="A1458" s="364">
        <f>'Order Form'!A499</f>
        <v>108350</v>
      </c>
      <c r="B1458" s="365">
        <f t="shared" si="95"/>
        <v>108350</v>
      </c>
      <c r="C1458" s="366">
        <f t="shared" si="96"/>
        <v>108350</v>
      </c>
      <c r="D1458" s="367">
        <f>'Order Form'!$N$2</f>
        <v>0</v>
      </c>
      <c r="E1458" s="368">
        <f>'Order Form'!$M$11</f>
        <v>0</v>
      </c>
      <c r="F1458" s="368" t="str">
        <f>IF(ISBLANK('Order Form'!$M$12),"",'Order Form'!$M$12)</f>
        <v/>
      </c>
      <c r="G1458" s="369">
        <f t="shared" ca="1" si="94"/>
        <v>42157</v>
      </c>
      <c r="H1458" s="370">
        <f>'Order Form'!$M$13</f>
        <v>0</v>
      </c>
      <c r="I1458" s="371">
        <f>'Order Form'!E499</f>
        <v>6</v>
      </c>
      <c r="J1458" s="372">
        <f>'Order Form'!M499</f>
        <v>0</v>
      </c>
      <c r="K1458" s="367" t="str">
        <f t="shared" si="97"/>
        <v>F</v>
      </c>
      <c r="L14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8" s="367" t="str">
        <f>"SS2016"&amp;"-"&amp;D1458&amp;"-"&amp;'Order Form'!$P$3&amp;"-3"</f>
        <v>SS2016-0-1-3</v>
      </c>
    </row>
    <row r="1459" spans="1:13" x14ac:dyDescent="0.25">
      <c r="A1459" s="364">
        <f>'Order Form'!A500</f>
        <v>108351</v>
      </c>
      <c r="B1459" s="365">
        <f t="shared" si="95"/>
        <v>108351</v>
      </c>
      <c r="C1459" s="366">
        <f t="shared" si="96"/>
        <v>108351</v>
      </c>
      <c r="D1459" s="367">
        <f>'Order Form'!$N$2</f>
        <v>0</v>
      </c>
      <c r="E1459" s="368">
        <f>'Order Form'!$M$11</f>
        <v>0</v>
      </c>
      <c r="F1459" s="368" t="str">
        <f>IF(ISBLANK('Order Form'!$M$12),"",'Order Form'!$M$12)</f>
        <v/>
      </c>
      <c r="G1459" s="369">
        <f t="shared" ca="1" si="94"/>
        <v>42157</v>
      </c>
      <c r="H1459" s="370">
        <f>'Order Form'!$M$13</f>
        <v>0</v>
      </c>
      <c r="I1459" s="371">
        <f>'Order Form'!E500</f>
        <v>6</v>
      </c>
      <c r="J1459" s="372">
        <f>'Order Form'!M500</f>
        <v>0</v>
      </c>
      <c r="K1459" s="367" t="str">
        <f t="shared" si="97"/>
        <v>F</v>
      </c>
      <c r="L14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59" s="367" t="str">
        <f>"SS2016"&amp;"-"&amp;D1459&amp;"-"&amp;'Order Form'!$P$3&amp;"-3"</f>
        <v>SS2016-0-1-3</v>
      </c>
    </row>
    <row r="1460" spans="1:13" x14ac:dyDescent="0.25">
      <c r="A1460" s="364">
        <f>'Order Form'!A501</f>
        <v>108352</v>
      </c>
      <c r="B1460" s="365">
        <f t="shared" si="95"/>
        <v>108352</v>
      </c>
      <c r="C1460" s="366">
        <f t="shared" si="96"/>
        <v>108352</v>
      </c>
      <c r="D1460" s="367">
        <f>'Order Form'!$N$2</f>
        <v>0</v>
      </c>
      <c r="E1460" s="368">
        <f>'Order Form'!$M$11</f>
        <v>0</v>
      </c>
      <c r="F1460" s="368" t="str">
        <f>IF(ISBLANK('Order Form'!$M$12),"",'Order Form'!$M$12)</f>
        <v/>
      </c>
      <c r="G1460" s="369">
        <f t="shared" ca="1" si="94"/>
        <v>42157</v>
      </c>
      <c r="H1460" s="370">
        <f>'Order Form'!$M$13</f>
        <v>0</v>
      </c>
      <c r="I1460" s="371">
        <f>'Order Form'!E501</f>
        <v>6</v>
      </c>
      <c r="J1460" s="372">
        <f>'Order Form'!M501</f>
        <v>0</v>
      </c>
      <c r="K1460" s="367" t="str">
        <f t="shared" si="97"/>
        <v>F</v>
      </c>
      <c r="L14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0" s="367" t="str">
        <f>"SS2016"&amp;"-"&amp;D1460&amp;"-"&amp;'Order Form'!$P$3&amp;"-3"</f>
        <v>SS2016-0-1-3</v>
      </c>
    </row>
    <row r="1461" spans="1:13" x14ac:dyDescent="0.25">
      <c r="A1461" s="364" t="str">
        <f>'Order Form'!A502</f>
        <v>111690.555.20</v>
      </c>
      <c r="B1461" s="365" t="str">
        <f t="shared" si="95"/>
        <v>111690.555.20</v>
      </c>
      <c r="C1461" s="366" t="str">
        <f t="shared" si="96"/>
        <v>111690.555.20</v>
      </c>
      <c r="D1461" s="367">
        <f>'Order Form'!$N$2</f>
        <v>0</v>
      </c>
      <c r="E1461" s="368">
        <f>'Order Form'!$M$11</f>
        <v>0</v>
      </c>
      <c r="F1461" s="368" t="str">
        <f>IF(ISBLANK('Order Form'!$M$12),"",'Order Form'!$M$12)</f>
        <v/>
      </c>
      <c r="G1461" s="369">
        <f t="shared" ca="1" si="94"/>
        <v>42157</v>
      </c>
      <c r="H1461" s="370">
        <f>'Order Form'!$M$13</f>
        <v>0</v>
      </c>
      <c r="I1461" s="371">
        <f>'Order Form'!E502</f>
        <v>7.5</v>
      </c>
      <c r="J1461" s="372">
        <f>'Order Form'!M502</f>
        <v>0</v>
      </c>
      <c r="K1461" s="367" t="str">
        <f t="shared" si="97"/>
        <v>F</v>
      </c>
      <c r="L14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1" s="367" t="str">
        <f>"SS2016"&amp;"-"&amp;D1461&amp;"-"&amp;'Order Form'!$P$3&amp;"-3"</f>
        <v>SS2016-0-1-3</v>
      </c>
    </row>
    <row r="1462" spans="1:13" x14ac:dyDescent="0.25">
      <c r="A1462" s="364" t="str">
        <f>'Order Form'!A503</f>
        <v>111690.555.30</v>
      </c>
      <c r="B1462" s="365" t="str">
        <f t="shared" si="95"/>
        <v>111690.555.30</v>
      </c>
      <c r="C1462" s="366" t="str">
        <f t="shared" si="96"/>
        <v>111690.555.30</v>
      </c>
      <c r="D1462" s="367">
        <f>'Order Form'!$N$2</f>
        <v>0</v>
      </c>
      <c r="E1462" s="368">
        <f>'Order Form'!$M$11</f>
        <v>0</v>
      </c>
      <c r="F1462" s="368" t="str">
        <f>IF(ISBLANK('Order Form'!$M$12),"",'Order Form'!$M$12)</f>
        <v/>
      </c>
      <c r="G1462" s="369">
        <f t="shared" ca="1" si="94"/>
        <v>42157</v>
      </c>
      <c r="H1462" s="370">
        <f>'Order Form'!$M$13</f>
        <v>0</v>
      </c>
      <c r="I1462" s="371">
        <f>'Order Form'!E503</f>
        <v>7.5</v>
      </c>
      <c r="J1462" s="372">
        <f>'Order Form'!M503</f>
        <v>0</v>
      </c>
      <c r="K1462" s="367" t="str">
        <f t="shared" si="97"/>
        <v>F</v>
      </c>
      <c r="L14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2" s="367" t="str">
        <f>"SS2016"&amp;"-"&amp;D1462&amp;"-"&amp;'Order Form'!$P$3&amp;"-3"</f>
        <v>SS2016-0-1-3</v>
      </c>
    </row>
    <row r="1463" spans="1:13" x14ac:dyDescent="0.25">
      <c r="A1463" s="364">
        <f>'Order Form'!A17</f>
        <v>111633.75199999999</v>
      </c>
      <c r="B1463" s="365">
        <f t="shared" si="95"/>
        <v>111633.75199999999</v>
      </c>
      <c r="C1463" s="366">
        <f t="shared" si="96"/>
        <v>111633.75199999999</v>
      </c>
      <c r="D1463" s="367">
        <f>'Order Form'!$N$2</f>
        <v>0</v>
      </c>
      <c r="E1463" s="368">
        <f>'Order Form'!$N$11</f>
        <v>0</v>
      </c>
      <c r="F1463" s="368" t="str">
        <f>IF(ISBLANK('Order Form'!$N$12),"",'Order Form'!$N$12)</f>
        <v/>
      </c>
      <c r="G1463" s="369">
        <f t="shared" ca="1" si="94"/>
        <v>42157</v>
      </c>
      <c r="H1463" s="370">
        <f>'Order Form'!$N$13</f>
        <v>0</v>
      </c>
      <c r="I1463" s="371">
        <f>'Order Form'!E17</f>
        <v>14.5</v>
      </c>
      <c r="J1463" s="372">
        <f>'Order Form'!N17</f>
        <v>0</v>
      </c>
      <c r="K1463" s="367" t="str">
        <f t="shared" si="97"/>
        <v>F</v>
      </c>
      <c r="L14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3" s="367" t="str">
        <f>"SS2016"&amp;"-"&amp;D1463&amp;"-"&amp;'Order Form'!$P$3&amp;"-4"</f>
        <v>SS2016-0-1-4</v>
      </c>
    </row>
    <row r="1464" spans="1:13" x14ac:dyDescent="0.25">
      <c r="A1464" s="364">
        <f>'Order Form'!A18</f>
        <v>111498.999</v>
      </c>
      <c r="B1464" s="365">
        <f t="shared" ref="B1464:B1527" si="98">A1464</f>
        <v>111498.999</v>
      </c>
      <c r="C1464" s="366">
        <f t="shared" ref="C1464:C1527" si="99">IF(B1464=0,A1464,B1464)</f>
        <v>111498.999</v>
      </c>
      <c r="D1464" s="367">
        <f>'Order Form'!$N$2</f>
        <v>0</v>
      </c>
      <c r="E1464" s="368">
        <f>'Order Form'!$N$11</f>
        <v>0</v>
      </c>
      <c r="F1464" s="368" t="str">
        <f>IF(ISBLANK('Order Form'!$N$12),"",'Order Form'!$N$12)</f>
        <v/>
      </c>
      <c r="G1464" s="369">
        <f t="shared" ca="1" si="94"/>
        <v>42157</v>
      </c>
      <c r="H1464" s="370">
        <f>'Order Form'!$N$13</f>
        <v>0</v>
      </c>
      <c r="I1464" s="371">
        <f>'Order Form'!E18</f>
        <v>11</v>
      </c>
      <c r="J1464" s="372">
        <f>'Order Form'!N18</f>
        <v>0</v>
      </c>
      <c r="K1464" s="367" t="str">
        <f t="shared" ref="K1464:K1527" si="100">IF(J1464=0,"F","T")</f>
        <v>F</v>
      </c>
      <c r="L14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4" s="367" t="str">
        <f>"SS2016"&amp;"-"&amp;D1464&amp;"-"&amp;'Order Form'!$P$3&amp;"-4"</f>
        <v>SS2016-0-1-4</v>
      </c>
    </row>
    <row r="1465" spans="1:13" x14ac:dyDescent="0.25">
      <c r="A1465" s="364">
        <f>'Order Form'!A19</f>
        <v>111499.708</v>
      </c>
      <c r="B1465" s="365">
        <f t="shared" si="98"/>
        <v>111499.708</v>
      </c>
      <c r="C1465" s="366">
        <f t="shared" si="99"/>
        <v>111499.708</v>
      </c>
      <c r="D1465" s="367">
        <f>'Order Form'!$N$2</f>
        <v>0</v>
      </c>
      <c r="E1465" s="368">
        <f>'Order Form'!$N$11</f>
        <v>0</v>
      </c>
      <c r="F1465" s="368" t="str">
        <f>IF(ISBLANK('Order Form'!$N$12),"",'Order Form'!$N$12)</f>
        <v/>
      </c>
      <c r="G1465" s="369">
        <f t="shared" ca="1" si="94"/>
        <v>42157</v>
      </c>
      <c r="H1465" s="370">
        <f>'Order Form'!$N$13</f>
        <v>0</v>
      </c>
      <c r="I1465" s="371">
        <f>'Order Form'!E19</f>
        <v>11</v>
      </c>
      <c r="J1465" s="372">
        <f>'Order Form'!N19</f>
        <v>0</v>
      </c>
      <c r="K1465" s="367" t="str">
        <f t="shared" si="100"/>
        <v>F</v>
      </c>
      <c r="L14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5" s="367" t="str">
        <f>"SS2016"&amp;"-"&amp;D1465&amp;"-"&amp;'Order Form'!$P$3&amp;"-4"</f>
        <v>SS2016-0-1-4</v>
      </c>
    </row>
    <row r="1466" spans="1:13" x14ac:dyDescent="0.25">
      <c r="A1466" s="364">
        <f>'Order Form'!A20</f>
        <v>111500.211</v>
      </c>
      <c r="B1466" s="365">
        <f t="shared" si="98"/>
        <v>111500.211</v>
      </c>
      <c r="C1466" s="366">
        <f t="shared" si="99"/>
        <v>111500.211</v>
      </c>
      <c r="D1466" s="367">
        <f>'Order Form'!$N$2</f>
        <v>0</v>
      </c>
      <c r="E1466" s="368">
        <f>'Order Form'!$N$11</f>
        <v>0</v>
      </c>
      <c r="F1466" s="368" t="str">
        <f>IF(ISBLANK('Order Form'!$N$12),"",'Order Form'!$N$12)</f>
        <v/>
      </c>
      <c r="G1466" s="369">
        <f t="shared" ca="1" si="94"/>
        <v>42157</v>
      </c>
      <c r="H1466" s="370">
        <f>'Order Form'!$N$13</f>
        <v>0</v>
      </c>
      <c r="I1466" s="371">
        <f>'Order Form'!E20</f>
        <v>11</v>
      </c>
      <c r="J1466" s="372">
        <f>'Order Form'!N20</f>
        <v>0</v>
      </c>
      <c r="K1466" s="367" t="str">
        <f t="shared" si="100"/>
        <v>F</v>
      </c>
      <c r="L14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6" s="367" t="str">
        <f>"SS2016"&amp;"-"&amp;D1466&amp;"-"&amp;'Order Form'!$P$3&amp;"-4"</f>
        <v>SS2016-0-1-4</v>
      </c>
    </row>
    <row r="1467" spans="1:13" x14ac:dyDescent="0.25">
      <c r="A1467" s="364">
        <f>'Order Form'!A21</f>
        <v>108934.522</v>
      </c>
      <c r="B1467" s="365">
        <f t="shared" si="98"/>
        <v>108934.522</v>
      </c>
      <c r="C1467" s="366">
        <f t="shared" si="99"/>
        <v>108934.522</v>
      </c>
      <c r="D1467" s="367">
        <f>'Order Form'!$N$2</f>
        <v>0</v>
      </c>
      <c r="E1467" s="368">
        <f>'Order Form'!$N$11</f>
        <v>0</v>
      </c>
      <c r="F1467" s="368" t="str">
        <f>IF(ISBLANK('Order Form'!$N$12),"",'Order Form'!$N$12)</f>
        <v/>
      </c>
      <c r="G1467" s="369">
        <f t="shared" ca="1" si="94"/>
        <v>42157</v>
      </c>
      <c r="H1467" s="370">
        <f>'Order Form'!$N$13</f>
        <v>0</v>
      </c>
      <c r="I1467" s="371">
        <f>'Order Form'!E21</f>
        <v>13.5</v>
      </c>
      <c r="J1467" s="372">
        <f>'Order Form'!N21</f>
        <v>0</v>
      </c>
      <c r="K1467" s="367" t="str">
        <f t="shared" si="100"/>
        <v>F</v>
      </c>
      <c r="L14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7" s="367" t="str">
        <f>"SS2016"&amp;"-"&amp;D1467&amp;"-"&amp;'Order Form'!$P$3&amp;"-4"</f>
        <v>SS2016-0-1-4</v>
      </c>
    </row>
    <row r="1468" spans="1:13" x14ac:dyDescent="0.25">
      <c r="A1468" s="364">
        <f>'Order Form'!A22</f>
        <v>111507.117</v>
      </c>
      <c r="B1468" s="365">
        <f t="shared" si="98"/>
        <v>111507.117</v>
      </c>
      <c r="C1468" s="366">
        <f t="shared" si="99"/>
        <v>111507.117</v>
      </c>
      <c r="D1468" s="367">
        <f>'Order Form'!$N$2</f>
        <v>0</v>
      </c>
      <c r="E1468" s="368">
        <f>'Order Form'!$N$11</f>
        <v>0</v>
      </c>
      <c r="F1468" s="368" t="str">
        <f>IF(ISBLANK('Order Form'!$N$12),"",'Order Form'!$N$12)</f>
        <v/>
      </c>
      <c r="G1468" s="369">
        <f t="shared" ca="1" si="94"/>
        <v>42157</v>
      </c>
      <c r="H1468" s="370">
        <f>'Order Form'!$N$13</f>
        <v>0</v>
      </c>
      <c r="I1468" s="371">
        <f>'Order Form'!E22</f>
        <v>13.5</v>
      </c>
      <c r="J1468" s="372">
        <f>'Order Form'!N22</f>
        <v>0</v>
      </c>
      <c r="K1468" s="367" t="str">
        <f t="shared" si="100"/>
        <v>F</v>
      </c>
      <c r="L14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8" s="367" t="str">
        <f>"SS2016"&amp;"-"&amp;D1468&amp;"-"&amp;'Order Form'!$P$3&amp;"-4"</f>
        <v>SS2016-0-1-4</v>
      </c>
    </row>
    <row r="1469" spans="1:13" x14ac:dyDescent="0.25">
      <c r="A1469" s="364">
        <f>'Order Form'!A23</f>
        <v>111695.55499999999</v>
      </c>
      <c r="B1469" s="365">
        <f t="shared" si="98"/>
        <v>111695.55499999999</v>
      </c>
      <c r="C1469" s="366">
        <f t="shared" si="99"/>
        <v>111695.55499999999</v>
      </c>
      <c r="D1469" s="367">
        <f>'Order Form'!$N$2</f>
        <v>0</v>
      </c>
      <c r="E1469" s="368">
        <f>'Order Form'!$N$11</f>
        <v>0</v>
      </c>
      <c r="F1469" s="368" t="str">
        <f>IF(ISBLANK('Order Form'!$N$12),"",'Order Form'!$N$12)</f>
        <v/>
      </c>
      <c r="G1469" s="369">
        <f t="shared" ca="1" si="94"/>
        <v>42157</v>
      </c>
      <c r="H1469" s="370">
        <f>'Order Form'!$N$13</f>
        <v>0</v>
      </c>
      <c r="I1469" s="371">
        <f>'Order Form'!E23</f>
        <v>13.5</v>
      </c>
      <c r="J1469" s="372">
        <f>'Order Form'!N23</f>
        <v>0</v>
      </c>
      <c r="K1469" s="367" t="str">
        <f t="shared" si="100"/>
        <v>F</v>
      </c>
      <c r="L14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69" s="367" t="str">
        <f>"SS2016"&amp;"-"&amp;D1469&amp;"-"&amp;'Order Form'!$P$3&amp;"-4"</f>
        <v>SS2016-0-1-4</v>
      </c>
    </row>
    <row r="1470" spans="1:13" x14ac:dyDescent="0.25">
      <c r="A1470" s="364">
        <f>'Order Form'!A24</f>
        <v>111509.55499999999</v>
      </c>
      <c r="B1470" s="365">
        <f t="shared" si="98"/>
        <v>111509.55499999999</v>
      </c>
      <c r="C1470" s="366">
        <f t="shared" si="99"/>
        <v>111509.55499999999</v>
      </c>
      <c r="D1470" s="367">
        <f>'Order Form'!$N$2</f>
        <v>0</v>
      </c>
      <c r="E1470" s="368">
        <f>'Order Form'!$N$11</f>
        <v>0</v>
      </c>
      <c r="F1470" s="368" t="str">
        <f>IF(ISBLANK('Order Form'!$N$12),"",'Order Form'!$N$12)</f>
        <v/>
      </c>
      <c r="G1470" s="369">
        <f t="shared" ca="1" si="94"/>
        <v>42157</v>
      </c>
      <c r="H1470" s="370">
        <f>'Order Form'!$N$13</f>
        <v>0</v>
      </c>
      <c r="I1470" s="371">
        <f>'Order Form'!E24</f>
        <v>13.5</v>
      </c>
      <c r="J1470" s="372">
        <f>'Order Form'!N24</f>
        <v>0</v>
      </c>
      <c r="K1470" s="367" t="str">
        <f t="shared" si="100"/>
        <v>F</v>
      </c>
      <c r="L14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0" s="367" t="str">
        <f>"SS2016"&amp;"-"&amp;D1470&amp;"-"&amp;'Order Form'!$P$3&amp;"-4"</f>
        <v>SS2016-0-1-4</v>
      </c>
    </row>
    <row r="1471" spans="1:13" x14ac:dyDescent="0.25">
      <c r="A1471" s="364">
        <f>'Order Form'!A25</f>
        <v>111513.901</v>
      </c>
      <c r="B1471" s="365">
        <f t="shared" si="98"/>
        <v>111513.901</v>
      </c>
      <c r="C1471" s="366">
        <f t="shared" si="99"/>
        <v>111513.901</v>
      </c>
      <c r="D1471" s="367">
        <f>'Order Form'!$N$2</f>
        <v>0</v>
      </c>
      <c r="E1471" s="368">
        <f>'Order Form'!$N$11</f>
        <v>0</v>
      </c>
      <c r="F1471" s="368" t="str">
        <f>IF(ISBLANK('Order Form'!$N$12),"",'Order Form'!$N$12)</f>
        <v/>
      </c>
      <c r="G1471" s="369">
        <f t="shared" ca="1" si="94"/>
        <v>42157</v>
      </c>
      <c r="H1471" s="370">
        <f>'Order Form'!$N$13</f>
        <v>0</v>
      </c>
      <c r="I1471" s="371">
        <f>'Order Form'!E25</f>
        <v>13.5</v>
      </c>
      <c r="J1471" s="372">
        <f>'Order Form'!N25</f>
        <v>0</v>
      </c>
      <c r="K1471" s="367" t="str">
        <f t="shared" si="100"/>
        <v>F</v>
      </c>
      <c r="L14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1" s="367" t="str">
        <f>"SS2016"&amp;"-"&amp;D1471&amp;"-"&amp;'Order Form'!$P$3&amp;"-4"</f>
        <v>SS2016-0-1-4</v>
      </c>
    </row>
    <row r="1472" spans="1:13" x14ac:dyDescent="0.25">
      <c r="A1472" s="364">
        <f>'Order Form'!A26</f>
        <v>111504.70699999999</v>
      </c>
      <c r="B1472" s="365">
        <f t="shared" si="98"/>
        <v>111504.70699999999</v>
      </c>
      <c r="C1472" s="366">
        <f t="shared" si="99"/>
        <v>111504.70699999999</v>
      </c>
      <c r="D1472" s="367">
        <f>'Order Form'!$N$2</f>
        <v>0</v>
      </c>
      <c r="E1472" s="368">
        <f>'Order Form'!$N$11</f>
        <v>0</v>
      </c>
      <c r="F1472" s="368" t="str">
        <f>IF(ISBLANK('Order Form'!$N$12),"",'Order Form'!$N$12)</f>
        <v/>
      </c>
      <c r="G1472" s="369">
        <f t="shared" ca="1" si="94"/>
        <v>42157</v>
      </c>
      <c r="H1472" s="370">
        <f>'Order Form'!$N$13</f>
        <v>0</v>
      </c>
      <c r="I1472" s="371">
        <f>'Order Form'!E26</f>
        <v>13.5</v>
      </c>
      <c r="J1472" s="372">
        <f>'Order Form'!N26</f>
        <v>0</v>
      </c>
      <c r="K1472" s="367" t="str">
        <f t="shared" si="100"/>
        <v>F</v>
      </c>
      <c r="L14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2" s="367" t="str">
        <f>"SS2016"&amp;"-"&amp;D1472&amp;"-"&amp;'Order Form'!$P$3&amp;"-4"</f>
        <v>SS2016-0-1-4</v>
      </c>
    </row>
    <row r="1473" spans="1:13" x14ac:dyDescent="0.25">
      <c r="A1473" s="364">
        <f>'Order Form'!A27</f>
        <v>111696.325</v>
      </c>
      <c r="B1473" s="365">
        <f t="shared" si="98"/>
        <v>111696.325</v>
      </c>
      <c r="C1473" s="366">
        <f t="shared" si="99"/>
        <v>111696.325</v>
      </c>
      <c r="D1473" s="367">
        <f>'Order Form'!$N$2</f>
        <v>0</v>
      </c>
      <c r="E1473" s="368">
        <f>'Order Form'!$N$11</f>
        <v>0</v>
      </c>
      <c r="F1473" s="368" t="str">
        <f>IF(ISBLANK('Order Form'!$N$12),"",'Order Form'!$N$12)</f>
        <v/>
      </c>
      <c r="G1473" s="369">
        <f t="shared" ca="1" si="94"/>
        <v>42157</v>
      </c>
      <c r="H1473" s="370">
        <f>'Order Form'!$N$13</f>
        <v>0</v>
      </c>
      <c r="I1473" s="371">
        <f>'Order Form'!E27</f>
        <v>15</v>
      </c>
      <c r="J1473" s="372">
        <f>'Order Form'!N27</f>
        <v>0</v>
      </c>
      <c r="K1473" s="367" t="str">
        <f t="shared" si="100"/>
        <v>F</v>
      </c>
      <c r="L14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3" s="367" t="str">
        <f>"SS2016"&amp;"-"&amp;D1473&amp;"-"&amp;'Order Form'!$P$3&amp;"-4"</f>
        <v>SS2016-0-1-4</v>
      </c>
    </row>
    <row r="1474" spans="1:13" x14ac:dyDescent="0.25">
      <c r="A1474" s="364">
        <f>'Order Form'!A28</f>
        <v>111519.90700000001</v>
      </c>
      <c r="B1474" s="365">
        <f t="shared" si="98"/>
        <v>111519.90700000001</v>
      </c>
      <c r="C1474" s="366">
        <f t="shared" si="99"/>
        <v>111519.90700000001</v>
      </c>
      <c r="D1474" s="367">
        <f>'Order Form'!$N$2</f>
        <v>0</v>
      </c>
      <c r="E1474" s="368">
        <f>'Order Form'!$N$11</f>
        <v>0</v>
      </c>
      <c r="F1474" s="368" t="str">
        <f>IF(ISBLANK('Order Form'!$N$12),"",'Order Form'!$N$12)</f>
        <v/>
      </c>
      <c r="G1474" s="369">
        <f t="shared" ref="G1474:G1537" ca="1" si="101">TODAY()</f>
        <v>42157</v>
      </c>
      <c r="H1474" s="370">
        <f>'Order Form'!$N$13</f>
        <v>0</v>
      </c>
      <c r="I1474" s="371">
        <f>'Order Form'!E28</f>
        <v>15</v>
      </c>
      <c r="J1474" s="372">
        <f>'Order Form'!N28</f>
        <v>0</v>
      </c>
      <c r="K1474" s="367" t="str">
        <f t="shared" si="100"/>
        <v>F</v>
      </c>
      <c r="L14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4" s="367" t="str">
        <f>"SS2016"&amp;"-"&amp;D1474&amp;"-"&amp;'Order Form'!$P$3&amp;"-4"</f>
        <v>SS2016-0-1-4</v>
      </c>
    </row>
    <row r="1475" spans="1:13" x14ac:dyDescent="0.25">
      <c r="A1475" s="364">
        <f>'Order Form'!A29</f>
        <v>111515.901</v>
      </c>
      <c r="B1475" s="365">
        <f t="shared" si="98"/>
        <v>111515.901</v>
      </c>
      <c r="C1475" s="366">
        <f t="shared" si="99"/>
        <v>111515.901</v>
      </c>
      <c r="D1475" s="367">
        <f>'Order Form'!$N$2</f>
        <v>0</v>
      </c>
      <c r="E1475" s="368">
        <f>'Order Form'!$N$11</f>
        <v>0</v>
      </c>
      <c r="F1475" s="368" t="str">
        <f>IF(ISBLANK('Order Form'!$N$12),"",'Order Form'!$N$12)</f>
        <v/>
      </c>
      <c r="G1475" s="369">
        <f t="shared" ca="1" si="101"/>
        <v>42157</v>
      </c>
      <c r="H1475" s="370">
        <f>'Order Form'!$N$13</f>
        <v>0</v>
      </c>
      <c r="I1475" s="371">
        <f>'Order Form'!E29</f>
        <v>15</v>
      </c>
      <c r="J1475" s="372">
        <f>'Order Form'!N29</f>
        <v>0</v>
      </c>
      <c r="K1475" s="367" t="str">
        <f t="shared" si="100"/>
        <v>F</v>
      </c>
      <c r="L14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5" s="367" t="str">
        <f>"SS2016"&amp;"-"&amp;D1475&amp;"-"&amp;'Order Form'!$P$3&amp;"-4"</f>
        <v>SS2016-0-1-4</v>
      </c>
    </row>
    <row r="1476" spans="1:13" x14ac:dyDescent="0.25">
      <c r="A1476" s="364">
        <f>'Order Form'!A30</f>
        <v>111516.535</v>
      </c>
      <c r="B1476" s="365">
        <f t="shared" si="98"/>
        <v>111516.535</v>
      </c>
      <c r="C1476" s="366">
        <f t="shared" si="99"/>
        <v>111516.535</v>
      </c>
      <c r="D1476" s="367">
        <f>'Order Form'!$N$2</f>
        <v>0</v>
      </c>
      <c r="E1476" s="368">
        <f>'Order Form'!$N$11</f>
        <v>0</v>
      </c>
      <c r="F1476" s="368" t="str">
        <f>IF(ISBLANK('Order Form'!$N$12),"",'Order Form'!$N$12)</f>
        <v/>
      </c>
      <c r="G1476" s="369">
        <f t="shared" ca="1" si="101"/>
        <v>42157</v>
      </c>
      <c r="H1476" s="370">
        <f>'Order Form'!$N$13</f>
        <v>0</v>
      </c>
      <c r="I1476" s="371">
        <f>'Order Form'!E30</f>
        <v>15</v>
      </c>
      <c r="J1476" s="372">
        <f>'Order Form'!N30</f>
        <v>0</v>
      </c>
      <c r="K1476" s="367" t="str">
        <f t="shared" si="100"/>
        <v>F</v>
      </c>
      <c r="L14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6" s="367" t="str">
        <f>"SS2016"&amp;"-"&amp;D1476&amp;"-"&amp;'Order Form'!$P$3&amp;"-4"</f>
        <v>SS2016-0-1-4</v>
      </c>
    </row>
    <row r="1477" spans="1:13" x14ac:dyDescent="0.25">
      <c r="A1477" s="364">
        <f>'Order Form'!A31</f>
        <v>111629.999</v>
      </c>
      <c r="B1477" s="365">
        <f t="shared" si="98"/>
        <v>111629.999</v>
      </c>
      <c r="C1477" s="366">
        <f t="shared" si="99"/>
        <v>111629.999</v>
      </c>
      <c r="D1477" s="367">
        <f>'Order Form'!$N$2</f>
        <v>0</v>
      </c>
      <c r="E1477" s="368">
        <f>'Order Form'!$N$11</f>
        <v>0</v>
      </c>
      <c r="F1477" s="368" t="str">
        <f>IF(ISBLANK('Order Form'!$N$12),"",'Order Form'!$N$12)</f>
        <v/>
      </c>
      <c r="G1477" s="369">
        <f t="shared" ca="1" si="101"/>
        <v>42157</v>
      </c>
      <c r="H1477" s="370">
        <f>'Order Form'!$N$13</f>
        <v>0</v>
      </c>
      <c r="I1477" s="371">
        <f>'Order Form'!E31</f>
        <v>13.5</v>
      </c>
      <c r="J1477" s="372">
        <f>'Order Form'!N31</f>
        <v>0</v>
      </c>
      <c r="K1477" s="367" t="str">
        <f t="shared" si="100"/>
        <v>F</v>
      </c>
      <c r="L14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7" s="367" t="str">
        <f>"SS2016"&amp;"-"&amp;D1477&amp;"-"&amp;'Order Form'!$P$3&amp;"-4"</f>
        <v>SS2016-0-1-4</v>
      </c>
    </row>
    <row r="1478" spans="1:13" x14ac:dyDescent="0.25">
      <c r="A1478" s="364">
        <f>'Order Form'!A32</f>
        <v>111629.75199999999</v>
      </c>
      <c r="B1478" s="365">
        <f t="shared" si="98"/>
        <v>111629.75199999999</v>
      </c>
      <c r="C1478" s="366">
        <f t="shared" si="99"/>
        <v>111629.75199999999</v>
      </c>
      <c r="D1478" s="367">
        <f>'Order Form'!$N$2</f>
        <v>0</v>
      </c>
      <c r="E1478" s="368">
        <f>'Order Form'!$N$11</f>
        <v>0</v>
      </c>
      <c r="F1478" s="368" t="str">
        <f>IF(ISBLANK('Order Form'!$N$12),"",'Order Form'!$N$12)</f>
        <v/>
      </c>
      <c r="G1478" s="369">
        <f t="shared" ca="1" si="101"/>
        <v>42157</v>
      </c>
      <c r="H1478" s="370">
        <f>'Order Form'!$N$13</f>
        <v>0</v>
      </c>
      <c r="I1478" s="371">
        <f>'Order Form'!E32</f>
        <v>13.5</v>
      </c>
      <c r="J1478" s="372">
        <f>'Order Form'!N32</f>
        <v>0</v>
      </c>
      <c r="K1478" s="367" t="str">
        <f t="shared" si="100"/>
        <v>F</v>
      </c>
      <c r="L14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8" s="367" t="str">
        <f>"SS2016"&amp;"-"&amp;D1478&amp;"-"&amp;'Order Form'!$P$3&amp;"-4"</f>
        <v>SS2016-0-1-4</v>
      </c>
    </row>
    <row r="1479" spans="1:13" x14ac:dyDescent="0.25">
      <c r="A1479" s="364">
        <f>'Order Form'!A33</f>
        <v>111629.42</v>
      </c>
      <c r="B1479" s="365">
        <f t="shared" si="98"/>
        <v>111629.42</v>
      </c>
      <c r="C1479" s="366">
        <f t="shared" si="99"/>
        <v>111629.42</v>
      </c>
      <c r="D1479" s="367">
        <f>'Order Form'!$N$2</f>
        <v>0</v>
      </c>
      <c r="E1479" s="368">
        <f>'Order Form'!$N$11</f>
        <v>0</v>
      </c>
      <c r="F1479" s="368" t="str">
        <f>IF(ISBLANK('Order Form'!$N$12),"",'Order Form'!$N$12)</f>
        <v/>
      </c>
      <c r="G1479" s="369">
        <f t="shared" ca="1" si="101"/>
        <v>42157</v>
      </c>
      <c r="H1479" s="370">
        <f>'Order Form'!$N$13</f>
        <v>0</v>
      </c>
      <c r="I1479" s="371">
        <f>'Order Form'!E33</f>
        <v>13.5</v>
      </c>
      <c r="J1479" s="372">
        <f>'Order Form'!N33</f>
        <v>0</v>
      </c>
      <c r="K1479" s="367" t="str">
        <f t="shared" si="100"/>
        <v>F</v>
      </c>
      <c r="L14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79" s="367" t="str">
        <f>"SS2016"&amp;"-"&amp;D1479&amp;"-"&amp;'Order Form'!$P$3&amp;"-4"</f>
        <v>SS2016-0-1-4</v>
      </c>
    </row>
    <row r="1480" spans="1:13" x14ac:dyDescent="0.25">
      <c r="A1480" s="364">
        <f>'Order Form'!A34</f>
        <v>111629.791</v>
      </c>
      <c r="B1480" s="365">
        <f t="shared" si="98"/>
        <v>111629.791</v>
      </c>
      <c r="C1480" s="366">
        <f t="shared" si="99"/>
        <v>111629.791</v>
      </c>
      <c r="D1480" s="367">
        <f>'Order Form'!$N$2</f>
        <v>0</v>
      </c>
      <c r="E1480" s="368">
        <f>'Order Form'!$N$11</f>
        <v>0</v>
      </c>
      <c r="F1480" s="368" t="str">
        <f>IF(ISBLANK('Order Form'!$N$12),"",'Order Form'!$N$12)</f>
        <v/>
      </c>
      <c r="G1480" s="369">
        <f t="shared" ca="1" si="101"/>
        <v>42157</v>
      </c>
      <c r="H1480" s="370">
        <f>'Order Form'!$N$13</f>
        <v>0</v>
      </c>
      <c r="I1480" s="371">
        <f>'Order Form'!E34</f>
        <v>13.5</v>
      </c>
      <c r="J1480" s="372">
        <f>'Order Form'!N34</f>
        <v>0</v>
      </c>
      <c r="K1480" s="367" t="str">
        <f t="shared" si="100"/>
        <v>F</v>
      </c>
      <c r="L14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0" s="367" t="str">
        <f>"SS2016"&amp;"-"&amp;D1480&amp;"-"&amp;'Order Form'!$P$3&amp;"-4"</f>
        <v>SS2016-0-1-4</v>
      </c>
    </row>
    <row r="1481" spans="1:13" x14ac:dyDescent="0.25">
      <c r="A1481" s="364">
        <f>'Order Form'!A35</f>
        <v>107672</v>
      </c>
      <c r="B1481" s="365">
        <f t="shared" si="98"/>
        <v>107672</v>
      </c>
      <c r="C1481" s="366">
        <f t="shared" si="99"/>
        <v>107672</v>
      </c>
      <c r="D1481" s="367">
        <f>'Order Form'!$N$2</f>
        <v>0</v>
      </c>
      <c r="E1481" s="368">
        <f>'Order Form'!$N$11</f>
        <v>0</v>
      </c>
      <c r="F1481" s="368" t="str">
        <f>IF(ISBLANK('Order Form'!$N$12),"",'Order Form'!$N$12)</f>
        <v/>
      </c>
      <c r="G1481" s="369">
        <f t="shared" ca="1" si="101"/>
        <v>42157</v>
      </c>
      <c r="H1481" s="370">
        <f>'Order Form'!$N$13</f>
        <v>0</v>
      </c>
      <c r="I1481" s="371">
        <f>'Order Form'!E35</f>
        <v>17.5</v>
      </c>
      <c r="J1481" s="372">
        <f>'Order Form'!N35</f>
        <v>0</v>
      </c>
      <c r="K1481" s="367" t="str">
        <f t="shared" si="100"/>
        <v>F</v>
      </c>
      <c r="L14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1" s="367" t="str">
        <f>"SS2016"&amp;"-"&amp;D1481&amp;"-"&amp;'Order Form'!$P$3&amp;"-4"</f>
        <v>SS2016-0-1-4</v>
      </c>
    </row>
    <row r="1482" spans="1:13" x14ac:dyDescent="0.25">
      <c r="A1482" s="364">
        <f>'Order Form'!A36</f>
        <v>108659</v>
      </c>
      <c r="B1482" s="365">
        <f t="shared" si="98"/>
        <v>108659</v>
      </c>
      <c r="C1482" s="366">
        <f t="shared" si="99"/>
        <v>108659</v>
      </c>
      <c r="D1482" s="367">
        <f>'Order Form'!$N$2</f>
        <v>0</v>
      </c>
      <c r="E1482" s="368">
        <f>'Order Form'!$N$11</f>
        <v>0</v>
      </c>
      <c r="F1482" s="368" t="str">
        <f>IF(ISBLANK('Order Form'!$N$12),"",'Order Form'!$N$12)</f>
        <v/>
      </c>
      <c r="G1482" s="369">
        <f t="shared" ca="1" si="101"/>
        <v>42157</v>
      </c>
      <c r="H1482" s="370">
        <f>'Order Form'!$N$13</f>
        <v>0</v>
      </c>
      <c r="I1482" s="371">
        <f>'Order Form'!E36</f>
        <v>17.5</v>
      </c>
      <c r="J1482" s="372">
        <f>'Order Form'!N36</f>
        <v>0</v>
      </c>
      <c r="K1482" s="367" t="str">
        <f t="shared" si="100"/>
        <v>F</v>
      </c>
      <c r="L14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2" s="367" t="str">
        <f>"SS2016"&amp;"-"&amp;D1482&amp;"-"&amp;'Order Form'!$P$3&amp;"-4"</f>
        <v>SS2016-0-1-4</v>
      </c>
    </row>
    <row r="1483" spans="1:13" x14ac:dyDescent="0.25">
      <c r="A1483" s="364">
        <f>'Order Form'!A37</f>
        <v>107674</v>
      </c>
      <c r="B1483" s="365">
        <f t="shared" si="98"/>
        <v>107674</v>
      </c>
      <c r="C1483" s="366">
        <f t="shared" si="99"/>
        <v>107674</v>
      </c>
      <c r="D1483" s="367">
        <f>'Order Form'!$N$2</f>
        <v>0</v>
      </c>
      <c r="E1483" s="368">
        <f>'Order Form'!$N$11</f>
        <v>0</v>
      </c>
      <c r="F1483" s="368" t="str">
        <f>IF(ISBLANK('Order Form'!$N$12),"",'Order Form'!$N$12)</f>
        <v/>
      </c>
      <c r="G1483" s="369">
        <f t="shared" ca="1" si="101"/>
        <v>42157</v>
      </c>
      <c r="H1483" s="370">
        <f>'Order Form'!$N$13</f>
        <v>0</v>
      </c>
      <c r="I1483" s="371">
        <f>'Order Form'!E37</f>
        <v>17.5</v>
      </c>
      <c r="J1483" s="372">
        <f>'Order Form'!N37</f>
        <v>0</v>
      </c>
      <c r="K1483" s="367" t="str">
        <f t="shared" si="100"/>
        <v>F</v>
      </c>
      <c r="L14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3" s="367" t="str">
        <f>"SS2016"&amp;"-"&amp;D1483&amp;"-"&amp;'Order Form'!$P$3&amp;"-4"</f>
        <v>SS2016-0-1-4</v>
      </c>
    </row>
    <row r="1484" spans="1:13" x14ac:dyDescent="0.25">
      <c r="A1484" s="364">
        <f>'Order Form'!A38</f>
        <v>107673</v>
      </c>
      <c r="B1484" s="365">
        <f t="shared" si="98"/>
        <v>107673</v>
      </c>
      <c r="C1484" s="366">
        <f t="shared" si="99"/>
        <v>107673</v>
      </c>
      <c r="D1484" s="367">
        <f>'Order Form'!$N$2</f>
        <v>0</v>
      </c>
      <c r="E1484" s="368">
        <f>'Order Form'!$N$11</f>
        <v>0</v>
      </c>
      <c r="F1484" s="368" t="str">
        <f>IF(ISBLANK('Order Form'!$N$12),"",'Order Form'!$N$12)</f>
        <v/>
      </c>
      <c r="G1484" s="369">
        <f t="shared" ca="1" si="101"/>
        <v>42157</v>
      </c>
      <c r="H1484" s="370">
        <f>'Order Form'!$N$13</f>
        <v>0</v>
      </c>
      <c r="I1484" s="371">
        <f>'Order Form'!E38</f>
        <v>17.5</v>
      </c>
      <c r="J1484" s="372">
        <f>'Order Form'!N38</f>
        <v>0</v>
      </c>
      <c r="K1484" s="367" t="str">
        <f t="shared" si="100"/>
        <v>F</v>
      </c>
      <c r="L14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4" s="367" t="str">
        <f>"SS2016"&amp;"-"&amp;D1484&amp;"-"&amp;'Order Form'!$P$3&amp;"-4"</f>
        <v>SS2016-0-1-4</v>
      </c>
    </row>
    <row r="1485" spans="1:13" x14ac:dyDescent="0.25">
      <c r="A1485" s="364">
        <f>'Order Form'!A39</f>
        <v>111670.302</v>
      </c>
      <c r="B1485" s="365">
        <f t="shared" si="98"/>
        <v>111670.302</v>
      </c>
      <c r="C1485" s="366">
        <f t="shared" si="99"/>
        <v>111670.302</v>
      </c>
      <c r="D1485" s="367">
        <f>'Order Form'!$N$2</f>
        <v>0</v>
      </c>
      <c r="E1485" s="368">
        <f>'Order Form'!$N$11</f>
        <v>0</v>
      </c>
      <c r="F1485" s="368" t="str">
        <f>IF(ISBLANK('Order Form'!$N$12),"",'Order Form'!$N$12)</f>
        <v/>
      </c>
      <c r="G1485" s="369">
        <f t="shared" ca="1" si="101"/>
        <v>42157</v>
      </c>
      <c r="H1485" s="370">
        <f>'Order Form'!$N$13</f>
        <v>0</v>
      </c>
      <c r="I1485" s="371">
        <f>'Order Form'!E39</f>
        <v>17.5</v>
      </c>
      <c r="J1485" s="372">
        <f>'Order Form'!N39</f>
        <v>0</v>
      </c>
      <c r="K1485" s="367" t="str">
        <f t="shared" si="100"/>
        <v>F</v>
      </c>
      <c r="L14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5" s="367" t="str">
        <f>"SS2016"&amp;"-"&amp;D1485&amp;"-"&amp;'Order Form'!$P$3&amp;"-4"</f>
        <v>SS2016-0-1-4</v>
      </c>
    </row>
    <row r="1486" spans="1:13" x14ac:dyDescent="0.25">
      <c r="A1486" s="364">
        <f>'Order Form'!A40</f>
        <v>111669.73699999999</v>
      </c>
      <c r="B1486" s="365">
        <f t="shared" si="98"/>
        <v>111669.73699999999</v>
      </c>
      <c r="C1486" s="366">
        <f t="shared" si="99"/>
        <v>111669.73699999999</v>
      </c>
      <c r="D1486" s="367">
        <f>'Order Form'!$N$2</f>
        <v>0</v>
      </c>
      <c r="E1486" s="368">
        <f>'Order Form'!$N$11</f>
        <v>0</v>
      </c>
      <c r="F1486" s="368" t="str">
        <f>IF(ISBLANK('Order Form'!$N$12),"",'Order Form'!$N$12)</f>
        <v/>
      </c>
      <c r="G1486" s="369">
        <f t="shared" ca="1" si="101"/>
        <v>42157</v>
      </c>
      <c r="H1486" s="370">
        <f>'Order Form'!$N$13</f>
        <v>0</v>
      </c>
      <c r="I1486" s="371">
        <f>'Order Form'!E40</f>
        <v>17.5</v>
      </c>
      <c r="J1486" s="372">
        <f>'Order Form'!N40</f>
        <v>0</v>
      </c>
      <c r="K1486" s="367" t="str">
        <f t="shared" si="100"/>
        <v>F</v>
      </c>
      <c r="L14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6" s="367" t="str">
        <f>"SS2016"&amp;"-"&amp;D1486&amp;"-"&amp;'Order Form'!$P$3&amp;"-4"</f>
        <v>SS2016-0-1-4</v>
      </c>
    </row>
    <row r="1487" spans="1:13" x14ac:dyDescent="0.25">
      <c r="A1487" s="364">
        <f>'Order Form'!A41</f>
        <v>108657</v>
      </c>
      <c r="B1487" s="365">
        <f t="shared" si="98"/>
        <v>108657</v>
      </c>
      <c r="C1487" s="366">
        <f t="shared" si="99"/>
        <v>108657</v>
      </c>
      <c r="D1487" s="367">
        <f>'Order Form'!$N$2</f>
        <v>0</v>
      </c>
      <c r="E1487" s="368">
        <f>'Order Form'!$N$11</f>
        <v>0</v>
      </c>
      <c r="F1487" s="368" t="str">
        <f>IF(ISBLANK('Order Form'!$N$12),"",'Order Form'!$N$12)</f>
        <v/>
      </c>
      <c r="G1487" s="369">
        <f t="shared" ca="1" si="101"/>
        <v>42157</v>
      </c>
      <c r="H1487" s="370">
        <f>'Order Form'!$N$13</f>
        <v>0</v>
      </c>
      <c r="I1487" s="371">
        <f>'Order Form'!E41</f>
        <v>22.5</v>
      </c>
      <c r="J1487" s="372">
        <f>'Order Form'!N41</f>
        <v>0</v>
      </c>
      <c r="K1487" s="367" t="str">
        <f t="shared" si="100"/>
        <v>F</v>
      </c>
      <c r="L14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7" s="367" t="str">
        <f>"SS2016"&amp;"-"&amp;D1487&amp;"-"&amp;'Order Form'!$P$3&amp;"-4"</f>
        <v>SS2016-0-1-4</v>
      </c>
    </row>
    <row r="1488" spans="1:13" x14ac:dyDescent="0.25">
      <c r="A1488" s="364">
        <f>'Order Form'!A42</f>
        <v>108656</v>
      </c>
      <c r="B1488" s="365">
        <f t="shared" si="98"/>
        <v>108656</v>
      </c>
      <c r="C1488" s="366">
        <f t="shared" si="99"/>
        <v>108656</v>
      </c>
      <c r="D1488" s="367">
        <f>'Order Form'!$N$2</f>
        <v>0</v>
      </c>
      <c r="E1488" s="368">
        <f>'Order Form'!$N$11</f>
        <v>0</v>
      </c>
      <c r="F1488" s="368" t="str">
        <f>IF(ISBLANK('Order Form'!$N$12),"",'Order Form'!$N$12)</f>
        <v/>
      </c>
      <c r="G1488" s="369">
        <f t="shared" ca="1" si="101"/>
        <v>42157</v>
      </c>
      <c r="H1488" s="370">
        <f>'Order Form'!$N$13</f>
        <v>0</v>
      </c>
      <c r="I1488" s="371">
        <f>'Order Form'!E42</f>
        <v>22.5</v>
      </c>
      <c r="J1488" s="372">
        <f>'Order Form'!N42</f>
        <v>0</v>
      </c>
      <c r="K1488" s="367" t="str">
        <f t="shared" si="100"/>
        <v>F</v>
      </c>
      <c r="L14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8" s="367" t="str">
        <f>"SS2016"&amp;"-"&amp;D1488&amp;"-"&amp;'Order Form'!$P$3&amp;"-4"</f>
        <v>SS2016-0-1-4</v>
      </c>
    </row>
    <row r="1489" spans="1:13" x14ac:dyDescent="0.25">
      <c r="A1489" s="364">
        <f>'Order Form'!A43</f>
        <v>108658</v>
      </c>
      <c r="B1489" s="365">
        <f t="shared" si="98"/>
        <v>108658</v>
      </c>
      <c r="C1489" s="366">
        <f t="shared" si="99"/>
        <v>108658</v>
      </c>
      <c r="D1489" s="367">
        <f>'Order Form'!$N$2</f>
        <v>0</v>
      </c>
      <c r="E1489" s="368">
        <f>'Order Form'!$N$11</f>
        <v>0</v>
      </c>
      <c r="F1489" s="368" t="str">
        <f>IF(ISBLANK('Order Form'!$N$12),"",'Order Form'!$N$12)</f>
        <v/>
      </c>
      <c r="G1489" s="369">
        <f t="shared" ca="1" si="101"/>
        <v>42157</v>
      </c>
      <c r="H1489" s="370">
        <f>'Order Form'!$N$13</f>
        <v>0</v>
      </c>
      <c r="I1489" s="371">
        <f>'Order Form'!E43</f>
        <v>19.5</v>
      </c>
      <c r="J1489" s="372">
        <f>'Order Form'!N43</f>
        <v>0</v>
      </c>
      <c r="K1489" s="367" t="str">
        <f t="shared" si="100"/>
        <v>F</v>
      </c>
      <c r="L14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89" s="367" t="str">
        <f>"SS2016"&amp;"-"&amp;D1489&amp;"-"&amp;'Order Form'!$P$3&amp;"-4"</f>
        <v>SS2016-0-1-4</v>
      </c>
    </row>
    <row r="1490" spans="1:13" x14ac:dyDescent="0.25">
      <c r="A1490" s="364">
        <f>'Order Form'!A44</f>
        <v>107670</v>
      </c>
      <c r="B1490" s="365">
        <f t="shared" si="98"/>
        <v>107670</v>
      </c>
      <c r="C1490" s="366">
        <f t="shared" si="99"/>
        <v>107670</v>
      </c>
      <c r="D1490" s="367">
        <f>'Order Form'!$N$2</f>
        <v>0</v>
      </c>
      <c r="E1490" s="368">
        <f>'Order Form'!$N$11</f>
        <v>0</v>
      </c>
      <c r="F1490" s="368" t="str">
        <f>IF(ISBLANK('Order Form'!$N$12),"",'Order Form'!$N$12)</f>
        <v/>
      </c>
      <c r="G1490" s="369">
        <f t="shared" ca="1" si="101"/>
        <v>42157</v>
      </c>
      <c r="H1490" s="370">
        <f>'Order Form'!$N$13</f>
        <v>0</v>
      </c>
      <c r="I1490" s="371">
        <f>'Order Form'!E44</f>
        <v>19.5</v>
      </c>
      <c r="J1490" s="372">
        <f>'Order Form'!N44</f>
        <v>0</v>
      </c>
      <c r="K1490" s="367" t="str">
        <f t="shared" si="100"/>
        <v>F</v>
      </c>
      <c r="L14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0" s="367" t="str">
        <f>"SS2016"&amp;"-"&amp;D1490&amp;"-"&amp;'Order Form'!$P$3&amp;"-4"</f>
        <v>SS2016-0-1-4</v>
      </c>
    </row>
    <row r="1491" spans="1:13" x14ac:dyDescent="0.25">
      <c r="A1491" s="364">
        <f>'Order Form'!A45</f>
        <v>107669</v>
      </c>
      <c r="B1491" s="365">
        <f t="shared" si="98"/>
        <v>107669</v>
      </c>
      <c r="C1491" s="366">
        <f t="shared" si="99"/>
        <v>107669</v>
      </c>
      <c r="D1491" s="367">
        <f>'Order Form'!$N$2</f>
        <v>0</v>
      </c>
      <c r="E1491" s="368">
        <f>'Order Form'!$N$11</f>
        <v>0</v>
      </c>
      <c r="F1491" s="368" t="str">
        <f>IF(ISBLANK('Order Form'!$N$12),"",'Order Form'!$N$12)</f>
        <v/>
      </c>
      <c r="G1491" s="369">
        <f t="shared" ca="1" si="101"/>
        <v>42157</v>
      </c>
      <c r="H1491" s="370">
        <f>'Order Form'!$N$13</f>
        <v>0</v>
      </c>
      <c r="I1491" s="371">
        <f>'Order Form'!E45</f>
        <v>19.5</v>
      </c>
      <c r="J1491" s="372">
        <f>'Order Form'!N45</f>
        <v>0</v>
      </c>
      <c r="K1491" s="367" t="str">
        <f t="shared" si="100"/>
        <v>F</v>
      </c>
      <c r="L14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1" s="367" t="str">
        <f>"SS2016"&amp;"-"&amp;D1491&amp;"-"&amp;'Order Form'!$P$3&amp;"-4"</f>
        <v>SS2016-0-1-4</v>
      </c>
    </row>
    <row r="1492" spans="1:13" x14ac:dyDescent="0.25">
      <c r="A1492" s="364">
        <f>'Order Form'!A46</f>
        <v>15302</v>
      </c>
      <c r="B1492" s="365">
        <f t="shared" si="98"/>
        <v>15302</v>
      </c>
      <c r="C1492" s="366">
        <f t="shared" si="99"/>
        <v>15302</v>
      </c>
      <c r="D1492" s="367">
        <f>'Order Form'!$N$2</f>
        <v>0</v>
      </c>
      <c r="E1492" s="368">
        <f>'Order Form'!$N$11</f>
        <v>0</v>
      </c>
      <c r="F1492" s="368" t="str">
        <f>IF(ISBLANK('Order Form'!$N$12),"",'Order Form'!$N$12)</f>
        <v/>
      </c>
      <c r="G1492" s="369">
        <f t="shared" ca="1" si="101"/>
        <v>42157</v>
      </c>
      <c r="H1492" s="370">
        <f>'Order Form'!$N$13</f>
        <v>0</v>
      </c>
      <c r="I1492" s="371">
        <f>'Order Form'!E46</f>
        <v>4</v>
      </c>
      <c r="J1492" s="372">
        <f>'Order Form'!N46</f>
        <v>0</v>
      </c>
      <c r="K1492" s="367" t="str">
        <f t="shared" si="100"/>
        <v>F</v>
      </c>
      <c r="L14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2" s="367" t="str">
        <f>"SS2016"&amp;"-"&amp;D1492&amp;"-"&amp;'Order Form'!$P$3&amp;"-4"</f>
        <v>SS2016-0-1-4</v>
      </c>
    </row>
    <row r="1493" spans="1:13" x14ac:dyDescent="0.25">
      <c r="A1493" s="364">
        <f>'Order Form'!A47</f>
        <v>15301</v>
      </c>
      <c r="B1493" s="365">
        <f t="shared" si="98"/>
        <v>15301</v>
      </c>
      <c r="C1493" s="366">
        <f t="shared" si="99"/>
        <v>15301</v>
      </c>
      <c r="D1493" s="367">
        <f>'Order Form'!$N$2</f>
        <v>0</v>
      </c>
      <c r="E1493" s="368">
        <f>'Order Form'!$N$11</f>
        <v>0</v>
      </c>
      <c r="F1493" s="368" t="str">
        <f>IF(ISBLANK('Order Form'!$N$12),"",'Order Form'!$N$12)</f>
        <v/>
      </c>
      <c r="G1493" s="369">
        <f t="shared" ca="1" si="101"/>
        <v>42157</v>
      </c>
      <c r="H1493" s="370">
        <f>'Order Form'!$N$13</f>
        <v>0</v>
      </c>
      <c r="I1493" s="371">
        <f>'Order Form'!E47</f>
        <v>4</v>
      </c>
      <c r="J1493" s="372">
        <f>'Order Form'!N47</f>
        <v>0</v>
      </c>
      <c r="K1493" s="367" t="str">
        <f t="shared" si="100"/>
        <v>F</v>
      </c>
      <c r="L14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3" s="367" t="str">
        <f>"SS2016"&amp;"-"&amp;D1493&amp;"-"&amp;'Order Form'!$P$3&amp;"-4"</f>
        <v>SS2016-0-1-4</v>
      </c>
    </row>
    <row r="1494" spans="1:13" x14ac:dyDescent="0.25">
      <c r="A1494" s="364">
        <f>'Order Form'!A48</f>
        <v>15300</v>
      </c>
      <c r="B1494" s="365">
        <f t="shared" si="98"/>
        <v>15300</v>
      </c>
      <c r="C1494" s="366">
        <f t="shared" si="99"/>
        <v>15300</v>
      </c>
      <c r="D1494" s="367">
        <f>'Order Form'!$N$2</f>
        <v>0</v>
      </c>
      <c r="E1494" s="368">
        <f>'Order Form'!$N$11</f>
        <v>0</v>
      </c>
      <c r="F1494" s="368" t="str">
        <f>IF(ISBLANK('Order Form'!$N$12),"",'Order Form'!$N$12)</f>
        <v/>
      </c>
      <c r="G1494" s="369">
        <f t="shared" ca="1" si="101"/>
        <v>42157</v>
      </c>
      <c r="H1494" s="370">
        <f>'Order Form'!$N$13</f>
        <v>0</v>
      </c>
      <c r="I1494" s="371">
        <f>'Order Form'!E48</f>
        <v>4</v>
      </c>
      <c r="J1494" s="372">
        <f>'Order Form'!N48</f>
        <v>0</v>
      </c>
      <c r="K1494" s="367" t="str">
        <f t="shared" si="100"/>
        <v>F</v>
      </c>
      <c r="L14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4" s="367" t="str">
        <f>"SS2016"&amp;"-"&amp;D1494&amp;"-"&amp;'Order Form'!$P$3&amp;"-4"</f>
        <v>SS2016-0-1-4</v>
      </c>
    </row>
    <row r="1495" spans="1:13" x14ac:dyDescent="0.25">
      <c r="A1495" s="364">
        <f>'Order Form'!A49</f>
        <v>15298</v>
      </c>
      <c r="B1495" s="365">
        <f t="shared" si="98"/>
        <v>15298</v>
      </c>
      <c r="C1495" s="366">
        <f t="shared" si="99"/>
        <v>15298</v>
      </c>
      <c r="D1495" s="367">
        <f>'Order Form'!$N$2</f>
        <v>0</v>
      </c>
      <c r="E1495" s="368">
        <f>'Order Form'!$N$11</f>
        <v>0</v>
      </c>
      <c r="F1495" s="368" t="str">
        <f>IF(ISBLANK('Order Form'!$N$12),"",'Order Form'!$N$12)</f>
        <v/>
      </c>
      <c r="G1495" s="369">
        <f t="shared" ca="1" si="101"/>
        <v>42157</v>
      </c>
      <c r="H1495" s="370">
        <f>'Order Form'!$N$13</f>
        <v>0</v>
      </c>
      <c r="I1495" s="371">
        <f>'Order Form'!E49</f>
        <v>4</v>
      </c>
      <c r="J1495" s="372">
        <f>'Order Form'!N49</f>
        <v>0</v>
      </c>
      <c r="K1495" s="367" t="str">
        <f t="shared" si="100"/>
        <v>F</v>
      </c>
      <c r="L14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5" s="367" t="str">
        <f>"SS2016"&amp;"-"&amp;D1495&amp;"-"&amp;'Order Form'!$P$3&amp;"-4"</f>
        <v>SS2016-0-1-4</v>
      </c>
    </row>
    <row r="1496" spans="1:13" x14ac:dyDescent="0.25">
      <c r="A1496" s="364">
        <f>'Order Form'!A50</f>
        <v>15299</v>
      </c>
      <c r="B1496" s="365">
        <f t="shared" si="98"/>
        <v>15299</v>
      </c>
      <c r="C1496" s="366">
        <f t="shared" si="99"/>
        <v>15299</v>
      </c>
      <c r="D1496" s="367">
        <f>'Order Form'!$N$2</f>
        <v>0</v>
      </c>
      <c r="E1496" s="368">
        <f>'Order Form'!$N$11</f>
        <v>0</v>
      </c>
      <c r="F1496" s="368" t="str">
        <f>IF(ISBLANK('Order Form'!$N$12),"",'Order Form'!$N$12)</f>
        <v/>
      </c>
      <c r="G1496" s="369">
        <f t="shared" ca="1" si="101"/>
        <v>42157</v>
      </c>
      <c r="H1496" s="370">
        <f>'Order Form'!$N$13</f>
        <v>0</v>
      </c>
      <c r="I1496" s="371">
        <f>'Order Form'!E50</f>
        <v>4</v>
      </c>
      <c r="J1496" s="372">
        <f>'Order Form'!N50</f>
        <v>0</v>
      </c>
      <c r="K1496" s="367" t="str">
        <f t="shared" si="100"/>
        <v>F</v>
      </c>
      <c r="L14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6" s="367" t="str">
        <f>"SS2016"&amp;"-"&amp;D1496&amp;"-"&amp;'Order Form'!$P$3&amp;"-4"</f>
        <v>SS2016-0-1-4</v>
      </c>
    </row>
    <row r="1497" spans="1:13" x14ac:dyDescent="0.25">
      <c r="A1497" s="364">
        <f>'Order Form'!A51</f>
        <v>15303</v>
      </c>
      <c r="B1497" s="365">
        <f t="shared" si="98"/>
        <v>15303</v>
      </c>
      <c r="C1497" s="366">
        <f t="shared" si="99"/>
        <v>15303</v>
      </c>
      <c r="D1497" s="367">
        <f>'Order Form'!$N$2</f>
        <v>0</v>
      </c>
      <c r="E1497" s="368">
        <f>'Order Form'!$N$11</f>
        <v>0</v>
      </c>
      <c r="F1497" s="368" t="str">
        <f>IF(ISBLANK('Order Form'!$N$12),"",'Order Form'!$N$12)</f>
        <v/>
      </c>
      <c r="G1497" s="369">
        <f t="shared" ca="1" si="101"/>
        <v>42157</v>
      </c>
      <c r="H1497" s="370">
        <f>'Order Form'!$N$13</f>
        <v>0</v>
      </c>
      <c r="I1497" s="371">
        <f>'Order Form'!E51</f>
        <v>4</v>
      </c>
      <c r="J1497" s="372">
        <f>'Order Form'!N51</f>
        <v>0</v>
      </c>
      <c r="K1497" s="367" t="str">
        <f t="shared" si="100"/>
        <v>F</v>
      </c>
      <c r="L14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7" s="367" t="str">
        <f>"SS2016"&amp;"-"&amp;D1497&amp;"-"&amp;'Order Form'!$P$3&amp;"-4"</f>
        <v>SS2016-0-1-4</v>
      </c>
    </row>
    <row r="1498" spans="1:13" x14ac:dyDescent="0.25">
      <c r="A1498" s="364">
        <f>'Order Form'!A52</f>
        <v>15361</v>
      </c>
      <c r="B1498" s="365">
        <f t="shared" si="98"/>
        <v>15361</v>
      </c>
      <c r="C1498" s="366">
        <f t="shared" si="99"/>
        <v>15361</v>
      </c>
      <c r="D1498" s="367">
        <f>'Order Form'!$N$2</f>
        <v>0</v>
      </c>
      <c r="E1498" s="368">
        <f>'Order Form'!$N$11</f>
        <v>0</v>
      </c>
      <c r="F1498" s="368" t="str">
        <f>IF(ISBLANK('Order Form'!$N$12),"",'Order Form'!$N$12)</f>
        <v/>
      </c>
      <c r="G1498" s="369">
        <f t="shared" ca="1" si="101"/>
        <v>42157</v>
      </c>
      <c r="H1498" s="370">
        <f>'Order Form'!$N$13</f>
        <v>0</v>
      </c>
      <c r="I1498" s="371">
        <f>'Order Form'!E52</f>
        <v>14.5</v>
      </c>
      <c r="J1498" s="372">
        <f>'Order Form'!N52</f>
        <v>0</v>
      </c>
      <c r="K1498" s="367" t="str">
        <f t="shared" si="100"/>
        <v>F</v>
      </c>
      <c r="L14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8" s="367" t="str">
        <f>"SS2016"&amp;"-"&amp;D1498&amp;"-"&amp;'Order Form'!$P$3&amp;"-4"</f>
        <v>SS2016-0-1-4</v>
      </c>
    </row>
    <row r="1499" spans="1:13" x14ac:dyDescent="0.25">
      <c r="A1499" s="364">
        <f>'Order Form'!A53</f>
        <v>15362</v>
      </c>
      <c r="B1499" s="365">
        <f t="shared" si="98"/>
        <v>15362</v>
      </c>
      <c r="C1499" s="366">
        <f t="shared" si="99"/>
        <v>15362</v>
      </c>
      <c r="D1499" s="367">
        <f>'Order Form'!$N$2</f>
        <v>0</v>
      </c>
      <c r="E1499" s="368">
        <f>'Order Form'!$N$11</f>
        <v>0</v>
      </c>
      <c r="F1499" s="368" t="str">
        <f>IF(ISBLANK('Order Form'!$N$12),"",'Order Form'!$N$12)</f>
        <v/>
      </c>
      <c r="G1499" s="369">
        <f t="shared" ca="1" si="101"/>
        <v>42157</v>
      </c>
      <c r="H1499" s="370">
        <f>'Order Form'!$N$13</f>
        <v>0</v>
      </c>
      <c r="I1499" s="371">
        <f>'Order Form'!E53</f>
        <v>14.5</v>
      </c>
      <c r="J1499" s="372">
        <f>'Order Form'!N53</f>
        <v>0</v>
      </c>
      <c r="K1499" s="367" t="str">
        <f t="shared" si="100"/>
        <v>F</v>
      </c>
      <c r="L14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499" s="367" t="str">
        <f>"SS2016"&amp;"-"&amp;D1499&amp;"-"&amp;'Order Form'!$P$3&amp;"-4"</f>
        <v>SS2016-0-1-4</v>
      </c>
    </row>
    <row r="1500" spans="1:13" x14ac:dyDescent="0.25">
      <c r="A1500" s="364">
        <f>'Order Form'!A54</f>
        <v>15363</v>
      </c>
      <c r="B1500" s="365">
        <f t="shared" si="98"/>
        <v>15363</v>
      </c>
      <c r="C1500" s="366">
        <f t="shared" si="99"/>
        <v>15363</v>
      </c>
      <c r="D1500" s="367">
        <f>'Order Form'!$N$2</f>
        <v>0</v>
      </c>
      <c r="E1500" s="368">
        <f>'Order Form'!$N$11</f>
        <v>0</v>
      </c>
      <c r="F1500" s="368" t="str">
        <f>IF(ISBLANK('Order Form'!$N$12),"",'Order Form'!$N$12)</f>
        <v/>
      </c>
      <c r="G1500" s="369">
        <f t="shared" ca="1" si="101"/>
        <v>42157</v>
      </c>
      <c r="H1500" s="370">
        <f>'Order Form'!$N$13</f>
        <v>0</v>
      </c>
      <c r="I1500" s="371">
        <f>'Order Form'!E54</f>
        <v>14.5</v>
      </c>
      <c r="J1500" s="372">
        <f>'Order Form'!N54</f>
        <v>0</v>
      </c>
      <c r="K1500" s="367" t="str">
        <f t="shared" si="100"/>
        <v>F</v>
      </c>
      <c r="L15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0" s="367" t="str">
        <f>"SS2016"&amp;"-"&amp;D1500&amp;"-"&amp;'Order Form'!$P$3&amp;"-4"</f>
        <v>SS2016-0-1-4</v>
      </c>
    </row>
    <row r="1501" spans="1:13" x14ac:dyDescent="0.25">
      <c r="A1501" s="364">
        <f>'Order Form'!A55</f>
        <v>15364</v>
      </c>
      <c r="B1501" s="365">
        <f t="shared" si="98"/>
        <v>15364</v>
      </c>
      <c r="C1501" s="366">
        <f t="shared" si="99"/>
        <v>15364</v>
      </c>
      <c r="D1501" s="367">
        <f>'Order Form'!$N$2</f>
        <v>0</v>
      </c>
      <c r="E1501" s="368">
        <f>'Order Form'!$N$11</f>
        <v>0</v>
      </c>
      <c r="F1501" s="368" t="str">
        <f>IF(ISBLANK('Order Form'!$N$12),"",'Order Form'!$N$12)</f>
        <v/>
      </c>
      <c r="G1501" s="369">
        <f t="shared" ca="1" si="101"/>
        <v>42157</v>
      </c>
      <c r="H1501" s="370">
        <f>'Order Form'!$N$13</f>
        <v>0</v>
      </c>
      <c r="I1501" s="371">
        <f>'Order Form'!E55</f>
        <v>14.5</v>
      </c>
      <c r="J1501" s="372">
        <f>'Order Form'!N55</f>
        <v>0</v>
      </c>
      <c r="K1501" s="367" t="str">
        <f t="shared" si="100"/>
        <v>F</v>
      </c>
      <c r="L15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1" s="367" t="str">
        <f>"SS2016"&amp;"-"&amp;D1501&amp;"-"&amp;'Order Form'!$P$3&amp;"-4"</f>
        <v>SS2016-0-1-4</v>
      </c>
    </row>
    <row r="1502" spans="1:13" x14ac:dyDescent="0.25">
      <c r="A1502" s="364">
        <f>'Order Form'!A56</f>
        <v>15365</v>
      </c>
      <c r="B1502" s="365">
        <f t="shared" si="98"/>
        <v>15365</v>
      </c>
      <c r="C1502" s="366">
        <f t="shared" si="99"/>
        <v>15365</v>
      </c>
      <c r="D1502" s="367">
        <f>'Order Form'!$N$2</f>
        <v>0</v>
      </c>
      <c r="E1502" s="368">
        <f>'Order Form'!$N$11</f>
        <v>0</v>
      </c>
      <c r="F1502" s="368" t="str">
        <f>IF(ISBLANK('Order Form'!$N$12),"",'Order Form'!$N$12)</f>
        <v/>
      </c>
      <c r="G1502" s="369">
        <f t="shared" ca="1" si="101"/>
        <v>42157</v>
      </c>
      <c r="H1502" s="370">
        <f>'Order Form'!$N$13</f>
        <v>0</v>
      </c>
      <c r="I1502" s="371">
        <f>'Order Form'!E56</f>
        <v>14.5</v>
      </c>
      <c r="J1502" s="372">
        <f>'Order Form'!N56</f>
        <v>0</v>
      </c>
      <c r="K1502" s="367" t="str">
        <f t="shared" si="100"/>
        <v>F</v>
      </c>
      <c r="L15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2" s="367" t="str">
        <f>"SS2016"&amp;"-"&amp;D1502&amp;"-"&amp;'Order Form'!$P$3&amp;"-4"</f>
        <v>SS2016-0-1-4</v>
      </c>
    </row>
    <row r="1503" spans="1:13" x14ac:dyDescent="0.25">
      <c r="A1503" s="364">
        <f>'Order Form'!A57</f>
        <v>15366</v>
      </c>
      <c r="B1503" s="365">
        <f t="shared" si="98"/>
        <v>15366</v>
      </c>
      <c r="C1503" s="366">
        <f t="shared" si="99"/>
        <v>15366</v>
      </c>
      <c r="D1503" s="367">
        <f>'Order Form'!$N$2</f>
        <v>0</v>
      </c>
      <c r="E1503" s="368">
        <f>'Order Form'!$N$11</f>
        <v>0</v>
      </c>
      <c r="F1503" s="368" t="str">
        <f>IF(ISBLANK('Order Form'!$N$12),"",'Order Form'!$N$12)</f>
        <v/>
      </c>
      <c r="G1503" s="369">
        <f t="shared" ca="1" si="101"/>
        <v>42157</v>
      </c>
      <c r="H1503" s="370">
        <f>'Order Form'!$N$13</f>
        <v>0</v>
      </c>
      <c r="I1503" s="371">
        <f>'Order Form'!E57</f>
        <v>14.5</v>
      </c>
      <c r="J1503" s="372">
        <f>'Order Form'!N57</f>
        <v>0</v>
      </c>
      <c r="K1503" s="367" t="str">
        <f t="shared" si="100"/>
        <v>F</v>
      </c>
      <c r="L15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3" s="367" t="str">
        <f>"SS2016"&amp;"-"&amp;D1503&amp;"-"&amp;'Order Form'!$P$3&amp;"-4"</f>
        <v>SS2016-0-1-4</v>
      </c>
    </row>
    <row r="1504" spans="1:13" x14ac:dyDescent="0.25">
      <c r="A1504" s="364">
        <f>'Order Form'!A58</f>
        <v>15367</v>
      </c>
      <c r="B1504" s="365">
        <f t="shared" si="98"/>
        <v>15367</v>
      </c>
      <c r="C1504" s="366">
        <f t="shared" si="99"/>
        <v>15367</v>
      </c>
      <c r="D1504" s="367">
        <f>'Order Form'!$N$2</f>
        <v>0</v>
      </c>
      <c r="E1504" s="368">
        <f>'Order Form'!$N$11</f>
        <v>0</v>
      </c>
      <c r="F1504" s="368" t="str">
        <f>IF(ISBLANK('Order Form'!$N$12),"",'Order Form'!$N$12)</f>
        <v/>
      </c>
      <c r="G1504" s="369">
        <f t="shared" ca="1" si="101"/>
        <v>42157</v>
      </c>
      <c r="H1504" s="370">
        <f>'Order Form'!$N$13</f>
        <v>0</v>
      </c>
      <c r="I1504" s="371">
        <f>'Order Form'!E58</f>
        <v>14.5</v>
      </c>
      <c r="J1504" s="372">
        <f>'Order Form'!N58</f>
        <v>0</v>
      </c>
      <c r="K1504" s="367" t="str">
        <f t="shared" si="100"/>
        <v>F</v>
      </c>
      <c r="L15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4" s="367" t="str">
        <f>"SS2016"&amp;"-"&amp;D1504&amp;"-"&amp;'Order Form'!$P$3&amp;"-4"</f>
        <v>SS2016-0-1-4</v>
      </c>
    </row>
    <row r="1505" spans="1:13" x14ac:dyDescent="0.25">
      <c r="A1505" s="364">
        <f>'Order Form'!A59</f>
        <v>15368</v>
      </c>
      <c r="B1505" s="365">
        <f t="shared" si="98"/>
        <v>15368</v>
      </c>
      <c r="C1505" s="366">
        <f t="shared" si="99"/>
        <v>15368</v>
      </c>
      <c r="D1505" s="367">
        <f>'Order Form'!$N$2</f>
        <v>0</v>
      </c>
      <c r="E1505" s="368">
        <f>'Order Form'!$N$11</f>
        <v>0</v>
      </c>
      <c r="F1505" s="368" t="str">
        <f>IF(ISBLANK('Order Form'!$N$12),"",'Order Form'!$N$12)</f>
        <v/>
      </c>
      <c r="G1505" s="369">
        <f t="shared" ca="1" si="101"/>
        <v>42157</v>
      </c>
      <c r="H1505" s="370">
        <f>'Order Form'!$N$13</f>
        <v>0</v>
      </c>
      <c r="I1505" s="371">
        <f>'Order Form'!E59</f>
        <v>14.5</v>
      </c>
      <c r="J1505" s="372">
        <f>'Order Form'!N59</f>
        <v>0</v>
      </c>
      <c r="K1505" s="367" t="str">
        <f t="shared" si="100"/>
        <v>F</v>
      </c>
      <c r="L15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5" s="367" t="str">
        <f>"SS2016"&amp;"-"&amp;D1505&amp;"-"&amp;'Order Form'!$P$3&amp;"-4"</f>
        <v>SS2016-0-1-4</v>
      </c>
    </row>
    <row r="1506" spans="1:13" x14ac:dyDescent="0.25">
      <c r="A1506" s="364">
        <f>'Order Form'!A60</f>
        <v>15353</v>
      </c>
      <c r="B1506" s="365">
        <f t="shared" si="98"/>
        <v>15353</v>
      </c>
      <c r="C1506" s="366">
        <f t="shared" si="99"/>
        <v>15353</v>
      </c>
      <c r="D1506" s="367">
        <f>'Order Form'!$N$2</f>
        <v>0</v>
      </c>
      <c r="E1506" s="368">
        <f>'Order Form'!$N$11</f>
        <v>0</v>
      </c>
      <c r="F1506" s="368" t="str">
        <f>IF(ISBLANK('Order Form'!$N$12),"",'Order Form'!$N$12)</f>
        <v/>
      </c>
      <c r="G1506" s="369">
        <f t="shared" ca="1" si="101"/>
        <v>42157</v>
      </c>
      <c r="H1506" s="370">
        <f>'Order Form'!$N$13</f>
        <v>0</v>
      </c>
      <c r="I1506" s="371">
        <f>'Order Form'!E60</f>
        <v>14.5</v>
      </c>
      <c r="J1506" s="372">
        <f>'Order Form'!N60</f>
        <v>0</v>
      </c>
      <c r="K1506" s="367" t="str">
        <f t="shared" si="100"/>
        <v>F</v>
      </c>
      <c r="L15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6" s="367" t="str">
        <f>"SS2016"&amp;"-"&amp;D1506&amp;"-"&amp;'Order Form'!$P$3&amp;"-4"</f>
        <v>SS2016-0-1-4</v>
      </c>
    </row>
    <row r="1507" spans="1:13" x14ac:dyDescent="0.25">
      <c r="A1507" s="364">
        <f>'Order Form'!A61</f>
        <v>15354</v>
      </c>
      <c r="B1507" s="365">
        <f t="shared" si="98"/>
        <v>15354</v>
      </c>
      <c r="C1507" s="366">
        <f t="shared" si="99"/>
        <v>15354</v>
      </c>
      <c r="D1507" s="367">
        <f>'Order Form'!$N$2</f>
        <v>0</v>
      </c>
      <c r="E1507" s="368">
        <f>'Order Form'!$N$11</f>
        <v>0</v>
      </c>
      <c r="F1507" s="368" t="str">
        <f>IF(ISBLANK('Order Form'!$N$12),"",'Order Form'!$N$12)</f>
        <v/>
      </c>
      <c r="G1507" s="369">
        <f t="shared" ca="1" si="101"/>
        <v>42157</v>
      </c>
      <c r="H1507" s="370">
        <f>'Order Form'!$N$13</f>
        <v>0</v>
      </c>
      <c r="I1507" s="371">
        <f>'Order Form'!E61</f>
        <v>14.5</v>
      </c>
      <c r="J1507" s="372">
        <f>'Order Form'!N61</f>
        <v>0</v>
      </c>
      <c r="K1507" s="367" t="str">
        <f t="shared" si="100"/>
        <v>F</v>
      </c>
      <c r="L15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7" s="367" t="str">
        <f>"SS2016"&amp;"-"&amp;D1507&amp;"-"&amp;'Order Form'!$P$3&amp;"-4"</f>
        <v>SS2016-0-1-4</v>
      </c>
    </row>
    <row r="1508" spans="1:13" x14ac:dyDescent="0.25">
      <c r="A1508" s="364">
        <f>'Order Form'!A62</f>
        <v>15355</v>
      </c>
      <c r="B1508" s="365">
        <f t="shared" si="98"/>
        <v>15355</v>
      </c>
      <c r="C1508" s="366">
        <f t="shared" si="99"/>
        <v>15355</v>
      </c>
      <c r="D1508" s="367">
        <f>'Order Form'!$N$2</f>
        <v>0</v>
      </c>
      <c r="E1508" s="368">
        <f>'Order Form'!$N$11</f>
        <v>0</v>
      </c>
      <c r="F1508" s="368" t="str">
        <f>IF(ISBLANK('Order Form'!$N$12),"",'Order Form'!$N$12)</f>
        <v/>
      </c>
      <c r="G1508" s="369">
        <f t="shared" ca="1" si="101"/>
        <v>42157</v>
      </c>
      <c r="H1508" s="370">
        <f>'Order Form'!$N$13</f>
        <v>0</v>
      </c>
      <c r="I1508" s="371">
        <f>'Order Form'!E62</f>
        <v>14.5</v>
      </c>
      <c r="J1508" s="372">
        <f>'Order Form'!N62</f>
        <v>0</v>
      </c>
      <c r="K1508" s="367" t="str">
        <f t="shared" si="100"/>
        <v>F</v>
      </c>
      <c r="L15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8" s="367" t="str">
        <f>"SS2016"&amp;"-"&amp;D1508&amp;"-"&amp;'Order Form'!$P$3&amp;"-4"</f>
        <v>SS2016-0-1-4</v>
      </c>
    </row>
    <row r="1509" spans="1:13" x14ac:dyDescent="0.25">
      <c r="A1509" s="364">
        <f>'Order Form'!A63</f>
        <v>15356</v>
      </c>
      <c r="B1509" s="365">
        <f t="shared" si="98"/>
        <v>15356</v>
      </c>
      <c r="C1509" s="366">
        <f t="shared" si="99"/>
        <v>15356</v>
      </c>
      <c r="D1509" s="367">
        <f>'Order Form'!$N$2</f>
        <v>0</v>
      </c>
      <c r="E1509" s="368">
        <f>'Order Form'!$N$11</f>
        <v>0</v>
      </c>
      <c r="F1509" s="368" t="str">
        <f>IF(ISBLANK('Order Form'!$N$12),"",'Order Form'!$N$12)</f>
        <v/>
      </c>
      <c r="G1509" s="369">
        <f t="shared" ca="1" si="101"/>
        <v>42157</v>
      </c>
      <c r="H1509" s="370">
        <f>'Order Form'!$N$13</f>
        <v>0</v>
      </c>
      <c r="I1509" s="371">
        <f>'Order Form'!E63</f>
        <v>14.5</v>
      </c>
      <c r="J1509" s="372">
        <f>'Order Form'!N63</f>
        <v>0</v>
      </c>
      <c r="K1509" s="367" t="str">
        <f t="shared" si="100"/>
        <v>F</v>
      </c>
      <c r="L15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09" s="367" t="str">
        <f>"SS2016"&amp;"-"&amp;D1509&amp;"-"&amp;'Order Form'!$P$3&amp;"-4"</f>
        <v>SS2016-0-1-4</v>
      </c>
    </row>
    <row r="1510" spans="1:13" x14ac:dyDescent="0.25">
      <c r="A1510" s="364">
        <f>'Order Form'!A64</f>
        <v>15357</v>
      </c>
      <c r="B1510" s="365">
        <f t="shared" si="98"/>
        <v>15357</v>
      </c>
      <c r="C1510" s="366">
        <f t="shared" si="99"/>
        <v>15357</v>
      </c>
      <c r="D1510" s="367">
        <f>'Order Form'!$N$2</f>
        <v>0</v>
      </c>
      <c r="E1510" s="368">
        <f>'Order Form'!$N$11</f>
        <v>0</v>
      </c>
      <c r="F1510" s="368" t="str">
        <f>IF(ISBLANK('Order Form'!$N$12),"",'Order Form'!$N$12)</f>
        <v/>
      </c>
      <c r="G1510" s="369">
        <f t="shared" ca="1" si="101"/>
        <v>42157</v>
      </c>
      <c r="H1510" s="370">
        <f>'Order Form'!$N$13</f>
        <v>0</v>
      </c>
      <c r="I1510" s="371">
        <f>'Order Form'!E64</f>
        <v>14.5</v>
      </c>
      <c r="J1510" s="372">
        <f>'Order Form'!N64</f>
        <v>0</v>
      </c>
      <c r="K1510" s="367" t="str">
        <f t="shared" si="100"/>
        <v>F</v>
      </c>
      <c r="L15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0" s="367" t="str">
        <f>"SS2016"&amp;"-"&amp;D1510&amp;"-"&amp;'Order Form'!$P$3&amp;"-4"</f>
        <v>SS2016-0-1-4</v>
      </c>
    </row>
    <row r="1511" spans="1:13" x14ac:dyDescent="0.25">
      <c r="A1511" s="364">
        <f>'Order Form'!A65</f>
        <v>15358</v>
      </c>
      <c r="B1511" s="365">
        <f t="shared" si="98"/>
        <v>15358</v>
      </c>
      <c r="C1511" s="366">
        <f t="shared" si="99"/>
        <v>15358</v>
      </c>
      <c r="D1511" s="367">
        <f>'Order Form'!$N$2</f>
        <v>0</v>
      </c>
      <c r="E1511" s="368">
        <f>'Order Form'!$N$11</f>
        <v>0</v>
      </c>
      <c r="F1511" s="368" t="str">
        <f>IF(ISBLANK('Order Form'!$N$12),"",'Order Form'!$N$12)</f>
        <v/>
      </c>
      <c r="G1511" s="369">
        <f t="shared" ca="1" si="101"/>
        <v>42157</v>
      </c>
      <c r="H1511" s="370">
        <f>'Order Form'!$N$13</f>
        <v>0</v>
      </c>
      <c r="I1511" s="371">
        <f>'Order Form'!E65</f>
        <v>14.5</v>
      </c>
      <c r="J1511" s="372">
        <f>'Order Form'!N65</f>
        <v>0</v>
      </c>
      <c r="K1511" s="367" t="str">
        <f t="shared" si="100"/>
        <v>F</v>
      </c>
      <c r="L15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1" s="367" t="str">
        <f>"SS2016"&amp;"-"&amp;D1511&amp;"-"&amp;'Order Form'!$P$3&amp;"-4"</f>
        <v>SS2016-0-1-4</v>
      </c>
    </row>
    <row r="1512" spans="1:13" x14ac:dyDescent="0.25">
      <c r="A1512" s="364">
        <f>'Order Form'!A66</f>
        <v>15359</v>
      </c>
      <c r="B1512" s="365">
        <f t="shared" si="98"/>
        <v>15359</v>
      </c>
      <c r="C1512" s="366">
        <f t="shared" si="99"/>
        <v>15359</v>
      </c>
      <c r="D1512" s="367">
        <f>'Order Form'!$N$2</f>
        <v>0</v>
      </c>
      <c r="E1512" s="368">
        <f>'Order Form'!$N$11</f>
        <v>0</v>
      </c>
      <c r="F1512" s="368" t="str">
        <f>IF(ISBLANK('Order Form'!$N$12),"",'Order Form'!$N$12)</f>
        <v/>
      </c>
      <c r="G1512" s="369">
        <f t="shared" ca="1" si="101"/>
        <v>42157</v>
      </c>
      <c r="H1512" s="370">
        <f>'Order Form'!$N$13</f>
        <v>0</v>
      </c>
      <c r="I1512" s="371">
        <f>'Order Form'!E66</f>
        <v>14.5</v>
      </c>
      <c r="J1512" s="372">
        <f>'Order Form'!N66</f>
        <v>0</v>
      </c>
      <c r="K1512" s="367" t="str">
        <f t="shared" si="100"/>
        <v>F</v>
      </c>
      <c r="L15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2" s="367" t="str">
        <f>"SS2016"&amp;"-"&amp;D1512&amp;"-"&amp;'Order Form'!$P$3&amp;"-4"</f>
        <v>SS2016-0-1-4</v>
      </c>
    </row>
    <row r="1513" spans="1:13" x14ac:dyDescent="0.25">
      <c r="A1513" s="364">
        <f>'Order Form'!A67</f>
        <v>15360</v>
      </c>
      <c r="B1513" s="365">
        <f t="shared" si="98"/>
        <v>15360</v>
      </c>
      <c r="C1513" s="366">
        <f t="shared" si="99"/>
        <v>15360</v>
      </c>
      <c r="D1513" s="367">
        <f>'Order Form'!$N$2</f>
        <v>0</v>
      </c>
      <c r="E1513" s="368">
        <f>'Order Form'!$N$11</f>
        <v>0</v>
      </c>
      <c r="F1513" s="368" t="str">
        <f>IF(ISBLANK('Order Form'!$N$12),"",'Order Form'!$N$12)</f>
        <v/>
      </c>
      <c r="G1513" s="369">
        <f t="shared" ca="1" si="101"/>
        <v>42157</v>
      </c>
      <c r="H1513" s="370">
        <f>'Order Form'!$N$13</f>
        <v>0</v>
      </c>
      <c r="I1513" s="371">
        <f>'Order Form'!E67</f>
        <v>14.5</v>
      </c>
      <c r="J1513" s="372">
        <f>'Order Form'!N67</f>
        <v>0</v>
      </c>
      <c r="K1513" s="367" t="str">
        <f t="shared" si="100"/>
        <v>F</v>
      </c>
      <c r="L15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3" s="367" t="str">
        <f>"SS2016"&amp;"-"&amp;D1513&amp;"-"&amp;'Order Form'!$P$3&amp;"-4"</f>
        <v>SS2016-0-1-4</v>
      </c>
    </row>
    <row r="1514" spans="1:13" x14ac:dyDescent="0.25">
      <c r="A1514" s="364">
        <f>'Order Form'!A68</f>
        <v>15318</v>
      </c>
      <c r="B1514" s="365">
        <f t="shared" si="98"/>
        <v>15318</v>
      </c>
      <c r="C1514" s="366">
        <f t="shared" si="99"/>
        <v>15318</v>
      </c>
      <c r="D1514" s="367">
        <f>'Order Form'!$N$2</f>
        <v>0</v>
      </c>
      <c r="E1514" s="368">
        <f>'Order Form'!$N$11</f>
        <v>0</v>
      </c>
      <c r="F1514" s="368" t="str">
        <f>IF(ISBLANK('Order Form'!$N$12),"",'Order Form'!$N$12)</f>
        <v/>
      </c>
      <c r="G1514" s="369">
        <f t="shared" ca="1" si="101"/>
        <v>42157</v>
      </c>
      <c r="H1514" s="370">
        <f>'Order Form'!$N$13</f>
        <v>0</v>
      </c>
      <c r="I1514" s="371">
        <f>'Order Form'!E68</f>
        <v>14.5</v>
      </c>
      <c r="J1514" s="372">
        <f>'Order Form'!N68</f>
        <v>0</v>
      </c>
      <c r="K1514" s="367" t="str">
        <f t="shared" si="100"/>
        <v>F</v>
      </c>
      <c r="L15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4" s="367" t="str">
        <f>"SS2016"&amp;"-"&amp;D1514&amp;"-"&amp;'Order Form'!$P$3&amp;"-4"</f>
        <v>SS2016-0-1-4</v>
      </c>
    </row>
    <row r="1515" spans="1:13" x14ac:dyDescent="0.25">
      <c r="A1515" s="364">
        <f>'Order Form'!A69</f>
        <v>15319</v>
      </c>
      <c r="B1515" s="365">
        <f t="shared" si="98"/>
        <v>15319</v>
      </c>
      <c r="C1515" s="366">
        <f t="shared" si="99"/>
        <v>15319</v>
      </c>
      <c r="D1515" s="367">
        <f>'Order Form'!$N$2</f>
        <v>0</v>
      </c>
      <c r="E1515" s="368">
        <f>'Order Form'!$N$11</f>
        <v>0</v>
      </c>
      <c r="F1515" s="368" t="str">
        <f>IF(ISBLANK('Order Form'!$N$12),"",'Order Form'!$N$12)</f>
        <v/>
      </c>
      <c r="G1515" s="369">
        <f t="shared" ca="1" si="101"/>
        <v>42157</v>
      </c>
      <c r="H1515" s="370">
        <f>'Order Form'!$N$13</f>
        <v>0</v>
      </c>
      <c r="I1515" s="371">
        <f>'Order Form'!E69</f>
        <v>14.5</v>
      </c>
      <c r="J1515" s="372">
        <f>'Order Form'!N69</f>
        <v>0</v>
      </c>
      <c r="K1515" s="367" t="str">
        <f t="shared" si="100"/>
        <v>F</v>
      </c>
      <c r="L15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5" s="367" t="str">
        <f>"SS2016"&amp;"-"&amp;D1515&amp;"-"&amp;'Order Form'!$P$3&amp;"-4"</f>
        <v>SS2016-0-1-4</v>
      </c>
    </row>
    <row r="1516" spans="1:13" x14ac:dyDescent="0.25">
      <c r="A1516" s="364">
        <f>'Order Form'!A70</f>
        <v>15320</v>
      </c>
      <c r="B1516" s="365">
        <f t="shared" si="98"/>
        <v>15320</v>
      </c>
      <c r="C1516" s="366">
        <f t="shared" si="99"/>
        <v>15320</v>
      </c>
      <c r="D1516" s="367">
        <f>'Order Form'!$N$2</f>
        <v>0</v>
      </c>
      <c r="E1516" s="368">
        <f>'Order Form'!$N$11</f>
        <v>0</v>
      </c>
      <c r="F1516" s="368" t="str">
        <f>IF(ISBLANK('Order Form'!$N$12),"",'Order Form'!$N$12)</f>
        <v/>
      </c>
      <c r="G1516" s="369">
        <f t="shared" ca="1" si="101"/>
        <v>42157</v>
      </c>
      <c r="H1516" s="370">
        <f>'Order Form'!$N$13</f>
        <v>0</v>
      </c>
      <c r="I1516" s="371">
        <f>'Order Form'!E70</f>
        <v>14.5</v>
      </c>
      <c r="J1516" s="372">
        <f>'Order Form'!N70</f>
        <v>0</v>
      </c>
      <c r="K1516" s="367" t="str">
        <f t="shared" si="100"/>
        <v>F</v>
      </c>
      <c r="L15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6" s="367" t="str">
        <f>"SS2016"&amp;"-"&amp;D1516&amp;"-"&amp;'Order Form'!$P$3&amp;"-4"</f>
        <v>SS2016-0-1-4</v>
      </c>
    </row>
    <row r="1517" spans="1:13" x14ac:dyDescent="0.25">
      <c r="A1517" s="364">
        <f>'Order Form'!A71</f>
        <v>15321</v>
      </c>
      <c r="B1517" s="365">
        <f t="shared" si="98"/>
        <v>15321</v>
      </c>
      <c r="C1517" s="366">
        <f t="shared" si="99"/>
        <v>15321</v>
      </c>
      <c r="D1517" s="367">
        <f>'Order Form'!$N$2</f>
        <v>0</v>
      </c>
      <c r="E1517" s="368">
        <f>'Order Form'!$N$11</f>
        <v>0</v>
      </c>
      <c r="F1517" s="368" t="str">
        <f>IF(ISBLANK('Order Form'!$N$12),"",'Order Form'!$N$12)</f>
        <v/>
      </c>
      <c r="G1517" s="369">
        <f t="shared" ca="1" si="101"/>
        <v>42157</v>
      </c>
      <c r="H1517" s="370">
        <f>'Order Form'!$N$13</f>
        <v>0</v>
      </c>
      <c r="I1517" s="371">
        <f>'Order Form'!E71</f>
        <v>14.5</v>
      </c>
      <c r="J1517" s="372">
        <f>'Order Form'!N71</f>
        <v>0</v>
      </c>
      <c r="K1517" s="367" t="str">
        <f t="shared" si="100"/>
        <v>F</v>
      </c>
      <c r="L15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7" s="367" t="str">
        <f>"SS2016"&amp;"-"&amp;D1517&amp;"-"&amp;'Order Form'!$P$3&amp;"-4"</f>
        <v>SS2016-0-1-4</v>
      </c>
    </row>
    <row r="1518" spans="1:13" x14ac:dyDescent="0.25">
      <c r="A1518" s="364">
        <f>'Order Form'!A72</f>
        <v>15322</v>
      </c>
      <c r="B1518" s="365">
        <f t="shared" si="98"/>
        <v>15322</v>
      </c>
      <c r="C1518" s="366">
        <f t="shared" si="99"/>
        <v>15322</v>
      </c>
      <c r="D1518" s="367">
        <f>'Order Form'!$N$2</f>
        <v>0</v>
      </c>
      <c r="E1518" s="368">
        <f>'Order Form'!$N$11</f>
        <v>0</v>
      </c>
      <c r="F1518" s="368" t="str">
        <f>IF(ISBLANK('Order Form'!$N$12),"",'Order Form'!$N$12)</f>
        <v/>
      </c>
      <c r="G1518" s="369">
        <f t="shared" ca="1" si="101"/>
        <v>42157</v>
      </c>
      <c r="H1518" s="370">
        <f>'Order Form'!$N$13</f>
        <v>0</v>
      </c>
      <c r="I1518" s="371">
        <f>'Order Form'!E72</f>
        <v>22.5</v>
      </c>
      <c r="J1518" s="372">
        <f>'Order Form'!N72</f>
        <v>0</v>
      </c>
      <c r="K1518" s="367" t="str">
        <f t="shared" si="100"/>
        <v>F</v>
      </c>
      <c r="L15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8" s="367" t="str">
        <f>"SS2016"&amp;"-"&amp;D1518&amp;"-"&amp;'Order Form'!$P$3&amp;"-4"</f>
        <v>SS2016-0-1-4</v>
      </c>
    </row>
    <row r="1519" spans="1:13" x14ac:dyDescent="0.25">
      <c r="A1519" s="364">
        <f>'Order Form'!A73</f>
        <v>15323</v>
      </c>
      <c r="B1519" s="365">
        <f t="shared" si="98"/>
        <v>15323</v>
      </c>
      <c r="C1519" s="366">
        <f t="shared" si="99"/>
        <v>15323</v>
      </c>
      <c r="D1519" s="367">
        <f>'Order Form'!$N$2</f>
        <v>0</v>
      </c>
      <c r="E1519" s="368">
        <f>'Order Form'!$N$11</f>
        <v>0</v>
      </c>
      <c r="F1519" s="368" t="str">
        <f>IF(ISBLANK('Order Form'!$N$12),"",'Order Form'!$N$12)</f>
        <v/>
      </c>
      <c r="G1519" s="369">
        <f t="shared" ca="1" si="101"/>
        <v>42157</v>
      </c>
      <c r="H1519" s="370">
        <f>'Order Form'!$N$13</f>
        <v>0</v>
      </c>
      <c r="I1519" s="371">
        <f>'Order Form'!E73</f>
        <v>22.5</v>
      </c>
      <c r="J1519" s="372">
        <f>'Order Form'!N73</f>
        <v>0</v>
      </c>
      <c r="K1519" s="367" t="str">
        <f t="shared" si="100"/>
        <v>F</v>
      </c>
      <c r="L15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19" s="367" t="str">
        <f>"SS2016"&amp;"-"&amp;D1519&amp;"-"&amp;'Order Form'!$P$3&amp;"-4"</f>
        <v>SS2016-0-1-4</v>
      </c>
    </row>
    <row r="1520" spans="1:13" x14ac:dyDescent="0.25">
      <c r="A1520" s="364">
        <f>'Order Form'!A74</f>
        <v>15324</v>
      </c>
      <c r="B1520" s="365">
        <f t="shared" si="98"/>
        <v>15324</v>
      </c>
      <c r="C1520" s="366">
        <f t="shared" si="99"/>
        <v>15324</v>
      </c>
      <c r="D1520" s="367">
        <f>'Order Form'!$N$2</f>
        <v>0</v>
      </c>
      <c r="E1520" s="368">
        <f>'Order Form'!$N$11</f>
        <v>0</v>
      </c>
      <c r="F1520" s="368" t="str">
        <f>IF(ISBLANK('Order Form'!$N$12),"",'Order Form'!$N$12)</f>
        <v/>
      </c>
      <c r="G1520" s="369">
        <f t="shared" ca="1" si="101"/>
        <v>42157</v>
      </c>
      <c r="H1520" s="370">
        <f>'Order Form'!$N$13</f>
        <v>0</v>
      </c>
      <c r="I1520" s="371">
        <f>'Order Form'!E74</f>
        <v>22.5</v>
      </c>
      <c r="J1520" s="372">
        <f>'Order Form'!N74</f>
        <v>0</v>
      </c>
      <c r="K1520" s="367" t="str">
        <f t="shared" si="100"/>
        <v>F</v>
      </c>
      <c r="L15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0" s="367" t="str">
        <f>"SS2016"&amp;"-"&amp;D1520&amp;"-"&amp;'Order Form'!$P$3&amp;"-4"</f>
        <v>SS2016-0-1-4</v>
      </c>
    </row>
    <row r="1521" spans="1:13" x14ac:dyDescent="0.25">
      <c r="A1521" s="364">
        <f>'Order Form'!A75</f>
        <v>15325</v>
      </c>
      <c r="B1521" s="365">
        <f t="shared" si="98"/>
        <v>15325</v>
      </c>
      <c r="C1521" s="366">
        <f t="shared" si="99"/>
        <v>15325</v>
      </c>
      <c r="D1521" s="367">
        <f>'Order Form'!$N$2</f>
        <v>0</v>
      </c>
      <c r="E1521" s="368">
        <f>'Order Form'!$N$11</f>
        <v>0</v>
      </c>
      <c r="F1521" s="368" t="str">
        <f>IF(ISBLANK('Order Form'!$N$12),"",'Order Form'!$N$12)</f>
        <v/>
      </c>
      <c r="G1521" s="369">
        <f t="shared" ca="1" si="101"/>
        <v>42157</v>
      </c>
      <c r="H1521" s="370">
        <f>'Order Form'!$N$13</f>
        <v>0</v>
      </c>
      <c r="I1521" s="371">
        <f>'Order Form'!E75</f>
        <v>22.5</v>
      </c>
      <c r="J1521" s="372">
        <f>'Order Form'!N75</f>
        <v>0</v>
      </c>
      <c r="K1521" s="367" t="str">
        <f t="shared" si="100"/>
        <v>F</v>
      </c>
      <c r="L15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1" s="367" t="str">
        <f>"SS2016"&amp;"-"&amp;D1521&amp;"-"&amp;'Order Form'!$P$3&amp;"-4"</f>
        <v>SS2016-0-1-4</v>
      </c>
    </row>
    <row r="1522" spans="1:13" x14ac:dyDescent="0.25">
      <c r="A1522" s="364">
        <f>'Order Form'!A76</f>
        <v>15304</v>
      </c>
      <c r="B1522" s="365">
        <f t="shared" si="98"/>
        <v>15304</v>
      </c>
      <c r="C1522" s="366">
        <f t="shared" si="99"/>
        <v>15304</v>
      </c>
      <c r="D1522" s="367">
        <f>'Order Form'!$N$2</f>
        <v>0</v>
      </c>
      <c r="E1522" s="368">
        <f>'Order Form'!$N$11</f>
        <v>0</v>
      </c>
      <c r="F1522" s="368" t="str">
        <f>IF(ISBLANK('Order Form'!$N$12),"",'Order Form'!$N$12)</f>
        <v/>
      </c>
      <c r="G1522" s="369">
        <f t="shared" ca="1" si="101"/>
        <v>42157</v>
      </c>
      <c r="H1522" s="370">
        <f>'Order Form'!$N$13</f>
        <v>0</v>
      </c>
      <c r="I1522" s="371">
        <f>'Order Form'!E76</f>
        <v>22.5</v>
      </c>
      <c r="J1522" s="372">
        <f>'Order Form'!N76</f>
        <v>0</v>
      </c>
      <c r="K1522" s="367" t="str">
        <f t="shared" si="100"/>
        <v>F</v>
      </c>
      <c r="L15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2" s="367" t="str">
        <f>"SS2016"&amp;"-"&amp;D1522&amp;"-"&amp;'Order Form'!$P$3&amp;"-4"</f>
        <v>SS2016-0-1-4</v>
      </c>
    </row>
    <row r="1523" spans="1:13" x14ac:dyDescent="0.25">
      <c r="A1523" s="364">
        <f>'Order Form'!A77</f>
        <v>15305</v>
      </c>
      <c r="B1523" s="365">
        <f t="shared" si="98"/>
        <v>15305</v>
      </c>
      <c r="C1523" s="366">
        <f t="shared" si="99"/>
        <v>15305</v>
      </c>
      <c r="D1523" s="367">
        <f>'Order Form'!$N$2</f>
        <v>0</v>
      </c>
      <c r="E1523" s="368">
        <f>'Order Form'!$N$11</f>
        <v>0</v>
      </c>
      <c r="F1523" s="368" t="str">
        <f>IF(ISBLANK('Order Form'!$N$12),"",'Order Form'!$N$12)</f>
        <v/>
      </c>
      <c r="G1523" s="369">
        <f t="shared" ca="1" si="101"/>
        <v>42157</v>
      </c>
      <c r="H1523" s="370">
        <f>'Order Form'!$N$13</f>
        <v>0</v>
      </c>
      <c r="I1523" s="371">
        <f>'Order Form'!E77</f>
        <v>22.5</v>
      </c>
      <c r="J1523" s="372">
        <f>'Order Form'!N77</f>
        <v>0</v>
      </c>
      <c r="K1523" s="367" t="str">
        <f t="shared" si="100"/>
        <v>F</v>
      </c>
      <c r="L15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3" s="367" t="str">
        <f>"SS2016"&amp;"-"&amp;D1523&amp;"-"&amp;'Order Form'!$P$3&amp;"-4"</f>
        <v>SS2016-0-1-4</v>
      </c>
    </row>
    <row r="1524" spans="1:13" x14ac:dyDescent="0.25">
      <c r="A1524" s="364">
        <f>'Order Form'!A78</f>
        <v>15306</v>
      </c>
      <c r="B1524" s="365">
        <f t="shared" si="98"/>
        <v>15306</v>
      </c>
      <c r="C1524" s="366">
        <f t="shared" si="99"/>
        <v>15306</v>
      </c>
      <c r="D1524" s="367">
        <f>'Order Form'!$N$2</f>
        <v>0</v>
      </c>
      <c r="E1524" s="368">
        <f>'Order Form'!$N$11</f>
        <v>0</v>
      </c>
      <c r="F1524" s="368" t="str">
        <f>IF(ISBLANK('Order Form'!$N$12),"",'Order Form'!$N$12)</f>
        <v/>
      </c>
      <c r="G1524" s="369">
        <f t="shared" ca="1" si="101"/>
        <v>42157</v>
      </c>
      <c r="H1524" s="370">
        <f>'Order Form'!$N$13</f>
        <v>0</v>
      </c>
      <c r="I1524" s="371">
        <f>'Order Form'!E78</f>
        <v>22.5</v>
      </c>
      <c r="J1524" s="372">
        <f>'Order Form'!N78</f>
        <v>0</v>
      </c>
      <c r="K1524" s="367" t="str">
        <f t="shared" si="100"/>
        <v>F</v>
      </c>
      <c r="L15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4" s="367" t="str">
        <f>"SS2016"&amp;"-"&amp;D1524&amp;"-"&amp;'Order Form'!$P$3&amp;"-4"</f>
        <v>SS2016-0-1-4</v>
      </c>
    </row>
    <row r="1525" spans="1:13" x14ac:dyDescent="0.25">
      <c r="A1525" s="364">
        <f>'Order Form'!A79</f>
        <v>15307</v>
      </c>
      <c r="B1525" s="365">
        <f t="shared" si="98"/>
        <v>15307</v>
      </c>
      <c r="C1525" s="366">
        <f t="shared" si="99"/>
        <v>15307</v>
      </c>
      <c r="D1525" s="367">
        <f>'Order Form'!$N$2</f>
        <v>0</v>
      </c>
      <c r="E1525" s="368">
        <f>'Order Form'!$N$11</f>
        <v>0</v>
      </c>
      <c r="F1525" s="368" t="str">
        <f>IF(ISBLANK('Order Form'!$N$12),"",'Order Form'!$N$12)</f>
        <v/>
      </c>
      <c r="G1525" s="369">
        <f t="shared" ca="1" si="101"/>
        <v>42157</v>
      </c>
      <c r="H1525" s="370">
        <f>'Order Form'!$N$13</f>
        <v>0</v>
      </c>
      <c r="I1525" s="371">
        <f>'Order Form'!E79</f>
        <v>22.5</v>
      </c>
      <c r="J1525" s="372">
        <f>'Order Form'!N79</f>
        <v>0</v>
      </c>
      <c r="K1525" s="367" t="str">
        <f t="shared" si="100"/>
        <v>F</v>
      </c>
      <c r="L15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5" s="367" t="str">
        <f>"SS2016"&amp;"-"&amp;D1525&amp;"-"&amp;'Order Form'!$P$3&amp;"-4"</f>
        <v>SS2016-0-1-4</v>
      </c>
    </row>
    <row r="1526" spans="1:13" x14ac:dyDescent="0.25">
      <c r="A1526" s="364">
        <f>'Order Form'!A80</f>
        <v>15326</v>
      </c>
      <c r="B1526" s="365">
        <f t="shared" si="98"/>
        <v>15326</v>
      </c>
      <c r="C1526" s="366">
        <f t="shared" si="99"/>
        <v>15326</v>
      </c>
      <c r="D1526" s="367">
        <f>'Order Form'!$N$2</f>
        <v>0</v>
      </c>
      <c r="E1526" s="368">
        <f>'Order Form'!$N$11</f>
        <v>0</v>
      </c>
      <c r="F1526" s="368" t="str">
        <f>IF(ISBLANK('Order Form'!$N$12),"",'Order Form'!$N$12)</f>
        <v/>
      </c>
      <c r="G1526" s="369">
        <f t="shared" ca="1" si="101"/>
        <v>42157</v>
      </c>
      <c r="H1526" s="370">
        <f>'Order Form'!$N$13</f>
        <v>0</v>
      </c>
      <c r="I1526" s="371">
        <f>'Order Form'!E80</f>
        <v>22.5</v>
      </c>
      <c r="J1526" s="372">
        <f>'Order Form'!N80</f>
        <v>0</v>
      </c>
      <c r="K1526" s="367" t="str">
        <f t="shared" si="100"/>
        <v>F</v>
      </c>
      <c r="L15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6" s="367" t="str">
        <f>"SS2016"&amp;"-"&amp;D1526&amp;"-"&amp;'Order Form'!$P$3&amp;"-4"</f>
        <v>SS2016-0-1-4</v>
      </c>
    </row>
    <row r="1527" spans="1:13" x14ac:dyDescent="0.25">
      <c r="A1527" s="364">
        <f>'Order Form'!A81</f>
        <v>15327</v>
      </c>
      <c r="B1527" s="365">
        <f t="shared" si="98"/>
        <v>15327</v>
      </c>
      <c r="C1527" s="366">
        <f t="shared" si="99"/>
        <v>15327</v>
      </c>
      <c r="D1527" s="367">
        <f>'Order Form'!$N$2</f>
        <v>0</v>
      </c>
      <c r="E1527" s="368">
        <f>'Order Form'!$N$11</f>
        <v>0</v>
      </c>
      <c r="F1527" s="368" t="str">
        <f>IF(ISBLANK('Order Form'!$N$12),"",'Order Form'!$N$12)</f>
        <v/>
      </c>
      <c r="G1527" s="369">
        <f t="shared" ca="1" si="101"/>
        <v>42157</v>
      </c>
      <c r="H1527" s="370">
        <f>'Order Form'!$N$13</f>
        <v>0</v>
      </c>
      <c r="I1527" s="371">
        <f>'Order Form'!E81</f>
        <v>22.5</v>
      </c>
      <c r="J1527" s="372">
        <f>'Order Form'!N81</f>
        <v>0</v>
      </c>
      <c r="K1527" s="367" t="str">
        <f t="shared" si="100"/>
        <v>F</v>
      </c>
      <c r="L15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7" s="367" t="str">
        <f>"SS2016"&amp;"-"&amp;D1527&amp;"-"&amp;'Order Form'!$P$3&amp;"-4"</f>
        <v>SS2016-0-1-4</v>
      </c>
    </row>
    <row r="1528" spans="1:13" x14ac:dyDescent="0.25">
      <c r="A1528" s="364">
        <f>'Order Form'!A82</f>
        <v>15328</v>
      </c>
      <c r="B1528" s="365">
        <f t="shared" ref="B1528:B1591" si="102">A1528</f>
        <v>15328</v>
      </c>
      <c r="C1528" s="366">
        <f t="shared" ref="C1528:C1591" si="103">IF(B1528=0,A1528,B1528)</f>
        <v>15328</v>
      </c>
      <c r="D1528" s="367">
        <f>'Order Form'!$N$2</f>
        <v>0</v>
      </c>
      <c r="E1528" s="368">
        <f>'Order Form'!$N$11</f>
        <v>0</v>
      </c>
      <c r="F1528" s="368" t="str">
        <f>IF(ISBLANK('Order Form'!$N$12),"",'Order Form'!$N$12)</f>
        <v/>
      </c>
      <c r="G1528" s="369">
        <f t="shared" ca="1" si="101"/>
        <v>42157</v>
      </c>
      <c r="H1528" s="370">
        <f>'Order Form'!$N$13</f>
        <v>0</v>
      </c>
      <c r="I1528" s="371">
        <f>'Order Form'!E82</f>
        <v>22.5</v>
      </c>
      <c r="J1528" s="372">
        <f>'Order Form'!N82</f>
        <v>0</v>
      </c>
      <c r="K1528" s="367" t="str">
        <f t="shared" ref="K1528:K1591" si="104">IF(J1528=0,"F","T")</f>
        <v>F</v>
      </c>
      <c r="L15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8" s="367" t="str">
        <f>"SS2016"&amp;"-"&amp;D1528&amp;"-"&amp;'Order Form'!$P$3&amp;"-4"</f>
        <v>SS2016-0-1-4</v>
      </c>
    </row>
    <row r="1529" spans="1:13" x14ac:dyDescent="0.25">
      <c r="A1529" s="364">
        <f>'Order Form'!A83</f>
        <v>15329</v>
      </c>
      <c r="B1529" s="365">
        <f t="shared" si="102"/>
        <v>15329</v>
      </c>
      <c r="C1529" s="366">
        <f t="shared" si="103"/>
        <v>15329</v>
      </c>
      <c r="D1529" s="367">
        <f>'Order Form'!$N$2</f>
        <v>0</v>
      </c>
      <c r="E1529" s="368">
        <f>'Order Form'!$N$11</f>
        <v>0</v>
      </c>
      <c r="F1529" s="368" t="str">
        <f>IF(ISBLANK('Order Form'!$N$12),"",'Order Form'!$N$12)</f>
        <v/>
      </c>
      <c r="G1529" s="369">
        <f t="shared" ca="1" si="101"/>
        <v>42157</v>
      </c>
      <c r="H1529" s="370">
        <f>'Order Form'!$N$13</f>
        <v>0</v>
      </c>
      <c r="I1529" s="371">
        <f>'Order Form'!E83</f>
        <v>22.5</v>
      </c>
      <c r="J1529" s="372">
        <f>'Order Form'!N83</f>
        <v>0</v>
      </c>
      <c r="K1529" s="367" t="str">
        <f t="shared" si="104"/>
        <v>F</v>
      </c>
      <c r="L15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29" s="367" t="str">
        <f>"SS2016"&amp;"-"&amp;D1529&amp;"-"&amp;'Order Form'!$P$3&amp;"-4"</f>
        <v>SS2016-0-1-4</v>
      </c>
    </row>
    <row r="1530" spans="1:13" x14ac:dyDescent="0.25">
      <c r="A1530" s="364">
        <f>'Order Form'!A84</f>
        <v>15311</v>
      </c>
      <c r="B1530" s="365">
        <f t="shared" si="102"/>
        <v>15311</v>
      </c>
      <c r="C1530" s="366">
        <f t="shared" si="103"/>
        <v>15311</v>
      </c>
      <c r="D1530" s="367">
        <f>'Order Form'!$N$2</f>
        <v>0</v>
      </c>
      <c r="E1530" s="368">
        <f>'Order Form'!$N$11</f>
        <v>0</v>
      </c>
      <c r="F1530" s="368" t="str">
        <f>IF(ISBLANK('Order Form'!$N$12),"",'Order Form'!$N$12)</f>
        <v/>
      </c>
      <c r="G1530" s="369">
        <f t="shared" ca="1" si="101"/>
        <v>42157</v>
      </c>
      <c r="H1530" s="370">
        <f>'Order Form'!$N$13</f>
        <v>0</v>
      </c>
      <c r="I1530" s="371">
        <f>'Order Form'!E84</f>
        <v>22.5</v>
      </c>
      <c r="J1530" s="372">
        <f>'Order Form'!N84</f>
        <v>0</v>
      </c>
      <c r="K1530" s="367" t="str">
        <f t="shared" si="104"/>
        <v>F</v>
      </c>
      <c r="L15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0" s="367" t="str">
        <f>"SS2016"&amp;"-"&amp;D1530&amp;"-"&amp;'Order Form'!$P$3&amp;"-4"</f>
        <v>SS2016-0-1-4</v>
      </c>
    </row>
    <row r="1531" spans="1:13" x14ac:dyDescent="0.25">
      <c r="A1531" s="364">
        <f>'Order Form'!A85</f>
        <v>15312</v>
      </c>
      <c r="B1531" s="365">
        <f t="shared" si="102"/>
        <v>15312</v>
      </c>
      <c r="C1531" s="366">
        <f t="shared" si="103"/>
        <v>15312</v>
      </c>
      <c r="D1531" s="367">
        <f>'Order Form'!$N$2</f>
        <v>0</v>
      </c>
      <c r="E1531" s="368">
        <f>'Order Form'!$N$11</f>
        <v>0</v>
      </c>
      <c r="F1531" s="368" t="str">
        <f>IF(ISBLANK('Order Form'!$N$12),"",'Order Form'!$N$12)</f>
        <v/>
      </c>
      <c r="G1531" s="369">
        <f t="shared" ca="1" si="101"/>
        <v>42157</v>
      </c>
      <c r="H1531" s="370">
        <f>'Order Form'!$N$13</f>
        <v>0</v>
      </c>
      <c r="I1531" s="371">
        <f>'Order Form'!E85</f>
        <v>22.5</v>
      </c>
      <c r="J1531" s="372">
        <f>'Order Form'!N85</f>
        <v>0</v>
      </c>
      <c r="K1531" s="367" t="str">
        <f t="shared" si="104"/>
        <v>F</v>
      </c>
      <c r="L15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1" s="367" t="str">
        <f>"SS2016"&amp;"-"&amp;D1531&amp;"-"&amp;'Order Form'!$P$3&amp;"-4"</f>
        <v>SS2016-0-1-4</v>
      </c>
    </row>
    <row r="1532" spans="1:13" x14ac:dyDescent="0.25">
      <c r="A1532" s="364">
        <f>'Order Form'!A86</f>
        <v>15313</v>
      </c>
      <c r="B1532" s="365">
        <f t="shared" si="102"/>
        <v>15313</v>
      </c>
      <c r="C1532" s="366">
        <f t="shared" si="103"/>
        <v>15313</v>
      </c>
      <c r="D1532" s="367">
        <f>'Order Form'!$N$2</f>
        <v>0</v>
      </c>
      <c r="E1532" s="368">
        <f>'Order Form'!$N$11</f>
        <v>0</v>
      </c>
      <c r="F1532" s="368" t="str">
        <f>IF(ISBLANK('Order Form'!$N$12),"",'Order Form'!$N$12)</f>
        <v/>
      </c>
      <c r="G1532" s="369">
        <f t="shared" ca="1" si="101"/>
        <v>42157</v>
      </c>
      <c r="H1532" s="370">
        <f>'Order Form'!$N$13</f>
        <v>0</v>
      </c>
      <c r="I1532" s="371">
        <f>'Order Form'!E86</f>
        <v>22.5</v>
      </c>
      <c r="J1532" s="372">
        <f>'Order Form'!N86</f>
        <v>0</v>
      </c>
      <c r="K1532" s="367" t="str">
        <f t="shared" si="104"/>
        <v>F</v>
      </c>
      <c r="L15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2" s="367" t="str">
        <f>"SS2016"&amp;"-"&amp;D1532&amp;"-"&amp;'Order Form'!$P$3&amp;"-4"</f>
        <v>SS2016-0-1-4</v>
      </c>
    </row>
    <row r="1533" spans="1:13" x14ac:dyDescent="0.25">
      <c r="A1533" s="364">
        <f>'Order Form'!A87</f>
        <v>15308</v>
      </c>
      <c r="B1533" s="365">
        <f t="shared" si="102"/>
        <v>15308</v>
      </c>
      <c r="C1533" s="366">
        <f t="shared" si="103"/>
        <v>15308</v>
      </c>
      <c r="D1533" s="367">
        <f>'Order Form'!$N$2</f>
        <v>0</v>
      </c>
      <c r="E1533" s="368">
        <f>'Order Form'!$N$11</f>
        <v>0</v>
      </c>
      <c r="F1533" s="368" t="str">
        <f>IF(ISBLANK('Order Form'!$N$12),"",'Order Form'!$N$12)</f>
        <v/>
      </c>
      <c r="G1533" s="369">
        <f t="shared" ca="1" si="101"/>
        <v>42157</v>
      </c>
      <c r="H1533" s="370">
        <f>'Order Form'!$N$13</f>
        <v>0</v>
      </c>
      <c r="I1533" s="371">
        <f>'Order Form'!E87</f>
        <v>22.5</v>
      </c>
      <c r="J1533" s="372">
        <f>'Order Form'!N87</f>
        <v>0</v>
      </c>
      <c r="K1533" s="367" t="str">
        <f t="shared" si="104"/>
        <v>F</v>
      </c>
      <c r="L15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3" s="367" t="str">
        <f>"SS2016"&amp;"-"&amp;D1533&amp;"-"&amp;'Order Form'!$P$3&amp;"-4"</f>
        <v>SS2016-0-1-4</v>
      </c>
    </row>
    <row r="1534" spans="1:13" x14ac:dyDescent="0.25">
      <c r="A1534" s="364">
        <f>'Order Form'!A88</f>
        <v>15309</v>
      </c>
      <c r="B1534" s="365">
        <f t="shared" si="102"/>
        <v>15309</v>
      </c>
      <c r="C1534" s="366">
        <f t="shared" si="103"/>
        <v>15309</v>
      </c>
      <c r="D1534" s="367">
        <f>'Order Form'!$N$2</f>
        <v>0</v>
      </c>
      <c r="E1534" s="368">
        <f>'Order Form'!$N$11</f>
        <v>0</v>
      </c>
      <c r="F1534" s="368" t="str">
        <f>IF(ISBLANK('Order Form'!$N$12),"",'Order Form'!$N$12)</f>
        <v/>
      </c>
      <c r="G1534" s="369">
        <f t="shared" ca="1" si="101"/>
        <v>42157</v>
      </c>
      <c r="H1534" s="370">
        <f>'Order Form'!$N$13</f>
        <v>0</v>
      </c>
      <c r="I1534" s="371">
        <f>'Order Form'!E88</f>
        <v>22.5</v>
      </c>
      <c r="J1534" s="372">
        <f>'Order Form'!N88</f>
        <v>0</v>
      </c>
      <c r="K1534" s="367" t="str">
        <f t="shared" si="104"/>
        <v>F</v>
      </c>
      <c r="L15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4" s="367" t="str">
        <f>"SS2016"&amp;"-"&amp;D1534&amp;"-"&amp;'Order Form'!$P$3&amp;"-4"</f>
        <v>SS2016-0-1-4</v>
      </c>
    </row>
    <row r="1535" spans="1:13" x14ac:dyDescent="0.25">
      <c r="A1535" s="364">
        <f>'Order Form'!A89</f>
        <v>15310</v>
      </c>
      <c r="B1535" s="365">
        <f t="shared" si="102"/>
        <v>15310</v>
      </c>
      <c r="C1535" s="366">
        <f t="shared" si="103"/>
        <v>15310</v>
      </c>
      <c r="D1535" s="367">
        <f>'Order Form'!$N$2</f>
        <v>0</v>
      </c>
      <c r="E1535" s="368">
        <f>'Order Form'!$N$11</f>
        <v>0</v>
      </c>
      <c r="F1535" s="368" t="str">
        <f>IF(ISBLANK('Order Form'!$N$12),"",'Order Form'!$N$12)</f>
        <v/>
      </c>
      <c r="G1535" s="369">
        <f t="shared" ca="1" si="101"/>
        <v>42157</v>
      </c>
      <c r="H1535" s="370">
        <f>'Order Form'!$N$13</f>
        <v>0</v>
      </c>
      <c r="I1535" s="371">
        <f>'Order Form'!E89</f>
        <v>22.5</v>
      </c>
      <c r="J1535" s="372">
        <f>'Order Form'!N89</f>
        <v>0</v>
      </c>
      <c r="K1535" s="367" t="str">
        <f t="shared" si="104"/>
        <v>F</v>
      </c>
      <c r="L15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5" s="367" t="str">
        <f>"SS2016"&amp;"-"&amp;D1535&amp;"-"&amp;'Order Form'!$P$3&amp;"-4"</f>
        <v>SS2016-0-1-4</v>
      </c>
    </row>
    <row r="1536" spans="1:13" x14ac:dyDescent="0.25">
      <c r="A1536" s="364">
        <f>'Order Form'!A90</f>
        <v>15330</v>
      </c>
      <c r="B1536" s="365">
        <f t="shared" si="102"/>
        <v>15330</v>
      </c>
      <c r="C1536" s="366">
        <f t="shared" si="103"/>
        <v>15330</v>
      </c>
      <c r="D1536" s="367">
        <f>'Order Form'!$N$2</f>
        <v>0</v>
      </c>
      <c r="E1536" s="368">
        <f>'Order Form'!$N$11</f>
        <v>0</v>
      </c>
      <c r="F1536" s="368" t="str">
        <f>IF(ISBLANK('Order Form'!$N$12),"",'Order Form'!$N$12)</f>
        <v/>
      </c>
      <c r="G1536" s="369">
        <f t="shared" ca="1" si="101"/>
        <v>42157</v>
      </c>
      <c r="H1536" s="370">
        <f>'Order Form'!$N$13</f>
        <v>0</v>
      </c>
      <c r="I1536" s="371">
        <f>'Order Form'!E90</f>
        <v>22.5</v>
      </c>
      <c r="J1536" s="372">
        <f>'Order Form'!N90</f>
        <v>0</v>
      </c>
      <c r="K1536" s="367" t="str">
        <f t="shared" si="104"/>
        <v>F</v>
      </c>
      <c r="L15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6" s="367" t="str">
        <f>"SS2016"&amp;"-"&amp;D1536&amp;"-"&amp;'Order Form'!$P$3&amp;"-4"</f>
        <v>SS2016-0-1-4</v>
      </c>
    </row>
    <row r="1537" spans="1:13" x14ac:dyDescent="0.25">
      <c r="A1537" s="364">
        <f>'Order Form'!A91</f>
        <v>15331</v>
      </c>
      <c r="B1537" s="365">
        <f t="shared" si="102"/>
        <v>15331</v>
      </c>
      <c r="C1537" s="366">
        <f t="shared" si="103"/>
        <v>15331</v>
      </c>
      <c r="D1537" s="367">
        <f>'Order Form'!$N$2</f>
        <v>0</v>
      </c>
      <c r="E1537" s="368">
        <f>'Order Form'!$N$11</f>
        <v>0</v>
      </c>
      <c r="F1537" s="368" t="str">
        <f>IF(ISBLANK('Order Form'!$N$12),"",'Order Form'!$N$12)</f>
        <v/>
      </c>
      <c r="G1537" s="369">
        <f t="shared" ca="1" si="101"/>
        <v>42157</v>
      </c>
      <c r="H1537" s="370">
        <f>'Order Form'!$N$13</f>
        <v>0</v>
      </c>
      <c r="I1537" s="371">
        <f>'Order Form'!E91</f>
        <v>22.5</v>
      </c>
      <c r="J1537" s="372">
        <f>'Order Form'!N91</f>
        <v>0</v>
      </c>
      <c r="K1537" s="367" t="str">
        <f t="shared" si="104"/>
        <v>F</v>
      </c>
      <c r="L15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7" s="367" t="str">
        <f>"SS2016"&amp;"-"&amp;D1537&amp;"-"&amp;'Order Form'!$P$3&amp;"-4"</f>
        <v>SS2016-0-1-4</v>
      </c>
    </row>
    <row r="1538" spans="1:13" x14ac:dyDescent="0.25">
      <c r="A1538" s="364">
        <f>'Order Form'!A92</f>
        <v>15332</v>
      </c>
      <c r="B1538" s="365">
        <f t="shared" si="102"/>
        <v>15332</v>
      </c>
      <c r="C1538" s="366">
        <f t="shared" si="103"/>
        <v>15332</v>
      </c>
      <c r="D1538" s="367">
        <f>'Order Form'!$N$2</f>
        <v>0</v>
      </c>
      <c r="E1538" s="368">
        <f>'Order Form'!$N$11</f>
        <v>0</v>
      </c>
      <c r="F1538" s="368" t="str">
        <f>IF(ISBLANK('Order Form'!$N$12),"",'Order Form'!$N$12)</f>
        <v/>
      </c>
      <c r="G1538" s="369">
        <f t="shared" ref="G1538:G1601" ca="1" si="105">TODAY()</f>
        <v>42157</v>
      </c>
      <c r="H1538" s="370">
        <f>'Order Form'!$N$13</f>
        <v>0</v>
      </c>
      <c r="I1538" s="371">
        <f>'Order Form'!E92</f>
        <v>22.5</v>
      </c>
      <c r="J1538" s="372">
        <f>'Order Form'!N92</f>
        <v>0</v>
      </c>
      <c r="K1538" s="367" t="str">
        <f t="shared" si="104"/>
        <v>F</v>
      </c>
      <c r="L15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8" s="367" t="str">
        <f>"SS2016"&amp;"-"&amp;D1538&amp;"-"&amp;'Order Form'!$P$3&amp;"-4"</f>
        <v>SS2016-0-1-4</v>
      </c>
    </row>
    <row r="1539" spans="1:13" x14ac:dyDescent="0.25">
      <c r="A1539" s="364">
        <f>'Order Form'!A93</f>
        <v>15341</v>
      </c>
      <c r="B1539" s="365">
        <f t="shared" si="102"/>
        <v>15341</v>
      </c>
      <c r="C1539" s="366">
        <f t="shared" si="103"/>
        <v>15341</v>
      </c>
      <c r="D1539" s="367">
        <f>'Order Form'!$N$2</f>
        <v>0</v>
      </c>
      <c r="E1539" s="368">
        <f>'Order Form'!$N$11</f>
        <v>0</v>
      </c>
      <c r="F1539" s="368" t="str">
        <f>IF(ISBLANK('Order Form'!$N$12),"",'Order Form'!$N$12)</f>
        <v/>
      </c>
      <c r="G1539" s="369">
        <f t="shared" ca="1" si="105"/>
        <v>42157</v>
      </c>
      <c r="H1539" s="370">
        <f>'Order Form'!$N$13</f>
        <v>0</v>
      </c>
      <c r="I1539" s="371">
        <f>'Order Form'!E93</f>
        <v>18.5</v>
      </c>
      <c r="J1539" s="372">
        <f>'Order Form'!N93</f>
        <v>0</v>
      </c>
      <c r="K1539" s="367" t="str">
        <f t="shared" si="104"/>
        <v>F</v>
      </c>
      <c r="L15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39" s="367" t="str">
        <f>"SS2016"&amp;"-"&amp;D1539&amp;"-"&amp;'Order Form'!$P$3&amp;"-4"</f>
        <v>SS2016-0-1-4</v>
      </c>
    </row>
    <row r="1540" spans="1:13" x14ac:dyDescent="0.25">
      <c r="A1540" s="364">
        <f>'Order Form'!A94</f>
        <v>15342</v>
      </c>
      <c r="B1540" s="365">
        <f t="shared" si="102"/>
        <v>15342</v>
      </c>
      <c r="C1540" s="366">
        <f t="shared" si="103"/>
        <v>15342</v>
      </c>
      <c r="D1540" s="367">
        <f>'Order Form'!$N$2</f>
        <v>0</v>
      </c>
      <c r="E1540" s="368">
        <f>'Order Form'!$N$11</f>
        <v>0</v>
      </c>
      <c r="F1540" s="368" t="str">
        <f>IF(ISBLANK('Order Form'!$N$12),"",'Order Form'!$N$12)</f>
        <v/>
      </c>
      <c r="G1540" s="369">
        <f t="shared" ca="1" si="105"/>
        <v>42157</v>
      </c>
      <c r="H1540" s="370">
        <f>'Order Form'!$N$13</f>
        <v>0</v>
      </c>
      <c r="I1540" s="371">
        <f>'Order Form'!E94</f>
        <v>18.5</v>
      </c>
      <c r="J1540" s="372">
        <f>'Order Form'!N94</f>
        <v>0</v>
      </c>
      <c r="K1540" s="367" t="str">
        <f t="shared" si="104"/>
        <v>F</v>
      </c>
      <c r="L15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0" s="367" t="str">
        <f>"SS2016"&amp;"-"&amp;D1540&amp;"-"&amp;'Order Form'!$P$3&amp;"-4"</f>
        <v>SS2016-0-1-4</v>
      </c>
    </row>
    <row r="1541" spans="1:13" x14ac:dyDescent="0.25">
      <c r="A1541" s="364">
        <f>'Order Form'!A95</f>
        <v>15343</v>
      </c>
      <c r="B1541" s="365">
        <f t="shared" si="102"/>
        <v>15343</v>
      </c>
      <c r="C1541" s="366">
        <f t="shared" si="103"/>
        <v>15343</v>
      </c>
      <c r="D1541" s="367">
        <f>'Order Form'!$N$2</f>
        <v>0</v>
      </c>
      <c r="E1541" s="368">
        <f>'Order Form'!$N$11</f>
        <v>0</v>
      </c>
      <c r="F1541" s="368" t="str">
        <f>IF(ISBLANK('Order Form'!$N$12),"",'Order Form'!$N$12)</f>
        <v/>
      </c>
      <c r="G1541" s="369">
        <f t="shared" ca="1" si="105"/>
        <v>42157</v>
      </c>
      <c r="H1541" s="370">
        <f>'Order Form'!$N$13</f>
        <v>0</v>
      </c>
      <c r="I1541" s="371">
        <f>'Order Form'!E95</f>
        <v>18.5</v>
      </c>
      <c r="J1541" s="372">
        <f>'Order Form'!N95</f>
        <v>0</v>
      </c>
      <c r="K1541" s="367" t="str">
        <f t="shared" si="104"/>
        <v>F</v>
      </c>
      <c r="L15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1" s="367" t="str">
        <f>"SS2016"&amp;"-"&amp;D1541&amp;"-"&amp;'Order Form'!$P$3&amp;"-4"</f>
        <v>SS2016-0-1-4</v>
      </c>
    </row>
    <row r="1542" spans="1:13" x14ac:dyDescent="0.25">
      <c r="A1542" s="364">
        <f>'Order Form'!A96</f>
        <v>15344</v>
      </c>
      <c r="B1542" s="365">
        <f t="shared" si="102"/>
        <v>15344</v>
      </c>
      <c r="C1542" s="366">
        <f t="shared" si="103"/>
        <v>15344</v>
      </c>
      <c r="D1542" s="367">
        <f>'Order Form'!$N$2</f>
        <v>0</v>
      </c>
      <c r="E1542" s="368">
        <f>'Order Form'!$N$11</f>
        <v>0</v>
      </c>
      <c r="F1542" s="368" t="str">
        <f>IF(ISBLANK('Order Form'!$N$12),"",'Order Form'!$N$12)</f>
        <v/>
      </c>
      <c r="G1542" s="369">
        <f t="shared" ca="1" si="105"/>
        <v>42157</v>
      </c>
      <c r="H1542" s="370">
        <f>'Order Form'!$N$13</f>
        <v>0</v>
      </c>
      <c r="I1542" s="371">
        <f>'Order Form'!E96</f>
        <v>18.5</v>
      </c>
      <c r="J1542" s="372">
        <f>'Order Form'!N96</f>
        <v>0</v>
      </c>
      <c r="K1542" s="367" t="str">
        <f t="shared" si="104"/>
        <v>F</v>
      </c>
      <c r="L15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2" s="367" t="str">
        <f>"SS2016"&amp;"-"&amp;D1542&amp;"-"&amp;'Order Form'!$P$3&amp;"-4"</f>
        <v>SS2016-0-1-4</v>
      </c>
    </row>
    <row r="1543" spans="1:13" x14ac:dyDescent="0.25">
      <c r="A1543" s="364">
        <f>'Order Form'!A97</f>
        <v>15345</v>
      </c>
      <c r="B1543" s="365">
        <f t="shared" si="102"/>
        <v>15345</v>
      </c>
      <c r="C1543" s="366">
        <f t="shared" si="103"/>
        <v>15345</v>
      </c>
      <c r="D1543" s="367">
        <f>'Order Form'!$N$2</f>
        <v>0</v>
      </c>
      <c r="E1543" s="368">
        <f>'Order Form'!$N$11</f>
        <v>0</v>
      </c>
      <c r="F1543" s="368" t="str">
        <f>IF(ISBLANK('Order Form'!$N$12),"",'Order Form'!$N$12)</f>
        <v/>
      </c>
      <c r="G1543" s="369">
        <f t="shared" ca="1" si="105"/>
        <v>42157</v>
      </c>
      <c r="H1543" s="370">
        <f>'Order Form'!$N$13</f>
        <v>0</v>
      </c>
      <c r="I1543" s="371">
        <f>'Order Form'!E97</f>
        <v>18.5</v>
      </c>
      <c r="J1543" s="372">
        <f>'Order Form'!N97</f>
        <v>0</v>
      </c>
      <c r="K1543" s="367" t="str">
        <f t="shared" si="104"/>
        <v>F</v>
      </c>
      <c r="L15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3" s="367" t="str">
        <f>"SS2016"&amp;"-"&amp;D1543&amp;"-"&amp;'Order Form'!$P$3&amp;"-4"</f>
        <v>SS2016-0-1-4</v>
      </c>
    </row>
    <row r="1544" spans="1:13" x14ac:dyDescent="0.25">
      <c r="A1544" s="364">
        <f>'Order Form'!A98</f>
        <v>15346</v>
      </c>
      <c r="B1544" s="365">
        <f t="shared" si="102"/>
        <v>15346</v>
      </c>
      <c r="C1544" s="366">
        <f t="shared" si="103"/>
        <v>15346</v>
      </c>
      <c r="D1544" s="367">
        <f>'Order Form'!$N$2</f>
        <v>0</v>
      </c>
      <c r="E1544" s="368">
        <f>'Order Form'!$N$11</f>
        <v>0</v>
      </c>
      <c r="F1544" s="368" t="str">
        <f>IF(ISBLANK('Order Form'!$N$12),"",'Order Form'!$N$12)</f>
        <v/>
      </c>
      <c r="G1544" s="369">
        <f t="shared" ca="1" si="105"/>
        <v>42157</v>
      </c>
      <c r="H1544" s="370">
        <f>'Order Form'!$N$13</f>
        <v>0</v>
      </c>
      <c r="I1544" s="371">
        <f>'Order Form'!E98</f>
        <v>18.5</v>
      </c>
      <c r="J1544" s="372">
        <f>'Order Form'!N98</f>
        <v>0</v>
      </c>
      <c r="K1544" s="367" t="str">
        <f t="shared" si="104"/>
        <v>F</v>
      </c>
      <c r="L15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4" s="367" t="str">
        <f>"SS2016"&amp;"-"&amp;D1544&amp;"-"&amp;'Order Form'!$P$3&amp;"-4"</f>
        <v>SS2016-0-1-4</v>
      </c>
    </row>
    <row r="1545" spans="1:13" x14ac:dyDescent="0.25">
      <c r="A1545" s="364">
        <f>'Order Form'!A99</f>
        <v>15347</v>
      </c>
      <c r="B1545" s="365">
        <f t="shared" si="102"/>
        <v>15347</v>
      </c>
      <c r="C1545" s="366">
        <f t="shared" si="103"/>
        <v>15347</v>
      </c>
      <c r="D1545" s="367">
        <f>'Order Form'!$N$2</f>
        <v>0</v>
      </c>
      <c r="E1545" s="368">
        <f>'Order Form'!$N$11</f>
        <v>0</v>
      </c>
      <c r="F1545" s="368" t="str">
        <f>IF(ISBLANK('Order Form'!$N$12),"",'Order Form'!$N$12)</f>
        <v/>
      </c>
      <c r="G1545" s="369">
        <f t="shared" ca="1" si="105"/>
        <v>42157</v>
      </c>
      <c r="H1545" s="370">
        <f>'Order Form'!$N$13</f>
        <v>0</v>
      </c>
      <c r="I1545" s="371">
        <f>'Order Form'!E99</f>
        <v>18.5</v>
      </c>
      <c r="J1545" s="372">
        <f>'Order Form'!N99</f>
        <v>0</v>
      </c>
      <c r="K1545" s="367" t="str">
        <f t="shared" si="104"/>
        <v>F</v>
      </c>
      <c r="L15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5" s="367" t="str">
        <f>"SS2016"&amp;"-"&amp;D1545&amp;"-"&amp;'Order Form'!$P$3&amp;"-4"</f>
        <v>SS2016-0-1-4</v>
      </c>
    </row>
    <row r="1546" spans="1:13" x14ac:dyDescent="0.25">
      <c r="A1546" s="364">
        <f>'Order Form'!A100</f>
        <v>15348</v>
      </c>
      <c r="B1546" s="365">
        <f t="shared" si="102"/>
        <v>15348</v>
      </c>
      <c r="C1546" s="366">
        <f t="shared" si="103"/>
        <v>15348</v>
      </c>
      <c r="D1546" s="367">
        <f>'Order Form'!$N$2</f>
        <v>0</v>
      </c>
      <c r="E1546" s="368">
        <f>'Order Form'!$N$11</f>
        <v>0</v>
      </c>
      <c r="F1546" s="368" t="str">
        <f>IF(ISBLANK('Order Form'!$N$12),"",'Order Form'!$N$12)</f>
        <v/>
      </c>
      <c r="G1546" s="369">
        <f t="shared" ca="1" si="105"/>
        <v>42157</v>
      </c>
      <c r="H1546" s="370">
        <f>'Order Form'!$N$13</f>
        <v>0</v>
      </c>
      <c r="I1546" s="371">
        <f>'Order Form'!E100</f>
        <v>18.5</v>
      </c>
      <c r="J1546" s="372">
        <f>'Order Form'!N100</f>
        <v>0</v>
      </c>
      <c r="K1546" s="367" t="str">
        <f t="shared" si="104"/>
        <v>F</v>
      </c>
      <c r="L15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6" s="367" t="str">
        <f>"SS2016"&amp;"-"&amp;D1546&amp;"-"&amp;'Order Form'!$P$3&amp;"-4"</f>
        <v>SS2016-0-1-4</v>
      </c>
    </row>
    <row r="1547" spans="1:13" x14ac:dyDescent="0.25">
      <c r="A1547" s="364">
        <f>'Order Form'!A101</f>
        <v>15337</v>
      </c>
      <c r="B1547" s="365">
        <f t="shared" si="102"/>
        <v>15337</v>
      </c>
      <c r="C1547" s="366">
        <f t="shared" si="103"/>
        <v>15337</v>
      </c>
      <c r="D1547" s="367">
        <f>'Order Form'!$N$2</f>
        <v>0</v>
      </c>
      <c r="E1547" s="368">
        <f>'Order Form'!$N$11</f>
        <v>0</v>
      </c>
      <c r="F1547" s="368" t="str">
        <f>IF(ISBLANK('Order Form'!$N$12),"",'Order Form'!$N$12)</f>
        <v/>
      </c>
      <c r="G1547" s="369">
        <f t="shared" ca="1" si="105"/>
        <v>42157</v>
      </c>
      <c r="H1547" s="370">
        <f>'Order Form'!$N$13</f>
        <v>0</v>
      </c>
      <c r="I1547" s="371">
        <f>'Order Form'!E101</f>
        <v>18.5</v>
      </c>
      <c r="J1547" s="372">
        <f>'Order Form'!N101</f>
        <v>0</v>
      </c>
      <c r="K1547" s="367" t="str">
        <f t="shared" si="104"/>
        <v>F</v>
      </c>
      <c r="L15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7" s="367" t="str">
        <f>"SS2016"&amp;"-"&amp;D1547&amp;"-"&amp;'Order Form'!$P$3&amp;"-4"</f>
        <v>SS2016-0-1-4</v>
      </c>
    </row>
    <row r="1548" spans="1:13" x14ac:dyDescent="0.25">
      <c r="A1548" s="364">
        <f>'Order Form'!A102</f>
        <v>15338</v>
      </c>
      <c r="B1548" s="365">
        <f t="shared" si="102"/>
        <v>15338</v>
      </c>
      <c r="C1548" s="366">
        <f t="shared" si="103"/>
        <v>15338</v>
      </c>
      <c r="D1548" s="367">
        <f>'Order Form'!$N$2</f>
        <v>0</v>
      </c>
      <c r="E1548" s="368">
        <f>'Order Form'!$N$11</f>
        <v>0</v>
      </c>
      <c r="F1548" s="368" t="str">
        <f>IF(ISBLANK('Order Form'!$N$12),"",'Order Form'!$N$12)</f>
        <v/>
      </c>
      <c r="G1548" s="369">
        <f t="shared" ca="1" si="105"/>
        <v>42157</v>
      </c>
      <c r="H1548" s="370">
        <f>'Order Form'!$N$13</f>
        <v>0</v>
      </c>
      <c r="I1548" s="371">
        <f>'Order Form'!E102</f>
        <v>18.5</v>
      </c>
      <c r="J1548" s="372">
        <f>'Order Form'!N102</f>
        <v>0</v>
      </c>
      <c r="K1548" s="367" t="str">
        <f t="shared" si="104"/>
        <v>F</v>
      </c>
      <c r="L15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8" s="367" t="str">
        <f>"SS2016"&amp;"-"&amp;D1548&amp;"-"&amp;'Order Form'!$P$3&amp;"-4"</f>
        <v>SS2016-0-1-4</v>
      </c>
    </row>
    <row r="1549" spans="1:13" x14ac:dyDescent="0.25">
      <c r="A1549" s="364">
        <f>'Order Form'!A103</f>
        <v>15339</v>
      </c>
      <c r="B1549" s="365">
        <f t="shared" si="102"/>
        <v>15339</v>
      </c>
      <c r="C1549" s="366">
        <f t="shared" si="103"/>
        <v>15339</v>
      </c>
      <c r="D1549" s="367">
        <f>'Order Form'!$N$2</f>
        <v>0</v>
      </c>
      <c r="E1549" s="368">
        <f>'Order Form'!$N$11</f>
        <v>0</v>
      </c>
      <c r="F1549" s="368" t="str">
        <f>IF(ISBLANK('Order Form'!$N$12),"",'Order Form'!$N$12)</f>
        <v/>
      </c>
      <c r="G1549" s="369">
        <f t="shared" ca="1" si="105"/>
        <v>42157</v>
      </c>
      <c r="H1549" s="370">
        <f>'Order Form'!$N$13</f>
        <v>0</v>
      </c>
      <c r="I1549" s="371">
        <f>'Order Form'!E103</f>
        <v>18.5</v>
      </c>
      <c r="J1549" s="372">
        <f>'Order Form'!N103</f>
        <v>0</v>
      </c>
      <c r="K1549" s="367" t="str">
        <f t="shared" si="104"/>
        <v>F</v>
      </c>
      <c r="L15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49" s="367" t="str">
        <f>"SS2016"&amp;"-"&amp;D1549&amp;"-"&amp;'Order Form'!$P$3&amp;"-4"</f>
        <v>SS2016-0-1-4</v>
      </c>
    </row>
    <row r="1550" spans="1:13" x14ac:dyDescent="0.25">
      <c r="A1550" s="364">
        <f>'Order Form'!A104</f>
        <v>15340</v>
      </c>
      <c r="B1550" s="365">
        <f t="shared" si="102"/>
        <v>15340</v>
      </c>
      <c r="C1550" s="366">
        <f t="shared" si="103"/>
        <v>15340</v>
      </c>
      <c r="D1550" s="367">
        <f>'Order Form'!$N$2</f>
        <v>0</v>
      </c>
      <c r="E1550" s="368">
        <f>'Order Form'!$N$11</f>
        <v>0</v>
      </c>
      <c r="F1550" s="368" t="str">
        <f>IF(ISBLANK('Order Form'!$N$12),"",'Order Form'!$N$12)</f>
        <v/>
      </c>
      <c r="G1550" s="369">
        <f t="shared" ca="1" si="105"/>
        <v>42157</v>
      </c>
      <c r="H1550" s="370">
        <f>'Order Form'!$N$13</f>
        <v>0</v>
      </c>
      <c r="I1550" s="371">
        <f>'Order Form'!E104</f>
        <v>18.5</v>
      </c>
      <c r="J1550" s="372">
        <f>'Order Form'!N104</f>
        <v>0</v>
      </c>
      <c r="K1550" s="367" t="str">
        <f t="shared" si="104"/>
        <v>F</v>
      </c>
      <c r="L15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0" s="367" t="str">
        <f>"SS2016"&amp;"-"&amp;D1550&amp;"-"&amp;'Order Form'!$P$3&amp;"-4"</f>
        <v>SS2016-0-1-4</v>
      </c>
    </row>
    <row r="1551" spans="1:13" x14ac:dyDescent="0.25">
      <c r="A1551" s="364">
        <f>'Order Form'!A105</f>
        <v>15333</v>
      </c>
      <c r="B1551" s="365">
        <f t="shared" si="102"/>
        <v>15333</v>
      </c>
      <c r="C1551" s="366">
        <f t="shared" si="103"/>
        <v>15333</v>
      </c>
      <c r="D1551" s="367">
        <f>'Order Form'!$N$2</f>
        <v>0</v>
      </c>
      <c r="E1551" s="368">
        <f>'Order Form'!$N$11</f>
        <v>0</v>
      </c>
      <c r="F1551" s="368" t="str">
        <f>IF(ISBLANK('Order Form'!$N$12),"",'Order Form'!$N$12)</f>
        <v/>
      </c>
      <c r="G1551" s="369">
        <f t="shared" ca="1" si="105"/>
        <v>42157</v>
      </c>
      <c r="H1551" s="370">
        <f>'Order Form'!$N$13</f>
        <v>0</v>
      </c>
      <c r="I1551" s="371">
        <f>'Order Form'!E105</f>
        <v>18.5</v>
      </c>
      <c r="J1551" s="372">
        <f>'Order Form'!N105</f>
        <v>0</v>
      </c>
      <c r="K1551" s="367" t="str">
        <f t="shared" si="104"/>
        <v>F</v>
      </c>
      <c r="L15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1" s="367" t="str">
        <f>"SS2016"&amp;"-"&amp;D1551&amp;"-"&amp;'Order Form'!$P$3&amp;"-4"</f>
        <v>SS2016-0-1-4</v>
      </c>
    </row>
    <row r="1552" spans="1:13" x14ac:dyDescent="0.25">
      <c r="A1552" s="364">
        <f>'Order Form'!A106</f>
        <v>15334</v>
      </c>
      <c r="B1552" s="365">
        <f t="shared" si="102"/>
        <v>15334</v>
      </c>
      <c r="C1552" s="366">
        <f t="shared" si="103"/>
        <v>15334</v>
      </c>
      <c r="D1552" s="367">
        <f>'Order Form'!$N$2</f>
        <v>0</v>
      </c>
      <c r="E1552" s="368">
        <f>'Order Form'!$N$11</f>
        <v>0</v>
      </c>
      <c r="F1552" s="368" t="str">
        <f>IF(ISBLANK('Order Form'!$N$12),"",'Order Form'!$N$12)</f>
        <v/>
      </c>
      <c r="G1552" s="369">
        <f t="shared" ca="1" si="105"/>
        <v>42157</v>
      </c>
      <c r="H1552" s="370">
        <f>'Order Form'!$N$13</f>
        <v>0</v>
      </c>
      <c r="I1552" s="371">
        <f>'Order Form'!E106</f>
        <v>18.5</v>
      </c>
      <c r="J1552" s="372">
        <f>'Order Form'!N106</f>
        <v>0</v>
      </c>
      <c r="K1552" s="367" t="str">
        <f t="shared" si="104"/>
        <v>F</v>
      </c>
      <c r="L15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2" s="367" t="str">
        <f>"SS2016"&amp;"-"&amp;D1552&amp;"-"&amp;'Order Form'!$P$3&amp;"-4"</f>
        <v>SS2016-0-1-4</v>
      </c>
    </row>
    <row r="1553" spans="1:13" x14ac:dyDescent="0.25">
      <c r="A1553" s="364">
        <f>'Order Form'!A107</f>
        <v>15335</v>
      </c>
      <c r="B1553" s="365">
        <f t="shared" si="102"/>
        <v>15335</v>
      </c>
      <c r="C1553" s="366">
        <f t="shared" si="103"/>
        <v>15335</v>
      </c>
      <c r="D1553" s="367">
        <f>'Order Form'!$N$2</f>
        <v>0</v>
      </c>
      <c r="E1553" s="368">
        <f>'Order Form'!$N$11</f>
        <v>0</v>
      </c>
      <c r="F1553" s="368" t="str">
        <f>IF(ISBLANK('Order Form'!$N$12),"",'Order Form'!$N$12)</f>
        <v/>
      </c>
      <c r="G1553" s="369">
        <f t="shared" ca="1" si="105"/>
        <v>42157</v>
      </c>
      <c r="H1553" s="370">
        <f>'Order Form'!$N$13</f>
        <v>0</v>
      </c>
      <c r="I1553" s="371">
        <f>'Order Form'!E107</f>
        <v>18.5</v>
      </c>
      <c r="J1553" s="372">
        <f>'Order Form'!N107</f>
        <v>0</v>
      </c>
      <c r="K1553" s="367" t="str">
        <f t="shared" si="104"/>
        <v>F</v>
      </c>
      <c r="L15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3" s="367" t="str">
        <f>"SS2016"&amp;"-"&amp;D1553&amp;"-"&amp;'Order Form'!$P$3&amp;"-4"</f>
        <v>SS2016-0-1-4</v>
      </c>
    </row>
    <row r="1554" spans="1:13" x14ac:dyDescent="0.25">
      <c r="A1554" s="364">
        <f>'Order Form'!A108</f>
        <v>15336</v>
      </c>
      <c r="B1554" s="365">
        <f t="shared" si="102"/>
        <v>15336</v>
      </c>
      <c r="C1554" s="366">
        <f t="shared" si="103"/>
        <v>15336</v>
      </c>
      <c r="D1554" s="367">
        <f>'Order Form'!$N$2</f>
        <v>0</v>
      </c>
      <c r="E1554" s="368">
        <f>'Order Form'!$N$11</f>
        <v>0</v>
      </c>
      <c r="F1554" s="368" t="str">
        <f>IF(ISBLANK('Order Form'!$N$12),"",'Order Form'!$N$12)</f>
        <v/>
      </c>
      <c r="G1554" s="369">
        <f t="shared" ca="1" si="105"/>
        <v>42157</v>
      </c>
      <c r="H1554" s="370">
        <f>'Order Form'!$N$13</f>
        <v>0</v>
      </c>
      <c r="I1554" s="371">
        <f>'Order Form'!E108</f>
        <v>18.5</v>
      </c>
      <c r="J1554" s="372">
        <f>'Order Form'!N108</f>
        <v>0</v>
      </c>
      <c r="K1554" s="367" t="str">
        <f t="shared" si="104"/>
        <v>F</v>
      </c>
      <c r="L15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4" s="367" t="str">
        <f>"SS2016"&amp;"-"&amp;D1554&amp;"-"&amp;'Order Form'!$P$3&amp;"-4"</f>
        <v>SS2016-0-1-4</v>
      </c>
    </row>
    <row r="1555" spans="1:13" x14ac:dyDescent="0.25">
      <c r="A1555" s="364">
        <f>'Order Form'!A109</f>
        <v>108555</v>
      </c>
      <c r="B1555" s="365">
        <f t="shared" si="102"/>
        <v>108555</v>
      </c>
      <c r="C1555" s="366">
        <f t="shared" si="103"/>
        <v>108555</v>
      </c>
      <c r="D1555" s="367">
        <f>'Order Form'!$N$2</f>
        <v>0</v>
      </c>
      <c r="E1555" s="368">
        <f>'Order Form'!$N$11</f>
        <v>0</v>
      </c>
      <c r="F1555" s="368" t="str">
        <f>IF(ISBLANK('Order Form'!$N$12),"",'Order Form'!$N$12)</f>
        <v/>
      </c>
      <c r="G1555" s="369">
        <f t="shared" ca="1" si="105"/>
        <v>42157</v>
      </c>
      <c r="H1555" s="370">
        <f>'Order Form'!$N$13</f>
        <v>0</v>
      </c>
      <c r="I1555" s="371">
        <f>'Order Form'!E109</f>
        <v>12.5</v>
      </c>
      <c r="J1555" s="372">
        <f>'Order Form'!N109</f>
        <v>0</v>
      </c>
      <c r="K1555" s="367" t="str">
        <f t="shared" si="104"/>
        <v>F</v>
      </c>
      <c r="L15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5" s="367" t="str">
        <f>"SS2016"&amp;"-"&amp;D1555&amp;"-"&amp;'Order Form'!$P$3&amp;"-4"</f>
        <v>SS2016-0-1-4</v>
      </c>
    </row>
    <row r="1556" spans="1:13" x14ac:dyDescent="0.25">
      <c r="A1556" s="364">
        <f>'Order Form'!A110</f>
        <v>108678</v>
      </c>
      <c r="B1556" s="365">
        <f t="shared" si="102"/>
        <v>108678</v>
      </c>
      <c r="C1556" s="366">
        <f t="shared" si="103"/>
        <v>108678</v>
      </c>
      <c r="D1556" s="367">
        <f>'Order Form'!$N$2</f>
        <v>0</v>
      </c>
      <c r="E1556" s="368">
        <f>'Order Form'!$N$11</f>
        <v>0</v>
      </c>
      <c r="F1556" s="368" t="str">
        <f>IF(ISBLANK('Order Form'!$N$12),"",'Order Form'!$N$12)</f>
        <v/>
      </c>
      <c r="G1556" s="369">
        <f t="shared" ca="1" si="105"/>
        <v>42157</v>
      </c>
      <c r="H1556" s="370">
        <f>'Order Form'!$N$13</f>
        <v>0</v>
      </c>
      <c r="I1556" s="371">
        <f>'Order Form'!E110</f>
        <v>12.5</v>
      </c>
      <c r="J1556" s="372">
        <f>'Order Form'!N110</f>
        <v>0</v>
      </c>
      <c r="K1556" s="367" t="str">
        <f t="shared" si="104"/>
        <v>F</v>
      </c>
      <c r="L15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6" s="367" t="str">
        <f>"SS2016"&amp;"-"&amp;D1556&amp;"-"&amp;'Order Form'!$P$3&amp;"-4"</f>
        <v>SS2016-0-1-4</v>
      </c>
    </row>
    <row r="1557" spans="1:13" x14ac:dyDescent="0.25">
      <c r="A1557" s="364">
        <f>'Order Form'!A111</f>
        <v>100137</v>
      </c>
      <c r="B1557" s="365">
        <f t="shared" si="102"/>
        <v>100137</v>
      </c>
      <c r="C1557" s="366">
        <f t="shared" si="103"/>
        <v>100137</v>
      </c>
      <c r="D1557" s="367">
        <f>'Order Form'!$N$2</f>
        <v>0</v>
      </c>
      <c r="E1557" s="368">
        <f>'Order Form'!$N$11</f>
        <v>0</v>
      </c>
      <c r="F1557" s="368" t="str">
        <f>IF(ISBLANK('Order Form'!$N$12),"",'Order Form'!$N$12)</f>
        <v/>
      </c>
      <c r="G1557" s="369">
        <f t="shared" ca="1" si="105"/>
        <v>42157</v>
      </c>
      <c r="H1557" s="370">
        <f>'Order Form'!$N$13</f>
        <v>0</v>
      </c>
      <c r="I1557" s="371">
        <f>'Order Form'!E111</f>
        <v>12.5</v>
      </c>
      <c r="J1557" s="372">
        <f>'Order Form'!N111</f>
        <v>0</v>
      </c>
      <c r="K1557" s="367" t="str">
        <f t="shared" si="104"/>
        <v>F</v>
      </c>
      <c r="L15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7" s="367" t="str">
        <f>"SS2016"&amp;"-"&amp;D1557&amp;"-"&amp;'Order Form'!$P$3&amp;"-4"</f>
        <v>SS2016-0-1-4</v>
      </c>
    </row>
    <row r="1558" spans="1:13" x14ac:dyDescent="0.25">
      <c r="A1558" s="364">
        <f>'Order Form'!A112</f>
        <v>100505</v>
      </c>
      <c r="B1558" s="365">
        <f t="shared" si="102"/>
        <v>100505</v>
      </c>
      <c r="C1558" s="366">
        <f t="shared" si="103"/>
        <v>100505</v>
      </c>
      <c r="D1558" s="367">
        <f>'Order Form'!$N$2</f>
        <v>0</v>
      </c>
      <c r="E1558" s="368">
        <f>'Order Form'!$N$11</f>
        <v>0</v>
      </c>
      <c r="F1558" s="368" t="str">
        <f>IF(ISBLANK('Order Form'!$N$12),"",'Order Form'!$N$12)</f>
        <v/>
      </c>
      <c r="G1558" s="369">
        <f t="shared" ca="1" si="105"/>
        <v>42157</v>
      </c>
      <c r="H1558" s="370">
        <f>'Order Form'!$N$13</f>
        <v>0</v>
      </c>
      <c r="I1558" s="371">
        <f>'Order Form'!E112</f>
        <v>12.5</v>
      </c>
      <c r="J1558" s="372">
        <f>'Order Form'!N112</f>
        <v>0</v>
      </c>
      <c r="K1558" s="367" t="str">
        <f t="shared" si="104"/>
        <v>F</v>
      </c>
      <c r="L15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8" s="367" t="str">
        <f>"SS2016"&amp;"-"&amp;D1558&amp;"-"&amp;'Order Form'!$P$3&amp;"-4"</f>
        <v>SS2016-0-1-4</v>
      </c>
    </row>
    <row r="1559" spans="1:13" x14ac:dyDescent="0.25">
      <c r="A1559" s="364">
        <f>'Order Form'!A113</f>
        <v>100139</v>
      </c>
      <c r="B1559" s="365">
        <f t="shared" si="102"/>
        <v>100139</v>
      </c>
      <c r="C1559" s="366">
        <f t="shared" si="103"/>
        <v>100139</v>
      </c>
      <c r="D1559" s="367">
        <f>'Order Form'!$N$2</f>
        <v>0</v>
      </c>
      <c r="E1559" s="368">
        <f>'Order Form'!$N$11</f>
        <v>0</v>
      </c>
      <c r="F1559" s="368" t="str">
        <f>IF(ISBLANK('Order Form'!$N$12),"",'Order Form'!$N$12)</f>
        <v/>
      </c>
      <c r="G1559" s="369">
        <f t="shared" ca="1" si="105"/>
        <v>42157</v>
      </c>
      <c r="H1559" s="370">
        <f>'Order Form'!$N$13</f>
        <v>0</v>
      </c>
      <c r="I1559" s="371">
        <f>'Order Form'!E113</f>
        <v>12.5</v>
      </c>
      <c r="J1559" s="372">
        <f>'Order Form'!N113</f>
        <v>0</v>
      </c>
      <c r="K1559" s="367" t="str">
        <f t="shared" si="104"/>
        <v>F</v>
      </c>
      <c r="L15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59" s="367" t="str">
        <f>"SS2016"&amp;"-"&amp;D1559&amp;"-"&amp;'Order Form'!$P$3&amp;"-4"</f>
        <v>SS2016-0-1-4</v>
      </c>
    </row>
    <row r="1560" spans="1:13" x14ac:dyDescent="0.25">
      <c r="A1560" s="364">
        <f>'Order Form'!A114</f>
        <v>100549</v>
      </c>
      <c r="B1560" s="365">
        <f t="shared" si="102"/>
        <v>100549</v>
      </c>
      <c r="C1560" s="366">
        <f t="shared" si="103"/>
        <v>100549</v>
      </c>
      <c r="D1560" s="367">
        <f>'Order Form'!$N$2</f>
        <v>0</v>
      </c>
      <c r="E1560" s="368">
        <f>'Order Form'!$N$11</f>
        <v>0</v>
      </c>
      <c r="F1560" s="368" t="str">
        <f>IF(ISBLANK('Order Form'!$N$12),"",'Order Form'!$N$12)</f>
        <v/>
      </c>
      <c r="G1560" s="369">
        <f t="shared" ca="1" si="105"/>
        <v>42157</v>
      </c>
      <c r="H1560" s="370">
        <f>'Order Form'!$N$13</f>
        <v>0</v>
      </c>
      <c r="I1560" s="371">
        <f>'Order Form'!E114</f>
        <v>12.5</v>
      </c>
      <c r="J1560" s="372">
        <f>'Order Form'!N114</f>
        <v>0</v>
      </c>
      <c r="K1560" s="367" t="str">
        <f t="shared" si="104"/>
        <v>F</v>
      </c>
      <c r="L15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0" s="367" t="str">
        <f>"SS2016"&amp;"-"&amp;D1560&amp;"-"&amp;'Order Form'!$P$3&amp;"-4"</f>
        <v>SS2016-0-1-4</v>
      </c>
    </row>
    <row r="1561" spans="1:13" x14ac:dyDescent="0.25">
      <c r="A1561" s="364">
        <f>'Order Form'!A115</f>
        <v>111624.55499999999</v>
      </c>
      <c r="B1561" s="365">
        <f t="shared" si="102"/>
        <v>111624.55499999999</v>
      </c>
      <c r="C1561" s="366">
        <f t="shared" si="103"/>
        <v>111624.55499999999</v>
      </c>
      <c r="D1561" s="367">
        <f>'Order Form'!$N$2</f>
        <v>0</v>
      </c>
      <c r="E1561" s="368">
        <f>'Order Form'!$N$11</f>
        <v>0</v>
      </c>
      <c r="F1561" s="368" t="str">
        <f>IF(ISBLANK('Order Form'!$N$12),"",'Order Form'!$N$12)</f>
        <v/>
      </c>
      <c r="G1561" s="369">
        <f t="shared" ca="1" si="105"/>
        <v>42157</v>
      </c>
      <c r="H1561" s="370">
        <f>'Order Form'!$N$13</f>
        <v>0</v>
      </c>
      <c r="I1561" s="371">
        <f>'Order Form'!E115</f>
        <v>12.5</v>
      </c>
      <c r="J1561" s="372">
        <f>'Order Form'!N115</f>
        <v>0</v>
      </c>
      <c r="K1561" s="367" t="str">
        <f t="shared" si="104"/>
        <v>F</v>
      </c>
      <c r="L15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1" s="367" t="str">
        <f>"SS2016"&amp;"-"&amp;D1561&amp;"-"&amp;'Order Form'!$P$3&amp;"-4"</f>
        <v>SS2016-0-1-4</v>
      </c>
    </row>
    <row r="1562" spans="1:13" x14ac:dyDescent="0.25">
      <c r="A1562" s="364">
        <f>'Order Form'!A116</f>
        <v>111664.70699999999</v>
      </c>
      <c r="B1562" s="365">
        <f t="shared" si="102"/>
        <v>111664.70699999999</v>
      </c>
      <c r="C1562" s="366">
        <f t="shared" si="103"/>
        <v>111664.70699999999</v>
      </c>
      <c r="D1562" s="367">
        <f>'Order Form'!$N$2</f>
        <v>0</v>
      </c>
      <c r="E1562" s="368">
        <f>'Order Form'!$N$11</f>
        <v>0</v>
      </c>
      <c r="F1562" s="368" t="str">
        <f>IF(ISBLANK('Order Form'!$N$12),"",'Order Form'!$N$12)</f>
        <v/>
      </c>
      <c r="G1562" s="369">
        <f t="shared" ca="1" si="105"/>
        <v>42157</v>
      </c>
      <c r="H1562" s="370">
        <f>'Order Form'!$N$13</f>
        <v>0</v>
      </c>
      <c r="I1562" s="371">
        <f>'Order Form'!E116</f>
        <v>12.5</v>
      </c>
      <c r="J1562" s="372">
        <f>'Order Form'!N116</f>
        <v>0</v>
      </c>
      <c r="K1562" s="367" t="str">
        <f t="shared" si="104"/>
        <v>F</v>
      </c>
      <c r="L15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2" s="367" t="str">
        <f>"SS2016"&amp;"-"&amp;D1562&amp;"-"&amp;'Order Form'!$P$3&amp;"-4"</f>
        <v>SS2016-0-1-4</v>
      </c>
    </row>
    <row r="1563" spans="1:13" x14ac:dyDescent="0.25">
      <c r="A1563" s="364">
        <f>'Order Form'!A117</f>
        <v>108673</v>
      </c>
      <c r="B1563" s="365">
        <f t="shared" si="102"/>
        <v>108673</v>
      </c>
      <c r="C1563" s="366">
        <f t="shared" si="103"/>
        <v>108673</v>
      </c>
      <c r="D1563" s="367">
        <f>'Order Form'!$N$2</f>
        <v>0</v>
      </c>
      <c r="E1563" s="368">
        <f>'Order Form'!$N$11</f>
        <v>0</v>
      </c>
      <c r="F1563" s="368" t="str">
        <f>IF(ISBLANK('Order Form'!$N$12),"",'Order Form'!$N$12)</f>
        <v/>
      </c>
      <c r="G1563" s="369">
        <f t="shared" ca="1" si="105"/>
        <v>42157</v>
      </c>
      <c r="H1563" s="370">
        <f>'Order Form'!$N$13</f>
        <v>0</v>
      </c>
      <c r="I1563" s="371">
        <f>'Order Form'!E117</f>
        <v>12.5</v>
      </c>
      <c r="J1563" s="372">
        <f>'Order Form'!N117</f>
        <v>0</v>
      </c>
      <c r="K1563" s="367" t="str">
        <f t="shared" si="104"/>
        <v>F</v>
      </c>
      <c r="L15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3" s="367" t="str">
        <f>"SS2016"&amp;"-"&amp;D1563&amp;"-"&amp;'Order Form'!$P$3&amp;"-4"</f>
        <v>SS2016-0-1-4</v>
      </c>
    </row>
    <row r="1564" spans="1:13" x14ac:dyDescent="0.25">
      <c r="A1564" s="364">
        <f>'Order Form'!A118</f>
        <v>107694</v>
      </c>
      <c r="B1564" s="365">
        <f t="shared" si="102"/>
        <v>107694</v>
      </c>
      <c r="C1564" s="366">
        <f t="shared" si="103"/>
        <v>107694</v>
      </c>
      <c r="D1564" s="367">
        <f>'Order Form'!$N$2</f>
        <v>0</v>
      </c>
      <c r="E1564" s="368">
        <f>'Order Form'!$N$11</f>
        <v>0</v>
      </c>
      <c r="F1564" s="368" t="str">
        <f>IF(ISBLANK('Order Form'!$N$12),"",'Order Form'!$N$12)</f>
        <v/>
      </c>
      <c r="G1564" s="369">
        <f t="shared" ca="1" si="105"/>
        <v>42157</v>
      </c>
      <c r="H1564" s="370">
        <f>'Order Form'!$N$13</f>
        <v>0</v>
      </c>
      <c r="I1564" s="371">
        <f>'Order Form'!E118</f>
        <v>12.5</v>
      </c>
      <c r="J1564" s="372">
        <f>'Order Form'!N118</f>
        <v>0</v>
      </c>
      <c r="K1564" s="367" t="str">
        <f t="shared" si="104"/>
        <v>F</v>
      </c>
      <c r="L15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4" s="367" t="str">
        <f>"SS2016"&amp;"-"&amp;D1564&amp;"-"&amp;'Order Form'!$P$3&amp;"-4"</f>
        <v>SS2016-0-1-4</v>
      </c>
    </row>
    <row r="1565" spans="1:13" x14ac:dyDescent="0.25">
      <c r="A1565" s="364">
        <f>'Order Form'!A119</f>
        <v>107693</v>
      </c>
      <c r="B1565" s="365">
        <f t="shared" si="102"/>
        <v>107693</v>
      </c>
      <c r="C1565" s="366">
        <f t="shared" si="103"/>
        <v>107693</v>
      </c>
      <c r="D1565" s="367">
        <f>'Order Form'!$N$2</f>
        <v>0</v>
      </c>
      <c r="E1565" s="368">
        <f>'Order Form'!$N$11</f>
        <v>0</v>
      </c>
      <c r="F1565" s="368" t="str">
        <f>IF(ISBLANK('Order Form'!$N$12),"",'Order Form'!$N$12)</f>
        <v/>
      </c>
      <c r="G1565" s="369">
        <f t="shared" ca="1" si="105"/>
        <v>42157</v>
      </c>
      <c r="H1565" s="370">
        <f>'Order Form'!$N$13</f>
        <v>0</v>
      </c>
      <c r="I1565" s="371">
        <f>'Order Form'!E119</f>
        <v>12.5</v>
      </c>
      <c r="J1565" s="372">
        <f>'Order Form'!N119</f>
        <v>0</v>
      </c>
      <c r="K1565" s="367" t="str">
        <f t="shared" si="104"/>
        <v>F</v>
      </c>
      <c r="L15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5" s="367" t="str">
        <f>"SS2016"&amp;"-"&amp;D1565&amp;"-"&amp;'Order Form'!$P$3&amp;"-4"</f>
        <v>SS2016-0-1-4</v>
      </c>
    </row>
    <row r="1566" spans="1:13" x14ac:dyDescent="0.25">
      <c r="A1566" s="364">
        <f>'Order Form'!A120</f>
        <v>107696</v>
      </c>
      <c r="B1566" s="365">
        <f t="shared" si="102"/>
        <v>107696</v>
      </c>
      <c r="C1566" s="366">
        <f t="shared" si="103"/>
        <v>107696</v>
      </c>
      <c r="D1566" s="367">
        <f>'Order Form'!$N$2</f>
        <v>0</v>
      </c>
      <c r="E1566" s="368">
        <f>'Order Form'!$N$11</f>
        <v>0</v>
      </c>
      <c r="F1566" s="368" t="str">
        <f>IF(ISBLANK('Order Form'!$N$12),"",'Order Form'!$N$12)</f>
        <v/>
      </c>
      <c r="G1566" s="369">
        <f t="shared" ca="1" si="105"/>
        <v>42157</v>
      </c>
      <c r="H1566" s="370">
        <f>'Order Form'!$N$13</f>
        <v>0</v>
      </c>
      <c r="I1566" s="371">
        <f>'Order Form'!E120</f>
        <v>12.5</v>
      </c>
      <c r="J1566" s="372">
        <f>'Order Form'!N120</f>
        <v>0</v>
      </c>
      <c r="K1566" s="367" t="str">
        <f t="shared" si="104"/>
        <v>F</v>
      </c>
      <c r="L15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6" s="367" t="str">
        <f>"SS2016"&amp;"-"&amp;D1566&amp;"-"&amp;'Order Form'!$P$3&amp;"-4"</f>
        <v>SS2016-0-1-4</v>
      </c>
    </row>
    <row r="1567" spans="1:13" x14ac:dyDescent="0.25">
      <c r="A1567" s="364">
        <f>'Order Form'!A121</f>
        <v>107698</v>
      </c>
      <c r="B1567" s="365">
        <f t="shared" si="102"/>
        <v>107698</v>
      </c>
      <c r="C1567" s="366">
        <f t="shared" si="103"/>
        <v>107698</v>
      </c>
      <c r="D1567" s="367">
        <f>'Order Form'!$N$2</f>
        <v>0</v>
      </c>
      <c r="E1567" s="368">
        <f>'Order Form'!$N$11</f>
        <v>0</v>
      </c>
      <c r="F1567" s="368" t="str">
        <f>IF(ISBLANK('Order Form'!$N$12),"",'Order Form'!$N$12)</f>
        <v/>
      </c>
      <c r="G1567" s="369">
        <f t="shared" ca="1" si="105"/>
        <v>42157</v>
      </c>
      <c r="H1567" s="370">
        <f>'Order Form'!$N$13</f>
        <v>0</v>
      </c>
      <c r="I1567" s="371">
        <f>'Order Form'!E121</f>
        <v>12.5</v>
      </c>
      <c r="J1567" s="372">
        <f>'Order Form'!N121</f>
        <v>0</v>
      </c>
      <c r="K1567" s="367" t="str">
        <f t="shared" si="104"/>
        <v>F</v>
      </c>
      <c r="L15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7" s="367" t="str">
        <f>"SS2016"&amp;"-"&amp;D1567&amp;"-"&amp;'Order Form'!$P$3&amp;"-4"</f>
        <v>SS2016-0-1-4</v>
      </c>
    </row>
    <row r="1568" spans="1:13" x14ac:dyDescent="0.25">
      <c r="A1568" s="364">
        <f>'Order Form'!A122</f>
        <v>107695</v>
      </c>
      <c r="B1568" s="365">
        <f t="shared" si="102"/>
        <v>107695</v>
      </c>
      <c r="C1568" s="366">
        <f t="shared" si="103"/>
        <v>107695</v>
      </c>
      <c r="D1568" s="367">
        <f>'Order Form'!$N$2</f>
        <v>0</v>
      </c>
      <c r="E1568" s="368">
        <f>'Order Form'!$N$11</f>
        <v>0</v>
      </c>
      <c r="F1568" s="368" t="str">
        <f>IF(ISBLANK('Order Form'!$N$12),"",'Order Form'!$N$12)</f>
        <v/>
      </c>
      <c r="G1568" s="369">
        <f t="shared" ca="1" si="105"/>
        <v>42157</v>
      </c>
      <c r="H1568" s="370">
        <f>'Order Form'!$N$13</f>
        <v>0</v>
      </c>
      <c r="I1568" s="371">
        <f>'Order Form'!E122</f>
        <v>12.5</v>
      </c>
      <c r="J1568" s="372">
        <f>'Order Form'!N122</f>
        <v>0</v>
      </c>
      <c r="K1568" s="367" t="str">
        <f t="shared" si="104"/>
        <v>F</v>
      </c>
      <c r="L15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8" s="367" t="str">
        <f>"SS2016"&amp;"-"&amp;D1568&amp;"-"&amp;'Order Form'!$P$3&amp;"-4"</f>
        <v>SS2016-0-1-4</v>
      </c>
    </row>
    <row r="1569" spans="1:13" x14ac:dyDescent="0.25">
      <c r="A1569" s="364">
        <f>'Order Form'!A123</f>
        <v>111613.787</v>
      </c>
      <c r="B1569" s="365">
        <f t="shared" si="102"/>
        <v>111613.787</v>
      </c>
      <c r="C1569" s="366">
        <f t="shared" si="103"/>
        <v>111613.787</v>
      </c>
      <c r="D1569" s="367">
        <f>'Order Form'!$N$2</f>
        <v>0</v>
      </c>
      <c r="E1569" s="368">
        <f>'Order Form'!$N$11</f>
        <v>0</v>
      </c>
      <c r="F1569" s="368" t="str">
        <f>IF(ISBLANK('Order Form'!$N$12),"",'Order Form'!$N$12)</f>
        <v/>
      </c>
      <c r="G1569" s="369">
        <f t="shared" ca="1" si="105"/>
        <v>42157</v>
      </c>
      <c r="H1569" s="370">
        <f>'Order Form'!$N$13</f>
        <v>0</v>
      </c>
      <c r="I1569" s="371">
        <f>'Order Form'!E123</f>
        <v>12.5</v>
      </c>
      <c r="J1569" s="372">
        <f>'Order Form'!N123</f>
        <v>0</v>
      </c>
      <c r="K1569" s="367" t="str">
        <f t="shared" si="104"/>
        <v>F</v>
      </c>
      <c r="L15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69" s="367" t="str">
        <f>"SS2016"&amp;"-"&amp;D1569&amp;"-"&amp;'Order Form'!$P$3&amp;"-4"</f>
        <v>SS2016-0-1-4</v>
      </c>
    </row>
    <row r="1570" spans="1:13" x14ac:dyDescent="0.25">
      <c r="A1570" s="364">
        <f>'Order Form'!A124</f>
        <v>111643.55499999999</v>
      </c>
      <c r="B1570" s="365">
        <f t="shared" si="102"/>
        <v>111643.55499999999</v>
      </c>
      <c r="C1570" s="366">
        <f t="shared" si="103"/>
        <v>111643.55499999999</v>
      </c>
      <c r="D1570" s="367">
        <f>'Order Form'!$N$2</f>
        <v>0</v>
      </c>
      <c r="E1570" s="368">
        <f>'Order Form'!$N$11</f>
        <v>0</v>
      </c>
      <c r="F1570" s="368" t="str">
        <f>IF(ISBLANK('Order Form'!$N$12),"",'Order Form'!$N$12)</f>
        <v/>
      </c>
      <c r="G1570" s="369">
        <f t="shared" ca="1" si="105"/>
        <v>42157</v>
      </c>
      <c r="H1570" s="370">
        <f>'Order Form'!$N$13</f>
        <v>0</v>
      </c>
      <c r="I1570" s="371">
        <f>'Order Form'!E124</f>
        <v>12.5</v>
      </c>
      <c r="J1570" s="372">
        <f>'Order Form'!N124</f>
        <v>0</v>
      </c>
      <c r="K1570" s="367" t="str">
        <f t="shared" si="104"/>
        <v>F</v>
      </c>
      <c r="L15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0" s="367" t="str">
        <f>"SS2016"&amp;"-"&amp;D1570&amp;"-"&amp;'Order Form'!$P$3&amp;"-4"</f>
        <v>SS2016-0-1-4</v>
      </c>
    </row>
    <row r="1571" spans="1:13" x14ac:dyDescent="0.25">
      <c r="A1571" s="364">
        <f>'Order Form'!A125</f>
        <v>111642.70699999999</v>
      </c>
      <c r="B1571" s="365">
        <f t="shared" si="102"/>
        <v>111642.70699999999</v>
      </c>
      <c r="C1571" s="366">
        <f t="shared" si="103"/>
        <v>111642.70699999999</v>
      </c>
      <c r="D1571" s="367">
        <f>'Order Form'!$N$2</f>
        <v>0</v>
      </c>
      <c r="E1571" s="368">
        <f>'Order Form'!$N$11</f>
        <v>0</v>
      </c>
      <c r="F1571" s="368" t="str">
        <f>IF(ISBLANK('Order Form'!$N$12),"",'Order Form'!$N$12)</f>
        <v/>
      </c>
      <c r="G1571" s="369">
        <f t="shared" ca="1" si="105"/>
        <v>42157</v>
      </c>
      <c r="H1571" s="370">
        <f>'Order Form'!$N$13</f>
        <v>0</v>
      </c>
      <c r="I1571" s="371">
        <f>'Order Form'!E125</f>
        <v>12.5</v>
      </c>
      <c r="J1571" s="372">
        <f>'Order Form'!N125</f>
        <v>0</v>
      </c>
      <c r="K1571" s="367" t="str">
        <f t="shared" si="104"/>
        <v>F</v>
      </c>
      <c r="L15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1" s="367" t="str">
        <f>"SS2016"&amp;"-"&amp;D1571&amp;"-"&amp;'Order Form'!$P$3&amp;"-4"</f>
        <v>SS2016-0-1-4</v>
      </c>
    </row>
    <row r="1572" spans="1:13" x14ac:dyDescent="0.25">
      <c r="A1572" s="364">
        <f>'Order Form'!A126</f>
        <v>108700</v>
      </c>
      <c r="B1572" s="365">
        <f t="shared" si="102"/>
        <v>108700</v>
      </c>
      <c r="C1572" s="366">
        <f t="shared" si="103"/>
        <v>108700</v>
      </c>
      <c r="D1572" s="367">
        <f>'Order Form'!$N$2</f>
        <v>0</v>
      </c>
      <c r="E1572" s="368">
        <f>'Order Form'!$N$11</f>
        <v>0</v>
      </c>
      <c r="F1572" s="368" t="str">
        <f>IF(ISBLANK('Order Form'!$N$12),"",'Order Form'!$N$12)</f>
        <v/>
      </c>
      <c r="G1572" s="369">
        <f t="shared" ca="1" si="105"/>
        <v>42157</v>
      </c>
      <c r="H1572" s="370">
        <f>'Order Form'!$N$13</f>
        <v>0</v>
      </c>
      <c r="I1572" s="371">
        <f>'Order Form'!E126</f>
        <v>12.5</v>
      </c>
      <c r="J1572" s="372">
        <f>'Order Form'!N126</f>
        <v>0</v>
      </c>
      <c r="K1572" s="367" t="str">
        <f t="shared" si="104"/>
        <v>F</v>
      </c>
      <c r="L15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2" s="367" t="str">
        <f>"SS2016"&amp;"-"&amp;D1572&amp;"-"&amp;'Order Form'!$P$3&amp;"-4"</f>
        <v>SS2016-0-1-4</v>
      </c>
    </row>
    <row r="1573" spans="1:13" x14ac:dyDescent="0.25">
      <c r="A1573" s="364">
        <f>'Order Form'!A127</f>
        <v>111656.55499999999</v>
      </c>
      <c r="B1573" s="365">
        <f t="shared" si="102"/>
        <v>111656.55499999999</v>
      </c>
      <c r="C1573" s="366">
        <f t="shared" si="103"/>
        <v>111656.55499999999</v>
      </c>
      <c r="D1573" s="367">
        <f>'Order Form'!$N$2</f>
        <v>0</v>
      </c>
      <c r="E1573" s="368">
        <f>'Order Form'!$N$11</f>
        <v>0</v>
      </c>
      <c r="F1573" s="368" t="str">
        <f>IF(ISBLANK('Order Form'!$N$12),"",'Order Form'!$N$12)</f>
        <v/>
      </c>
      <c r="G1573" s="369">
        <f t="shared" ca="1" si="105"/>
        <v>42157</v>
      </c>
      <c r="H1573" s="370">
        <f>'Order Form'!$N$13</f>
        <v>0</v>
      </c>
      <c r="I1573" s="371">
        <f>'Order Form'!E127</f>
        <v>12.5</v>
      </c>
      <c r="J1573" s="372">
        <f>'Order Form'!N127</f>
        <v>0</v>
      </c>
      <c r="K1573" s="367" t="str">
        <f t="shared" si="104"/>
        <v>F</v>
      </c>
      <c r="L15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3" s="367" t="str">
        <f>"SS2016"&amp;"-"&amp;D1573&amp;"-"&amp;'Order Form'!$P$3&amp;"-4"</f>
        <v>SS2016-0-1-4</v>
      </c>
    </row>
    <row r="1574" spans="1:13" x14ac:dyDescent="0.25">
      <c r="A1574" s="364">
        <f>'Order Form'!A128</f>
        <v>111655.55499999999</v>
      </c>
      <c r="B1574" s="365">
        <f t="shared" si="102"/>
        <v>111655.55499999999</v>
      </c>
      <c r="C1574" s="366">
        <f t="shared" si="103"/>
        <v>111655.55499999999</v>
      </c>
      <c r="D1574" s="367">
        <f>'Order Form'!$N$2</f>
        <v>0</v>
      </c>
      <c r="E1574" s="368">
        <f>'Order Form'!$N$11</f>
        <v>0</v>
      </c>
      <c r="F1574" s="368" t="str">
        <f>IF(ISBLANK('Order Form'!$N$12),"",'Order Form'!$N$12)</f>
        <v/>
      </c>
      <c r="G1574" s="369">
        <f t="shared" ca="1" si="105"/>
        <v>42157</v>
      </c>
      <c r="H1574" s="370">
        <f>'Order Form'!$N$13</f>
        <v>0</v>
      </c>
      <c r="I1574" s="371">
        <f>'Order Form'!E128</f>
        <v>12.5</v>
      </c>
      <c r="J1574" s="372">
        <f>'Order Form'!N128</f>
        <v>0</v>
      </c>
      <c r="K1574" s="367" t="str">
        <f t="shared" si="104"/>
        <v>F</v>
      </c>
      <c r="L15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4" s="367" t="str">
        <f>"SS2016"&amp;"-"&amp;D1574&amp;"-"&amp;'Order Form'!$P$3&amp;"-4"</f>
        <v>SS2016-0-1-4</v>
      </c>
    </row>
    <row r="1575" spans="1:13" x14ac:dyDescent="0.25">
      <c r="A1575" s="364">
        <f>'Order Form'!A129</f>
        <v>111654.93700000001</v>
      </c>
      <c r="B1575" s="365">
        <f t="shared" si="102"/>
        <v>111654.93700000001</v>
      </c>
      <c r="C1575" s="366">
        <f t="shared" si="103"/>
        <v>111654.93700000001</v>
      </c>
      <c r="D1575" s="367">
        <f>'Order Form'!$N$2</f>
        <v>0</v>
      </c>
      <c r="E1575" s="368">
        <f>'Order Form'!$N$11</f>
        <v>0</v>
      </c>
      <c r="F1575" s="368" t="str">
        <f>IF(ISBLANK('Order Form'!$N$12),"",'Order Form'!$N$12)</f>
        <v/>
      </c>
      <c r="G1575" s="369">
        <f t="shared" ca="1" si="105"/>
        <v>42157</v>
      </c>
      <c r="H1575" s="370">
        <f>'Order Form'!$N$13</f>
        <v>0</v>
      </c>
      <c r="I1575" s="371">
        <f>'Order Form'!E129</f>
        <v>12.5</v>
      </c>
      <c r="J1575" s="372">
        <f>'Order Form'!N129</f>
        <v>0</v>
      </c>
      <c r="K1575" s="367" t="str">
        <f t="shared" si="104"/>
        <v>F</v>
      </c>
      <c r="L15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5" s="367" t="str">
        <f>"SS2016"&amp;"-"&amp;D1575&amp;"-"&amp;'Order Form'!$P$3&amp;"-4"</f>
        <v>SS2016-0-1-4</v>
      </c>
    </row>
    <row r="1576" spans="1:13" x14ac:dyDescent="0.25">
      <c r="A1576" s="364">
        <f>'Order Form'!A130</f>
        <v>100482</v>
      </c>
      <c r="B1576" s="365">
        <f t="shared" si="102"/>
        <v>100482</v>
      </c>
      <c r="C1576" s="366">
        <f t="shared" si="103"/>
        <v>100482</v>
      </c>
      <c r="D1576" s="367">
        <f>'Order Form'!$N$2</f>
        <v>0</v>
      </c>
      <c r="E1576" s="368">
        <f>'Order Form'!$N$11</f>
        <v>0</v>
      </c>
      <c r="F1576" s="368" t="str">
        <f>IF(ISBLANK('Order Form'!$N$12),"",'Order Form'!$N$12)</f>
        <v/>
      </c>
      <c r="G1576" s="369">
        <f t="shared" ca="1" si="105"/>
        <v>42157</v>
      </c>
      <c r="H1576" s="370">
        <f>'Order Form'!$N$13</f>
        <v>0</v>
      </c>
      <c r="I1576" s="371">
        <f>'Order Form'!E130</f>
        <v>12.5</v>
      </c>
      <c r="J1576" s="372">
        <f>'Order Form'!N130</f>
        <v>0</v>
      </c>
      <c r="K1576" s="367" t="str">
        <f t="shared" si="104"/>
        <v>F</v>
      </c>
      <c r="L15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6" s="367" t="str">
        <f>"SS2016"&amp;"-"&amp;D1576&amp;"-"&amp;'Order Form'!$P$3&amp;"-4"</f>
        <v>SS2016-0-1-4</v>
      </c>
    </row>
    <row r="1577" spans="1:13" x14ac:dyDescent="0.25">
      <c r="A1577" s="364">
        <f>'Order Form'!A131</f>
        <v>100483</v>
      </c>
      <c r="B1577" s="365">
        <f t="shared" si="102"/>
        <v>100483</v>
      </c>
      <c r="C1577" s="366">
        <f t="shared" si="103"/>
        <v>100483</v>
      </c>
      <c r="D1577" s="367">
        <f>'Order Form'!$N$2</f>
        <v>0</v>
      </c>
      <c r="E1577" s="368">
        <f>'Order Form'!$N$11</f>
        <v>0</v>
      </c>
      <c r="F1577" s="368" t="str">
        <f>IF(ISBLANK('Order Form'!$N$12),"",'Order Form'!$N$12)</f>
        <v/>
      </c>
      <c r="G1577" s="369">
        <f t="shared" ca="1" si="105"/>
        <v>42157</v>
      </c>
      <c r="H1577" s="370">
        <f>'Order Form'!$N$13</f>
        <v>0</v>
      </c>
      <c r="I1577" s="371">
        <f>'Order Form'!E131</f>
        <v>12.5</v>
      </c>
      <c r="J1577" s="372">
        <f>'Order Form'!N131</f>
        <v>0</v>
      </c>
      <c r="K1577" s="367" t="str">
        <f t="shared" si="104"/>
        <v>F</v>
      </c>
      <c r="L15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7" s="367" t="str">
        <f>"SS2016"&amp;"-"&amp;D1577&amp;"-"&amp;'Order Form'!$P$3&amp;"-4"</f>
        <v>SS2016-0-1-4</v>
      </c>
    </row>
    <row r="1578" spans="1:13" x14ac:dyDescent="0.25">
      <c r="A1578" s="364">
        <f>'Order Form'!A132</f>
        <v>100481</v>
      </c>
      <c r="B1578" s="365">
        <f t="shared" si="102"/>
        <v>100481</v>
      </c>
      <c r="C1578" s="366">
        <f t="shared" si="103"/>
        <v>100481</v>
      </c>
      <c r="D1578" s="367">
        <f>'Order Form'!$N$2</f>
        <v>0</v>
      </c>
      <c r="E1578" s="368">
        <f>'Order Form'!$N$11</f>
        <v>0</v>
      </c>
      <c r="F1578" s="368" t="str">
        <f>IF(ISBLANK('Order Form'!$N$12),"",'Order Form'!$N$12)</f>
        <v/>
      </c>
      <c r="G1578" s="369">
        <f t="shared" ca="1" si="105"/>
        <v>42157</v>
      </c>
      <c r="H1578" s="370">
        <f>'Order Form'!$N$13</f>
        <v>0</v>
      </c>
      <c r="I1578" s="371">
        <f>'Order Form'!E132</f>
        <v>12.5</v>
      </c>
      <c r="J1578" s="372">
        <f>'Order Form'!N132</f>
        <v>0</v>
      </c>
      <c r="K1578" s="367" t="str">
        <f t="shared" si="104"/>
        <v>F</v>
      </c>
      <c r="L15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8" s="367" t="str">
        <f>"SS2016"&amp;"-"&amp;D1578&amp;"-"&amp;'Order Form'!$P$3&amp;"-4"</f>
        <v>SS2016-0-1-4</v>
      </c>
    </row>
    <row r="1579" spans="1:13" x14ac:dyDescent="0.25">
      <c r="A1579" s="364">
        <f>'Order Form'!A133</f>
        <v>107700</v>
      </c>
      <c r="B1579" s="365">
        <f t="shared" si="102"/>
        <v>107700</v>
      </c>
      <c r="C1579" s="366">
        <f t="shared" si="103"/>
        <v>107700</v>
      </c>
      <c r="D1579" s="367">
        <f>'Order Form'!$N$2</f>
        <v>0</v>
      </c>
      <c r="E1579" s="368">
        <f>'Order Form'!$N$11</f>
        <v>0</v>
      </c>
      <c r="F1579" s="368" t="str">
        <f>IF(ISBLANK('Order Form'!$N$12),"",'Order Form'!$N$12)</f>
        <v/>
      </c>
      <c r="G1579" s="369">
        <f t="shared" ca="1" si="105"/>
        <v>42157</v>
      </c>
      <c r="H1579" s="370">
        <f>'Order Form'!$N$13</f>
        <v>0</v>
      </c>
      <c r="I1579" s="371">
        <f>'Order Form'!E133</f>
        <v>12.5</v>
      </c>
      <c r="J1579" s="372">
        <f>'Order Form'!N133</f>
        <v>0</v>
      </c>
      <c r="K1579" s="367" t="str">
        <f t="shared" si="104"/>
        <v>F</v>
      </c>
      <c r="L15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79" s="367" t="str">
        <f>"SS2016"&amp;"-"&amp;D1579&amp;"-"&amp;'Order Form'!$P$3&amp;"-4"</f>
        <v>SS2016-0-1-4</v>
      </c>
    </row>
    <row r="1580" spans="1:13" x14ac:dyDescent="0.25">
      <c r="A1580" s="364">
        <f>'Order Form'!A134</f>
        <v>107701</v>
      </c>
      <c r="B1580" s="365">
        <f t="shared" si="102"/>
        <v>107701</v>
      </c>
      <c r="C1580" s="366">
        <f t="shared" si="103"/>
        <v>107701</v>
      </c>
      <c r="D1580" s="367">
        <f>'Order Form'!$N$2</f>
        <v>0</v>
      </c>
      <c r="E1580" s="368">
        <f>'Order Form'!$N$11</f>
        <v>0</v>
      </c>
      <c r="F1580" s="368" t="str">
        <f>IF(ISBLANK('Order Form'!$N$12),"",'Order Form'!$N$12)</f>
        <v/>
      </c>
      <c r="G1580" s="369">
        <f t="shared" ca="1" si="105"/>
        <v>42157</v>
      </c>
      <c r="H1580" s="370">
        <f>'Order Form'!$N$13</f>
        <v>0</v>
      </c>
      <c r="I1580" s="371">
        <f>'Order Form'!E134</f>
        <v>12.5</v>
      </c>
      <c r="J1580" s="372">
        <f>'Order Form'!N134</f>
        <v>0</v>
      </c>
      <c r="K1580" s="367" t="str">
        <f t="shared" si="104"/>
        <v>F</v>
      </c>
      <c r="L15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0" s="367" t="str">
        <f>"SS2016"&amp;"-"&amp;D1580&amp;"-"&amp;'Order Form'!$P$3&amp;"-4"</f>
        <v>SS2016-0-1-4</v>
      </c>
    </row>
    <row r="1581" spans="1:13" x14ac:dyDescent="0.25">
      <c r="A1581" s="364">
        <f>'Order Form'!A135</f>
        <v>107702</v>
      </c>
      <c r="B1581" s="365">
        <f t="shared" si="102"/>
        <v>107702</v>
      </c>
      <c r="C1581" s="366">
        <f t="shared" si="103"/>
        <v>107702</v>
      </c>
      <c r="D1581" s="367">
        <f>'Order Form'!$N$2</f>
        <v>0</v>
      </c>
      <c r="E1581" s="368">
        <f>'Order Form'!$N$11</f>
        <v>0</v>
      </c>
      <c r="F1581" s="368" t="str">
        <f>IF(ISBLANK('Order Form'!$N$12),"",'Order Form'!$N$12)</f>
        <v/>
      </c>
      <c r="G1581" s="369">
        <f t="shared" ca="1" si="105"/>
        <v>42157</v>
      </c>
      <c r="H1581" s="370">
        <f>'Order Form'!$N$13</f>
        <v>0</v>
      </c>
      <c r="I1581" s="371">
        <f>'Order Form'!E135</f>
        <v>12.5</v>
      </c>
      <c r="J1581" s="372">
        <f>'Order Form'!N135</f>
        <v>0</v>
      </c>
      <c r="K1581" s="367" t="str">
        <f t="shared" si="104"/>
        <v>F</v>
      </c>
      <c r="L15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1" s="367" t="str">
        <f>"SS2016"&amp;"-"&amp;D1581&amp;"-"&amp;'Order Form'!$P$3&amp;"-4"</f>
        <v>SS2016-0-1-4</v>
      </c>
    </row>
    <row r="1582" spans="1:13" x14ac:dyDescent="0.25">
      <c r="A1582" s="364">
        <f>'Order Form'!A136</f>
        <v>107703</v>
      </c>
      <c r="B1582" s="365">
        <f t="shared" si="102"/>
        <v>107703</v>
      </c>
      <c r="C1582" s="366">
        <f t="shared" si="103"/>
        <v>107703</v>
      </c>
      <c r="D1582" s="367">
        <f>'Order Form'!$N$2</f>
        <v>0</v>
      </c>
      <c r="E1582" s="368">
        <f>'Order Form'!$N$11</f>
        <v>0</v>
      </c>
      <c r="F1582" s="368" t="str">
        <f>IF(ISBLANK('Order Form'!$N$12),"",'Order Form'!$N$12)</f>
        <v/>
      </c>
      <c r="G1582" s="369">
        <f t="shared" ca="1" si="105"/>
        <v>42157</v>
      </c>
      <c r="H1582" s="370">
        <f>'Order Form'!$N$13</f>
        <v>0</v>
      </c>
      <c r="I1582" s="371">
        <f>'Order Form'!E136</f>
        <v>12.5</v>
      </c>
      <c r="J1582" s="372">
        <f>'Order Form'!N136</f>
        <v>0</v>
      </c>
      <c r="K1582" s="367" t="str">
        <f t="shared" si="104"/>
        <v>F</v>
      </c>
      <c r="L15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2" s="367" t="str">
        <f>"SS2016"&amp;"-"&amp;D1582&amp;"-"&amp;'Order Form'!$P$3&amp;"-4"</f>
        <v>SS2016-0-1-4</v>
      </c>
    </row>
    <row r="1583" spans="1:13" x14ac:dyDescent="0.25">
      <c r="A1583" s="364">
        <f>'Order Form'!A137</f>
        <v>108674</v>
      </c>
      <c r="B1583" s="365">
        <f t="shared" si="102"/>
        <v>108674</v>
      </c>
      <c r="C1583" s="366">
        <f t="shared" si="103"/>
        <v>108674</v>
      </c>
      <c r="D1583" s="367">
        <f>'Order Form'!$N$2</f>
        <v>0</v>
      </c>
      <c r="E1583" s="368">
        <f>'Order Form'!$N$11</f>
        <v>0</v>
      </c>
      <c r="F1583" s="368" t="str">
        <f>IF(ISBLANK('Order Form'!$N$12),"",'Order Form'!$N$12)</f>
        <v/>
      </c>
      <c r="G1583" s="369">
        <f t="shared" ca="1" si="105"/>
        <v>42157</v>
      </c>
      <c r="H1583" s="370">
        <f>'Order Form'!$N$13</f>
        <v>0</v>
      </c>
      <c r="I1583" s="371">
        <f>'Order Form'!E137</f>
        <v>12.5</v>
      </c>
      <c r="J1583" s="372">
        <f>'Order Form'!N137</f>
        <v>0</v>
      </c>
      <c r="K1583" s="367" t="str">
        <f t="shared" si="104"/>
        <v>F</v>
      </c>
      <c r="L15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3" s="367" t="str">
        <f>"SS2016"&amp;"-"&amp;D1583&amp;"-"&amp;'Order Form'!$P$3&amp;"-4"</f>
        <v>SS2016-0-1-4</v>
      </c>
    </row>
    <row r="1584" spans="1:13" x14ac:dyDescent="0.25">
      <c r="A1584" s="364">
        <f>'Order Form'!A138</f>
        <v>108675</v>
      </c>
      <c r="B1584" s="365">
        <f t="shared" si="102"/>
        <v>108675</v>
      </c>
      <c r="C1584" s="366">
        <f t="shared" si="103"/>
        <v>108675</v>
      </c>
      <c r="D1584" s="367">
        <f>'Order Form'!$N$2</f>
        <v>0</v>
      </c>
      <c r="E1584" s="368">
        <f>'Order Form'!$N$11</f>
        <v>0</v>
      </c>
      <c r="F1584" s="368" t="str">
        <f>IF(ISBLANK('Order Form'!$N$12),"",'Order Form'!$N$12)</f>
        <v/>
      </c>
      <c r="G1584" s="369">
        <f t="shared" ca="1" si="105"/>
        <v>42157</v>
      </c>
      <c r="H1584" s="370">
        <f>'Order Form'!$N$13</f>
        <v>0</v>
      </c>
      <c r="I1584" s="371">
        <f>'Order Form'!E138</f>
        <v>12.5</v>
      </c>
      <c r="J1584" s="372">
        <f>'Order Form'!N138</f>
        <v>0</v>
      </c>
      <c r="K1584" s="367" t="str">
        <f t="shared" si="104"/>
        <v>F</v>
      </c>
      <c r="L15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4" s="367" t="str">
        <f>"SS2016"&amp;"-"&amp;D1584&amp;"-"&amp;'Order Form'!$P$3&amp;"-4"</f>
        <v>SS2016-0-1-4</v>
      </c>
    </row>
    <row r="1585" spans="1:13" x14ac:dyDescent="0.25">
      <c r="A1585" s="364">
        <f>'Order Form'!A139</f>
        <v>100208</v>
      </c>
      <c r="B1585" s="365">
        <f t="shared" si="102"/>
        <v>100208</v>
      </c>
      <c r="C1585" s="366">
        <f t="shared" si="103"/>
        <v>100208</v>
      </c>
      <c r="D1585" s="367">
        <f>'Order Form'!$N$2</f>
        <v>0</v>
      </c>
      <c r="E1585" s="368">
        <f>'Order Form'!$N$11</f>
        <v>0</v>
      </c>
      <c r="F1585" s="368" t="str">
        <f>IF(ISBLANK('Order Form'!$N$12),"",'Order Form'!$N$12)</f>
        <v/>
      </c>
      <c r="G1585" s="369">
        <f t="shared" ca="1" si="105"/>
        <v>42157</v>
      </c>
      <c r="H1585" s="370">
        <f>'Order Form'!$N$13</f>
        <v>0</v>
      </c>
      <c r="I1585" s="371">
        <f>'Order Form'!E139</f>
        <v>12.5</v>
      </c>
      <c r="J1585" s="372">
        <f>'Order Form'!N139</f>
        <v>0</v>
      </c>
      <c r="K1585" s="367" t="str">
        <f t="shared" si="104"/>
        <v>F</v>
      </c>
      <c r="L15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5" s="367" t="str">
        <f>"SS2016"&amp;"-"&amp;D1585&amp;"-"&amp;'Order Form'!$P$3&amp;"-4"</f>
        <v>SS2016-0-1-4</v>
      </c>
    </row>
    <row r="1586" spans="1:13" x14ac:dyDescent="0.25">
      <c r="A1586" s="364">
        <f>'Order Form'!A140</f>
        <v>111641.999</v>
      </c>
      <c r="B1586" s="365">
        <f t="shared" si="102"/>
        <v>111641.999</v>
      </c>
      <c r="C1586" s="366">
        <f t="shared" si="103"/>
        <v>111641.999</v>
      </c>
      <c r="D1586" s="367">
        <f>'Order Form'!$N$2</f>
        <v>0</v>
      </c>
      <c r="E1586" s="368">
        <f>'Order Form'!$N$11</f>
        <v>0</v>
      </c>
      <c r="F1586" s="368" t="str">
        <f>IF(ISBLANK('Order Form'!$N$12),"",'Order Form'!$N$12)</f>
        <v/>
      </c>
      <c r="G1586" s="369">
        <f t="shared" ca="1" si="105"/>
        <v>42157</v>
      </c>
      <c r="H1586" s="370">
        <f>'Order Form'!$N$13</f>
        <v>0</v>
      </c>
      <c r="I1586" s="371">
        <f>'Order Form'!E140</f>
        <v>12.5</v>
      </c>
      <c r="J1586" s="372">
        <f>'Order Form'!N140</f>
        <v>0</v>
      </c>
      <c r="K1586" s="367" t="str">
        <f t="shared" si="104"/>
        <v>F</v>
      </c>
      <c r="L15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6" s="367" t="str">
        <f>"SS2016"&amp;"-"&amp;D1586&amp;"-"&amp;'Order Form'!$P$3&amp;"-4"</f>
        <v>SS2016-0-1-4</v>
      </c>
    </row>
    <row r="1587" spans="1:13" x14ac:dyDescent="0.25">
      <c r="A1587" s="364">
        <f>'Order Form'!A141</f>
        <v>100486</v>
      </c>
      <c r="B1587" s="365">
        <f t="shared" si="102"/>
        <v>100486</v>
      </c>
      <c r="C1587" s="366">
        <f t="shared" si="103"/>
        <v>100486</v>
      </c>
      <c r="D1587" s="367">
        <f>'Order Form'!$N$2</f>
        <v>0</v>
      </c>
      <c r="E1587" s="368">
        <f>'Order Form'!$N$11</f>
        <v>0</v>
      </c>
      <c r="F1587" s="368" t="str">
        <f>IF(ISBLANK('Order Form'!$N$12),"",'Order Form'!$N$12)</f>
        <v/>
      </c>
      <c r="G1587" s="369">
        <f t="shared" ca="1" si="105"/>
        <v>42157</v>
      </c>
      <c r="H1587" s="370">
        <f>'Order Form'!$N$13</f>
        <v>0</v>
      </c>
      <c r="I1587" s="371">
        <f>'Order Form'!E141</f>
        <v>12.5</v>
      </c>
      <c r="J1587" s="372">
        <f>'Order Form'!N141</f>
        <v>0</v>
      </c>
      <c r="K1587" s="367" t="str">
        <f t="shared" si="104"/>
        <v>F</v>
      </c>
      <c r="L15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7" s="367" t="str">
        <f>"SS2016"&amp;"-"&amp;D1587&amp;"-"&amp;'Order Form'!$P$3&amp;"-4"</f>
        <v>SS2016-0-1-4</v>
      </c>
    </row>
    <row r="1588" spans="1:13" x14ac:dyDescent="0.25">
      <c r="A1588" s="364">
        <f>'Order Form'!A142</f>
        <v>100485</v>
      </c>
      <c r="B1588" s="365">
        <f t="shared" si="102"/>
        <v>100485</v>
      </c>
      <c r="C1588" s="366">
        <f t="shared" si="103"/>
        <v>100485</v>
      </c>
      <c r="D1588" s="367">
        <f>'Order Form'!$N$2</f>
        <v>0</v>
      </c>
      <c r="E1588" s="368">
        <f>'Order Form'!$N$11</f>
        <v>0</v>
      </c>
      <c r="F1588" s="368" t="str">
        <f>IF(ISBLANK('Order Form'!$N$12),"",'Order Form'!$N$12)</f>
        <v/>
      </c>
      <c r="G1588" s="369">
        <f t="shared" ca="1" si="105"/>
        <v>42157</v>
      </c>
      <c r="H1588" s="370">
        <f>'Order Form'!$N$13</f>
        <v>0</v>
      </c>
      <c r="I1588" s="371">
        <f>'Order Form'!E142</f>
        <v>12.5</v>
      </c>
      <c r="J1588" s="372">
        <f>'Order Form'!N142</f>
        <v>0</v>
      </c>
      <c r="K1588" s="367" t="str">
        <f t="shared" si="104"/>
        <v>F</v>
      </c>
      <c r="L15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8" s="367" t="str">
        <f>"SS2016"&amp;"-"&amp;D1588&amp;"-"&amp;'Order Form'!$P$3&amp;"-4"</f>
        <v>SS2016-0-1-4</v>
      </c>
    </row>
    <row r="1589" spans="1:13" x14ac:dyDescent="0.25">
      <c r="A1589" s="364">
        <f>'Order Form'!A143</f>
        <v>100487</v>
      </c>
      <c r="B1589" s="365">
        <f t="shared" si="102"/>
        <v>100487</v>
      </c>
      <c r="C1589" s="366">
        <f t="shared" si="103"/>
        <v>100487</v>
      </c>
      <c r="D1589" s="367">
        <f>'Order Form'!$N$2</f>
        <v>0</v>
      </c>
      <c r="E1589" s="368">
        <f>'Order Form'!$N$11</f>
        <v>0</v>
      </c>
      <c r="F1589" s="368" t="str">
        <f>IF(ISBLANK('Order Form'!$N$12),"",'Order Form'!$N$12)</f>
        <v/>
      </c>
      <c r="G1589" s="369">
        <f t="shared" ca="1" si="105"/>
        <v>42157</v>
      </c>
      <c r="H1589" s="370">
        <f>'Order Form'!$N$13</f>
        <v>0</v>
      </c>
      <c r="I1589" s="371">
        <f>'Order Form'!E143</f>
        <v>12.5</v>
      </c>
      <c r="J1589" s="372">
        <f>'Order Form'!N143</f>
        <v>0</v>
      </c>
      <c r="K1589" s="367" t="str">
        <f t="shared" si="104"/>
        <v>F</v>
      </c>
      <c r="L15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89" s="367" t="str">
        <f>"SS2016"&amp;"-"&amp;D1589&amp;"-"&amp;'Order Form'!$P$3&amp;"-4"</f>
        <v>SS2016-0-1-4</v>
      </c>
    </row>
    <row r="1590" spans="1:13" x14ac:dyDescent="0.25">
      <c r="A1590" s="364">
        <f>'Order Form'!A144</f>
        <v>100488</v>
      </c>
      <c r="B1590" s="365">
        <f t="shared" si="102"/>
        <v>100488</v>
      </c>
      <c r="C1590" s="366">
        <f t="shared" si="103"/>
        <v>100488</v>
      </c>
      <c r="D1590" s="367">
        <f>'Order Form'!$N$2</f>
        <v>0</v>
      </c>
      <c r="E1590" s="368">
        <f>'Order Form'!$N$11</f>
        <v>0</v>
      </c>
      <c r="F1590" s="368" t="str">
        <f>IF(ISBLANK('Order Form'!$N$12),"",'Order Form'!$N$12)</f>
        <v/>
      </c>
      <c r="G1590" s="369">
        <f t="shared" ca="1" si="105"/>
        <v>42157</v>
      </c>
      <c r="H1590" s="370">
        <f>'Order Form'!$N$13</f>
        <v>0</v>
      </c>
      <c r="I1590" s="371">
        <f>'Order Form'!E144</f>
        <v>12.5</v>
      </c>
      <c r="J1590" s="372">
        <f>'Order Form'!N144</f>
        <v>0</v>
      </c>
      <c r="K1590" s="367" t="str">
        <f t="shared" si="104"/>
        <v>F</v>
      </c>
      <c r="L15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0" s="367" t="str">
        <f>"SS2016"&amp;"-"&amp;D1590&amp;"-"&amp;'Order Form'!$P$3&amp;"-4"</f>
        <v>SS2016-0-1-4</v>
      </c>
    </row>
    <row r="1591" spans="1:13" x14ac:dyDescent="0.25">
      <c r="A1591" s="364">
        <f>'Order Form'!A145</f>
        <v>100489</v>
      </c>
      <c r="B1591" s="365">
        <f t="shared" si="102"/>
        <v>100489</v>
      </c>
      <c r="C1591" s="366">
        <f t="shared" si="103"/>
        <v>100489</v>
      </c>
      <c r="D1591" s="367">
        <f>'Order Form'!$N$2</f>
        <v>0</v>
      </c>
      <c r="E1591" s="368">
        <f>'Order Form'!$N$11</f>
        <v>0</v>
      </c>
      <c r="F1591" s="368" t="str">
        <f>IF(ISBLANK('Order Form'!$N$12),"",'Order Form'!$N$12)</f>
        <v/>
      </c>
      <c r="G1591" s="369">
        <f t="shared" ca="1" si="105"/>
        <v>42157</v>
      </c>
      <c r="H1591" s="370">
        <f>'Order Form'!$N$13</f>
        <v>0</v>
      </c>
      <c r="I1591" s="371">
        <f>'Order Form'!E145</f>
        <v>12.5</v>
      </c>
      <c r="J1591" s="372">
        <f>'Order Form'!N145</f>
        <v>0</v>
      </c>
      <c r="K1591" s="367" t="str">
        <f t="shared" si="104"/>
        <v>F</v>
      </c>
      <c r="L15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1" s="367" t="str">
        <f>"SS2016"&amp;"-"&amp;D1591&amp;"-"&amp;'Order Form'!$P$3&amp;"-4"</f>
        <v>SS2016-0-1-4</v>
      </c>
    </row>
    <row r="1592" spans="1:13" x14ac:dyDescent="0.25">
      <c r="A1592" s="364">
        <f>'Order Form'!A146</f>
        <v>107699</v>
      </c>
      <c r="B1592" s="365">
        <f t="shared" ref="B1592:B1655" si="106">A1592</f>
        <v>107699</v>
      </c>
      <c r="C1592" s="366">
        <f t="shared" ref="C1592:C1655" si="107">IF(B1592=0,A1592,B1592)</f>
        <v>107699</v>
      </c>
      <c r="D1592" s="367">
        <f>'Order Form'!$N$2</f>
        <v>0</v>
      </c>
      <c r="E1592" s="368">
        <f>'Order Form'!$N$11</f>
        <v>0</v>
      </c>
      <c r="F1592" s="368" t="str">
        <f>IF(ISBLANK('Order Form'!$N$12),"",'Order Form'!$N$12)</f>
        <v/>
      </c>
      <c r="G1592" s="369">
        <f t="shared" ca="1" si="105"/>
        <v>42157</v>
      </c>
      <c r="H1592" s="370">
        <f>'Order Form'!$N$13</f>
        <v>0</v>
      </c>
      <c r="I1592" s="371">
        <f>'Order Form'!E146</f>
        <v>12.5</v>
      </c>
      <c r="J1592" s="372">
        <f>'Order Form'!N146</f>
        <v>0</v>
      </c>
      <c r="K1592" s="367" t="str">
        <f t="shared" ref="K1592:K1655" si="108">IF(J1592=0,"F","T")</f>
        <v>F</v>
      </c>
      <c r="L15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2" s="367" t="str">
        <f>"SS2016"&amp;"-"&amp;D1592&amp;"-"&amp;'Order Form'!$P$3&amp;"-4"</f>
        <v>SS2016-0-1-4</v>
      </c>
    </row>
    <row r="1593" spans="1:13" x14ac:dyDescent="0.25">
      <c r="A1593" s="364">
        <f>'Order Form'!A147</f>
        <v>111626.70699999999</v>
      </c>
      <c r="B1593" s="365">
        <f t="shared" si="106"/>
        <v>111626.70699999999</v>
      </c>
      <c r="C1593" s="366">
        <f t="shared" si="107"/>
        <v>111626.70699999999</v>
      </c>
      <c r="D1593" s="367">
        <f>'Order Form'!$N$2</f>
        <v>0</v>
      </c>
      <c r="E1593" s="368">
        <f>'Order Form'!$N$11</f>
        <v>0</v>
      </c>
      <c r="F1593" s="368" t="str">
        <f>IF(ISBLANK('Order Form'!$N$12),"",'Order Form'!$N$12)</f>
        <v/>
      </c>
      <c r="G1593" s="369">
        <f t="shared" ca="1" si="105"/>
        <v>42157</v>
      </c>
      <c r="H1593" s="370">
        <f>'Order Form'!$N$13</f>
        <v>0</v>
      </c>
      <c r="I1593" s="371">
        <f>'Order Form'!E147</f>
        <v>12.5</v>
      </c>
      <c r="J1593" s="372">
        <f>'Order Form'!N147</f>
        <v>0</v>
      </c>
      <c r="K1593" s="367" t="str">
        <f t="shared" si="108"/>
        <v>F</v>
      </c>
      <c r="L15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3" s="367" t="str">
        <f>"SS2016"&amp;"-"&amp;D1593&amp;"-"&amp;'Order Form'!$P$3&amp;"-4"</f>
        <v>SS2016-0-1-4</v>
      </c>
    </row>
    <row r="1594" spans="1:13" x14ac:dyDescent="0.25">
      <c r="A1594" s="364">
        <f>'Order Form'!A148</f>
        <v>111665.93700000001</v>
      </c>
      <c r="B1594" s="365">
        <f t="shared" si="106"/>
        <v>111665.93700000001</v>
      </c>
      <c r="C1594" s="366">
        <f t="shared" si="107"/>
        <v>111665.93700000001</v>
      </c>
      <c r="D1594" s="367">
        <f>'Order Form'!$N$2</f>
        <v>0</v>
      </c>
      <c r="E1594" s="368">
        <f>'Order Form'!$N$11</f>
        <v>0</v>
      </c>
      <c r="F1594" s="368" t="str">
        <f>IF(ISBLANK('Order Form'!$N$12),"",'Order Form'!$N$12)</f>
        <v/>
      </c>
      <c r="G1594" s="369">
        <f t="shared" ca="1" si="105"/>
        <v>42157</v>
      </c>
      <c r="H1594" s="370">
        <f>'Order Form'!$N$13</f>
        <v>0</v>
      </c>
      <c r="I1594" s="371">
        <f>'Order Form'!E148</f>
        <v>12.5</v>
      </c>
      <c r="J1594" s="372">
        <f>'Order Form'!N148</f>
        <v>0</v>
      </c>
      <c r="K1594" s="367" t="str">
        <f t="shared" si="108"/>
        <v>F</v>
      </c>
      <c r="L15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4" s="367" t="str">
        <f>"SS2016"&amp;"-"&amp;D1594&amp;"-"&amp;'Order Form'!$P$3&amp;"-4"</f>
        <v>SS2016-0-1-4</v>
      </c>
    </row>
    <row r="1595" spans="1:13" x14ac:dyDescent="0.25">
      <c r="A1595" s="364">
        <f>'Order Form'!A149</f>
        <v>111647.73699999999</v>
      </c>
      <c r="B1595" s="365">
        <f t="shared" si="106"/>
        <v>111647.73699999999</v>
      </c>
      <c r="C1595" s="366">
        <f t="shared" si="107"/>
        <v>111647.73699999999</v>
      </c>
      <c r="D1595" s="367">
        <f>'Order Form'!$N$2</f>
        <v>0</v>
      </c>
      <c r="E1595" s="368">
        <f>'Order Form'!$N$11</f>
        <v>0</v>
      </c>
      <c r="F1595" s="368" t="str">
        <f>IF(ISBLANK('Order Form'!$N$12),"",'Order Form'!$N$12)</f>
        <v/>
      </c>
      <c r="G1595" s="369">
        <f t="shared" ca="1" si="105"/>
        <v>42157</v>
      </c>
      <c r="H1595" s="370">
        <f>'Order Form'!$N$13</f>
        <v>0</v>
      </c>
      <c r="I1595" s="371">
        <f>'Order Form'!E149</f>
        <v>12.5</v>
      </c>
      <c r="J1595" s="372">
        <f>'Order Form'!N149</f>
        <v>0</v>
      </c>
      <c r="K1595" s="367" t="str">
        <f t="shared" si="108"/>
        <v>F</v>
      </c>
      <c r="L15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5" s="367" t="str">
        <f>"SS2016"&amp;"-"&amp;D1595&amp;"-"&amp;'Order Form'!$P$3&amp;"-4"</f>
        <v>SS2016-0-1-4</v>
      </c>
    </row>
    <row r="1596" spans="1:13" x14ac:dyDescent="0.25">
      <c r="A1596" s="364">
        <f>'Order Form'!A150</f>
        <v>111644.901</v>
      </c>
      <c r="B1596" s="365">
        <f t="shared" si="106"/>
        <v>111644.901</v>
      </c>
      <c r="C1596" s="366">
        <f t="shared" si="107"/>
        <v>111644.901</v>
      </c>
      <c r="D1596" s="367">
        <f>'Order Form'!$N$2</f>
        <v>0</v>
      </c>
      <c r="E1596" s="368">
        <f>'Order Form'!$N$11</f>
        <v>0</v>
      </c>
      <c r="F1596" s="368" t="str">
        <f>IF(ISBLANK('Order Form'!$N$12),"",'Order Form'!$N$12)</f>
        <v/>
      </c>
      <c r="G1596" s="369">
        <f t="shared" ca="1" si="105"/>
        <v>42157</v>
      </c>
      <c r="H1596" s="370">
        <f>'Order Form'!$N$13</f>
        <v>0</v>
      </c>
      <c r="I1596" s="371">
        <f>'Order Form'!E150</f>
        <v>12.5</v>
      </c>
      <c r="J1596" s="372">
        <f>'Order Form'!N150</f>
        <v>0</v>
      </c>
      <c r="K1596" s="367" t="str">
        <f t="shared" si="108"/>
        <v>F</v>
      </c>
      <c r="L15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6" s="367" t="str">
        <f>"SS2016"&amp;"-"&amp;D1596&amp;"-"&amp;'Order Form'!$P$3&amp;"-4"</f>
        <v>SS2016-0-1-4</v>
      </c>
    </row>
    <row r="1597" spans="1:13" x14ac:dyDescent="0.25">
      <c r="A1597" s="364">
        <f>'Order Form'!A151</f>
        <v>100539</v>
      </c>
      <c r="B1597" s="365">
        <f t="shared" si="106"/>
        <v>100539</v>
      </c>
      <c r="C1597" s="366">
        <f t="shared" si="107"/>
        <v>100539</v>
      </c>
      <c r="D1597" s="367">
        <f>'Order Form'!$N$2</f>
        <v>0</v>
      </c>
      <c r="E1597" s="368">
        <f>'Order Form'!$N$11</f>
        <v>0</v>
      </c>
      <c r="F1597" s="368" t="str">
        <f>IF(ISBLANK('Order Form'!$N$12),"",'Order Form'!$N$12)</f>
        <v/>
      </c>
      <c r="G1597" s="369">
        <f t="shared" ca="1" si="105"/>
        <v>42157</v>
      </c>
      <c r="H1597" s="370">
        <f>'Order Form'!$N$13</f>
        <v>0</v>
      </c>
      <c r="I1597" s="371">
        <f>'Order Form'!E151</f>
        <v>12.5</v>
      </c>
      <c r="J1597" s="372">
        <f>'Order Form'!N151</f>
        <v>0</v>
      </c>
      <c r="K1597" s="367" t="str">
        <f t="shared" si="108"/>
        <v>F</v>
      </c>
      <c r="L15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7" s="367" t="str">
        <f>"SS2016"&amp;"-"&amp;D1597&amp;"-"&amp;'Order Form'!$P$3&amp;"-4"</f>
        <v>SS2016-0-1-4</v>
      </c>
    </row>
    <row r="1598" spans="1:13" x14ac:dyDescent="0.25">
      <c r="A1598" s="364">
        <f>'Order Form'!A152</f>
        <v>100241</v>
      </c>
      <c r="B1598" s="365">
        <f t="shared" si="106"/>
        <v>100241</v>
      </c>
      <c r="C1598" s="366">
        <f t="shared" si="107"/>
        <v>100241</v>
      </c>
      <c r="D1598" s="367">
        <f>'Order Form'!$N$2</f>
        <v>0</v>
      </c>
      <c r="E1598" s="368">
        <f>'Order Form'!$N$11</f>
        <v>0</v>
      </c>
      <c r="F1598" s="368" t="str">
        <f>IF(ISBLANK('Order Form'!$N$12),"",'Order Form'!$N$12)</f>
        <v/>
      </c>
      <c r="G1598" s="369">
        <f t="shared" ca="1" si="105"/>
        <v>42157</v>
      </c>
      <c r="H1598" s="370">
        <f>'Order Form'!$N$13</f>
        <v>0</v>
      </c>
      <c r="I1598" s="371">
        <f>'Order Form'!E152</f>
        <v>12.5</v>
      </c>
      <c r="J1598" s="372">
        <f>'Order Form'!N152</f>
        <v>0</v>
      </c>
      <c r="K1598" s="367" t="str">
        <f t="shared" si="108"/>
        <v>F</v>
      </c>
      <c r="L15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8" s="367" t="str">
        <f>"SS2016"&amp;"-"&amp;D1598&amp;"-"&amp;'Order Form'!$P$3&amp;"-4"</f>
        <v>SS2016-0-1-4</v>
      </c>
    </row>
    <row r="1599" spans="1:13" x14ac:dyDescent="0.25">
      <c r="A1599" s="364">
        <f>'Order Form'!A153</f>
        <v>100167</v>
      </c>
      <c r="B1599" s="365">
        <f t="shared" si="106"/>
        <v>100167</v>
      </c>
      <c r="C1599" s="366">
        <f t="shared" si="107"/>
        <v>100167</v>
      </c>
      <c r="D1599" s="367">
        <f>'Order Form'!$N$2</f>
        <v>0</v>
      </c>
      <c r="E1599" s="368">
        <f>'Order Form'!$N$11</f>
        <v>0</v>
      </c>
      <c r="F1599" s="368" t="str">
        <f>IF(ISBLANK('Order Form'!$N$12),"",'Order Form'!$N$12)</f>
        <v/>
      </c>
      <c r="G1599" s="369">
        <f t="shared" ca="1" si="105"/>
        <v>42157</v>
      </c>
      <c r="H1599" s="370">
        <f>'Order Form'!$N$13</f>
        <v>0</v>
      </c>
      <c r="I1599" s="371">
        <f>'Order Form'!E153</f>
        <v>12.5</v>
      </c>
      <c r="J1599" s="372">
        <f>'Order Form'!N153</f>
        <v>0</v>
      </c>
      <c r="K1599" s="367" t="str">
        <f t="shared" si="108"/>
        <v>F</v>
      </c>
      <c r="L15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599" s="367" t="str">
        <f>"SS2016"&amp;"-"&amp;D1599&amp;"-"&amp;'Order Form'!$P$3&amp;"-4"</f>
        <v>SS2016-0-1-4</v>
      </c>
    </row>
    <row r="1600" spans="1:13" x14ac:dyDescent="0.25">
      <c r="A1600" s="364">
        <f>'Order Form'!A154</f>
        <v>100530</v>
      </c>
      <c r="B1600" s="365">
        <f t="shared" si="106"/>
        <v>100530</v>
      </c>
      <c r="C1600" s="366">
        <f t="shared" si="107"/>
        <v>100530</v>
      </c>
      <c r="D1600" s="367">
        <f>'Order Form'!$N$2</f>
        <v>0</v>
      </c>
      <c r="E1600" s="368">
        <f>'Order Form'!$N$11</f>
        <v>0</v>
      </c>
      <c r="F1600" s="368" t="str">
        <f>IF(ISBLANK('Order Form'!$N$12),"",'Order Form'!$N$12)</f>
        <v/>
      </c>
      <c r="G1600" s="369">
        <f t="shared" ca="1" si="105"/>
        <v>42157</v>
      </c>
      <c r="H1600" s="370">
        <f>'Order Form'!$N$13</f>
        <v>0</v>
      </c>
      <c r="I1600" s="371">
        <f>'Order Form'!E154</f>
        <v>12.5</v>
      </c>
      <c r="J1600" s="372">
        <f>'Order Form'!N154</f>
        <v>0</v>
      </c>
      <c r="K1600" s="367" t="str">
        <f t="shared" si="108"/>
        <v>F</v>
      </c>
      <c r="L16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0" s="367" t="str">
        <f>"SS2016"&amp;"-"&amp;D1600&amp;"-"&amp;'Order Form'!$P$3&amp;"-4"</f>
        <v>SS2016-0-1-4</v>
      </c>
    </row>
    <row r="1601" spans="1:13" x14ac:dyDescent="0.25">
      <c r="A1601" s="364">
        <f>'Order Form'!A155</f>
        <v>100207</v>
      </c>
      <c r="B1601" s="365">
        <f t="shared" si="106"/>
        <v>100207</v>
      </c>
      <c r="C1601" s="366">
        <f t="shared" si="107"/>
        <v>100207</v>
      </c>
      <c r="D1601" s="367">
        <f>'Order Form'!$N$2</f>
        <v>0</v>
      </c>
      <c r="E1601" s="368">
        <f>'Order Form'!$N$11</f>
        <v>0</v>
      </c>
      <c r="F1601" s="368" t="str">
        <f>IF(ISBLANK('Order Form'!$N$12),"",'Order Form'!$N$12)</f>
        <v/>
      </c>
      <c r="G1601" s="369">
        <f t="shared" ca="1" si="105"/>
        <v>42157</v>
      </c>
      <c r="H1601" s="370">
        <f>'Order Form'!$N$13</f>
        <v>0</v>
      </c>
      <c r="I1601" s="371">
        <f>'Order Form'!E155</f>
        <v>12.5</v>
      </c>
      <c r="J1601" s="372">
        <f>'Order Form'!N155</f>
        <v>0</v>
      </c>
      <c r="K1601" s="367" t="str">
        <f t="shared" si="108"/>
        <v>F</v>
      </c>
      <c r="L16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1" s="367" t="str">
        <f>"SS2016"&amp;"-"&amp;D1601&amp;"-"&amp;'Order Form'!$P$3&amp;"-4"</f>
        <v>SS2016-0-1-4</v>
      </c>
    </row>
    <row r="1602" spans="1:13" x14ac:dyDescent="0.25">
      <c r="A1602" s="364">
        <f>'Order Form'!A156</f>
        <v>100536</v>
      </c>
      <c r="B1602" s="365">
        <f t="shared" si="106"/>
        <v>100536</v>
      </c>
      <c r="C1602" s="366">
        <f t="shared" si="107"/>
        <v>100536</v>
      </c>
      <c r="D1602" s="367">
        <f>'Order Form'!$N$2</f>
        <v>0</v>
      </c>
      <c r="E1602" s="368">
        <f>'Order Form'!$N$11</f>
        <v>0</v>
      </c>
      <c r="F1602" s="368" t="str">
        <f>IF(ISBLANK('Order Form'!$N$12),"",'Order Form'!$N$12)</f>
        <v/>
      </c>
      <c r="G1602" s="369">
        <f t="shared" ref="G1602:G1665" ca="1" si="109">TODAY()</f>
        <v>42157</v>
      </c>
      <c r="H1602" s="370">
        <f>'Order Form'!$N$13</f>
        <v>0</v>
      </c>
      <c r="I1602" s="371">
        <f>'Order Form'!E156</f>
        <v>12.5</v>
      </c>
      <c r="J1602" s="372">
        <f>'Order Form'!N156</f>
        <v>0</v>
      </c>
      <c r="K1602" s="367" t="str">
        <f t="shared" si="108"/>
        <v>F</v>
      </c>
      <c r="L16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2" s="367" t="str">
        <f>"SS2016"&amp;"-"&amp;D1602&amp;"-"&amp;'Order Form'!$P$3&amp;"-4"</f>
        <v>SS2016-0-1-4</v>
      </c>
    </row>
    <row r="1603" spans="1:13" x14ac:dyDescent="0.25">
      <c r="A1603" s="364">
        <f>'Order Form'!A157</f>
        <v>100166</v>
      </c>
      <c r="B1603" s="365">
        <f t="shared" si="106"/>
        <v>100166</v>
      </c>
      <c r="C1603" s="366">
        <f t="shared" si="107"/>
        <v>100166</v>
      </c>
      <c r="D1603" s="367">
        <f>'Order Form'!$N$2</f>
        <v>0</v>
      </c>
      <c r="E1603" s="368">
        <f>'Order Form'!$N$11</f>
        <v>0</v>
      </c>
      <c r="F1603" s="368" t="str">
        <f>IF(ISBLANK('Order Form'!$N$12),"",'Order Form'!$N$12)</f>
        <v/>
      </c>
      <c r="G1603" s="369">
        <f t="shared" ca="1" si="109"/>
        <v>42157</v>
      </c>
      <c r="H1603" s="370">
        <f>'Order Form'!$N$13</f>
        <v>0</v>
      </c>
      <c r="I1603" s="371">
        <f>'Order Form'!E157</f>
        <v>12.5</v>
      </c>
      <c r="J1603" s="372">
        <f>'Order Form'!N157</f>
        <v>0</v>
      </c>
      <c r="K1603" s="367" t="str">
        <f t="shared" si="108"/>
        <v>F</v>
      </c>
      <c r="L16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3" s="367" t="str">
        <f>"SS2016"&amp;"-"&amp;D1603&amp;"-"&amp;'Order Form'!$P$3&amp;"-4"</f>
        <v>SS2016-0-1-4</v>
      </c>
    </row>
    <row r="1604" spans="1:13" x14ac:dyDescent="0.25">
      <c r="A1604" s="364">
        <f>'Order Form'!A158</f>
        <v>100541</v>
      </c>
      <c r="B1604" s="365">
        <f t="shared" si="106"/>
        <v>100541</v>
      </c>
      <c r="C1604" s="366">
        <f t="shared" si="107"/>
        <v>100541</v>
      </c>
      <c r="D1604" s="367">
        <f>'Order Form'!$N$2</f>
        <v>0</v>
      </c>
      <c r="E1604" s="368">
        <f>'Order Form'!$N$11</f>
        <v>0</v>
      </c>
      <c r="F1604" s="368" t="str">
        <f>IF(ISBLANK('Order Form'!$N$12),"",'Order Form'!$N$12)</f>
        <v/>
      </c>
      <c r="G1604" s="369">
        <f t="shared" ca="1" si="109"/>
        <v>42157</v>
      </c>
      <c r="H1604" s="370">
        <f>'Order Form'!$N$13</f>
        <v>0</v>
      </c>
      <c r="I1604" s="371">
        <f>'Order Form'!E158</f>
        <v>12.5</v>
      </c>
      <c r="J1604" s="372">
        <f>'Order Form'!N158</f>
        <v>0</v>
      </c>
      <c r="K1604" s="367" t="str">
        <f t="shared" si="108"/>
        <v>F</v>
      </c>
      <c r="L16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4" s="367" t="str">
        <f>"SS2016"&amp;"-"&amp;D1604&amp;"-"&amp;'Order Form'!$P$3&amp;"-4"</f>
        <v>SS2016-0-1-4</v>
      </c>
    </row>
    <row r="1605" spans="1:13" x14ac:dyDescent="0.25">
      <c r="A1605" s="364">
        <f>'Order Form'!A159</f>
        <v>108686</v>
      </c>
      <c r="B1605" s="365">
        <f t="shared" si="106"/>
        <v>108686</v>
      </c>
      <c r="C1605" s="366">
        <f t="shared" si="107"/>
        <v>108686</v>
      </c>
      <c r="D1605" s="367">
        <f>'Order Form'!$N$2</f>
        <v>0</v>
      </c>
      <c r="E1605" s="368">
        <f>'Order Form'!$N$11</f>
        <v>0</v>
      </c>
      <c r="F1605" s="368" t="str">
        <f>IF(ISBLANK('Order Form'!$N$12),"",'Order Form'!$N$12)</f>
        <v/>
      </c>
      <c r="G1605" s="369">
        <f t="shared" ca="1" si="109"/>
        <v>42157</v>
      </c>
      <c r="H1605" s="370">
        <f>'Order Form'!$N$13</f>
        <v>0</v>
      </c>
      <c r="I1605" s="371">
        <f>'Order Form'!E159</f>
        <v>12.5</v>
      </c>
      <c r="J1605" s="372">
        <f>'Order Form'!N159</f>
        <v>0</v>
      </c>
      <c r="K1605" s="367" t="str">
        <f t="shared" si="108"/>
        <v>F</v>
      </c>
      <c r="L16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5" s="367" t="str">
        <f>"SS2016"&amp;"-"&amp;D1605&amp;"-"&amp;'Order Form'!$P$3&amp;"-4"</f>
        <v>SS2016-0-1-4</v>
      </c>
    </row>
    <row r="1606" spans="1:13" x14ac:dyDescent="0.25">
      <c r="A1606" s="364">
        <f>'Order Form'!A160</f>
        <v>100533</v>
      </c>
      <c r="B1606" s="365">
        <f t="shared" si="106"/>
        <v>100533</v>
      </c>
      <c r="C1606" s="366">
        <f t="shared" si="107"/>
        <v>100533</v>
      </c>
      <c r="D1606" s="367">
        <f>'Order Form'!$N$2</f>
        <v>0</v>
      </c>
      <c r="E1606" s="368">
        <f>'Order Form'!$N$11</f>
        <v>0</v>
      </c>
      <c r="F1606" s="368" t="str">
        <f>IF(ISBLANK('Order Form'!$N$12),"",'Order Form'!$N$12)</f>
        <v/>
      </c>
      <c r="G1606" s="369">
        <f t="shared" ca="1" si="109"/>
        <v>42157</v>
      </c>
      <c r="H1606" s="370">
        <f>'Order Form'!$N$13</f>
        <v>0</v>
      </c>
      <c r="I1606" s="371">
        <f>'Order Form'!E160</f>
        <v>12.5</v>
      </c>
      <c r="J1606" s="372">
        <f>'Order Form'!N160</f>
        <v>0</v>
      </c>
      <c r="K1606" s="367" t="str">
        <f t="shared" si="108"/>
        <v>F</v>
      </c>
      <c r="L16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6" s="367" t="str">
        <f>"SS2016"&amp;"-"&amp;D1606&amp;"-"&amp;'Order Form'!$P$3&amp;"-4"</f>
        <v>SS2016-0-1-4</v>
      </c>
    </row>
    <row r="1607" spans="1:13" x14ac:dyDescent="0.25">
      <c r="A1607" s="364">
        <f>'Order Form'!A161</f>
        <v>100531</v>
      </c>
      <c r="B1607" s="365">
        <f t="shared" si="106"/>
        <v>100531</v>
      </c>
      <c r="C1607" s="366">
        <f t="shared" si="107"/>
        <v>100531</v>
      </c>
      <c r="D1607" s="367">
        <f>'Order Form'!$N$2</f>
        <v>0</v>
      </c>
      <c r="E1607" s="368">
        <f>'Order Form'!$N$11</f>
        <v>0</v>
      </c>
      <c r="F1607" s="368" t="str">
        <f>IF(ISBLANK('Order Form'!$N$12),"",'Order Form'!$N$12)</f>
        <v/>
      </c>
      <c r="G1607" s="369">
        <f t="shared" ca="1" si="109"/>
        <v>42157</v>
      </c>
      <c r="H1607" s="370">
        <f>'Order Form'!$N$13</f>
        <v>0</v>
      </c>
      <c r="I1607" s="371">
        <f>'Order Form'!E161</f>
        <v>12.5</v>
      </c>
      <c r="J1607" s="372">
        <f>'Order Form'!N161</f>
        <v>0</v>
      </c>
      <c r="K1607" s="367" t="str">
        <f t="shared" si="108"/>
        <v>F</v>
      </c>
      <c r="L16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7" s="367" t="str">
        <f>"SS2016"&amp;"-"&amp;D1607&amp;"-"&amp;'Order Form'!$P$3&amp;"-4"</f>
        <v>SS2016-0-1-4</v>
      </c>
    </row>
    <row r="1608" spans="1:13" x14ac:dyDescent="0.25">
      <c r="A1608" s="364">
        <f>'Order Form'!A162</f>
        <v>107719</v>
      </c>
      <c r="B1608" s="365">
        <f t="shared" si="106"/>
        <v>107719</v>
      </c>
      <c r="C1608" s="366">
        <f t="shared" si="107"/>
        <v>107719</v>
      </c>
      <c r="D1608" s="367">
        <f>'Order Form'!$N$2</f>
        <v>0</v>
      </c>
      <c r="E1608" s="368">
        <f>'Order Form'!$N$11</f>
        <v>0</v>
      </c>
      <c r="F1608" s="368" t="str">
        <f>IF(ISBLANK('Order Form'!$N$12),"",'Order Form'!$N$12)</f>
        <v/>
      </c>
      <c r="G1608" s="369">
        <f t="shared" ca="1" si="109"/>
        <v>42157</v>
      </c>
      <c r="H1608" s="370">
        <f>'Order Form'!$N$13</f>
        <v>0</v>
      </c>
      <c r="I1608" s="371">
        <f>'Order Form'!E162</f>
        <v>12.5</v>
      </c>
      <c r="J1608" s="372">
        <f>'Order Form'!N162</f>
        <v>0</v>
      </c>
      <c r="K1608" s="367" t="str">
        <f t="shared" si="108"/>
        <v>F</v>
      </c>
      <c r="L16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8" s="367" t="str">
        <f>"SS2016"&amp;"-"&amp;D1608&amp;"-"&amp;'Order Form'!$P$3&amp;"-4"</f>
        <v>SS2016-0-1-4</v>
      </c>
    </row>
    <row r="1609" spans="1:13" x14ac:dyDescent="0.25">
      <c r="A1609" s="364">
        <f>'Order Form'!A163</f>
        <v>100529</v>
      </c>
      <c r="B1609" s="365">
        <f t="shared" si="106"/>
        <v>100529</v>
      </c>
      <c r="C1609" s="366">
        <f t="shared" si="107"/>
        <v>100529</v>
      </c>
      <c r="D1609" s="367">
        <f>'Order Form'!$N$2</f>
        <v>0</v>
      </c>
      <c r="E1609" s="368">
        <f>'Order Form'!$N$11</f>
        <v>0</v>
      </c>
      <c r="F1609" s="368" t="str">
        <f>IF(ISBLANK('Order Form'!$N$12),"",'Order Form'!$N$12)</f>
        <v/>
      </c>
      <c r="G1609" s="369">
        <f t="shared" ca="1" si="109"/>
        <v>42157</v>
      </c>
      <c r="H1609" s="370">
        <f>'Order Form'!$N$13</f>
        <v>0</v>
      </c>
      <c r="I1609" s="371">
        <f>'Order Form'!E163</f>
        <v>12.5</v>
      </c>
      <c r="J1609" s="372">
        <f>'Order Form'!N163</f>
        <v>0</v>
      </c>
      <c r="K1609" s="367" t="str">
        <f t="shared" si="108"/>
        <v>F</v>
      </c>
      <c r="L16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09" s="367" t="str">
        <f>"SS2016"&amp;"-"&amp;D1609&amp;"-"&amp;'Order Form'!$P$3&amp;"-4"</f>
        <v>SS2016-0-1-4</v>
      </c>
    </row>
    <row r="1610" spans="1:13" x14ac:dyDescent="0.25">
      <c r="A1610" s="364">
        <f>'Order Form'!A164</f>
        <v>100534</v>
      </c>
      <c r="B1610" s="365">
        <f t="shared" si="106"/>
        <v>100534</v>
      </c>
      <c r="C1610" s="366">
        <f t="shared" si="107"/>
        <v>100534</v>
      </c>
      <c r="D1610" s="367">
        <f>'Order Form'!$N$2</f>
        <v>0</v>
      </c>
      <c r="E1610" s="368">
        <f>'Order Form'!$N$11</f>
        <v>0</v>
      </c>
      <c r="F1610" s="368" t="str">
        <f>IF(ISBLANK('Order Form'!$N$12),"",'Order Form'!$N$12)</f>
        <v/>
      </c>
      <c r="G1610" s="369">
        <f t="shared" ca="1" si="109"/>
        <v>42157</v>
      </c>
      <c r="H1610" s="370">
        <f>'Order Form'!$N$13</f>
        <v>0</v>
      </c>
      <c r="I1610" s="371">
        <f>'Order Form'!E164</f>
        <v>12.5</v>
      </c>
      <c r="J1610" s="372">
        <f>'Order Form'!N164</f>
        <v>0</v>
      </c>
      <c r="K1610" s="367" t="str">
        <f t="shared" si="108"/>
        <v>F</v>
      </c>
      <c r="L16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0" s="367" t="str">
        <f>"SS2016"&amp;"-"&amp;D1610&amp;"-"&amp;'Order Form'!$P$3&amp;"-4"</f>
        <v>SS2016-0-1-4</v>
      </c>
    </row>
    <row r="1611" spans="1:13" x14ac:dyDescent="0.25">
      <c r="A1611" s="364">
        <f>'Order Form'!A165</f>
        <v>100528</v>
      </c>
      <c r="B1611" s="365">
        <f t="shared" si="106"/>
        <v>100528</v>
      </c>
      <c r="C1611" s="366">
        <f t="shared" si="107"/>
        <v>100528</v>
      </c>
      <c r="D1611" s="367">
        <f>'Order Form'!$N$2</f>
        <v>0</v>
      </c>
      <c r="E1611" s="368">
        <f>'Order Form'!$N$11</f>
        <v>0</v>
      </c>
      <c r="F1611" s="368" t="str">
        <f>IF(ISBLANK('Order Form'!$N$12),"",'Order Form'!$N$12)</f>
        <v/>
      </c>
      <c r="G1611" s="369">
        <f t="shared" ca="1" si="109"/>
        <v>42157</v>
      </c>
      <c r="H1611" s="370">
        <f>'Order Form'!$N$13</f>
        <v>0</v>
      </c>
      <c r="I1611" s="371">
        <f>'Order Form'!E165</f>
        <v>12.5</v>
      </c>
      <c r="J1611" s="372">
        <f>'Order Form'!N165</f>
        <v>0</v>
      </c>
      <c r="K1611" s="367" t="str">
        <f t="shared" si="108"/>
        <v>F</v>
      </c>
      <c r="L16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1" s="367" t="str">
        <f>"SS2016"&amp;"-"&amp;D1611&amp;"-"&amp;'Order Form'!$P$3&amp;"-4"</f>
        <v>SS2016-0-1-4</v>
      </c>
    </row>
    <row r="1612" spans="1:13" x14ac:dyDescent="0.25">
      <c r="A1612" s="364">
        <f>'Order Form'!A166</f>
        <v>100382</v>
      </c>
      <c r="B1612" s="365">
        <f t="shared" si="106"/>
        <v>100382</v>
      </c>
      <c r="C1612" s="366">
        <f t="shared" si="107"/>
        <v>100382</v>
      </c>
      <c r="D1612" s="367">
        <f>'Order Form'!$N$2</f>
        <v>0</v>
      </c>
      <c r="E1612" s="368">
        <f>'Order Form'!$N$11</f>
        <v>0</v>
      </c>
      <c r="F1612" s="368" t="str">
        <f>IF(ISBLANK('Order Form'!$N$12),"",'Order Form'!$N$12)</f>
        <v/>
      </c>
      <c r="G1612" s="369">
        <f t="shared" ca="1" si="109"/>
        <v>42157</v>
      </c>
      <c r="H1612" s="370">
        <f>'Order Form'!$N$13</f>
        <v>0</v>
      </c>
      <c r="I1612" s="371">
        <f>'Order Form'!E166</f>
        <v>12.5</v>
      </c>
      <c r="J1612" s="372">
        <f>'Order Form'!N166</f>
        <v>0</v>
      </c>
      <c r="K1612" s="367" t="str">
        <f t="shared" si="108"/>
        <v>F</v>
      </c>
      <c r="L16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2" s="367" t="str">
        <f>"SS2016"&amp;"-"&amp;D1612&amp;"-"&amp;'Order Form'!$P$3&amp;"-4"</f>
        <v>SS2016-0-1-4</v>
      </c>
    </row>
    <row r="1613" spans="1:13" x14ac:dyDescent="0.25">
      <c r="A1613" s="364">
        <f>'Order Form'!A167</f>
        <v>108681</v>
      </c>
      <c r="B1613" s="365">
        <f t="shared" si="106"/>
        <v>108681</v>
      </c>
      <c r="C1613" s="366">
        <f t="shared" si="107"/>
        <v>108681</v>
      </c>
      <c r="D1613" s="367">
        <f>'Order Form'!$N$2</f>
        <v>0</v>
      </c>
      <c r="E1613" s="368">
        <f>'Order Form'!$N$11</f>
        <v>0</v>
      </c>
      <c r="F1613" s="368" t="str">
        <f>IF(ISBLANK('Order Form'!$N$12),"",'Order Form'!$N$12)</f>
        <v/>
      </c>
      <c r="G1613" s="369">
        <f t="shared" ca="1" si="109"/>
        <v>42157</v>
      </c>
      <c r="H1613" s="370">
        <f>'Order Form'!$N$13</f>
        <v>0</v>
      </c>
      <c r="I1613" s="371">
        <f>'Order Form'!E167</f>
        <v>12.5</v>
      </c>
      <c r="J1613" s="372">
        <f>'Order Form'!N167</f>
        <v>0</v>
      </c>
      <c r="K1613" s="367" t="str">
        <f t="shared" si="108"/>
        <v>F</v>
      </c>
      <c r="L16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3" s="367" t="str">
        <f>"SS2016"&amp;"-"&amp;D1613&amp;"-"&amp;'Order Form'!$P$3&amp;"-4"</f>
        <v>SS2016-0-1-4</v>
      </c>
    </row>
    <row r="1614" spans="1:13" x14ac:dyDescent="0.25">
      <c r="A1614" s="364">
        <f>'Order Form'!A168</f>
        <v>108680</v>
      </c>
      <c r="B1614" s="365">
        <f t="shared" si="106"/>
        <v>108680</v>
      </c>
      <c r="C1614" s="366">
        <f t="shared" si="107"/>
        <v>108680</v>
      </c>
      <c r="D1614" s="367">
        <f>'Order Form'!$N$2</f>
        <v>0</v>
      </c>
      <c r="E1614" s="368">
        <f>'Order Form'!$N$11</f>
        <v>0</v>
      </c>
      <c r="F1614" s="368" t="str">
        <f>IF(ISBLANK('Order Form'!$N$12),"",'Order Form'!$N$12)</f>
        <v/>
      </c>
      <c r="G1614" s="369">
        <f t="shared" ca="1" si="109"/>
        <v>42157</v>
      </c>
      <c r="H1614" s="370">
        <f>'Order Form'!$N$13</f>
        <v>0</v>
      </c>
      <c r="I1614" s="371">
        <f>'Order Form'!E168</f>
        <v>12.5</v>
      </c>
      <c r="J1614" s="372">
        <f>'Order Form'!N168</f>
        <v>0</v>
      </c>
      <c r="K1614" s="367" t="str">
        <f t="shared" si="108"/>
        <v>F</v>
      </c>
      <c r="L16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4" s="367" t="str">
        <f>"SS2016"&amp;"-"&amp;D1614&amp;"-"&amp;'Order Form'!$P$3&amp;"-4"</f>
        <v>SS2016-0-1-4</v>
      </c>
    </row>
    <row r="1615" spans="1:13" x14ac:dyDescent="0.25">
      <c r="A1615" s="364">
        <f>'Order Form'!A169</f>
        <v>111376</v>
      </c>
      <c r="B1615" s="365">
        <f t="shared" si="106"/>
        <v>111376</v>
      </c>
      <c r="C1615" s="366">
        <f t="shared" si="107"/>
        <v>111376</v>
      </c>
      <c r="D1615" s="367">
        <f>'Order Form'!$N$2</f>
        <v>0</v>
      </c>
      <c r="E1615" s="368">
        <f>'Order Form'!$N$11</f>
        <v>0</v>
      </c>
      <c r="F1615" s="368" t="str">
        <f>IF(ISBLANK('Order Form'!$N$12),"",'Order Form'!$N$12)</f>
        <v/>
      </c>
      <c r="G1615" s="369">
        <f t="shared" ca="1" si="109"/>
        <v>42157</v>
      </c>
      <c r="H1615" s="370">
        <f>'Order Form'!$N$13</f>
        <v>0</v>
      </c>
      <c r="I1615" s="371">
        <f>'Order Form'!E169</f>
        <v>12.5</v>
      </c>
      <c r="J1615" s="372">
        <f>'Order Form'!N169</f>
        <v>0</v>
      </c>
      <c r="K1615" s="367" t="str">
        <f t="shared" si="108"/>
        <v>F</v>
      </c>
      <c r="L16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5" s="367" t="str">
        <f>"SS2016"&amp;"-"&amp;D1615&amp;"-"&amp;'Order Form'!$P$3&amp;"-4"</f>
        <v>SS2016-0-1-4</v>
      </c>
    </row>
    <row r="1616" spans="1:13" x14ac:dyDescent="0.25">
      <c r="A1616" s="364">
        <f>'Order Form'!A170</f>
        <v>100546</v>
      </c>
      <c r="B1616" s="365">
        <f t="shared" si="106"/>
        <v>100546</v>
      </c>
      <c r="C1616" s="366">
        <f t="shared" si="107"/>
        <v>100546</v>
      </c>
      <c r="D1616" s="367">
        <f>'Order Form'!$N$2</f>
        <v>0</v>
      </c>
      <c r="E1616" s="368">
        <f>'Order Form'!$N$11</f>
        <v>0</v>
      </c>
      <c r="F1616" s="368" t="str">
        <f>IF(ISBLANK('Order Form'!$N$12),"",'Order Form'!$N$12)</f>
        <v/>
      </c>
      <c r="G1616" s="369">
        <f t="shared" ca="1" si="109"/>
        <v>42157</v>
      </c>
      <c r="H1616" s="370">
        <f>'Order Form'!$N$13</f>
        <v>0</v>
      </c>
      <c r="I1616" s="371">
        <f>'Order Form'!E170</f>
        <v>12.5</v>
      </c>
      <c r="J1616" s="372">
        <f>'Order Form'!N170</f>
        <v>0</v>
      </c>
      <c r="K1616" s="367" t="str">
        <f t="shared" si="108"/>
        <v>F</v>
      </c>
      <c r="L16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6" s="367" t="str">
        <f>"SS2016"&amp;"-"&amp;D1616&amp;"-"&amp;'Order Form'!$P$3&amp;"-4"</f>
        <v>SS2016-0-1-4</v>
      </c>
    </row>
    <row r="1617" spans="1:13" x14ac:dyDescent="0.25">
      <c r="A1617" s="364">
        <f>'Order Form'!A171</f>
        <v>101838</v>
      </c>
      <c r="B1617" s="365">
        <f t="shared" si="106"/>
        <v>101838</v>
      </c>
      <c r="C1617" s="366">
        <f t="shared" si="107"/>
        <v>101838</v>
      </c>
      <c r="D1617" s="367">
        <f>'Order Form'!$N$2</f>
        <v>0</v>
      </c>
      <c r="E1617" s="368">
        <f>'Order Form'!$N$11</f>
        <v>0</v>
      </c>
      <c r="F1617" s="368" t="str">
        <f>IF(ISBLANK('Order Form'!$N$12),"",'Order Form'!$N$12)</f>
        <v/>
      </c>
      <c r="G1617" s="369">
        <f t="shared" ca="1" si="109"/>
        <v>42157</v>
      </c>
      <c r="H1617" s="370">
        <f>'Order Form'!$N$13</f>
        <v>0</v>
      </c>
      <c r="I1617" s="371">
        <f>'Order Form'!E171</f>
        <v>12.5</v>
      </c>
      <c r="J1617" s="372">
        <f>'Order Form'!N171</f>
        <v>0</v>
      </c>
      <c r="K1617" s="367" t="str">
        <f t="shared" si="108"/>
        <v>F</v>
      </c>
      <c r="L16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7" s="367" t="str">
        <f>"SS2016"&amp;"-"&amp;D1617&amp;"-"&amp;'Order Form'!$P$3&amp;"-4"</f>
        <v>SS2016-0-1-4</v>
      </c>
    </row>
    <row r="1618" spans="1:13" x14ac:dyDescent="0.25">
      <c r="A1618" s="364">
        <f>'Order Form'!A172</f>
        <v>100545</v>
      </c>
      <c r="B1618" s="365">
        <f t="shared" si="106"/>
        <v>100545</v>
      </c>
      <c r="C1618" s="366">
        <f t="shared" si="107"/>
        <v>100545</v>
      </c>
      <c r="D1618" s="367">
        <f>'Order Form'!$N$2</f>
        <v>0</v>
      </c>
      <c r="E1618" s="368">
        <f>'Order Form'!$N$11</f>
        <v>0</v>
      </c>
      <c r="F1618" s="368" t="str">
        <f>IF(ISBLANK('Order Form'!$N$12),"",'Order Form'!$N$12)</f>
        <v/>
      </c>
      <c r="G1618" s="369">
        <f t="shared" ca="1" si="109"/>
        <v>42157</v>
      </c>
      <c r="H1618" s="370">
        <f>'Order Form'!$N$13</f>
        <v>0</v>
      </c>
      <c r="I1618" s="371">
        <f>'Order Form'!E172</f>
        <v>12.5</v>
      </c>
      <c r="J1618" s="372">
        <f>'Order Form'!N172</f>
        <v>0</v>
      </c>
      <c r="K1618" s="367" t="str">
        <f t="shared" si="108"/>
        <v>F</v>
      </c>
      <c r="L16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8" s="367" t="str">
        <f>"SS2016"&amp;"-"&amp;D1618&amp;"-"&amp;'Order Form'!$P$3&amp;"-4"</f>
        <v>SS2016-0-1-4</v>
      </c>
    </row>
    <row r="1619" spans="1:13" x14ac:dyDescent="0.25">
      <c r="A1619" s="364">
        <f>'Order Form'!A173</f>
        <v>107734</v>
      </c>
      <c r="B1619" s="365">
        <f t="shared" si="106"/>
        <v>107734</v>
      </c>
      <c r="C1619" s="366">
        <f t="shared" si="107"/>
        <v>107734</v>
      </c>
      <c r="D1619" s="367">
        <f>'Order Form'!$N$2</f>
        <v>0</v>
      </c>
      <c r="E1619" s="368">
        <f>'Order Form'!$N$11</f>
        <v>0</v>
      </c>
      <c r="F1619" s="368" t="str">
        <f>IF(ISBLANK('Order Form'!$N$12),"",'Order Form'!$N$12)</f>
        <v/>
      </c>
      <c r="G1619" s="369">
        <f t="shared" ca="1" si="109"/>
        <v>42157</v>
      </c>
      <c r="H1619" s="370">
        <f>'Order Form'!$N$13</f>
        <v>0</v>
      </c>
      <c r="I1619" s="371">
        <f>'Order Form'!E173</f>
        <v>12.5</v>
      </c>
      <c r="J1619" s="372">
        <f>'Order Form'!N173</f>
        <v>0</v>
      </c>
      <c r="K1619" s="367" t="str">
        <f t="shared" si="108"/>
        <v>F</v>
      </c>
      <c r="L16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19" s="367" t="str">
        <f>"SS2016"&amp;"-"&amp;D1619&amp;"-"&amp;'Order Form'!$P$3&amp;"-4"</f>
        <v>SS2016-0-1-4</v>
      </c>
    </row>
    <row r="1620" spans="1:13" x14ac:dyDescent="0.25">
      <c r="A1620" s="364">
        <f>'Order Form'!A174</f>
        <v>100544</v>
      </c>
      <c r="B1620" s="365">
        <f t="shared" si="106"/>
        <v>100544</v>
      </c>
      <c r="C1620" s="366">
        <f t="shared" si="107"/>
        <v>100544</v>
      </c>
      <c r="D1620" s="367">
        <f>'Order Form'!$N$2</f>
        <v>0</v>
      </c>
      <c r="E1620" s="368">
        <f>'Order Form'!$N$11</f>
        <v>0</v>
      </c>
      <c r="F1620" s="368" t="str">
        <f>IF(ISBLANK('Order Form'!$N$12),"",'Order Form'!$N$12)</f>
        <v/>
      </c>
      <c r="G1620" s="369">
        <f t="shared" ca="1" si="109"/>
        <v>42157</v>
      </c>
      <c r="H1620" s="370">
        <f>'Order Form'!$N$13</f>
        <v>0</v>
      </c>
      <c r="I1620" s="371">
        <f>'Order Form'!E174</f>
        <v>12.5</v>
      </c>
      <c r="J1620" s="372">
        <f>'Order Form'!N174</f>
        <v>0</v>
      </c>
      <c r="K1620" s="367" t="str">
        <f t="shared" si="108"/>
        <v>F</v>
      </c>
      <c r="L16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0" s="367" t="str">
        <f>"SS2016"&amp;"-"&amp;D1620&amp;"-"&amp;'Order Form'!$P$3&amp;"-4"</f>
        <v>SS2016-0-1-4</v>
      </c>
    </row>
    <row r="1621" spans="1:13" x14ac:dyDescent="0.25">
      <c r="A1621" s="364">
        <f>'Order Form'!A175</f>
        <v>111375</v>
      </c>
      <c r="B1621" s="365">
        <f t="shared" si="106"/>
        <v>111375</v>
      </c>
      <c r="C1621" s="366">
        <f t="shared" si="107"/>
        <v>111375</v>
      </c>
      <c r="D1621" s="367">
        <f>'Order Form'!$N$2</f>
        <v>0</v>
      </c>
      <c r="E1621" s="368">
        <f>'Order Form'!$N$11</f>
        <v>0</v>
      </c>
      <c r="F1621" s="368" t="str">
        <f>IF(ISBLANK('Order Form'!$N$12),"",'Order Form'!$N$12)</f>
        <v/>
      </c>
      <c r="G1621" s="369">
        <f t="shared" ca="1" si="109"/>
        <v>42157</v>
      </c>
      <c r="H1621" s="370">
        <f>'Order Form'!$N$13</f>
        <v>0</v>
      </c>
      <c r="I1621" s="371">
        <f>'Order Form'!E175</f>
        <v>12.5</v>
      </c>
      <c r="J1621" s="372">
        <f>'Order Form'!N175</f>
        <v>0</v>
      </c>
      <c r="K1621" s="367" t="str">
        <f t="shared" si="108"/>
        <v>F</v>
      </c>
      <c r="L16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1" s="367" t="str">
        <f>"SS2016"&amp;"-"&amp;D1621&amp;"-"&amp;'Order Form'!$P$3&amp;"-4"</f>
        <v>SS2016-0-1-4</v>
      </c>
    </row>
    <row r="1622" spans="1:13" x14ac:dyDescent="0.25">
      <c r="A1622" s="364">
        <f>'Order Form'!A176</f>
        <v>107717</v>
      </c>
      <c r="B1622" s="365">
        <f t="shared" si="106"/>
        <v>107717</v>
      </c>
      <c r="C1622" s="366">
        <f t="shared" si="107"/>
        <v>107717</v>
      </c>
      <c r="D1622" s="367">
        <f>'Order Form'!$N$2</f>
        <v>0</v>
      </c>
      <c r="E1622" s="368">
        <f>'Order Form'!$N$11</f>
        <v>0</v>
      </c>
      <c r="F1622" s="368" t="str">
        <f>IF(ISBLANK('Order Form'!$N$12),"",'Order Form'!$N$12)</f>
        <v/>
      </c>
      <c r="G1622" s="369">
        <f t="shared" ca="1" si="109"/>
        <v>42157</v>
      </c>
      <c r="H1622" s="370">
        <f>'Order Form'!$N$13</f>
        <v>0</v>
      </c>
      <c r="I1622" s="371">
        <f>'Order Form'!E176</f>
        <v>12.5</v>
      </c>
      <c r="J1622" s="372">
        <f>'Order Form'!N176</f>
        <v>0</v>
      </c>
      <c r="K1622" s="367" t="str">
        <f t="shared" si="108"/>
        <v>F</v>
      </c>
      <c r="L16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2" s="367" t="str">
        <f>"SS2016"&amp;"-"&amp;D1622&amp;"-"&amp;'Order Form'!$P$3&amp;"-4"</f>
        <v>SS2016-0-1-4</v>
      </c>
    </row>
    <row r="1623" spans="1:13" x14ac:dyDescent="0.25">
      <c r="A1623" s="364">
        <f>'Order Form'!A177</f>
        <v>107718</v>
      </c>
      <c r="B1623" s="365">
        <f t="shared" si="106"/>
        <v>107718</v>
      </c>
      <c r="C1623" s="366">
        <f t="shared" si="107"/>
        <v>107718</v>
      </c>
      <c r="D1623" s="367">
        <f>'Order Form'!$N$2</f>
        <v>0</v>
      </c>
      <c r="E1623" s="368">
        <f>'Order Form'!$N$11</f>
        <v>0</v>
      </c>
      <c r="F1623" s="368" t="str">
        <f>IF(ISBLANK('Order Form'!$N$12),"",'Order Form'!$N$12)</f>
        <v/>
      </c>
      <c r="G1623" s="369">
        <f t="shared" ca="1" si="109"/>
        <v>42157</v>
      </c>
      <c r="H1623" s="370">
        <f>'Order Form'!$N$13</f>
        <v>0</v>
      </c>
      <c r="I1623" s="371">
        <f>'Order Form'!E177</f>
        <v>12.5</v>
      </c>
      <c r="J1623" s="372">
        <f>'Order Form'!N177</f>
        <v>0</v>
      </c>
      <c r="K1623" s="367" t="str">
        <f t="shared" si="108"/>
        <v>F</v>
      </c>
      <c r="L16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3" s="367" t="str">
        <f>"SS2016"&amp;"-"&amp;D1623&amp;"-"&amp;'Order Form'!$P$3&amp;"-4"</f>
        <v>SS2016-0-1-4</v>
      </c>
    </row>
    <row r="1624" spans="1:13" x14ac:dyDescent="0.25">
      <c r="A1624" s="364">
        <f>'Order Form'!A178</f>
        <v>108676</v>
      </c>
      <c r="B1624" s="365">
        <f t="shared" si="106"/>
        <v>108676</v>
      </c>
      <c r="C1624" s="366">
        <f t="shared" si="107"/>
        <v>108676</v>
      </c>
      <c r="D1624" s="367">
        <f>'Order Form'!$N$2</f>
        <v>0</v>
      </c>
      <c r="E1624" s="368">
        <f>'Order Form'!$N$11</f>
        <v>0</v>
      </c>
      <c r="F1624" s="368" t="str">
        <f>IF(ISBLANK('Order Form'!$N$12),"",'Order Form'!$N$12)</f>
        <v/>
      </c>
      <c r="G1624" s="369">
        <f t="shared" ca="1" si="109"/>
        <v>42157</v>
      </c>
      <c r="H1624" s="370">
        <f>'Order Form'!$N$13</f>
        <v>0</v>
      </c>
      <c r="I1624" s="371">
        <f>'Order Form'!E178</f>
        <v>12.5</v>
      </c>
      <c r="J1624" s="372">
        <f>'Order Form'!N178</f>
        <v>0</v>
      </c>
      <c r="K1624" s="367" t="str">
        <f t="shared" si="108"/>
        <v>F</v>
      </c>
      <c r="L16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4" s="367" t="str">
        <f>"SS2016"&amp;"-"&amp;D1624&amp;"-"&amp;'Order Form'!$P$3&amp;"-4"</f>
        <v>SS2016-0-1-4</v>
      </c>
    </row>
    <row r="1625" spans="1:13" x14ac:dyDescent="0.25">
      <c r="A1625" s="364">
        <f>'Order Form'!A179</f>
        <v>108677</v>
      </c>
      <c r="B1625" s="365">
        <f t="shared" si="106"/>
        <v>108677</v>
      </c>
      <c r="C1625" s="366">
        <f t="shared" si="107"/>
        <v>108677</v>
      </c>
      <c r="D1625" s="367">
        <f>'Order Form'!$N$2</f>
        <v>0</v>
      </c>
      <c r="E1625" s="368">
        <f>'Order Form'!$N$11</f>
        <v>0</v>
      </c>
      <c r="F1625" s="368" t="str">
        <f>IF(ISBLANK('Order Form'!$N$12),"",'Order Form'!$N$12)</f>
        <v/>
      </c>
      <c r="G1625" s="369">
        <f t="shared" ca="1" si="109"/>
        <v>42157</v>
      </c>
      <c r="H1625" s="370">
        <f>'Order Form'!$N$13</f>
        <v>0</v>
      </c>
      <c r="I1625" s="371">
        <f>'Order Form'!E179</f>
        <v>12.5</v>
      </c>
      <c r="J1625" s="372">
        <f>'Order Form'!N179</f>
        <v>0</v>
      </c>
      <c r="K1625" s="367" t="str">
        <f t="shared" si="108"/>
        <v>F</v>
      </c>
      <c r="L16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5" s="367" t="str">
        <f>"SS2016"&amp;"-"&amp;D1625&amp;"-"&amp;'Order Form'!$P$3&amp;"-4"</f>
        <v>SS2016-0-1-4</v>
      </c>
    </row>
    <row r="1626" spans="1:13" x14ac:dyDescent="0.25">
      <c r="A1626" s="364">
        <f>'Order Form'!A180</f>
        <v>107743</v>
      </c>
      <c r="B1626" s="365">
        <f t="shared" si="106"/>
        <v>107743</v>
      </c>
      <c r="C1626" s="366">
        <f t="shared" si="107"/>
        <v>107743</v>
      </c>
      <c r="D1626" s="367">
        <f>'Order Form'!$N$2</f>
        <v>0</v>
      </c>
      <c r="E1626" s="368">
        <f>'Order Form'!$N$11</f>
        <v>0</v>
      </c>
      <c r="F1626" s="368" t="str">
        <f>IF(ISBLANK('Order Form'!$N$12),"",'Order Form'!$N$12)</f>
        <v/>
      </c>
      <c r="G1626" s="369">
        <f t="shared" ca="1" si="109"/>
        <v>42157</v>
      </c>
      <c r="H1626" s="370">
        <f>'Order Form'!$N$13</f>
        <v>0</v>
      </c>
      <c r="I1626" s="371">
        <f>'Order Form'!E180</f>
        <v>12.5</v>
      </c>
      <c r="J1626" s="372">
        <f>'Order Form'!N180</f>
        <v>0</v>
      </c>
      <c r="K1626" s="367" t="str">
        <f t="shared" si="108"/>
        <v>F</v>
      </c>
      <c r="L16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6" s="367" t="str">
        <f>"SS2016"&amp;"-"&amp;D1626&amp;"-"&amp;'Order Form'!$P$3&amp;"-4"</f>
        <v>SS2016-0-1-4</v>
      </c>
    </row>
    <row r="1627" spans="1:13" x14ac:dyDescent="0.25">
      <c r="A1627" s="364">
        <f>'Order Form'!A181</f>
        <v>107740</v>
      </c>
      <c r="B1627" s="365">
        <f t="shared" si="106"/>
        <v>107740</v>
      </c>
      <c r="C1627" s="366">
        <f t="shared" si="107"/>
        <v>107740</v>
      </c>
      <c r="D1627" s="367">
        <f>'Order Form'!$N$2</f>
        <v>0</v>
      </c>
      <c r="E1627" s="368">
        <f>'Order Form'!$N$11</f>
        <v>0</v>
      </c>
      <c r="F1627" s="368" t="str">
        <f>IF(ISBLANK('Order Form'!$N$12),"",'Order Form'!$N$12)</f>
        <v/>
      </c>
      <c r="G1627" s="369">
        <f t="shared" ca="1" si="109"/>
        <v>42157</v>
      </c>
      <c r="H1627" s="370">
        <f>'Order Form'!$N$13</f>
        <v>0</v>
      </c>
      <c r="I1627" s="371">
        <f>'Order Form'!E181</f>
        <v>12.5</v>
      </c>
      <c r="J1627" s="372">
        <f>'Order Form'!N181</f>
        <v>0</v>
      </c>
      <c r="K1627" s="367" t="str">
        <f t="shared" si="108"/>
        <v>F</v>
      </c>
      <c r="L16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7" s="367" t="str">
        <f>"SS2016"&amp;"-"&amp;D1627&amp;"-"&amp;'Order Form'!$P$3&amp;"-4"</f>
        <v>SS2016-0-1-4</v>
      </c>
    </row>
    <row r="1628" spans="1:13" x14ac:dyDescent="0.25">
      <c r="A1628" s="364">
        <f>'Order Form'!A182</f>
        <v>100526</v>
      </c>
      <c r="B1628" s="365">
        <f t="shared" si="106"/>
        <v>100526</v>
      </c>
      <c r="C1628" s="366">
        <f t="shared" si="107"/>
        <v>100526</v>
      </c>
      <c r="D1628" s="367">
        <f>'Order Form'!$N$2</f>
        <v>0</v>
      </c>
      <c r="E1628" s="368">
        <f>'Order Form'!$N$11</f>
        <v>0</v>
      </c>
      <c r="F1628" s="368" t="str">
        <f>IF(ISBLANK('Order Form'!$N$12),"",'Order Form'!$N$12)</f>
        <v/>
      </c>
      <c r="G1628" s="369">
        <f t="shared" ca="1" si="109"/>
        <v>42157</v>
      </c>
      <c r="H1628" s="370">
        <f>'Order Form'!$N$13</f>
        <v>0</v>
      </c>
      <c r="I1628" s="371">
        <f>'Order Form'!E182</f>
        <v>12.5</v>
      </c>
      <c r="J1628" s="372">
        <f>'Order Form'!N182</f>
        <v>0</v>
      </c>
      <c r="K1628" s="367" t="str">
        <f t="shared" si="108"/>
        <v>F</v>
      </c>
      <c r="L16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8" s="367" t="str">
        <f>"SS2016"&amp;"-"&amp;D1628&amp;"-"&amp;'Order Form'!$P$3&amp;"-4"</f>
        <v>SS2016-0-1-4</v>
      </c>
    </row>
    <row r="1629" spans="1:13" x14ac:dyDescent="0.25">
      <c r="A1629" s="364">
        <f>'Order Form'!A183</f>
        <v>100511</v>
      </c>
      <c r="B1629" s="365">
        <f t="shared" si="106"/>
        <v>100511</v>
      </c>
      <c r="C1629" s="366">
        <f t="shared" si="107"/>
        <v>100511</v>
      </c>
      <c r="D1629" s="367">
        <f>'Order Form'!$N$2</f>
        <v>0</v>
      </c>
      <c r="E1629" s="368">
        <f>'Order Form'!$N$11</f>
        <v>0</v>
      </c>
      <c r="F1629" s="368" t="str">
        <f>IF(ISBLANK('Order Form'!$N$12),"",'Order Form'!$N$12)</f>
        <v/>
      </c>
      <c r="G1629" s="369">
        <f t="shared" ca="1" si="109"/>
        <v>42157</v>
      </c>
      <c r="H1629" s="370">
        <f>'Order Form'!$N$13</f>
        <v>0</v>
      </c>
      <c r="I1629" s="371">
        <f>'Order Form'!E183</f>
        <v>12.5</v>
      </c>
      <c r="J1629" s="372">
        <f>'Order Form'!N183</f>
        <v>0</v>
      </c>
      <c r="K1629" s="367" t="str">
        <f t="shared" si="108"/>
        <v>F</v>
      </c>
      <c r="L16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29" s="367" t="str">
        <f>"SS2016"&amp;"-"&amp;D1629&amp;"-"&amp;'Order Form'!$P$3&amp;"-4"</f>
        <v>SS2016-0-1-4</v>
      </c>
    </row>
    <row r="1630" spans="1:13" x14ac:dyDescent="0.25">
      <c r="A1630" s="364">
        <f>'Order Form'!A184</f>
        <v>100141</v>
      </c>
      <c r="B1630" s="365">
        <f t="shared" si="106"/>
        <v>100141</v>
      </c>
      <c r="C1630" s="366">
        <f t="shared" si="107"/>
        <v>100141</v>
      </c>
      <c r="D1630" s="367">
        <f>'Order Form'!$N$2</f>
        <v>0</v>
      </c>
      <c r="E1630" s="368">
        <f>'Order Form'!$N$11</f>
        <v>0</v>
      </c>
      <c r="F1630" s="368" t="str">
        <f>IF(ISBLANK('Order Form'!$N$12),"",'Order Form'!$N$12)</f>
        <v/>
      </c>
      <c r="G1630" s="369">
        <f t="shared" ca="1" si="109"/>
        <v>42157</v>
      </c>
      <c r="H1630" s="370">
        <f>'Order Form'!$N$13</f>
        <v>0</v>
      </c>
      <c r="I1630" s="371">
        <f>'Order Form'!E184</f>
        <v>12.5</v>
      </c>
      <c r="J1630" s="372">
        <f>'Order Form'!N184</f>
        <v>0</v>
      </c>
      <c r="K1630" s="367" t="str">
        <f t="shared" si="108"/>
        <v>F</v>
      </c>
      <c r="L16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0" s="367" t="str">
        <f>"SS2016"&amp;"-"&amp;D1630&amp;"-"&amp;'Order Form'!$P$3&amp;"-4"</f>
        <v>SS2016-0-1-4</v>
      </c>
    </row>
    <row r="1631" spans="1:13" x14ac:dyDescent="0.25">
      <c r="A1631" s="364">
        <f>'Order Form'!A185</f>
        <v>100509</v>
      </c>
      <c r="B1631" s="365">
        <f t="shared" si="106"/>
        <v>100509</v>
      </c>
      <c r="C1631" s="366">
        <f t="shared" si="107"/>
        <v>100509</v>
      </c>
      <c r="D1631" s="367">
        <f>'Order Form'!$N$2</f>
        <v>0</v>
      </c>
      <c r="E1631" s="368">
        <f>'Order Form'!$N$11</f>
        <v>0</v>
      </c>
      <c r="F1631" s="368" t="str">
        <f>IF(ISBLANK('Order Form'!$N$12),"",'Order Form'!$N$12)</f>
        <v/>
      </c>
      <c r="G1631" s="369">
        <f t="shared" ca="1" si="109"/>
        <v>42157</v>
      </c>
      <c r="H1631" s="370">
        <f>'Order Form'!$N$13</f>
        <v>0</v>
      </c>
      <c r="I1631" s="371">
        <f>'Order Form'!E185</f>
        <v>12.5</v>
      </c>
      <c r="J1631" s="372">
        <f>'Order Form'!N185</f>
        <v>0</v>
      </c>
      <c r="K1631" s="367" t="str">
        <f t="shared" si="108"/>
        <v>F</v>
      </c>
      <c r="L16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1" s="367" t="str">
        <f>"SS2016"&amp;"-"&amp;D1631&amp;"-"&amp;'Order Form'!$P$3&amp;"-4"</f>
        <v>SS2016-0-1-4</v>
      </c>
    </row>
    <row r="1632" spans="1:13" x14ac:dyDescent="0.25">
      <c r="A1632" s="364">
        <f>'Order Form'!A186</f>
        <v>100860</v>
      </c>
      <c r="B1632" s="365">
        <f t="shared" si="106"/>
        <v>100860</v>
      </c>
      <c r="C1632" s="366">
        <f t="shared" si="107"/>
        <v>100860</v>
      </c>
      <c r="D1632" s="367">
        <f>'Order Form'!$N$2</f>
        <v>0</v>
      </c>
      <c r="E1632" s="368">
        <f>'Order Form'!$N$11</f>
        <v>0</v>
      </c>
      <c r="F1632" s="368" t="str">
        <f>IF(ISBLANK('Order Form'!$N$12),"",'Order Form'!$N$12)</f>
        <v/>
      </c>
      <c r="G1632" s="369">
        <f t="shared" ca="1" si="109"/>
        <v>42157</v>
      </c>
      <c r="H1632" s="370">
        <f>'Order Form'!$N$13</f>
        <v>0</v>
      </c>
      <c r="I1632" s="371">
        <f>'Order Form'!E186</f>
        <v>12.5</v>
      </c>
      <c r="J1632" s="372">
        <f>'Order Form'!N186</f>
        <v>0</v>
      </c>
      <c r="K1632" s="367" t="str">
        <f t="shared" si="108"/>
        <v>F</v>
      </c>
      <c r="L16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2" s="367" t="str">
        <f>"SS2016"&amp;"-"&amp;D1632&amp;"-"&amp;'Order Form'!$P$3&amp;"-4"</f>
        <v>SS2016-0-1-4</v>
      </c>
    </row>
    <row r="1633" spans="1:13" x14ac:dyDescent="0.25">
      <c r="A1633" s="364">
        <f>'Order Form'!A187</f>
        <v>100504</v>
      </c>
      <c r="B1633" s="365">
        <f t="shared" si="106"/>
        <v>100504</v>
      </c>
      <c r="C1633" s="366">
        <f t="shared" si="107"/>
        <v>100504</v>
      </c>
      <c r="D1633" s="367">
        <f>'Order Form'!$N$2</f>
        <v>0</v>
      </c>
      <c r="E1633" s="368">
        <f>'Order Form'!$N$11</f>
        <v>0</v>
      </c>
      <c r="F1633" s="368" t="str">
        <f>IF(ISBLANK('Order Form'!$N$12),"",'Order Form'!$N$12)</f>
        <v/>
      </c>
      <c r="G1633" s="369">
        <f t="shared" ca="1" si="109"/>
        <v>42157</v>
      </c>
      <c r="H1633" s="370">
        <f>'Order Form'!$N$13</f>
        <v>0</v>
      </c>
      <c r="I1633" s="371">
        <f>'Order Form'!E187</f>
        <v>12.5</v>
      </c>
      <c r="J1633" s="372">
        <f>'Order Form'!N187</f>
        <v>0</v>
      </c>
      <c r="K1633" s="367" t="str">
        <f t="shared" si="108"/>
        <v>F</v>
      </c>
      <c r="L16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3" s="367" t="str">
        <f>"SS2016"&amp;"-"&amp;D1633&amp;"-"&amp;'Order Form'!$P$3&amp;"-4"</f>
        <v>SS2016-0-1-4</v>
      </c>
    </row>
    <row r="1634" spans="1:13" x14ac:dyDescent="0.25">
      <c r="A1634" s="364">
        <f>'Order Form'!A188</f>
        <v>108691</v>
      </c>
      <c r="B1634" s="365">
        <f t="shared" si="106"/>
        <v>108691</v>
      </c>
      <c r="C1634" s="366">
        <f t="shared" si="107"/>
        <v>108691</v>
      </c>
      <c r="D1634" s="367">
        <f>'Order Form'!$N$2</f>
        <v>0</v>
      </c>
      <c r="E1634" s="368">
        <f>'Order Form'!$N$11</f>
        <v>0</v>
      </c>
      <c r="F1634" s="368" t="str">
        <f>IF(ISBLANK('Order Form'!$N$12),"",'Order Form'!$N$12)</f>
        <v/>
      </c>
      <c r="G1634" s="369">
        <f t="shared" ca="1" si="109"/>
        <v>42157</v>
      </c>
      <c r="H1634" s="370">
        <f>'Order Form'!$N$13</f>
        <v>0</v>
      </c>
      <c r="I1634" s="371">
        <f>'Order Form'!E188</f>
        <v>12.5</v>
      </c>
      <c r="J1634" s="372">
        <f>'Order Form'!N188</f>
        <v>0</v>
      </c>
      <c r="K1634" s="367" t="str">
        <f t="shared" si="108"/>
        <v>F</v>
      </c>
      <c r="L16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4" s="367" t="str">
        <f>"SS2016"&amp;"-"&amp;D1634&amp;"-"&amp;'Order Form'!$P$3&amp;"-4"</f>
        <v>SS2016-0-1-4</v>
      </c>
    </row>
    <row r="1635" spans="1:13" x14ac:dyDescent="0.25">
      <c r="A1635" s="364">
        <f>'Order Form'!A189</f>
        <v>108589</v>
      </c>
      <c r="B1635" s="365">
        <f t="shared" si="106"/>
        <v>108589</v>
      </c>
      <c r="C1635" s="366">
        <f t="shared" si="107"/>
        <v>108589</v>
      </c>
      <c r="D1635" s="367">
        <f>'Order Form'!$N$2</f>
        <v>0</v>
      </c>
      <c r="E1635" s="368">
        <f>'Order Form'!$N$11</f>
        <v>0</v>
      </c>
      <c r="F1635" s="368" t="str">
        <f>IF(ISBLANK('Order Form'!$N$12),"",'Order Form'!$N$12)</f>
        <v/>
      </c>
      <c r="G1635" s="369">
        <f t="shared" ca="1" si="109"/>
        <v>42157</v>
      </c>
      <c r="H1635" s="370">
        <f>'Order Form'!$N$13</f>
        <v>0</v>
      </c>
      <c r="I1635" s="371">
        <f>'Order Form'!E189</f>
        <v>12.5</v>
      </c>
      <c r="J1635" s="372">
        <f>'Order Form'!N189</f>
        <v>0</v>
      </c>
      <c r="K1635" s="367" t="str">
        <f t="shared" si="108"/>
        <v>F</v>
      </c>
      <c r="L16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5" s="367" t="str">
        <f>"SS2016"&amp;"-"&amp;D1635&amp;"-"&amp;'Order Form'!$P$3&amp;"-4"</f>
        <v>SS2016-0-1-4</v>
      </c>
    </row>
    <row r="1636" spans="1:13" x14ac:dyDescent="0.25">
      <c r="A1636" s="364">
        <f>'Order Form'!A190</f>
        <v>100515</v>
      </c>
      <c r="B1636" s="365">
        <f t="shared" si="106"/>
        <v>100515</v>
      </c>
      <c r="C1636" s="366">
        <f t="shared" si="107"/>
        <v>100515</v>
      </c>
      <c r="D1636" s="367">
        <f>'Order Form'!$N$2</f>
        <v>0</v>
      </c>
      <c r="E1636" s="368">
        <f>'Order Form'!$N$11</f>
        <v>0</v>
      </c>
      <c r="F1636" s="368" t="str">
        <f>IF(ISBLANK('Order Form'!$N$12),"",'Order Form'!$N$12)</f>
        <v/>
      </c>
      <c r="G1636" s="369">
        <f t="shared" ca="1" si="109"/>
        <v>42157</v>
      </c>
      <c r="H1636" s="370">
        <f>'Order Form'!$N$13</f>
        <v>0</v>
      </c>
      <c r="I1636" s="371">
        <f>'Order Form'!E190</f>
        <v>12.5</v>
      </c>
      <c r="J1636" s="372">
        <f>'Order Form'!N190</f>
        <v>0</v>
      </c>
      <c r="K1636" s="367" t="str">
        <f t="shared" si="108"/>
        <v>F</v>
      </c>
      <c r="L16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6" s="367" t="str">
        <f>"SS2016"&amp;"-"&amp;D1636&amp;"-"&amp;'Order Form'!$P$3&amp;"-4"</f>
        <v>SS2016-0-1-4</v>
      </c>
    </row>
    <row r="1637" spans="1:13" x14ac:dyDescent="0.25">
      <c r="A1637" s="364">
        <f>'Order Form'!A191</f>
        <v>108682</v>
      </c>
      <c r="B1637" s="365">
        <f t="shared" si="106"/>
        <v>108682</v>
      </c>
      <c r="C1637" s="366">
        <f t="shared" si="107"/>
        <v>108682</v>
      </c>
      <c r="D1637" s="367">
        <f>'Order Form'!$N$2</f>
        <v>0</v>
      </c>
      <c r="E1637" s="368">
        <f>'Order Form'!$N$11</f>
        <v>0</v>
      </c>
      <c r="F1637" s="368" t="str">
        <f>IF(ISBLANK('Order Form'!$N$12),"",'Order Form'!$N$12)</f>
        <v/>
      </c>
      <c r="G1637" s="369">
        <f t="shared" ca="1" si="109"/>
        <v>42157</v>
      </c>
      <c r="H1637" s="370">
        <f>'Order Form'!$N$13</f>
        <v>0</v>
      </c>
      <c r="I1637" s="371">
        <f>'Order Form'!E191</f>
        <v>12.5</v>
      </c>
      <c r="J1637" s="372">
        <f>'Order Form'!N191</f>
        <v>0</v>
      </c>
      <c r="K1637" s="367" t="str">
        <f t="shared" si="108"/>
        <v>F</v>
      </c>
      <c r="L16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7" s="367" t="str">
        <f>"SS2016"&amp;"-"&amp;D1637&amp;"-"&amp;'Order Form'!$P$3&amp;"-4"</f>
        <v>SS2016-0-1-4</v>
      </c>
    </row>
    <row r="1638" spans="1:13" x14ac:dyDescent="0.25">
      <c r="A1638" s="364">
        <f>'Order Form'!A192</f>
        <v>107705</v>
      </c>
      <c r="B1638" s="365">
        <f t="shared" si="106"/>
        <v>107705</v>
      </c>
      <c r="C1638" s="366">
        <f t="shared" si="107"/>
        <v>107705</v>
      </c>
      <c r="D1638" s="367">
        <f>'Order Form'!$N$2</f>
        <v>0</v>
      </c>
      <c r="E1638" s="368">
        <f>'Order Form'!$N$11</f>
        <v>0</v>
      </c>
      <c r="F1638" s="368" t="str">
        <f>IF(ISBLANK('Order Form'!$N$12),"",'Order Form'!$N$12)</f>
        <v/>
      </c>
      <c r="G1638" s="369">
        <f t="shared" ca="1" si="109"/>
        <v>42157</v>
      </c>
      <c r="H1638" s="370">
        <f>'Order Form'!$N$13</f>
        <v>0</v>
      </c>
      <c r="I1638" s="371">
        <f>'Order Form'!E192</f>
        <v>12.5</v>
      </c>
      <c r="J1638" s="372">
        <f>'Order Form'!N192</f>
        <v>0</v>
      </c>
      <c r="K1638" s="367" t="str">
        <f t="shared" si="108"/>
        <v>F</v>
      </c>
      <c r="L16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8" s="367" t="str">
        <f>"SS2016"&amp;"-"&amp;D1638&amp;"-"&amp;'Order Form'!$P$3&amp;"-4"</f>
        <v>SS2016-0-1-4</v>
      </c>
    </row>
    <row r="1639" spans="1:13" x14ac:dyDescent="0.25">
      <c r="A1639" s="364">
        <f>'Order Form'!A193</f>
        <v>107706</v>
      </c>
      <c r="B1639" s="365">
        <f t="shared" si="106"/>
        <v>107706</v>
      </c>
      <c r="C1639" s="366">
        <f t="shared" si="107"/>
        <v>107706</v>
      </c>
      <c r="D1639" s="367">
        <f>'Order Form'!$N$2</f>
        <v>0</v>
      </c>
      <c r="E1639" s="368">
        <f>'Order Form'!$N$11</f>
        <v>0</v>
      </c>
      <c r="F1639" s="368" t="str">
        <f>IF(ISBLANK('Order Form'!$N$12),"",'Order Form'!$N$12)</f>
        <v/>
      </c>
      <c r="G1639" s="369">
        <f t="shared" ca="1" si="109"/>
        <v>42157</v>
      </c>
      <c r="H1639" s="370">
        <f>'Order Form'!$N$13</f>
        <v>0</v>
      </c>
      <c r="I1639" s="371">
        <f>'Order Form'!E193</f>
        <v>12.5</v>
      </c>
      <c r="J1639" s="372">
        <f>'Order Form'!N193</f>
        <v>0</v>
      </c>
      <c r="K1639" s="367" t="str">
        <f t="shared" si="108"/>
        <v>F</v>
      </c>
      <c r="L16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39" s="367" t="str">
        <f>"SS2016"&amp;"-"&amp;D1639&amp;"-"&amp;'Order Form'!$P$3&amp;"-4"</f>
        <v>SS2016-0-1-4</v>
      </c>
    </row>
    <row r="1640" spans="1:13" x14ac:dyDescent="0.25">
      <c r="A1640" s="364">
        <f>'Order Form'!A194</f>
        <v>111662.55499999999</v>
      </c>
      <c r="B1640" s="365">
        <f t="shared" si="106"/>
        <v>111662.55499999999</v>
      </c>
      <c r="C1640" s="366">
        <f t="shared" si="107"/>
        <v>111662.55499999999</v>
      </c>
      <c r="D1640" s="367">
        <f>'Order Form'!$N$2</f>
        <v>0</v>
      </c>
      <c r="E1640" s="368">
        <f>'Order Form'!$N$11</f>
        <v>0</v>
      </c>
      <c r="F1640" s="368" t="str">
        <f>IF(ISBLANK('Order Form'!$N$12),"",'Order Form'!$N$12)</f>
        <v/>
      </c>
      <c r="G1640" s="369">
        <f t="shared" ca="1" si="109"/>
        <v>42157</v>
      </c>
      <c r="H1640" s="370">
        <f>'Order Form'!$N$13</f>
        <v>0</v>
      </c>
      <c r="I1640" s="371">
        <f>'Order Form'!E194</f>
        <v>12.5</v>
      </c>
      <c r="J1640" s="372">
        <f>'Order Form'!N194</f>
        <v>0</v>
      </c>
      <c r="K1640" s="367" t="str">
        <f t="shared" si="108"/>
        <v>F</v>
      </c>
      <c r="L16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0" s="367" t="str">
        <f>"SS2016"&amp;"-"&amp;D1640&amp;"-"&amp;'Order Form'!$P$3&amp;"-4"</f>
        <v>SS2016-0-1-4</v>
      </c>
    </row>
    <row r="1641" spans="1:13" x14ac:dyDescent="0.25">
      <c r="A1641" s="364">
        <f>'Order Form'!A195</f>
        <v>108590</v>
      </c>
      <c r="B1641" s="365">
        <f t="shared" si="106"/>
        <v>108590</v>
      </c>
      <c r="C1641" s="366">
        <f t="shared" si="107"/>
        <v>108590</v>
      </c>
      <c r="D1641" s="367">
        <f>'Order Form'!$N$2</f>
        <v>0</v>
      </c>
      <c r="E1641" s="368">
        <f>'Order Form'!$N$11</f>
        <v>0</v>
      </c>
      <c r="F1641" s="368" t="str">
        <f>IF(ISBLANK('Order Form'!$N$12),"",'Order Form'!$N$12)</f>
        <v/>
      </c>
      <c r="G1641" s="369">
        <f t="shared" ca="1" si="109"/>
        <v>42157</v>
      </c>
      <c r="H1641" s="370">
        <f>'Order Form'!$N$13</f>
        <v>0</v>
      </c>
      <c r="I1641" s="371">
        <f>'Order Form'!E195</f>
        <v>12.5</v>
      </c>
      <c r="J1641" s="372">
        <f>'Order Form'!N195</f>
        <v>0</v>
      </c>
      <c r="K1641" s="367" t="str">
        <f t="shared" si="108"/>
        <v>F</v>
      </c>
      <c r="L16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1" s="367" t="str">
        <f>"SS2016"&amp;"-"&amp;D1641&amp;"-"&amp;'Order Form'!$P$3&amp;"-4"</f>
        <v>SS2016-0-1-4</v>
      </c>
    </row>
    <row r="1642" spans="1:13" x14ac:dyDescent="0.25">
      <c r="A1642" s="364">
        <f>'Order Form'!A196</f>
        <v>111432.55499999999</v>
      </c>
      <c r="B1642" s="365">
        <f t="shared" si="106"/>
        <v>111432.55499999999</v>
      </c>
      <c r="C1642" s="366">
        <f t="shared" si="107"/>
        <v>111432.55499999999</v>
      </c>
      <c r="D1642" s="367">
        <f>'Order Form'!$N$2</f>
        <v>0</v>
      </c>
      <c r="E1642" s="368">
        <f>'Order Form'!$N$11</f>
        <v>0</v>
      </c>
      <c r="F1642" s="368" t="str">
        <f>IF(ISBLANK('Order Form'!$N$12),"",'Order Form'!$N$12)</f>
        <v/>
      </c>
      <c r="G1642" s="369">
        <f t="shared" ca="1" si="109"/>
        <v>42157</v>
      </c>
      <c r="H1642" s="370">
        <f>'Order Form'!$N$13</f>
        <v>0</v>
      </c>
      <c r="I1642" s="371">
        <f>'Order Form'!E196</f>
        <v>12.5</v>
      </c>
      <c r="J1642" s="372">
        <f>'Order Form'!N196</f>
        <v>0</v>
      </c>
      <c r="K1642" s="367" t="str">
        <f t="shared" si="108"/>
        <v>F</v>
      </c>
      <c r="L16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2" s="367" t="str">
        <f>"SS2016"&amp;"-"&amp;D1642&amp;"-"&amp;'Order Form'!$P$3&amp;"-4"</f>
        <v>SS2016-0-1-4</v>
      </c>
    </row>
    <row r="1643" spans="1:13" x14ac:dyDescent="0.25">
      <c r="A1643" s="364">
        <f>'Order Form'!A197</f>
        <v>100510</v>
      </c>
      <c r="B1643" s="365">
        <f t="shared" si="106"/>
        <v>100510</v>
      </c>
      <c r="C1643" s="366">
        <f t="shared" si="107"/>
        <v>100510</v>
      </c>
      <c r="D1643" s="367">
        <f>'Order Form'!$N$2</f>
        <v>0</v>
      </c>
      <c r="E1643" s="368">
        <f>'Order Form'!$N$11</f>
        <v>0</v>
      </c>
      <c r="F1643" s="368" t="str">
        <f>IF(ISBLANK('Order Form'!$N$12),"",'Order Form'!$N$12)</f>
        <v/>
      </c>
      <c r="G1643" s="369">
        <f t="shared" ca="1" si="109"/>
        <v>42157</v>
      </c>
      <c r="H1643" s="370">
        <f>'Order Form'!$N$13</f>
        <v>0</v>
      </c>
      <c r="I1643" s="371">
        <f>'Order Form'!E197</f>
        <v>12.5</v>
      </c>
      <c r="J1643" s="372">
        <f>'Order Form'!N197</f>
        <v>0</v>
      </c>
      <c r="K1643" s="367" t="str">
        <f t="shared" si="108"/>
        <v>F</v>
      </c>
      <c r="L16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3" s="367" t="str">
        <f>"SS2016"&amp;"-"&amp;D1643&amp;"-"&amp;'Order Form'!$P$3&amp;"-4"</f>
        <v>SS2016-0-1-4</v>
      </c>
    </row>
    <row r="1644" spans="1:13" x14ac:dyDescent="0.25">
      <c r="A1644" s="364">
        <f>'Order Form'!A198</f>
        <v>100235</v>
      </c>
      <c r="B1644" s="365">
        <f t="shared" si="106"/>
        <v>100235</v>
      </c>
      <c r="C1644" s="366">
        <f t="shared" si="107"/>
        <v>100235</v>
      </c>
      <c r="D1644" s="367">
        <f>'Order Form'!$N$2</f>
        <v>0</v>
      </c>
      <c r="E1644" s="368">
        <f>'Order Form'!$N$11</f>
        <v>0</v>
      </c>
      <c r="F1644" s="368" t="str">
        <f>IF(ISBLANK('Order Form'!$N$12),"",'Order Form'!$N$12)</f>
        <v/>
      </c>
      <c r="G1644" s="369">
        <f t="shared" ca="1" si="109"/>
        <v>42157</v>
      </c>
      <c r="H1644" s="370">
        <f>'Order Form'!$N$13</f>
        <v>0</v>
      </c>
      <c r="I1644" s="371">
        <f>'Order Form'!E198</f>
        <v>12.5</v>
      </c>
      <c r="J1644" s="372">
        <f>'Order Form'!N198</f>
        <v>0</v>
      </c>
      <c r="K1644" s="367" t="str">
        <f t="shared" si="108"/>
        <v>F</v>
      </c>
      <c r="L16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4" s="367" t="str">
        <f>"SS2016"&amp;"-"&amp;D1644&amp;"-"&amp;'Order Form'!$P$3&amp;"-4"</f>
        <v>SS2016-0-1-4</v>
      </c>
    </row>
    <row r="1645" spans="1:13" x14ac:dyDescent="0.25">
      <c r="A1645" s="364">
        <f>'Order Form'!A199</f>
        <v>111663.21400000001</v>
      </c>
      <c r="B1645" s="365">
        <f t="shared" si="106"/>
        <v>111663.21400000001</v>
      </c>
      <c r="C1645" s="366">
        <f t="shared" si="107"/>
        <v>111663.21400000001</v>
      </c>
      <c r="D1645" s="367">
        <f>'Order Form'!$N$2</f>
        <v>0</v>
      </c>
      <c r="E1645" s="368">
        <f>'Order Form'!$N$11</f>
        <v>0</v>
      </c>
      <c r="F1645" s="368" t="str">
        <f>IF(ISBLANK('Order Form'!$N$12),"",'Order Form'!$N$12)</f>
        <v/>
      </c>
      <c r="G1645" s="369">
        <f t="shared" ca="1" si="109"/>
        <v>42157</v>
      </c>
      <c r="H1645" s="370">
        <f>'Order Form'!$N$13</f>
        <v>0</v>
      </c>
      <c r="I1645" s="371">
        <f>'Order Form'!E199</f>
        <v>12.5</v>
      </c>
      <c r="J1645" s="372">
        <f>'Order Form'!N199</f>
        <v>0</v>
      </c>
      <c r="K1645" s="367" t="str">
        <f t="shared" si="108"/>
        <v>F</v>
      </c>
      <c r="L16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5" s="367" t="str">
        <f>"SS2016"&amp;"-"&amp;D1645&amp;"-"&amp;'Order Form'!$P$3&amp;"-4"</f>
        <v>SS2016-0-1-4</v>
      </c>
    </row>
    <row r="1646" spans="1:13" x14ac:dyDescent="0.25">
      <c r="A1646" s="364">
        <f>'Order Form'!A200</f>
        <v>108690</v>
      </c>
      <c r="B1646" s="365">
        <f t="shared" si="106"/>
        <v>108690</v>
      </c>
      <c r="C1646" s="366">
        <f t="shared" si="107"/>
        <v>108690</v>
      </c>
      <c r="D1646" s="367">
        <f>'Order Form'!$N$2</f>
        <v>0</v>
      </c>
      <c r="E1646" s="368">
        <f>'Order Form'!$N$11</f>
        <v>0</v>
      </c>
      <c r="F1646" s="368" t="str">
        <f>IF(ISBLANK('Order Form'!$N$12),"",'Order Form'!$N$12)</f>
        <v/>
      </c>
      <c r="G1646" s="369">
        <f t="shared" ca="1" si="109"/>
        <v>42157</v>
      </c>
      <c r="H1646" s="370">
        <f>'Order Form'!$N$13</f>
        <v>0</v>
      </c>
      <c r="I1646" s="371">
        <f>'Order Form'!E200</f>
        <v>12.5</v>
      </c>
      <c r="J1646" s="372">
        <f>'Order Form'!N200</f>
        <v>0</v>
      </c>
      <c r="K1646" s="367" t="str">
        <f t="shared" si="108"/>
        <v>F</v>
      </c>
      <c r="L16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6" s="367" t="str">
        <f>"SS2016"&amp;"-"&amp;D1646&amp;"-"&amp;'Order Form'!$P$3&amp;"-4"</f>
        <v>SS2016-0-1-4</v>
      </c>
    </row>
    <row r="1647" spans="1:13" x14ac:dyDescent="0.25">
      <c r="A1647" s="364">
        <f>'Order Form'!A201</f>
        <v>111659.93700000001</v>
      </c>
      <c r="B1647" s="365">
        <f t="shared" si="106"/>
        <v>111659.93700000001</v>
      </c>
      <c r="C1647" s="366">
        <f t="shared" si="107"/>
        <v>111659.93700000001</v>
      </c>
      <c r="D1647" s="367">
        <f>'Order Form'!$N$2</f>
        <v>0</v>
      </c>
      <c r="E1647" s="368">
        <f>'Order Form'!$N$11</f>
        <v>0</v>
      </c>
      <c r="F1647" s="368" t="str">
        <f>IF(ISBLANK('Order Form'!$N$12),"",'Order Form'!$N$12)</f>
        <v/>
      </c>
      <c r="G1647" s="369">
        <f t="shared" ca="1" si="109"/>
        <v>42157</v>
      </c>
      <c r="H1647" s="370">
        <f>'Order Form'!$N$13</f>
        <v>0</v>
      </c>
      <c r="I1647" s="371">
        <f>'Order Form'!E201</f>
        <v>12.5</v>
      </c>
      <c r="J1647" s="372">
        <f>'Order Form'!N201</f>
        <v>0</v>
      </c>
      <c r="K1647" s="367" t="str">
        <f t="shared" si="108"/>
        <v>F</v>
      </c>
      <c r="L16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7" s="367" t="str">
        <f>"SS2016"&amp;"-"&amp;D1647&amp;"-"&amp;'Order Form'!$P$3&amp;"-4"</f>
        <v>SS2016-0-1-4</v>
      </c>
    </row>
    <row r="1648" spans="1:13" x14ac:dyDescent="0.25">
      <c r="A1648" s="364">
        <f>'Order Form'!A202</f>
        <v>107731</v>
      </c>
      <c r="B1648" s="365">
        <f t="shared" si="106"/>
        <v>107731</v>
      </c>
      <c r="C1648" s="366">
        <f t="shared" si="107"/>
        <v>107731</v>
      </c>
      <c r="D1648" s="367">
        <f>'Order Form'!$N$2</f>
        <v>0</v>
      </c>
      <c r="E1648" s="368">
        <f>'Order Form'!$N$11</f>
        <v>0</v>
      </c>
      <c r="F1648" s="368" t="str">
        <f>IF(ISBLANK('Order Form'!$N$12),"",'Order Form'!$N$12)</f>
        <v/>
      </c>
      <c r="G1648" s="369">
        <f t="shared" ca="1" si="109"/>
        <v>42157</v>
      </c>
      <c r="H1648" s="370">
        <f>'Order Form'!$N$13</f>
        <v>0</v>
      </c>
      <c r="I1648" s="371">
        <f>'Order Form'!E202</f>
        <v>12.5</v>
      </c>
      <c r="J1648" s="372">
        <f>'Order Form'!N202</f>
        <v>0</v>
      </c>
      <c r="K1648" s="367" t="str">
        <f t="shared" si="108"/>
        <v>F</v>
      </c>
      <c r="L16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8" s="367" t="str">
        <f>"SS2016"&amp;"-"&amp;D1648&amp;"-"&amp;'Order Form'!$P$3&amp;"-4"</f>
        <v>SS2016-0-1-4</v>
      </c>
    </row>
    <row r="1649" spans="1:13" x14ac:dyDescent="0.25">
      <c r="A1649" s="364">
        <f>'Order Form'!A203</f>
        <v>108704</v>
      </c>
      <c r="B1649" s="365">
        <f t="shared" si="106"/>
        <v>108704</v>
      </c>
      <c r="C1649" s="366">
        <f t="shared" si="107"/>
        <v>108704</v>
      </c>
      <c r="D1649" s="367">
        <f>'Order Form'!$N$2</f>
        <v>0</v>
      </c>
      <c r="E1649" s="368">
        <f>'Order Form'!$N$11</f>
        <v>0</v>
      </c>
      <c r="F1649" s="368" t="str">
        <f>IF(ISBLANK('Order Form'!$N$12),"",'Order Form'!$N$12)</f>
        <v/>
      </c>
      <c r="G1649" s="369">
        <f t="shared" ca="1" si="109"/>
        <v>42157</v>
      </c>
      <c r="H1649" s="370">
        <f>'Order Form'!$N$13</f>
        <v>0</v>
      </c>
      <c r="I1649" s="371">
        <f>'Order Form'!E203</f>
        <v>12.5</v>
      </c>
      <c r="J1649" s="372">
        <f>'Order Form'!N203</f>
        <v>0</v>
      </c>
      <c r="K1649" s="367" t="str">
        <f t="shared" si="108"/>
        <v>F</v>
      </c>
      <c r="L16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49" s="367" t="str">
        <f>"SS2016"&amp;"-"&amp;D1649&amp;"-"&amp;'Order Form'!$P$3&amp;"-4"</f>
        <v>SS2016-0-1-4</v>
      </c>
    </row>
    <row r="1650" spans="1:13" x14ac:dyDescent="0.25">
      <c r="A1650" s="364">
        <f>'Order Form'!A204</f>
        <v>111660.789</v>
      </c>
      <c r="B1650" s="365">
        <f t="shared" si="106"/>
        <v>111660.789</v>
      </c>
      <c r="C1650" s="366">
        <f t="shared" si="107"/>
        <v>111660.789</v>
      </c>
      <c r="D1650" s="367">
        <f>'Order Form'!$N$2</f>
        <v>0</v>
      </c>
      <c r="E1650" s="368">
        <f>'Order Form'!$N$11</f>
        <v>0</v>
      </c>
      <c r="F1650" s="368" t="str">
        <f>IF(ISBLANK('Order Form'!$N$12),"",'Order Form'!$N$12)</f>
        <v/>
      </c>
      <c r="G1650" s="369">
        <f t="shared" ca="1" si="109"/>
        <v>42157</v>
      </c>
      <c r="H1650" s="370">
        <f>'Order Form'!$N$13</f>
        <v>0</v>
      </c>
      <c r="I1650" s="371">
        <f>'Order Form'!E204</f>
        <v>12.5</v>
      </c>
      <c r="J1650" s="372">
        <f>'Order Form'!N204</f>
        <v>0</v>
      </c>
      <c r="K1650" s="367" t="str">
        <f t="shared" si="108"/>
        <v>F</v>
      </c>
      <c r="L16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0" s="367" t="str">
        <f>"SS2016"&amp;"-"&amp;D1650&amp;"-"&amp;'Order Form'!$P$3&amp;"-4"</f>
        <v>SS2016-0-1-4</v>
      </c>
    </row>
    <row r="1651" spans="1:13" x14ac:dyDescent="0.25">
      <c r="A1651" s="364">
        <f>'Order Form'!A205</f>
        <v>107745</v>
      </c>
      <c r="B1651" s="365">
        <f t="shared" si="106"/>
        <v>107745</v>
      </c>
      <c r="C1651" s="366">
        <f t="shared" si="107"/>
        <v>107745</v>
      </c>
      <c r="D1651" s="367">
        <f>'Order Form'!$N$2</f>
        <v>0</v>
      </c>
      <c r="E1651" s="368">
        <f>'Order Form'!$N$11</f>
        <v>0</v>
      </c>
      <c r="F1651" s="368" t="str">
        <f>IF(ISBLANK('Order Form'!$N$12),"",'Order Form'!$N$12)</f>
        <v/>
      </c>
      <c r="G1651" s="369">
        <f t="shared" ca="1" si="109"/>
        <v>42157</v>
      </c>
      <c r="H1651" s="370">
        <f>'Order Form'!$N$13</f>
        <v>0</v>
      </c>
      <c r="I1651" s="371">
        <f>'Order Form'!E205</f>
        <v>12.5</v>
      </c>
      <c r="J1651" s="372">
        <f>'Order Form'!N205</f>
        <v>0</v>
      </c>
      <c r="K1651" s="367" t="str">
        <f t="shared" si="108"/>
        <v>F</v>
      </c>
      <c r="L16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1" s="367" t="str">
        <f>"SS2016"&amp;"-"&amp;D1651&amp;"-"&amp;'Order Form'!$P$3&amp;"-4"</f>
        <v>SS2016-0-1-4</v>
      </c>
    </row>
    <row r="1652" spans="1:13" x14ac:dyDescent="0.25">
      <c r="A1652" s="364">
        <f>'Order Form'!A206</f>
        <v>111661.55499999999</v>
      </c>
      <c r="B1652" s="365">
        <f t="shared" si="106"/>
        <v>111661.55499999999</v>
      </c>
      <c r="C1652" s="366">
        <f t="shared" si="107"/>
        <v>111661.55499999999</v>
      </c>
      <c r="D1652" s="367">
        <f>'Order Form'!$N$2</f>
        <v>0</v>
      </c>
      <c r="E1652" s="368">
        <f>'Order Form'!$N$11</f>
        <v>0</v>
      </c>
      <c r="F1652" s="368" t="str">
        <f>IF(ISBLANK('Order Form'!$N$12),"",'Order Form'!$N$12)</f>
        <v/>
      </c>
      <c r="G1652" s="369">
        <f t="shared" ca="1" si="109"/>
        <v>42157</v>
      </c>
      <c r="H1652" s="370">
        <f>'Order Form'!$N$13</f>
        <v>0</v>
      </c>
      <c r="I1652" s="371">
        <f>'Order Form'!E206</f>
        <v>12.5</v>
      </c>
      <c r="J1652" s="372">
        <f>'Order Form'!N206</f>
        <v>0</v>
      </c>
      <c r="K1652" s="367" t="str">
        <f t="shared" si="108"/>
        <v>F</v>
      </c>
      <c r="L16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2" s="367" t="str">
        <f>"SS2016"&amp;"-"&amp;D1652&amp;"-"&amp;'Order Form'!$P$3&amp;"-4"</f>
        <v>SS2016-0-1-4</v>
      </c>
    </row>
    <row r="1653" spans="1:13" x14ac:dyDescent="0.25">
      <c r="A1653" s="364">
        <f>'Order Form'!A207</f>
        <v>100060</v>
      </c>
      <c r="B1653" s="365">
        <f t="shared" si="106"/>
        <v>100060</v>
      </c>
      <c r="C1653" s="366">
        <f t="shared" si="107"/>
        <v>100060</v>
      </c>
      <c r="D1653" s="367">
        <f>'Order Form'!$N$2</f>
        <v>0</v>
      </c>
      <c r="E1653" s="368">
        <f>'Order Form'!$N$11</f>
        <v>0</v>
      </c>
      <c r="F1653" s="368" t="str">
        <f>IF(ISBLANK('Order Form'!$N$12),"",'Order Form'!$N$12)</f>
        <v/>
      </c>
      <c r="G1653" s="369">
        <f t="shared" ca="1" si="109"/>
        <v>42157</v>
      </c>
      <c r="H1653" s="370">
        <f>'Order Form'!$N$13</f>
        <v>0</v>
      </c>
      <c r="I1653" s="371">
        <f>'Order Form'!E207</f>
        <v>12.5</v>
      </c>
      <c r="J1653" s="372">
        <f>'Order Form'!N207</f>
        <v>0</v>
      </c>
      <c r="K1653" s="367" t="str">
        <f t="shared" si="108"/>
        <v>F</v>
      </c>
      <c r="L16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3" s="367" t="str">
        <f>"SS2016"&amp;"-"&amp;D1653&amp;"-"&amp;'Order Form'!$P$3&amp;"-4"</f>
        <v>SS2016-0-1-4</v>
      </c>
    </row>
    <row r="1654" spans="1:13" x14ac:dyDescent="0.25">
      <c r="A1654" s="364">
        <f>'Order Form'!A208</f>
        <v>111640.5</v>
      </c>
      <c r="B1654" s="365">
        <f t="shared" si="106"/>
        <v>111640.5</v>
      </c>
      <c r="C1654" s="366">
        <f t="shared" si="107"/>
        <v>111640.5</v>
      </c>
      <c r="D1654" s="367">
        <f>'Order Form'!$N$2</f>
        <v>0</v>
      </c>
      <c r="E1654" s="368">
        <f>'Order Form'!$N$11</f>
        <v>0</v>
      </c>
      <c r="F1654" s="368" t="str">
        <f>IF(ISBLANK('Order Form'!$N$12),"",'Order Form'!$N$12)</f>
        <v/>
      </c>
      <c r="G1654" s="369">
        <f t="shared" ca="1" si="109"/>
        <v>42157</v>
      </c>
      <c r="H1654" s="370">
        <f>'Order Form'!$N$13</f>
        <v>0</v>
      </c>
      <c r="I1654" s="371">
        <f>'Order Form'!E208</f>
        <v>12.5</v>
      </c>
      <c r="J1654" s="372">
        <f>'Order Form'!N208</f>
        <v>0</v>
      </c>
      <c r="K1654" s="367" t="str">
        <f t="shared" si="108"/>
        <v>F</v>
      </c>
      <c r="L16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4" s="367" t="str">
        <f>"SS2016"&amp;"-"&amp;D1654&amp;"-"&amp;'Order Form'!$P$3&amp;"-4"</f>
        <v>SS2016-0-1-4</v>
      </c>
    </row>
    <row r="1655" spans="1:13" x14ac:dyDescent="0.25">
      <c r="A1655" s="364">
        <f>'Order Form'!A209</f>
        <v>111630.75199999999</v>
      </c>
      <c r="B1655" s="365">
        <f t="shared" si="106"/>
        <v>111630.75199999999</v>
      </c>
      <c r="C1655" s="366">
        <f t="shared" si="107"/>
        <v>111630.75199999999</v>
      </c>
      <c r="D1655" s="367">
        <f>'Order Form'!$N$2</f>
        <v>0</v>
      </c>
      <c r="E1655" s="368">
        <f>'Order Form'!$N$11</f>
        <v>0</v>
      </c>
      <c r="F1655" s="368" t="str">
        <f>IF(ISBLANK('Order Form'!$N$12),"",'Order Form'!$N$12)</f>
        <v/>
      </c>
      <c r="G1655" s="369">
        <f t="shared" ca="1" si="109"/>
        <v>42157</v>
      </c>
      <c r="H1655" s="370">
        <f>'Order Form'!$N$13</f>
        <v>0</v>
      </c>
      <c r="I1655" s="371">
        <f>'Order Form'!E209</f>
        <v>12.5</v>
      </c>
      <c r="J1655" s="372">
        <f>'Order Form'!N209</f>
        <v>0</v>
      </c>
      <c r="K1655" s="367" t="str">
        <f t="shared" si="108"/>
        <v>F</v>
      </c>
      <c r="L16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5" s="367" t="str">
        <f>"SS2016"&amp;"-"&amp;D1655&amp;"-"&amp;'Order Form'!$P$3&amp;"-4"</f>
        <v>SS2016-0-1-4</v>
      </c>
    </row>
    <row r="1656" spans="1:13" x14ac:dyDescent="0.25">
      <c r="A1656" s="364">
        <f>'Order Form'!A210</f>
        <v>108693</v>
      </c>
      <c r="B1656" s="365">
        <f t="shared" ref="B1656:B1719" si="110">A1656</f>
        <v>108693</v>
      </c>
      <c r="C1656" s="366">
        <f t="shared" ref="C1656:C1719" si="111">IF(B1656=0,A1656,B1656)</f>
        <v>108693</v>
      </c>
      <c r="D1656" s="367">
        <f>'Order Form'!$N$2</f>
        <v>0</v>
      </c>
      <c r="E1656" s="368">
        <f>'Order Form'!$N$11</f>
        <v>0</v>
      </c>
      <c r="F1656" s="368" t="str">
        <f>IF(ISBLANK('Order Form'!$N$12),"",'Order Form'!$N$12)</f>
        <v/>
      </c>
      <c r="G1656" s="369">
        <f t="shared" ca="1" si="109"/>
        <v>42157</v>
      </c>
      <c r="H1656" s="370">
        <f>'Order Form'!$N$13</f>
        <v>0</v>
      </c>
      <c r="I1656" s="371">
        <f>'Order Form'!E210</f>
        <v>12.5</v>
      </c>
      <c r="J1656" s="372">
        <f>'Order Form'!N210</f>
        <v>0</v>
      </c>
      <c r="K1656" s="367" t="str">
        <f t="shared" ref="K1656:K1719" si="112">IF(J1656=0,"F","T")</f>
        <v>F</v>
      </c>
      <c r="L16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6" s="367" t="str">
        <f>"SS2016"&amp;"-"&amp;D1656&amp;"-"&amp;'Order Form'!$P$3&amp;"-4"</f>
        <v>SS2016-0-1-4</v>
      </c>
    </row>
    <row r="1657" spans="1:13" x14ac:dyDescent="0.25">
      <c r="A1657" s="364">
        <f>'Order Form'!A211</f>
        <v>108694</v>
      </c>
      <c r="B1657" s="365">
        <f t="shared" si="110"/>
        <v>108694</v>
      </c>
      <c r="C1657" s="366">
        <f t="shared" si="111"/>
        <v>108694</v>
      </c>
      <c r="D1657" s="367">
        <f>'Order Form'!$N$2</f>
        <v>0</v>
      </c>
      <c r="E1657" s="368">
        <f>'Order Form'!$N$11</f>
        <v>0</v>
      </c>
      <c r="F1657" s="368" t="str">
        <f>IF(ISBLANK('Order Form'!$N$12),"",'Order Form'!$N$12)</f>
        <v/>
      </c>
      <c r="G1657" s="369">
        <f t="shared" ca="1" si="109"/>
        <v>42157</v>
      </c>
      <c r="H1657" s="370">
        <f>'Order Form'!$N$13</f>
        <v>0</v>
      </c>
      <c r="I1657" s="371">
        <f>'Order Form'!E211</f>
        <v>12.5</v>
      </c>
      <c r="J1657" s="372">
        <f>'Order Form'!N211</f>
        <v>0</v>
      </c>
      <c r="K1657" s="367" t="str">
        <f t="shared" si="112"/>
        <v>F</v>
      </c>
      <c r="L16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7" s="367" t="str">
        <f>"SS2016"&amp;"-"&amp;D1657&amp;"-"&amp;'Order Form'!$P$3&amp;"-4"</f>
        <v>SS2016-0-1-4</v>
      </c>
    </row>
    <row r="1658" spans="1:13" x14ac:dyDescent="0.25">
      <c r="A1658" s="364">
        <f>'Order Form'!A212</f>
        <v>111658.409</v>
      </c>
      <c r="B1658" s="365">
        <f t="shared" si="110"/>
        <v>111658.409</v>
      </c>
      <c r="C1658" s="366">
        <f t="shared" si="111"/>
        <v>111658.409</v>
      </c>
      <c r="D1658" s="367">
        <f>'Order Form'!$N$2</f>
        <v>0</v>
      </c>
      <c r="E1658" s="368">
        <f>'Order Form'!$N$11</f>
        <v>0</v>
      </c>
      <c r="F1658" s="368" t="str">
        <f>IF(ISBLANK('Order Form'!$N$12),"",'Order Form'!$N$12)</f>
        <v/>
      </c>
      <c r="G1658" s="369">
        <f t="shared" ca="1" si="109"/>
        <v>42157</v>
      </c>
      <c r="H1658" s="370">
        <f>'Order Form'!$N$13</f>
        <v>0</v>
      </c>
      <c r="I1658" s="371">
        <f>'Order Form'!E212</f>
        <v>12.5</v>
      </c>
      <c r="J1658" s="372">
        <f>'Order Form'!N212</f>
        <v>0</v>
      </c>
      <c r="K1658" s="367" t="str">
        <f t="shared" si="112"/>
        <v>F</v>
      </c>
      <c r="L16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8" s="367" t="str">
        <f>"SS2016"&amp;"-"&amp;D1658&amp;"-"&amp;'Order Form'!$P$3&amp;"-4"</f>
        <v>SS2016-0-1-4</v>
      </c>
    </row>
    <row r="1659" spans="1:13" x14ac:dyDescent="0.25">
      <c r="A1659" s="364">
        <f>'Order Form'!A213</f>
        <v>100069</v>
      </c>
      <c r="B1659" s="365">
        <f t="shared" si="110"/>
        <v>100069</v>
      </c>
      <c r="C1659" s="366">
        <f t="shared" si="111"/>
        <v>100069</v>
      </c>
      <c r="D1659" s="367">
        <f>'Order Form'!$N$2</f>
        <v>0</v>
      </c>
      <c r="E1659" s="368">
        <f>'Order Form'!$N$11</f>
        <v>0</v>
      </c>
      <c r="F1659" s="368" t="str">
        <f>IF(ISBLANK('Order Form'!$N$12),"",'Order Form'!$N$12)</f>
        <v/>
      </c>
      <c r="G1659" s="369">
        <f t="shared" ca="1" si="109"/>
        <v>42157</v>
      </c>
      <c r="H1659" s="370">
        <f>'Order Form'!$N$13</f>
        <v>0</v>
      </c>
      <c r="I1659" s="371">
        <f>'Order Form'!E213</f>
        <v>12.5</v>
      </c>
      <c r="J1659" s="372">
        <f>'Order Form'!N213</f>
        <v>0</v>
      </c>
      <c r="K1659" s="367" t="str">
        <f t="shared" si="112"/>
        <v>F</v>
      </c>
      <c r="L16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59" s="367" t="str">
        <f>"SS2016"&amp;"-"&amp;D1659&amp;"-"&amp;'Order Form'!$P$3&amp;"-4"</f>
        <v>SS2016-0-1-4</v>
      </c>
    </row>
    <row r="1660" spans="1:13" x14ac:dyDescent="0.25">
      <c r="A1660" s="364">
        <f>'Order Form'!A214</f>
        <v>111659.845</v>
      </c>
      <c r="B1660" s="365">
        <f t="shared" si="110"/>
        <v>111659.845</v>
      </c>
      <c r="C1660" s="366">
        <f t="shared" si="111"/>
        <v>111659.845</v>
      </c>
      <c r="D1660" s="367">
        <f>'Order Form'!$N$2</f>
        <v>0</v>
      </c>
      <c r="E1660" s="368">
        <f>'Order Form'!$N$11</f>
        <v>0</v>
      </c>
      <c r="F1660" s="368" t="str">
        <f>IF(ISBLANK('Order Form'!$N$12),"",'Order Form'!$N$12)</f>
        <v/>
      </c>
      <c r="G1660" s="369">
        <f t="shared" ca="1" si="109"/>
        <v>42157</v>
      </c>
      <c r="H1660" s="370">
        <f>'Order Form'!$N$13</f>
        <v>0</v>
      </c>
      <c r="I1660" s="371">
        <f>'Order Form'!E214</f>
        <v>12.5</v>
      </c>
      <c r="J1660" s="372">
        <f>'Order Form'!N214</f>
        <v>0</v>
      </c>
      <c r="K1660" s="367" t="str">
        <f t="shared" si="112"/>
        <v>F</v>
      </c>
      <c r="L16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0" s="367" t="str">
        <f>"SS2016"&amp;"-"&amp;D1660&amp;"-"&amp;'Order Form'!$P$3&amp;"-4"</f>
        <v>SS2016-0-1-4</v>
      </c>
    </row>
    <row r="1661" spans="1:13" x14ac:dyDescent="0.25">
      <c r="A1661" s="364">
        <f>'Order Form'!A215</f>
        <v>108695</v>
      </c>
      <c r="B1661" s="365">
        <f t="shared" si="110"/>
        <v>108695</v>
      </c>
      <c r="C1661" s="366">
        <f t="shared" si="111"/>
        <v>108695</v>
      </c>
      <c r="D1661" s="367">
        <f>'Order Form'!$N$2</f>
        <v>0</v>
      </c>
      <c r="E1661" s="368">
        <f>'Order Form'!$N$11</f>
        <v>0</v>
      </c>
      <c r="F1661" s="368" t="str">
        <f>IF(ISBLANK('Order Form'!$N$12),"",'Order Form'!$N$12)</f>
        <v/>
      </c>
      <c r="G1661" s="369">
        <f t="shared" ca="1" si="109"/>
        <v>42157</v>
      </c>
      <c r="H1661" s="370">
        <f>'Order Form'!$N$13</f>
        <v>0</v>
      </c>
      <c r="I1661" s="371">
        <f>'Order Form'!E215</f>
        <v>12.5</v>
      </c>
      <c r="J1661" s="372">
        <f>'Order Form'!N215</f>
        <v>0</v>
      </c>
      <c r="K1661" s="367" t="str">
        <f t="shared" si="112"/>
        <v>F</v>
      </c>
      <c r="L16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1" s="367" t="str">
        <f>"SS2016"&amp;"-"&amp;D1661&amp;"-"&amp;'Order Form'!$P$3&amp;"-4"</f>
        <v>SS2016-0-1-4</v>
      </c>
    </row>
    <row r="1662" spans="1:13" x14ac:dyDescent="0.25">
      <c r="A1662" s="364">
        <f>'Order Form'!A216</f>
        <v>111657.55499999999</v>
      </c>
      <c r="B1662" s="365">
        <f t="shared" si="110"/>
        <v>111657.55499999999</v>
      </c>
      <c r="C1662" s="366">
        <f t="shared" si="111"/>
        <v>111657.55499999999</v>
      </c>
      <c r="D1662" s="367">
        <f>'Order Form'!$N$2</f>
        <v>0</v>
      </c>
      <c r="E1662" s="368">
        <f>'Order Form'!$N$11</f>
        <v>0</v>
      </c>
      <c r="F1662" s="368" t="str">
        <f>IF(ISBLANK('Order Form'!$N$12),"",'Order Form'!$N$12)</f>
        <v/>
      </c>
      <c r="G1662" s="369">
        <f t="shared" ca="1" si="109"/>
        <v>42157</v>
      </c>
      <c r="H1662" s="370">
        <f>'Order Form'!$N$13</f>
        <v>0</v>
      </c>
      <c r="I1662" s="371">
        <f>'Order Form'!E216</f>
        <v>12.5</v>
      </c>
      <c r="J1662" s="372">
        <f>'Order Form'!N216</f>
        <v>0</v>
      </c>
      <c r="K1662" s="367" t="str">
        <f t="shared" si="112"/>
        <v>F</v>
      </c>
      <c r="L16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2" s="367" t="str">
        <f>"SS2016"&amp;"-"&amp;D1662&amp;"-"&amp;'Order Form'!$P$3&amp;"-4"</f>
        <v>SS2016-0-1-4</v>
      </c>
    </row>
    <row r="1663" spans="1:13" x14ac:dyDescent="0.25">
      <c r="A1663" s="364">
        <f>'Order Form'!A217</f>
        <v>108701</v>
      </c>
      <c r="B1663" s="365">
        <f t="shared" si="110"/>
        <v>108701</v>
      </c>
      <c r="C1663" s="366">
        <f t="shared" si="111"/>
        <v>108701</v>
      </c>
      <c r="D1663" s="367">
        <f>'Order Form'!$N$2</f>
        <v>0</v>
      </c>
      <c r="E1663" s="368">
        <f>'Order Form'!$N$11</f>
        <v>0</v>
      </c>
      <c r="F1663" s="368" t="str">
        <f>IF(ISBLANK('Order Form'!$N$12),"",'Order Form'!$N$12)</f>
        <v/>
      </c>
      <c r="G1663" s="369">
        <f t="shared" ca="1" si="109"/>
        <v>42157</v>
      </c>
      <c r="H1663" s="370">
        <f>'Order Form'!$N$13</f>
        <v>0</v>
      </c>
      <c r="I1663" s="371">
        <f>'Order Form'!E217</f>
        <v>12.5</v>
      </c>
      <c r="J1663" s="372">
        <f>'Order Form'!N217</f>
        <v>0</v>
      </c>
      <c r="K1663" s="367" t="str">
        <f t="shared" si="112"/>
        <v>F</v>
      </c>
      <c r="L16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3" s="367" t="str">
        <f>"SS2016"&amp;"-"&amp;D1663&amp;"-"&amp;'Order Form'!$P$3&amp;"-4"</f>
        <v>SS2016-0-1-4</v>
      </c>
    </row>
    <row r="1664" spans="1:13" x14ac:dyDescent="0.25">
      <c r="A1664" s="364">
        <f>'Order Form'!A218</f>
        <v>108702</v>
      </c>
      <c r="B1664" s="365">
        <f t="shared" si="110"/>
        <v>108702</v>
      </c>
      <c r="C1664" s="366">
        <f t="shared" si="111"/>
        <v>108702</v>
      </c>
      <c r="D1664" s="367">
        <f>'Order Form'!$N$2</f>
        <v>0</v>
      </c>
      <c r="E1664" s="368">
        <f>'Order Form'!$N$11</f>
        <v>0</v>
      </c>
      <c r="F1664" s="368" t="str">
        <f>IF(ISBLANK('Order Form'!$N$12),"",'Order Form'!$N$12)</f>
        <v/>
      </c>
      <c r="G1664" s="369">
        <f t="shared" ca="1" si="109"/>
        <v>42157</v>
      </c>
      <c r="H1664" s="370">
        <f>'Order Form'!$N$13</f>
        <v>0</v>
      </c>
      <c r="I1664" s="371">
        <f>'Order Form'!E218</f>
        <v>12.5</v>
      </c>
      <c r="J1664" s="372">
        <f>'Order Form'!N218</f>
        <v>0</v>
      </c>
      <c r="K1664" s="367" t="str">
        <f t="shared" si="112"/>
        <v>F</v>
      </c>
      <c r="L16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4" s="367" t="str">
        <f>"SS2016"&amp;"-"&amp;D1664&amp;"-"&amp;'Order Form'!$P$3&amp;"-4"</f>
        <v>SS2016-0-1-4</v>
      </c>
    </row>
    <row r="1665" spans="1:13" x14ac:dyDescent="0.25">
      <c r="A1665" s="364">
        <f>'Order Form'!A219</f>
        <v>111649.901</v>
      </c>
      <c r="B1665" s="365">
        <f t="shared" si="110"/>
        <v>111649.901</v>
      </c>
      <c r="C1665" s="366">
        <f t="shared" si="111"/>
        <v>111649.901</v>
      </c>
      <c r="D1665" s="367">
        <f>'Order Form'!$N$2</f>
        <v>0</v>
      </c>
      <c r="E1665" s="368">
        <f>'Order Form'!$N$11</f>
        <v>0</v>
      </c>
      <c r="F1665" s="368" t="str">
        <f>IF(ISBLANK('Order Form'!$N$12),"",'Order Form'!$N$12)</f>
        <v/>
      </c>
      <c r="G1665" s="369">
        <f t="shared" ca="1" si="109"/>
        <v>42157</v>
      </c>
      <c r="H1665" s="370">
        <f>'Order Form'!$N$13</f>
        <v>0</v>
      </c>
      <c r="I1665" s="371">
        <f>'Order Form'!E219</f>
        <v>12.5</v>
      </c>
      <c r="J1665" s="372">
        <f>'Order Form'!N219</f>
        <v>0</v>
      </c>
      <c r="K1665" s="367" t="str">
        <f t="shared" si="112"/>
        <v>F</v>
      </c>
      <c r="L16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5" s="367" t="str">
        <f>"SS2016"&amp;"-"&amp;D1665&amp;"-"&amp;'Order Form'!$P$3&amp;"-4"</f>
        <v>SS2016-0-1-4</v>
      </c>
    </row>
    <row r="1666" spans="1:13" x14ac:dyDescent="0.25">
      <c r="A1666" s="364">
        <f>'Order Form'!A220</f>
        <v>111648.55499999999</v>
      </c>
      <c r="B1666" s="365">
        <f t="shared" si="110"/>
        <v>111648.55499999999</v>
      </c>
      <c r="C1666" s="366">
        <f t="shared" si="111"/>
        <v>111648.55499999999</v>
      </c>
      <c r="D1666" s="367">
        <f>'Order Form'!$N$2</f>
        <v>0</v>
      </c>
      <c r="E1666" s="368">
        <f>'Order Form'!$N$11</f>
        <v>0</v>
      </c>
      <c r="F1666" s="368" t="str">
        <f>IF(ISBLANK('Order Form'!$N$12),"",'Order Form'!$N$12)</f>
        <v/>
      </c>
      <c r="G1666" s="369">
        <f t="shared" ref="G1666:G1729" ca="1" si="113">TODAY()</f>
        <v>42157</v>
      </c>
      <c r="H1666" s="370">
        <f>'Order Form'!$N$13</f>
        <v>0</v>
      </c>
      <c r="I1666" s="371">
        <f>'Order Form'!E220</f>
        <v>12.5</v>
      </c>
      <c r="J1666" s="372">
        <f>'Order Form'!N220</f>
        <v>0</v>
      </c>
      <c r="K1666" s="367" t="str">
        <f t="shared" si="112"/>
        <v>F</v>
      </c>
      <c r="L16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6" s="367" t="str">
        <f>"SS2016"&amp;"-"&amp;D1666&amp;"-"&amp;'Order Form'!$P$3&amp;"-4"</f>
        <v>SS2016-0-1-4</v>
      </c>
    </row>
    <row r="1667" spans="1:13" x14ac:dyDescent="0.25">
      <c r="A1667" s="364">
        <f>'Order Form'!A221</f>
        <v>111419</v>
      </c>
      <c r="B1667" s="365">
        <f t="shared" si="110"/>
        <v>111419</v>
      </c>
      <c r="C1667" s="366">
        <f t="shared" si="111"/>
        <v>111419</v>
      </c>
      <c r="D1667" s="367">
        <f>'Order Form'!$N$2</f>
        <v>0</v>
      </c>
      <c r="E1667" s="368">
        <f>'Order Form'!$N$11</f>
        <v>0</v>
      </c>
      <c r="F1667" s="368" t="str">
        <f>IF(ISBLANK('Order Form'!$N$12),"",'Order Form'!$N$12)</f>
        <v/>
      </c>
      <c r="G1667" s="369">
        <f t="shared" ca="1" si="113"/>
        <v>42157</v>
      </c>
      <c r="H1667" s="370">
        <f>'Order Form'!$N$13</f>
        <v>0</v>
      </c>
      <c r="I1667" s="371">
        <f>'Order Form'!E221</f>
        <v>12.5</v>
      </c>
      <c r="J1667" s="372">
        <f>'Order Form'!N221</f>
        <v>0</v>
      </c>
      <c r="K1667" s="367" t="str">
        <f t="shared" si="112"/>
        <v>F</v>
      </c>
      <c r="L16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7" s="367" t="str">
        <f>"SS2016"&amp;"-"&amp;D1667&amp;"-"&amp;'Order Form'!$P$3&amp;"-4"</f>
        <v>SS2016-0-1-4</v>
      </c>
    </row>
    <row r="1668" spans="1:13" x14ac:dyDescent="0.25">
      <c r="A1668" s="364">
        <f>'Order Form'!A222</f>
        <v>111420</v>
      </c>
      <c r="B1668" s="365">
        <f t="shared" si="110"/>
        <v>111420</v>
      </c>
      <c r="C1668" s="366">
        <f t="shared" si="111"/>
        <v>111420</v>
      </c>
      <c r="D1668" s="367">
        <f>'Order Form'!$N$2</f>
        <v>0</v>
      </c>
      <c r="E1668" s="368">
        <f>'Order Form'!$N$11</f>
        <v>0</v>
      </c>
      <c r="F1668" s="368" t="str">
        <f>IF(ISBLANK('Order Form'!$N$12),"",'Order Form'!$N$12)</f>
        <v/>
      </c>
      <c r="G1668" s="369">
        <f t="shared" ca="1" si="113"/>
        <v>42157</v>
      </c>
      <c r="H1668" s="370">
        <f>'Order Form'!$N$13</f>
        <v>0</v>
      </c>
      <c r="I1668" s="371">
        <f>'Order Form'!E222</f>
        <v>12.5</v>
      </c>
      <c r="J1668" s="372">
        <f>'Order Form'!N222</f>
        <v>0</v>
      </c>
      <c r="K1668" s="367" t="str">
        <f t="shared" si="112"/>
        <v>F</v>
      </c>
      <c r="L16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8" s="367" t="str">
        <f>"SS2016"&amp;"-"&amp;D1668&amp;"-"&amp;'Order Form'!$P$3&amp;"-4"</f>
        <v>SS2016-0-1-4</v>
      </c>
    </row>
    <row r="1669" spans="1:13" x14ac:dyDescent="0.25">
      <c r="A1669" s="364">
        <f>'Order Form'!A223</f>
        <v>111097</v>
      </c>
      <c r="B1669" s="365">
        <f t="shared" si="110"/>
        <v>111097</v>
      </c>
      <c r="C1669" s="366">
        <f t="shared" si="111"/>
        <v>111097</v>
      </c>
      <c r="D1669" s="367">
        <f>'Order Form'!$N$2</f>
        <v>0</v>
      </c>
      <c r="E1669" s="368">
        <f>'Order Form'!$N$11</f>
        <v>0</v>
      </c>
      <c r="F1669" s="368" t="str">
        <f>IF(ISBLANK('Order Form'!$N$12),"",'Order Form'!$N$12)</f>
        <v/>
      </c>
      <c r="G1669" s="369">
        <f t="shared" ca="1" si="113"/>
        <v>42157</v>
      </c>
      <c r="H1669" s="370">
        <f>'Order Form'!$N$13</f>
        <v>0</v>
      </c>
      <c r="I1669" s="371">
        <f>'Order Form'!E223</f>
        <v>12.5</v>
      </c>
      <c r="J1669" s="372">
        <f>'Order Form'!N223</f>
        <v>0</v>
      </c>
      <c r="K1669" s="367" t="str">
        <f t="shared" si="112"/>
        <v>F</v>
      </c>
      <c r="L16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69" s="367" t="str">
        <f>"SS2016"&amp;"-"&amp;D1669&amp;"-"&amp;'Order Form'!$P$3&amp;"-4"</f>
        <v>SS2016-0-1-4</v>
      </c>
    </row>
    <row r="1670" spans="1:13" x14ac:dyDescent="0.25">
      <c r="A1670" s="364">
        <f>'Order Form'!A224</f>
        <v>111651.522</v>
      </c>
      <c r="B1670" s="365">
        <f t="shared" si="110"/>
        <v>111651.522</v>
      </c>
      <c r="C1670" s="366">
        <f t="shared" si="111"/>
        <v>111651.522</v>
      </c>
      <c r="D1670" s="367">
        <f>'Order Form'!$N$2</f>
        <v>0</v>
      </c>
      <c r="E1670" s="368">
        <f>'Order Form'!$N$11</f>
        <v>0</v>
      </c>
      <c r="F1670" s="368" t="str">
        <f>IF(ISBLANK('Order Form'!$N$12),"",'Order Form'!$N$12)</f>
        <v/>
      </c>
      <c r="G1670" s="369">
        <f t="shared" ca="1" si="113"/>
        <v>42157</v>
      </c>
      <c r="H1670" s="370">
        <f>'Order Form'!$N$13</f>
        <v>0</v>
      </c>
      <c r="I1670" s="371">
        <f>'Order Form'!E224</f>
        <v>12.5</v>
      </c>
      <c r="J1670" s="372">
        <f>'Order Form'!N224</f>
        <v>0</v>
      </c>
      <c r="K1670" s="367" t="str">
        <f t="shared" si="112"/>
        <v>F</v>
      </c>
      <c r="L16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0" s="367" t="str">
        <f>"SS2016"&amp;"-"&amp;D1670&amp;"-"&amp;'Order Form'!$P$3&amp;"-4"</f>
        <v>SS2016-0-1-4</v>
      </c>
    </row>
    <row r="1671" spans="1:13" x14ac:dyDescent="0.25">
      <c r="A1671" s="364">
        <f>'Order Form'!A225</f>
        <v>108699</v>
      </c>
      <c r="B1671" s="365">
        <f t="shared" si="110"/>
        <v>108699</v>
      </c>
      <c r="C1671" s="366">
        <f t="shared" si="111"/>
        <v>108699</v>
      </c>
      <c r="D1671" s="367">
        <f>'Order Form'!$N$2</f>
        <v>0</v>
      </c>
      <c r="E1671" s="368">
        <f>'Order Form'!$N$11</f>
        <v>0</v>
      </c>
      <c r="F1671" s="368" t="str">
        <f>IF(ISBLANK('Order Form'!$N$12),"",'Order Form'!$N$12)</f>
        <v/>
      </c>
      <c r="G1671" s="369">
        <f t="shared" ca="1" si="113"/>
        <v>42157</v>
      </c>
      <c r="H1671" s="370">
        <f>'Order Form'!$N$13</f>
        <v>0</v>
      </c>
      <c r="I1671" s="371">
        <f>'Order Form'!E225</f>
        <v>12.5</v>
      </c>
      <c r="J1671" s="372">
        <f>'Order Form'!N225</f>
        <v>0</v>
      </c>
      <c r="K1671" s="367" t="str">
        <f t="shared" si="112"/>
        <v>F</v>
      </c>
      <c r="L16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1" s="367" t="str">
        <f>"SS2016"&amp;"-"&amp;D1671&amp;"-"&amp;'Order Form'!$P$3&amp;"-4"</f>
        <v>SS2016-0-1-4</v>
      </c>
    </row>
    <row r="1672" spans="1:13" x14ac:dyDescent="0.25">
      <c r="A1672" s="364">
        <f>'Order Form'!A226</f>
        <v>111442.901</v>
      </c>
      <c r="B1672" s="365">
        <f t="shared" si="110"/>
        <v>111442.901</v>
      </c>
      <c r="C1672" s="366">
        <f t="shared" si="111"/>
        <v>111442.901</v>
      </c>
      <c r="D1672" s="367">
        <f>'Order Form'!$N$2</f>
        <v>0</v>
      </c>
      <c r="E1672" s="368">
        <f>'Order Form'!$N$11</f>
        <v>0</v>
      </c>
      <c r="F1672" s="368" t="str">
        <f>IF(ISBLANK('Order Form'!$N$12),"",'Order Form'!$N$12)</f>
        <v/>
      </c>
      <c r="G1672" s="369">
        <f t="shared" ca="1" si="113"/>
        <v>42157</v>
      </c>
      <c r="H1672" s="370">
        <f>'Order Form'!$N$13</f>
        <v>0</v>
      </c>
      <c r="I1672" s="371">
        <f>'Order Form'!E226</f>
        <v>12.5</v>
      </c>
      <c r="J1672" s="372">
        <f>'Order Form'!N226</f>
        <v>0</v>
      </c>
      <c r="K1672" s="367" t="str">
        <f t="shared" si="112"/>
        <v>F</v>
      </c>
      <c r="L16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2" s="367" t="str">
        <f>"SS2016"&amp;"-"&amp;D1672&amp;"-"&amp;'Order Form'!$P$3&amp;"-4"</f>
        <v>SS2016-0-1-4</v>
      </c>
    </row>
    <row r="1673" spans="1:13" x14ac:dyDescent="0.25">
      <c r="A1673" s="364">
        <f>'Order Form'!A227</f>
        <v>105815</v>
      </c>
      <c r="B1673" s="365">
        <f t="shared" si="110"/>
        <v>105815</v>
      </c>
      <c r="C1673" s="366">
        <f t="shared" si="111"/>
        <v>105815</v>
      </c>
      <c r="D1673" s="367">
        <f>'Order Form'!$N$2</f>
        <v>0</v>
      </c>
      <c r="E1673" s="368">
        <f>'Order Form'!$N$11</f>
        <v>0</v>
      </c>
      <c r="F1673" s="368" t="str">
        <f>IF(ISBLANK('Order Form'!$N$12),"",'Order Form'!$N$12)</f>
        <v/>
      </c>
      <c r="G1673" s="369">
        <f t="shared" ca="1" si="113"/>
        <v>42157</v>
      </c>
      <c r="H1673" s="370">
        <f>'Order Form'!$N$13</f>
        <v>0</v>
      </c>
      <c r="I1673" s="371">
        <f>'Order Form'!E227</f>
        <v>12.5</v>
      </c>
      <c r="J1673" s="372">
        <f>'Order Form'!N227</f>
        <v>0</v>
      </c>
      <c r="K1673" s="367" t="str">
        <f t="shared" si="112"/>
        <v>F</v>
      </c>
      <c r="L16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3" s="367" t="str">
        <f>"SS2016"&amp;"-"&amp;D1673&amp;"-"&amp;'Order Form'!$P$3&amp;"-4"</f>
        <v>SS2016-0-1-4</v>
      </c>
    </row>
    <row r="1674" spans="1:13" x14ac:dyDescent="0.25">
      <c r="A1674" s="364">
        <f>'Order Form'!A228</f>
        <v>107713</v>
      </c>
      <c r="B1674" s="365">
        <f t="shared" si="110"/>
        <v>107713</v>
      </c>
      <c r="C1674" s="366">
        <f t="shared" si="111"/>
        <v>107713</v>
      </c>
      <c r="D1674" s="367">
        <f>'Order Form'!$N$2</f>
        <v>0</v>
      </c>
      <c r="E1674" s="368">
        <f>'Order Form'!$N$11</f>
        <v>0</v>
      </c>
      <c r="F1674" s="368" t="str">
        <f>IF(ISBLANK('Order Form'!$N$12),"",'Order Form'!$N$12)</f>
        <v/>
      </c>
      <c r="G1674" s="369">
        <f t="shared" ca="1" si="113"/>
        <v>42157</v>
      </c>
      <c r="H1674" s="370">
        <f>'Order Form'!$N$13</f>
        <v>0</v>
      </c>
      <c r="I1674" s="371">
        <f>'Order Form'!E228</f>
        <v>12.5</v>
      </c>
      <c r="J1674" s="372">
        <f>'Order Form'!N228</f>
        <v>0</v>
      </c>
      <c r="K1674" s="367" t="str">
        <f t="shared" si="112"/>
        <v>F</v>
      </c>
      <c r="L16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4" s="367" t="str">
        <f>"SS2016"&amp;"-"&amp;D1674&amp;"-"&amp;'Order Form'!$P$3&amp;"-4"</f>
        <v>SS2016-0-1-4</v>
      </c>
    </row>
    <row r="1675" spans="1:13" x14ac:dyDescent="0.25">
      <c r="A1675" s="364">
        <f>'Order Form'!A229</f>
        <v>108689</v>
      </c>
      <c r="B1675" s="365">
        <f t="shared" si="110"/>
        <v>108689</v>
      </c>
      <c r="C1675" s="366">
        <f t="shared" si="111"/>
        <v>108689</v>
      </c>
      <c r="D1675" s="367">
        <f>'Order Form'!$N$2</f>
        <v>0</v>
      </c>
      <c r="E1675" s="368">
        <f>'Order Form'!$N$11</f>
        <v>0</v>
      </c>
      <c r="F1675" s="368" t="str">
        <f>IF(ISBLANK('Order Form'!$N$12),"",'Order Form'!$N$12)</f>
        <v/>
      </c>
      <c r="G1675" s="369">
        <f t="shared" ca="1" si="113"/>
        <v>42157</v>
      </c>
      <c r="H1675" s="370">
        <f>'Order Form'!$N$13</f>
        <v>0</v>
      </c>
      <c r="I1675" s="371">
        <f>'Order Form'!E229</f>
        <v>12.5</v>
      </c>
      <c r="J1675" s="372">
        <f>'Order Form'!N229</f>
        <v>0</v>
      </c>
      <c r="K1675" s="367" t="str">
        <f t="shared" si="112"/>
        <v>F</v>
      </c>
      <c r="L16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5" s="367" t="str">
        <f>"SS2016"&amp;"-"&amp;D1675&amp;"-"&amp;'Order Form'!$P$3&amp;"-4"</f>
        <v>SS2016-0-1-4</v>
      </c>
    </row>
    <row r="1676" spans="1:13" x14ac:dyDescent="0.25">
      <c r="A1676" s="364">
        <f>'Order Form'!A230</f>
        <v>111653.901</v>
      </c>
      <c r="B1676" s="365">
        <f t="shared" si="110"/>
        <v>111653.901</v>
      </c>
      <c r="C1676" s="366">
        <f t="shared" si="111"/>
        <v>111653.901</v>
      </c>
      <c r="D1676" s="367">
        <f>'Order Form'!$N$2</f>
        <v>0</v>
      </c>
      <c r="E1676" s="368">
        <f>'Order Form'!$N$11</f>
        <v>0</v>
      </c>
      <c r="F1676" s="368" t="str">
        <f>IF(ISBLANK('Order Form'!$N$12),"",'Order Form'!$N$12)</f>
        <v/>
      </c>
      <c r="G1676" s="369">
        <f t="shared" ca="1" si="113"/>
        <v>42157</v>
      </c>
      <c r="H1676" s="370">
        <f>'Order Form'!$N$13</f>
        <v>0</v>
      </c>
      <c r="I1676" s="371">
        <f>'Order Form'!E230</f>
        <v>12.5</v>
      </c>
      <c r="J1676" s="372">
        <f>'Order Form'!N230</f>
        <v>0</v>
      </c>
      <c r="K1676" s="367" t="str">
        <f t="shared" si="112"/>
        <v>F</v>
      </c>
      <c r="L16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6" s="367" t="str">
        <f>"SS2016"&amp;"-"&amp;D1676&amp;"-"&amp;'Order Form'!$P$3&amp;"-4"</f>
        <v>SS2016-0-1-4</v>
      </c>
    </row>
    <row r="1677" spans="1:13" x14ac:dyDescent="0.25">
      <c r="A1677" s="364">
        <f>'Order Form'!A231</f>
        <v>111653.325</v>
      </c>
      <c r="B1677" s="365">
        <f t="shared" si="110"/>
        <v>111653.325</v>
      </c>
      <c r="C1677" s="366">
        <f t="shared" si="111"/>
        <v>111653.325</v>
      </c>
      <c r="D1677" s="367">
        <f>'Order Form'!$N$2</f>
        <v>0</v>
      </c>
      <c r="E1677" s="368">
        <f>'Order Form'!$N$11</f>
        <v>0</v>
      </c>
      <c r="F1677" s="368" t="str">
        <f>IF(ISBLANK('Order Form'!$N$12),"",'Order Form'!$N$12)</f>
        <v/>
      </c>
      <c r="G1677" s="369">
        <f t="shared" ca="1" si="113"/>
        <v>42157</v>
      </c>
      <c r="H1677" s="370">
        <f>'Order Form'!$N$13</f>
        <v>0</v>
      </c>
      <c r="I1677" s="371">
        <f>'Order Form'!E231</f>
        <v>12.5</v>
      </c>
      <c r="J1677" s="372">
        <f>'Order Form'!N231</f>
        <v>0</v>
      </c>
      <c r="K1677" s="367" t="str">
        <f t="shared" si="112"/>
        <v>F</v>
      </c>
      <c r="L16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7" s="367" t="str">
        <f>"SS2016"&amp;"-"&amp;D1677&amp;"-"&amp;'Order Form'!$P$3&amp;"-4"</f>
        <v>SS2016-0-1-4</v>
      </c>
    </row>
    <row r="1678" spans="1:13" x14ac:dyDescent="0.25">
      <c r="A1678" s="364">
        <f>'Order Form'!A232</f>
        <v>100502</v>
      </c>
      <c r="B1678" s="365">
        <f t="shared" si="110"/>
        <v>100502</v>
      </c>
      <c r="C1678" s="366">
        <f t="shared" si="111"/>
        <v>100502</v>
      </c>
      <c r="D1678" s="367">
        <f>'Order Form'!$N$2</f>
        <v>0</v>
      </c>
      <c r="E1678" s="368">
        <f>'Order Form'!$N$11</f>
        <v>0</v>
      </c>
      <c r="F1678" s="368" t="str">
        <f>IF(ISBLANK('Order Form'!$N$12),"",'Order Form'!$N$12)</f>
        <v/>
      </c>
      <c r="G1678" s="369">
        <f t="shared" ca="1" si="113"/>
        <v>42157</v>
      </c>
      <c r="H1678" s="370">
        <f>'Order Form'!$N$13</f>
        <v>0</v>
      </c>
      <c r="I1678" s="371">
        <f>'Order Form'!E232</f>
        <v>12.5</v>
      </c>
      <c r="J1678" s="372">
        <f>'Order Form'!N232</f>
        <v>0</v>
      </c>
      <c r="K1678" s="367" t="str">
        <f t="shared" si="112"/>
        <v>F</v>
      </c>
      <c r="L16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8" s="367" t="str">
        <f>"SS2016"&amp;"-"&amp;D1678&amp;"-"&amp;'Order Form'!$P$3&amp;"-4"</f>
        <v>SS2016-0-1-4</v>
      </c>
    </row>
    <row r="1679" spans="1:13" x14ac:dyDescent="0.25">
      <c r="A1679" s="364">
        <f>'Order Form'!A233</f>
        <v>111650.789</v>
      </c>
      <c r="B1679" s="365">
        <f t="shared" si="110"/>
        <v>111650.789</v>
      </c>
      <c r="C1679" s="366">
        <f t="shared" si="111"/>
        <v>111650.789</v>
      </c>
      <c r="D1679" s="367">
        <f>'Order Form'!$N$2</f>
        <v>0</v>
      </c>
      <c r="E1679" s="368">
        <f>'Order Form'!$N$11</f>
        <v>0</v>
      </c>
      <c r="F1679" s="368" t="str">
        <f>IF(ISBLANK('Order Form'!$N$12),"",'Order Form'!$N$12)</f>
        <v/>
      </c>
      <c r="G1679" s="369">
        <f t="shared" ca="1" si="113"/>
        <v>42157</v>
      </c>
      <c r="H1679" s="370">
        <f>'Order Form'!$N$13</f>
        <v>0</v>
      </c>
      <c r="I1679" s="371">
        <f>'Order Form'!E233</f>
        <v>12.5</v>
      </c>
      <c r="J1679" s="372">
        <f>'Order Form'!N233</f>
        <v>0</v>
      </c>
      <c r="K1679" s="367" t="str">
        <f t="shared" si="112"/>
        <v>F</v>
      </c>
      <c r="L16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79" s="367" t="str">
        <f>"SS2016"&amp;"-"&amp;D1679&amp;"-"&amp;'Order Form'!$P$3&amp;"-4"</f>
        <v>SS2016-0-1-4</v>
      </c>
    </row>
    <row r="1680" spans="1:13" x14ac:dyDescent="0.25">
      <c r="A1680" s="364">
        <f>'Order Form'!A234</f>
        <v>100254</v>
      </c>
      <c r="B1680" s="365">
        <f t="shared" si="110"/>
        <v>100254</v>
      </c>
      <c r="C1680" s="366">
        <f t="shared" si="111"/>
        <v>100254</v>
      </c>
      <c r="D1680" s="367">
        <f>'Order Form'!$N$2</f>
        <v>0</v>
      </c>
      <c r="E1680" s="368">
        <f>'Order Form'!$N$11</f>
        <v>0</v>
      </c>
      <c r="F1680" s="368" t="str">
        <f>IF(ISBLANK('Order Form'!$N$12),"",'Order Form'!$N$12)</f>
        <v/>
      </c>
      <c r="G1680" s="369">
        <f t="shared" ca="1" si="113"/>
        <v>42157</v>
      </c>
      <c r="H1680" s="370">
        <f>'Order Form'!$N$13</f>
        <v>0</v>
      </c>
      <c r="I1680" s="371">
        <f>'Order Form'!E234</f>
        <v>12.5</v>
      </c>
      <c r="J1680" s="372">
        <f>'Order Form'!N234</f>
        <v>0</v>
      </c>
      <c r="K1680" s="367" t="str">
        <f t="shared" si="112"/>
        <v>F</v>
      </c>
      <c r="L16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0" s="367" t="str">
        <f>"SS2016"&amp;"-"&amp;D1680&amp;"-"&amp;'Order Form'!$P$3&amp;"-4"</f>
        <v>SS2016-0-1-4</v>
      </c>
    </row>
    <row r="1681" spans="1:13" x14ac:dyDescent="0.25">
      <c r="A1681" s="364">
        <f>'Order Form'!A235</f>
        <v>111652.791</v>
      </c>
      <c r="B1681" s="365">
        <f t="shared" si="110"/>
        <v>111652.791</v>
      </c>
      <c r="C1681" s="366">
        <f t="shared" si="111"/>
        <v>111652.791</v>
      </c>
      <c r="D1681" s="367">
        <f>'Order Form'!$N$2</f>
        <v>0</v>
      </c>
      <c r="E1681" s="368">
        <f>'Order Form'!$N$11</f>
        <v>0</v>
      </c>
      <c r="F1681" s="368" t="str">
        <f>IF(ISBLANK('Order Form'!$N$12),"",'Order Form'!$N$12)</f>
        <v/>
      </c>
      <c r="G1681" s="369">
        <f t="shared" ca="1" si="113"/>
        <v>42157</v>
      </c>
      <c r="H1681" s="370">
        <f>'Order Form'!$N$13</f>
        <v>0</v>
      </c>
      <c r="I1681" s="371">
        <f>'Order Form'!E235</f>
        <v>12.5</v>
      </c>
      <c r="J1681" s="372">
        <f>'Order Form'!N235</f>
        <v>0</v>
      </c>
      <c r="K1681" s="367" t="str">
        <f t="shared" si="112"/>
        <v>F</v>
      </c>
      <c r="L16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1" s="367" t="str">
        <f>"SS2016"&amp;"-"&amp;D1681&amp;"-"&amp;'Order Form'!$P$3&amp;"-4"</f>
        <v>SS2016-0-1-4</v>
      </c>
    </row>
    <row r="1682" spans="1:13" x14ac:dyDescent="0.25">
      <c r="A1682" s="364">
        <f>'Order Form'!A236</f>
        <v>108756</v>
      </c>
      <c r="B1682" s="365">
        <f t="shared" si="110"/>
        <v>108756</v>
      </c>
      <c r="C1682" s="366">
        <f t="shared" si="111"/>
        <v>108756</v>
      </c>
      <c r="D1682" s="367">
        <f>'Order Form'!$N$2</f>
        <v>0</v>
      </c>
      <c r="E1682" s="368">
        <f>'Order Form'!$N$11</f>
        <v>0</v>
      </c>
      <c r="F1682" s="368" t="str">
        <f>IF(ISBLANK('Order Form'!$N$12),"",'Order Form'!$N$12)</f>
        <v/>
      </c>
      <c r="G1682" s="369">
        <f t="shared" ca="1" si="113"/>
        <v>42157</v>
      </c>
      <c r="H1682" s="370">
        <f>'Order Form'!$N$13</f>
        <v>0</v>
      </c>
      <c r="I1682" s="371">
        <f>'Order Form'!E236</f>
        <v>12.5</v>
      </c>
      <c r="J1682" s="372">
        <f>'Order Form'!N236</f>
        <v>0</v>
      </c>
      <c r="K1682" s="367" t="str">
        <f t="shared" si="112"/>
        <v>F</v>
      </c>
      <c r="L16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2" s="367" t="str">
        <f>"SS2016"&amp;"-"&amp;D1682&amp;"-"&amp;'Order Form'!$P$3&amp;"-4"</f>
        <v>SS2016-0-1-4</v>
      </c>
    </row>
    <row r="1683" spans="1:13" x14ac:dyDescent="0.25">
      <c r="A1683" s="364">
        <f>'Order Form'!A237</f>
        <v>105831</v>
      </c>
      <c r="B1683" s="365">
        <f t="shared" si="110"/>
        <v>105831</v>
      </c>
      <c r="C1683" s="366">
        <f t="shared" si="111"/>
        <v>105831</v>
      </c>
      <c r="D1683" s="367">
        <f>'Order Form'!$N$2</f>
        <v>0</v>
      </c>
      <c r="E1683" s="368">
        <f>'Order Form'!$N$11</f>
        <v>0</v>
      </c>
      <c r="F1683" s="368" t="str">
        <f>IF(ISBLANK('Order Form'!$N$12),"",'Order Form'!$N$12)</f>
        <v/>
      </c>
      <c r="G1683" s="369">
        <f t="shared" ca="1" si="113"/>
        <v>42157</v>
      </c>
      <c r="H1683" s="370">
        <f>'Order Form'!$N$13</f>
        <v>0</v>
      </c>
      <c r="I1683" s="371">
        <f>'Order Form'!E237</f>
        <v>12.5</v>
      </c>
      <c r="J1683" s="372">
        <f>'Order Form'!N237</f>
        <v>0</v>
      </c>
      <c r="K1683" s="367" t="str">
        <f t="shared" si="112"/>
        <v>F</v>
      </c>
      <c r="L16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3" s="367" t="str">
        <f>"SS2016"&amp;"-"&amp;D1683&amp;"-"&amp;'Order Form'!$P$3&amp;"-4"</f>
        <v>SS2016-0-1-4</v>
      </c>
    </row>
    <row r="1684" spans="1:13" x14ac:dyDescent="0.25">
      <c r="A1684" s="364">
        <f>'Order Form'!A238</f>
        <v>100521</v>
      </c>
      <c r="B1684" s="365">
        <f t="shared" si="110"/>
        <v>100521</v>
      </c>
      <c r="C1684" s="366">
        <f t="shared" si="111"/>
        <v>100521</v>
      </c>
      <c r="D1684" s="367">
        <f>'Order Form'!$N$2</f>
        <v>0</v>
      </c>
      <c r="E1684" s="368">
        <f>'Order Form'!$N$11</f>
        <v>0</v>
      </c>
      <c r="F1684" s="368" t="str">
        <f>IF(ISBLANK('Order Form'!$N$12),"",'Order Form'!$N$12)</f>
        <v/>
      </c>
      <c r="G1684" s="369">
        <f t="shared" ca="1" si="113"/>
        <v>42157</v>
      </c>
      <c r="H1684" s="370">
        <f>'Order Form'!$N$13</f>
        <v>0</v>
      </c>
      <c r="I1684" s="371">
        <f>'Order Form'!E238</f>
        <v>12.5</v>
      </c>
      <c r="J1684" s="372">
        <f>'Order Form'!N238</f>
        <v>0</v>
      </c>
      <c r="K1684" s="367" t="str">
        <f t="shared" si="112"/>
        <v>F</v>
      </c>
      <c r="L16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4" s="367" t="str">
        <f>"SS2016"&amp;"-"&amp;D1684&amp;"-"&amp;'Order Form'!$P$3&amp;"-4"</f>
        <v>SS2016-0-1-4</v>
      </c>
    </row>
    <row r="1685" spans="1:13" x14ac:dyDescent="0.25">
      <c r="A1685" s="364">
        <f>'Order Form'!A239</f>
        <v>111442.711</v>
      </c>
      <c r="B1685" s="365">
        <f t="shared" si="110"/>
        <v>111442.711</v>
      </c>
      <c r="C1685" s="366">
        <f t="shared" si="111"/>
        <v>111442.711</v>
      </c>
      <c r="D1685" s="367">
        <f>'Order Form'!$N$2</f>
        <v>0</v>
      </c>
      <c r="E1685" s="368">
        <f>'Order Form'!$N$11</f>
        <v>0</v>
      </c>
      <c r="F1685" s="368" t="str">
        <f>IF(ISBLANK('Order Form'!$N$12),"",'Order Form'!$N$12)</f>
        <v/>
      </c>
      <c r="G1685" s="369">
        <f t="shared" ca="1" si="113"/>
        <v>42157</v>
      </c>
      <c r="H1685" s="370">
        <f>'Order Form'!$N$13</f>
        <v>0</v>
      </c>
      <c r="I1685" s="371">
        <f>'Order Form'!E239</f>
        <v>12.5</v>
      </c>
      <c r="J1685" s="372">
        <f>'Order Form'!N239</f>
        <v>0</v>
      </c>
      <c r="K1685" s="367" t="str">
        <f t="shared" si="112"/>
        <v>F</v>
      </c>
      <c r="L16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5" s="367" t="str">
        <f>"SS2016"&amp;"-"&amp;D1685&amp;"-"&amp;'Order Form'!$P$3&amp;"-4"</f>
        <v>SS2016-0-1-4</v>
      </c>
    </row>
    <row r="1686" spans="1:13" x14ac:dyDescent="0.25">
      <c r="A1686" s="364">
        <f>'Order Form'!A240</f>
        <v>107738</v>
      </c>
      <c r="B1686" s="365">
        <f t="shared" si="110"/>
        <v>107738</v>
      </c>
      <c r="C1686" s="366">
        <f t="shared" si="111"/>
        <v>107738</v>
      </c>
      <c r="D1686" s="367">
        <f>'Order Form'!$N$2</f>
        <v>0</v>
      </c>
      <c r="E1686" s="368">
        <f>'Order Form'!$N$11</f>
        <v>0</v>
      </c>
      <c r="F1686" s="368" t="str">
        <f>IF(ISBLANK('Order Form'!$N$12),"",'Order Form'!$N$12)</f>
        <v/>
      </c>
      <c r="G1686" s="369">
        <f t="shared" ca="1" si="113"/>
        <v>42157</v>
      </c>
      <c r="H1686" s="370">
        <f>'Order Form'!$N$13</f>
        <v>0</v>
      </c>
      <c r="I1686" s="371">
        <f>'Order Form'!E240</f>
        <v>12.5</v>
      </c>
      <c r="J1686" s="372">
        <f>'Order Form'!N240</f>
        <v>0</v>
      </c>
      <c r="K1686" s="367" t="str">
        <f t="shared" si="112"/>
        <v>F</v>
      </c>
      <c r="L16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6" s="367" t="str">
        <f>"SS2016"&amp;"-"&amp;D1686&amp;"-"&amp;'Order Form'!$P$3&amp;"-4"</f>
        <v>SS2016-0-1-4</v>
      </c>
    </row>
    <row r="1687" spans="1:13" x14ac:dyDescent="0.25">
      <c r="A1687" s="364">
        <f>'Order Form'!A241</f>
        <v>108651</v>
      </c>
      <c r="B1687" s="365">
        <f t="shared" si="110"/>
        <v>108651</v>
      </c>
      <c r="C1687" s="366">
        <f t="shared" si="111"/>
        <v>108651</v>
      </c>
      <c r="D1687" s="367">
        <f>'Order Form'!$N$2</f>
        <v>0</v>
      </c>
      <c r="E1687" s="368">
        <f>'Order Form'!$N$11</f>
        <v>0</v>
      </c>
      <c r="F1687" s="368" t="str">
        <f>IF(ISBLANK('Order Form'!$N$12),"",'Order Form'!$N$12)</f>
        <v/>
      </c>
      <c r="G1687" s="369">
        <f t="shared" ca="1" si="113"/>
        <v>42157</v>
      </c>
      <c r="H1687" s="370">
        <f>'Order Form'!$N$13</f>
        <v>0</v>
      </c>
      <c r="I1687" s="371">
        <f>'Order Form'!E241</f>
        <v>14.5</v>
      </c>
      <c r="J1687" s="372">
        <f>'Order Form'!N241</f>
        <v>0</v>
      </c>
      <c r="K1687" s="367" t="str">
        <f t="shared" si="112"/>
        <v>F</v>
      </c>
      <c r="L16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7" s="367" t="str">
        <f>"SS2016"&amp;"-"&amp;D1687&amp;"-"&amp;'Order Form'!$P$3&amp;"-4"</f>
        <v>SS2016-0-1-4</v>
      </c>
    </row>
    <row r="1688" spans="1:13" x14ac:dyDescent="0.25">
      <c r="A1688" s="364">
        <f>'Order Form'!A242</f>
        <v>108652</v>
      </c>
      <c r="B1688" s="365">
        <f t="shared" si="110"/>
        <v>108652</v>
      </c>
      <c r="C1688" s="366">
        <f t="shared" si="111"/>
        <v>108652</v>
      </c>
      <c r="D1688" s="367">
        <f>'Order Form'!$N$2</f>
        <v>0</v>
      </c>
      <c r="E1688" s="368">
        <f>'Order Form'!$N$11</f>
        <v>0</v>
      </c>
      <c r="F1688" s="368" t="str">
        <f>IF(ISBLANK('Order Form'!$N$12),"",'Order Form'!$N$12)</f>
        <v/>
      </c>
      <c r="G1688" s="369">
        <f t="shared" ca="1" si="113"/>
        <v>42157</v>
      </c>
      <c r="H1688" s="370">
        <f>'Order Form'!$N$13</f>
        <v>0</v>
      </c>
      <c r="I1688" s="371">
        <f>'Order Form'!E242</f>
        <v>14.5</v>
      </c>
      <c r="J1688" s="372">
        <f>'Order Form'!N242</f>
        <v>0</v>
      </c>
      <c r="K1688" s="367" t="str">
        <f t="shared" si="112"/>
        <v>F</v>
      </c>
      <c r="L16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8" s="367" t="str">
        <f>"SS2016"&amp;"-"&amp;D1688&amp;"-"&amp;'Order Form'!$P$3&amp;"-4"</f>
        <v>SS2016-0-1-4</v>
      </c>
    </row>
    <row r="1689" spans="1:13" x14ac:dyDescent="0.25">
      <c r="A1689" s="364">
        <f>'Order Form'!A243</f>
        <v>108649</v>
      </c>
      <c r="B1689" s="365">
        <f t="shared" si="110"/>
        <v>108649</v>
      </c>
      <c r="C1689" s="366">
        <f t="shared" si="111"/>
        <v>108649</v>
      </c>
      <c r="D1689" s="367">
        <f>'Order Form'!$N$2</f>
        <v>0</v>
      </c>
      <c r="E1689" s="368">
        <f>'Order Form'!$N$11</f>
        <v>0</v>
      </c>
      <c r="F1689" s="368" t="str">
        <f>IF(ISBLANK('Order Form'!$N$12),"",'Order Form'!$N$12)</f>
        <v/>
      </c>
      <c r="G1689" s="369">
        <f t="shared" ca="1" si="113"/>
        <v>42157</v>
      </c>
      <c r="H1689" s="370">
        <f>'Order Form'!$N$13</f>
        <v>0</v>
      </c>
      <c r="I1689" s="371">
        <f>'Order Form'!E243</f>
        <v>14.5</v>
      </c>
      <c r="J1689" s="372">
        <f>'Order Form'!N243</f>
        <v>0</v>
      </c>
      <c r="K1689" s="367" t="str">
        <f t="shared" si="112"/>
        <v>F</v>
      </c>
      <c r="L16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89" s="367" t="str">
        <f>"SS2016"&amp;"-"&amp;D1689&amp;"-"&amp;'Order Form'!$P$3&amp;"-4"</f>
        <v>SS2016-0-1-4</v>
      </c>
    </row>
    <row r="1690" spans="1:13" x14ac:dyDescent="0.25">
      <c r="A1690" s="364">
        <f>'Order Form'!A244</f>
        <v>108650</v>
      </c>
      <c r="B1690" s="365">
        <f t="shared" si="110"/>
        <v>108650</v>
      </c>
      <c r="C1690" s="366">
        <f t="shared" si="111"/>
        <v>108650</v>
      </c>
      <c r="D1690" s="367">
        <f>'Order Form'!$N$2</f>
        <v>0</v>
      </c>
      <c r="E1690" s="368">
        <f>'Order Form'!$N$11</f>
        <v>0</v>
      </c>
      <c r="F1690" s="368" t="str">
        <f>IF(ISBLANK('Order Form'!$N$12),"",'Order Form'!$N$12)</f>
        <v/>
      </c>
      <c r="G1690" s="369">
        <f t="shared" ca="1" si="113"/>
        <v>42157</v>
      </c>
      <c r="H1690" s="370">
        <f>'Order Form'!$N$13</f>
        <v>0</v>
      </c>
      <c r="I1690" s="371">
        <f>'Order Form'!E244</f>
        <v>14.5</v>
      </c>
      <c r="J1690" s="372">
        <f>'Order Form'!N244</f>
        <v>0</v>
      </c>
      <c r="K1690" s="367" t="str">
        <f t="shared" si="112"/>
        <v>F</v>
      </c>
      <c r="L16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0" s="367" t="str">
        <f>"SS2016"&amp;"-"&amp;D1690&amp;"-"&amp;'Order Form'!$P$3&amp;"-4"</f>
        <v>SS2016-0-1-4</v>
      </c>
    </row>
    <row r="1691" spans="1:13" x14ac:dyDescent="0.25">
      <c r="A1691" s="364">
        <f>'Order Form'!A245</f>
        <v>100633</v>
      </c>
      <c r="B1691" s="365">
        <f t="shared" si="110"/>
        <v>100633</v>
      </c>
      <c r="C1691" s="366">
        <f t="shared" si="111"/>
        <v>100633</v>
      </c>
      <c r="D1691" s="367">
        <f>'Order Form'!$N$2</f>
        <v>0</v>
      </c>
      <c r="E1691" s="368">
        <f>'Order Form'!$N$11</f>
        <v>0</v>
      </c>
      <c r="F1691" s="368" t="str">
        <f>IF(ISBLANK('Order Form'!$N$12),"",'Order Form'!$N$12)</f>
        <v/>
      </c>
      <c r="G1691" s="369">
        <f t="shared" ca="1" si="113"/>
        <v>42157</v>
      </c>
      <c r="H1691" s="370">
        <f>'Order Form'!$N$13</f>
        <v>0</v>
      </c>
      <c r="I1691" s="371">
        <f>'Order Form'!E245</f>
        <v>14.5</v>
      </c>
      <c r="J1691" s="372">
        <f>'Order Form'!N245</f>
        <v>0</v>
      </c>
      <c r="K1691" s="367" t="str">
        <f t="shared" si="112"/>
        <v>F</v>
      </c>
      <c r="L16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1" s="367" t="str">
        <f>"SS2016"&amp;"-"&amp;D1691&amp;"-"&amp;'Order Form'!$P$3&amp;"-4"</f>
        <v>SS2016-0-1-4</v>
      </c>
    </row>
    <row r="1692" spans="1:13" x14ac:dyDescent="0.25">
      <c r="A1692" s="364">
        <f>'Order Form'!A246</f>
        <v>107660</v>
      </c>
      <c r="B1692" s="365">
        <f t="shared" si="110"/>
        <v>107660</v>
      </c>
      <c r="C1692" s="366">
        <f t="shared" si="111"/>
        <v>107660</v>
      </c>
      <c r="D1692" s="367">
        <f>'Order Form'!$N$2</f>
        <v>0</v>
      </c>
      <c r="E1692" s="368">
        <f>'Order Form'!$N$11</f>
        <v>0</v>
      </c>
      <c r="F1692" s="368" t="str">
        <f>IF(ISBLANK('Order Form'!$N$12),"",'Order Form'!$N$12)</f>
        <v/>
      </c>
      <c r="G1692" s="369">
        <f t="shared" ca="1" si="113"/>
        <v>42157</v>
      </c>
      <c r="H1692" s="370">
        <f>'Order Form'!$N$13</f>
        <v>0</v>
      </c>
      <c r="I1692" s="371">
        <f>'Order Form'!E246</f>
        <v>14.5</v>
      </c>
      <c r="J1692" s="372">
        <f>'Order Form'!N246</f>
        <v>0</v>
      </c>
      <c r="K1692" s="367" t="str">
        <f t="shared" si="112"/>
        <v>F</v>
      </c>
      <c r="L16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2" s="367" t="str">
        <f>"SS2016"&amp;"-"&amp;D1692&amp;"-"&amp;'Order Form'!$P$3&amp;"-4"</f>
        <v>SS2016-0-1-4</v>
      </c>
    </row>
    <row r="1693" spans="1:13" x14ac:dyDescent="0.25">
      <c r="A1693" s="364">
        <f>'Order Form'!A247</f>
        <v>108710</v>
      </c>
      <c r="B1693" s="365">
        <f t="shared" si="110"/>
        <v>108710</v>
      </c>
      <c r="C1693" s="366">
        <f t="shared" si="111"/>
        <v>108710</v>
      </c>
      <c r="D1693" s="367">
        <f>'Order Form'!$N$2</f>
        <v>0</v>
      </c>
      <c r="E1693" s="368">
        <f>'Order Form'!$N$11</f>
        <v>0</v>
      </c>
      <c r="F1693" s="368" t="str">
        <f>IF(ISBLANK('Order Form'!$N$12),"",'Order Form'!$N$12)</f>
        <v/>
      </c>
      <c r="G1693" s="369">
        <f t="shared" ca="1" si="113"/>
        <v>42157</v>
      </c>
      <c r="H1693" s="370">
        <f>'Order Form'!$N$13</f>
        <v>0</v>
      </c>
      <c r="I1693" s="371">
        <f>'Order Form'!E247</f>
        <v>14.5</v>
      </c>
      <c r="J1693" s="372">
        <f>'Order Form'!N247</f>
        <v>0</v>
      </c>
      <c r="K1693" s="367" t="str">
        <f t="shared" si="112"/>
        <v>F</v>
      </c>
      <c r="L16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3" s="367" t="str">
        <f>"SS2016"&amp;"-"&amp;D1693&amp;"-"&amp;'Order Form'!$P$3&amp;"-4"</f>
        <v>SS2016-0-1-4</v>
      </c>
    </row>
    <row r="1694" spans="1:13" x14ac:dyDescent="0.25">
      <c r="A1694" s="364">
        <f>'Order Form'!A248</f>
        <v>100002</v>
      </c>
      <c r="B1694" s="365">
        <f t="shared" si="110"/>
        <v>100002</v>
      </c>
      <c r="C1694" s="366">
        <f t="shared" si="111"/>
        <v>100002</v>
      </c>
      <c r="D1694" s="367">
        <f>'Order Form'!$N$2</f>
        <v>0</v>
      </c>
      <c r="E1694" s="368">
        <f>'Order Form'!$N$11</f>
        <v>0</v>
      </c>
      <c r="F1694" s="368" t="str">
        <f>IF(ISBLANK('Order Form'!$N$12),"",'Order Form'!$N$12)</f>
        <v/>
      </c>
      <c r="G1694" s="369">
        <f t="shared" ca="1" si="113"/>
        <v>42157</v>
      </c>
      <c r="H1694" s="370">
        <f>'Order Form'!$N$13</f>
        <v>0</v>
      </c>
      <c r="I1694" s="371">
        <f>'Order Form'!E248</f>
        <v>14.5</v>
      </c>
      <c r="J1694" s="372">
        <f>'Order Form'!N248</f>
        <v>0</v>
      </c>
      <c r="K1694" s="367" t="str">
        <f t="shared" si="112"/>
        <v>F</v>
      </c>
      <c r="L16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4" s="367" t="str">
        <f>"SS2016"&amp;"-"&amp;D1694&amp;"-"&amp;'Order Form'!$P$3&amp;"-4"</f>
        <v>SS2016-0-1-4</v>
      </c>
    </row>
    <row r="1695" spans="1:13" x14ac:dyDescent="0.25">
      <c r="A1695" s="364">
        <f>'Order Form'!A249</f>
        <v>100319</v>
      </c>
      <c r="B1695" s="365">
        <f t="shared" si="110"/>
        <v>100319</v>
      </c>
      <c r="C1695" s="366">
        <f t="shared" si="111"/>
        <v>100319</v>
      </c>
      <c r="D1695" s="367">
        <f>'Order Form'!$N$2</f>
        <v>0</v>
      </c>
      <c r="E1695" s="368">
        <f>'Order Form'!$N$11</f>
        <v>0</v>
      </c>
      <c r="F1695" s="368" t="str">
        <f>IF(ISBLANK('Order Form'!$N$12),"",'Order Form'!$N$12)</f>
        <v/>
      </c>
      <c r="G1695" s="369">
        <f t="shared" ca="1" si="113"/>
        <v>42157</v>
      </c>
      <c r="H1695" s="370">
        <f>'Order Form'!$N$13</f>
        <v>0</v>
      </c>
      <c r="I1695" s="371">
        <f>'Order Form'!E249</f>
        <v>14.5</v>
      </c>
      <c r="J1695" s="372">
        <f>'Order Form'!N249</f>
        <v>0</v>
      </c>
      <c r="K1695" s="367" t="str">
        <f t="shared" si="112"/>
        <v>F</v>
      </c>
      <c r="L16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5" s="367" t="str">
        <f>"SS2016"&amp;"-"&amp;D1695&amp;"-"&amp;'Order Form'!$P$3&amp;"-4"</f>
        <v>SS2016-0-1-4</v>
      </c>
    </row>
    <row r="1696" spans="1:13" x14ac:dyDescent="0.25">
      <c r="A1696" s="364">
        <f>'Order Form'!A250</f>
        <v>100320</v>
      </c>
      <c r="B1696" s="365">
        <f t="shared" si="110"/>
        <v>100320</v>
      </c>
      <c r="C1696" s="366">
        <f t="shared" si="111"/>
        <v>100320</v>
      </c>
      <c r="D1696" s="367">
        <f>'Order Form'!$N$2</f>
        <v>0</v>
      </c>
      <c r="E1696" s="368">
        <f>'Order Form'!$N$11</f>
        <v>0</v>
      </c>
      <c r="F1696" s="368" t="str">
        <f>IF(ISBLANK('Order Form'!$N$12),"",'Order Form'!$N$12)</f>
        <v/>
      </c>
      <c r="G1696" s="369">
        <f t="shared" ca="1" si="113"/>
        <v>42157</v>
      </c>
      <c r="H1696" s="370">
        <f>'Order Form'!$N$13</f>
        <v>0</v>
      </c>
      <c r="I1696" s="371">
        <f>'Order Form'!E250</f>
        <v>14.5</v>
      </c>
      <c r="J1696" s="372">
        <f>'Order Form'!N250</f>
        <v>0</v>
      </c>
      <c r="K1696" s="367" t="str">
        <f t="shared" si="112"/>
        <v>F</v>
      </c>
      <c r="L16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6" s="367" t="str">
        <f>"SS2016"&amp;"-"&amp;D1696&amp;"-"&amp;'Order Form'!$P$3&amp;"-4"</f>
        <v>SS2016-0-1-4</v>
      </c>
    </row>
    <row r="1697" spans="1:13" x14ac:dyDescent="0.25">
      <c r="A1697" s="364">
        <f>'Order Form'!A251</f>
        <v>100634</v>
      </c>
      <c r="B1697" s="365">
        <f t="shared" si="110"/>
        <v>100634</v>
      </c>
      <c r="C1697" s="366">
        <f t="shared" si="111"/>
        <v>100634</v>
      </c>
      <c r="D1697" s="367">
        <f>'Order Form'!$N$2</f>
        <v>0</v>
      </c>
      <c r="E1697" s="368">
        <f>'Order Form'!$N$11</f>
        <v>0</v>
      </c>
      <c r="F1697" s="368" t="str">
        <f>IF(ISBLANK('Order Form'!$N$12),"",'Order Form'!$N$12)</f>
        <v/>
      </c>
      <c r="G1697" s="369">
        <f t="shared" ca="1" si="113"/>
        <v>42157</v>
      </c>
      <c r="H1697" s="370">
        <f>'Order Form'!$N$13</f>
        <v>0</v>
      </c>
      <c r="I1697" s="371">
        <f>'Order Form'!E251</f>
        <v>14.5</v>
      </c>
      <c r="J1697" s="372">
        <f>'Order Form'!N251</f>
        <v>0</v>
      </c>
      <c r="K1697" s="367" t="str">
        <f t="shared" si="112"/>
        <v>F</v>
      </c>
      <c r="L16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7" s="367" t="str">
        <f>"SS2016"&amp;"-"&amp;D1697&amp;"-"&amp;'Order Form'!$P$3&amp;"-4"</f>
        <v>SS2016-0-1-4</v>
      </c>
    </row>
    <row r="1698" spans="1:13" x14ac:dyDescent="0.25">
      <c r="A1698" s="364">
        <f>'Order Form'!A252</f>
        <v>107666</v>
      </c>
      <c r="B1698" s="365">
        <f t="shared" si="110"/>
        <v>107666</v>
      </c>
      <c r="C1698" s="366">
        <f t="shared" si="111"/>
        <v>107666</v>
      </c>
      <c r="D1698" s="367">
        <f>'Order Form'!$N$2</f>
        <v>0</v>
      </c>
      <c r="E1698" s="368">
        <f>'Order Form'!$N$11</f>
        <v>0</v>
      </c>
      <c r="F1698" s="368" t="str">
        <f>IF(ISBLANK('Order Form'!$N$12),"",'Order Form'!$N$12)</f>
        <v/>
      </c>
      <c r="G1698" s="369">
        <f t="shared" ca="1" si="113"/>
        <v>42157</v>
      </c>
      <c r="H1698" s="370">
        <f>'Order Form'!$N$13</f>
        <v>0</v>
      </c>
      <c r="I1698" s="371">
        <f>'Order Form'!E252</f>
        <v>12.5</v>
      </c>
      <c r="J1698" s="372">
        <f>'Order Form'!N252</f>
        <v>0</v>
      </c>
      <c r="K1698" s="367" t="str">
        <f t="shared" si="112"/>
        <v>F</v>
      </c>
      <c r="L16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8" s="367" t="str">
        <f>"SS2016"&amp;"-"&amp;D1698&amp;"-"&amp;'Order Form'!$P$3&amp;"-4"</f>
        <v>SS2016-0-1-4</v>
      </c>
    </row>
    <row r="1699" spans="1:13" x14ac:dyDescent="0.25">
      <c r="A1699" s="364">
        <f>'Order Form'!A253</f>
        <v>108654</v>
      </c>
      <c r="B1699" s="365">
        <f t="shared" si="110"/>
        <v>108654</v>
      </c>
      <c r="C1699" s="366">
        <f t="shared" si="111"/>
        <v>108654</v>
      </c>
      <c r="D1699" s="367">
        <f>'Order Form'!$N$2</f>
        <v>0</v>
      </c>
      <c r="E1699" s="368">
        <f>'Order Form'!$N$11</f>
        <v>0</v>
      </c>
      <c r="F1699" s="368" t="str">
        <f>IF(ISBLANK('Order Form'!$N$12),"",'Order Form'!$N$12)</f>
        <v/>
      </c>
      <c r="G1699" s="369">
        <f t="shared" ca="1" si="113"/>
        <v>42157</v>
      </c>
      <c r="H1699" s="370">
        <f>'Order Form'!$N$13</f>
        <v>0</v>
      </c>
      <c r="I1699" s="371">
        <f>'Order Form'!E253</f>
        <v>12.5</v>
      </c>
      <c r="J1699" s="372">
        <f>'Order Form'!N253</f>
        <v>0</v>
      </c>
      <c r="K1699" s="367" t="str">
        <f t="shared" si="112"/>
        <v>F</v>
      </c>
      <c r="L16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699" s="367" t="str">
        <f>"SS2016"&amp;"-"&amp;D1699&amp;"-"&amp;'Order Form'!$P$3&amp;"-4"</f>
        <v>SS2016-0-1-4</v>
      </c>
    </row>
    <row r="1700" spans="1:13" x14ac:dyDescent="0.25">
      <c r="A1700" s="364">
        <f>'Order Form'!A254</f>
        <v>107663</v>
      </c>
      <c r="B1700" s="365">
        <f t="shared" si="110"/>
        <v>107663</v>
      </c>
      <c r="C1700" s="366">
        <f t="shared" si="111"/>
        <v>107663</v>
      </c>
      <c r="D1700" s="367">
        <f>'Order Form'!$N$2</f>
        <v>0</v>
      </c>
      <c r="E1700" s="368">
        <f>'Order Form'!$N$11</f>
        <v>0</v>
      </c>
      <c r="F1700" s="368" t="str">
        <f>IF(ISBLANK('Order Form'!$N$12),"",'Order Form'!$N$12)</f>
        <v/>
      </c>
      <c r="G1700" s="369">
        <f t="shared" ca="1" si="113"/>
        <v>42157</v>
      </c>
      <c r="H1700" s="370">
        <f>'Order Form'!$N$13</f>
        <v>0</v>
      </c>
      <c r="I1700" s="371">
        <f>'Order Form'!E254</f>
        <v>12.5</v>
      </c>
      <c r="J1700" s="372">
        <f>'Order Form'!N254</f>
        <v>0</v>
      </c>
      <c r="K1700" s="367" t="str">
        <f t="shared" si="112"/>
        <v>F</v>
      </c>
      <c r="L17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0" s="367" t="str">
        <f>"SS2016"&amp;"-"&amp;D1700&amp;"-"&amp;'Order Form'!$P$3&amp;"-4"</f>
        <v>SS2016-0-1-4</v>
      </c>
    </row>
    <row r="1701" spans="1:13" x14ac:dyDescent="0.25">
      <c r="A1701" s="364">
        <f>'Order Form'!A255</f>
        <v>108655</v>
      </c>
      <c r="B1701" s="365">
        <f t="shared" si="110"/>
        <v>108655</v>
      </c>
      <c r="C1701" s="366">
        <f t="shared" si="111"/>
        <v>108655</v>
      </c>
      <c r="D1701" s="367">
        <f>'Order Form'!$N$2</f>
        <v>0</v>
      </c>
      <c r="E1701" s="368">
        <f>'Order Form'!$N$11</f>
        <v>0</v>
      </c>
      <c r="F1701" s="368" t="str">
        <f>IF(ISBLANK('Order Form'!$N$12),"",'Order Form'!$N$12)</f>
        <v/>
      </c>
      <c r="G1701" s="369">
        <f t="shared" ca="1" si="113"/>
        <v>42157</v>
      </c>
      <c r="H1701" s="370">
        <f>'Order Form'!$N$13</f>
        <v>0</v>
      </c>
      <c r="I1701" s="371">
        <f>'Order Form'!E255</f>
        <v>12.5</v>
      </c>
      <c r="J1701" s="372">
        <f>'Order Form'!N255</f>
        <v>0</v>
      </c>
      <c r="K1701" s="367" t="str">
        <f t="shared" si="112"/>
        <v>F</v>
      </c>
      <c r="L17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1" s="367" t="str">
        <f>"SS2016"&amp;"-"&amp;D1701&amp;"-"&amp;'Order Form'!$P$3&amp;"-4"</f>
        <v>SS2016-0-1-4</v>
      </c>
    </row>
    <row r="1702" spans="1:13" x14ac:dyDescent="0.25">
      <c r="A1702" s="364">
        <f>'Order Form'!A256</f>
        <v>107665</v>
      </c>
      <c r="B1702" s="365">
        <f t="shared" si="110"/>
        <v>107665</v>
      </c>
      <c r="C1702" s="366">
        <f t="shared" si="111"/>
        <v>107665</v>
      </c>
      <c r="D1702" s="367">
        <f>'Order Form'!$N$2</f>
        <v>0</v>
      </c>
      <c r="E1702" s="368">
        <f>'Order Form'!$N$11</f>
        <v>0</v>
      </c>
      <c r="F1702" s="368" t="str">
        <f>IF(ISBLANK('Order Form'!$N$12),"",'Order Form'!$N$12)</f>
        <v/>
      </c>
      <c r="G1702" s="369">
        <f t="shared" ca="1" si="113"/>
        <v>42157</v>
      </c>
      <c r="H1702" s="370">
        <f>'Order Form'!$N$13</f>
        <v>0</v>
      </c>
      <c r="I1702" s="371">
        <f>'Order Form'!E256</f>
        <v>12.5</v>
      </c>
      <c r="J1702" s="372">
        <f>'Order Form'!N256</f>
        <v>0</v>
      </c>
      <c r="K1702" s="367" t="str">
        <f t="shared" si="112"/>
        <v>F</v>
      </c>
      <c r="L17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2" s="367" t="str">
        <f>"SS2016"&amp;"-"&amp;D1702&amp;"-"&amp;'Order Form'!$P$3&amp;"-4"</f>
        <v>SS2016-0-1-4</v>
      </c>
    </row>
    <row r="1703" spans="1:13" x14ac:dyDescent="0.25">
      <c r="A1703" s="364">
        <f>'Order Form'!A257</f>
        <v>107662</v>
      </c>
      <c r="B1703" s="365">
        <f t="shared" si="110"/>
        <v>107662</v>
      </c>
      <c r="C1703" s="366">
        <f t="shared" si="111"/>
        <v>107662</v>
      </c>
      <c r="D1703" s="367">
        <f>'Order Form'!$N$2</f>
        <v>0</v>
      </c>
      <c r="E1703" s="368">
        <f>'Order Form'!$N$11</f>
        <v>0</v>
      </c>
      <c r="F1703" s="368" t="str">
        <f>IF(ISBLANK('Order Form'!$N$12),"",'Order Form'!$N$12)</f>
        <v/>
      </c>
      <c r="G1703" s="369">
        <f t="shared" ca="1" si="113"/>
        <v>42157</v>
      </c>
      <c r="H1703" s="370">
        <f>'Order Form'!$N$13</f>
        <v>0</v>
      </c>
      <c r="I1703" s="371">
        <f>'Order Form'!E257</f>
        <v>12.5</v>
      </c>
      <c r="J1703" s="372">
        <f>'Order Form'!N257</f>
        <v>0</v>
      </c>
      <c r="K1703" s="367" t="str">
        <f t="shared" si="112"/>
        <v>F</v>
      </c>
      <c r="L17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3" s="367" t="str">
        <f>"SS2016"&amp;"-"&amp;D1703&amp;"-"&amp;'Order Form'!$P$3&amp;"-4"</f>
        <v>SS2016-0-1-4</v>
      </c>
    </row>
    <row r="1704" spans="1:13" x14ac:dyDescent="0.25">
      <c r="A1704" s="364">
        <f>'Order Form'!A258</f>
        <v>108653</v>
      </c>
      <c r="B1704" s="365">
        <f t="shared" si="110"/>
        <v>108653</v>
      </c>
      <c r="C1704" s="366">
        <f t="shared" si="111"/>
        <v>108653</v>
      </c>
      <c r="D1704" s="367">
        <f>'Order Form'!$N$2</f>
        <v>0</v>
      </c>
      <c r="E1704" s="368">
        <f>'Order Form'!$N$11</f>
        <v>0</v>
      </c>
      <c r="F1704" s="368" t="str">
        <f>IF(ISBLANK('Order Form'!$N$12),"",'Order Form'!$N$12)</f>
        <v/>
      </c>
      <c r="G1704" s="369">
        <f t="shared" ca="1" si="113"/>
        <v>42157</v>
      </c>
      <c r="H1704" s="370">
        <f>'Order Form'!$N$13</f>
        <v>0</v>
      </c>
      <c r="I1704" s="371">
        <f>'Order Form'!E258</f>
        <v>12.5</v>
      </c>
      <c r="J1704" s="372">
        <f>'Order Form'!N258</f>
        <v>0</v>
      </c>
      <c r="K1704" s="367" t="str">
        <f t="shared" si="112"/>
        <v>F</v>
      </c>
      <c r="L17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4" s="367" t="str">
        <f>"SS2016"&amp;"-"&amp;D1704&amp;"-"&amp;'Order Form'!$P$3&amp;"-4"</f>
        <v>SS2016-0-1-4</v>
      </c>
    </row>
    <row r="1705" spans="1:13" x14ac:dyDescent="0.25">
      <c r="A1705" s="364">
        <f>'Order Form'!A259</f>
        <v>111691.204</v>
      </c>
      <c r="B1705" s="365">
        <f t="shared" si="110"/>
        <v>111691.204</v>
      </c>
      <c r="C1705" s="366">
        <f t="shared" si="111"/>
        <v>111691.204</v>
      </c>
      <c r="D1705" s="367">
        <f>'Order Form'!$N$2</f>
        <v>0</v>
      </c>
      <c r="E1705" s="368">
        <f>'Order Form'!$N$11</f>
        <v>0</v>
      </c>
      <c r="F1705" s="368" t="str">
        <f>IF(ISBLANK('Order Form'!$N$12),"",'Order Form'!$N$12)</f>
        <v/>
      </c>
      <c r="G1705" s="369">
        <f t="shared" ca="1" si="113"/>
        <v>42157</v>
      </c>
      <c r="H1705" s="370">
        <f>'Order Form'!$N$13</f>
        <v>0</v>
      </c>
      <c r="I1705" s="371">
        <f>'Order Form'!E259</f>
        <v>12.5</v>
      </c>
      <c r="J1705" s="372">
        <f>'Order Form'!N259</f>
        <v>0</v>
      </c>
      <c r="K1705" s="367" t="str">
        <f t="shared" si="112"/>
        <v>F</v>
      </c>
      <c r="L17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5" s="367" t="str">
        <f>"SS2016"&amp;"-"&amp;D1705&amp;"-"&amp;'Order Form'!$P$3&amp;"-4"</f>
        <v>SS2016-0-1-4</v>
      </c>
    </row>
    <row r="1706" spans="1:13" x14ac:dyDescent="0.25">
      <c r="A1706" s="364">
        <f>'Order Form'!A260</f>
        <v>111693.325</v>
      </c>
      <c r="B1706" s="365">
        <f t="shared" si="110"/>
        <v>111693.325</v>
      </c>
      <c r="C1706" s="366">
        <f t="shared" si="111"/>
        <v>111693.325</v>
      </c>
      <c r="D1706" s="367">
        <f>'Order Form'!$N$2</f>
        <v>0</v>
      </c>
      <c r="E1706" s="368">
        <f>'Order Form'!$N$11</f>
        <v>0</v>
      </c>
      <c r="F1706" s="368" t="str">
        <f>IF(ISBLANK('Order Form'!$N$12),"",'Order Form'!$N$12)</f>
        <v/>
      </c>
      <c r="G1706" s="369">
        <f t="shared" ca="1" si="113"/>
        <v>42157</v>
      </c>
      <c r="H1706" s="370">
        <f>'Order Form'!$N$13</f>
        <v>0</v>
      </c>
      <c r="I1706" s="371">
        <f>'Order Form'!E260</f>
        <v>12.5</v>
      </c>
      <c r="J1706" s="372">
        <f>'Order Form'!N260</f>
        <v>0</v>
      </c>
      <c r="K1706" s="367" t="str">
        <f t="shared" si="112"/>
        <v>F</v>
      </c>
      <c r="L17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6" s="367" t="str">
        <f>"SS2016"&amp;"-"&amp;D1706&amp;"-"&amp;'Order Form'!$P$3&amp;"-4"</f>
        <v>SS2016-0-1-4</v>
      </c>
    </row>
    <row r="1707" spans="1:13" x14ac:dyDescent="0.25">
      <c r="A1707" s="364">
        <f>'Order Form'!A261</f>
        <v>111694.302</v>
      </c>
      <c r="B1707" s="365">
        <f t="shared" si="110"/>
        <v>111694.302</v>
      </c>
      <c r="C1707" s="366">
        <f t="shared" si="111"/>
        <v>111694.302</v>
      </c>
      <c r="D1707" s="367">
        <f>'Order Form'!$N$2</f>
        <v>0</v>
      </c>
      <c r="E1707" s="368">
        <f>'Order Form'!$N$11</f>
        <v>0</v>
      </c>
      <c r="F1707" s="368" t="str">
        <f>IF(ISBLANK('Order Form'!$N$12),"",'Order Form'!$N$12)</f>
        <v/>
      </c>
      <c r="G1707" s="369">
        <f t="shared" ca="1" si="113"/>
        <v>42157</v>
      </c>
      <c r="H1707" s="370">
        <f>'Order Form'!$N$13</f>
        <v>0</v>
      </c>
      <c r="I1707" s="371">
        <f>'Order Form'!E261</f>
        <v>12.5</v>
      </c>
      <c r="J1707" s="372">
        <f>'Order Form'!N261</f>
        <v>0</v>
      </c>
      <c r="K1707" s="367" t="str">
        <f t="shared" si="112"/>
        <v>F</v>
      </c>
      <c r="L17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7" s="367" t="str">
        <f>"SS2016"&amp;"-"&amp;D1707&amp;"-"&amp;'Order Form'!$P$3&amp;"-4"</f>
        <v>SS2016-0-1-4</v>
      </c>
    </row>
    <row r="1708" spans="1:13" x14ac:dyDescent="0.25">
      <c r="A1708" s="364">
        <f>'Order Form'!A262</f>
        <v>111692.325</v>
      </c>
      <c r="B1708" s="365">
        <f t="shared" si="110"/>
        <v>111692.325</v>
      </c>
      <c r="C1708" s="366">
        <f t="shared" si="111"/>
        <v>111692.325</v>
      </c>
      <c r="D1708" s="367">
        <f>'Order Form'!$N$2</f>
        <v>0</v>
      </c>
      <c r="E1708" s="368">
        <f>'Order Form'!$N$11</f>
        <v>0</v>
      </c>
      <c r="F1708" s="368" t="str">
        <f>IF(ISBLANK('Order Form'!$N$12),"",'Order Form'!$N$12)</f>
        <v/>
      </c>
      <c r="G1708" s="369">
        <f t="shared" ca="1" si="113"/>
        <v>42157</v>
      </c>
      <c r="H1708" s="370">
        <f>'Order Form'!$N$13</f>
        <v>0</v>
      </c>
      <c r="I1708" s="371">
        <f>'Order Form'!E262</f>
        <v>12.5</v>
      </c>
      <c r="J1708" s="372">
        <f>'Order Form'!N262</f>
        <v>0</v>
      </c>
      <c r="K1708" s="367" t="str">
        <f t="shared" si="112"/>
        <v>F</v>
      </c>
      <c r="L17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8" s="367" t="str">
        <f>"SS2016"&amp;"-"&amp;D1708&amp;"-"&amp;'Order Form'!$P$3&amp;"-4"</f>
        <v>SS2016-0-1-4</v>
      </c>
    </row>
    <row r="1709" spans="1:13" x14ac:dyDescent="0.25">
      <c r="A1709" s="364">
        <f>'Order Form'!A263</f>
        <v>111667.70699999999</v>
      </c>
      <c r="B1709" s="365">
        <f t="shared" si="110"/>
        <v>111667.70699999999</v>
      </c>
      <c r="C1709" s="366">
        <f t="shared" si="111"/>
        <v>111667.70699999999</v>
      </c>
      <c r="D1709" s="367">
        <f>'Order Form'!$N$2</f>
        <v>0</v>
      </c>
      <c r="E1709" s="368">
        <f>'Order Form'!$N$11</f>
        <v>0</v>
      </c>
      <c r="F1709" s="368" t="str">
        <f>IF(ISBLANK('Order Form'!$N$12),"",'Order Form'!$N$12)</f>
        <v/>
      </c>
      <c r="G1709" s="369">
        <f t="shared" ca="1" si="113"/>
        <v>42157</v>
      </c>
      <c r="H1709" s="370">
        <f>'Order Form'!$N$13</f>
        <v>0</v>
      </c>
      <c r="I1709" s="371">
        <f>'Order Form'!E263</f>
        <v>14.5</v>
      </c>
      <c r="J1709" s="372">
        <f>'Order Form'!N263</f>
        <v>0</v>
      </c>
      <c r="K1709" s="367" t="str">
        <f t="shared" si="112"/>
        <v>F</v>
      </c>
      <c r="L17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09" s="367" t="str">
        <f>"SS2016"&amp;"-"&amp;D1709&amp;"-"&amp;'Order Form'!$P$3&amp;"-4"</f>
        <v>SS2016-0-1-4</v>
      </c>
    </row>
    <row r="1710" spans="1:13" x14ac:dyDescent="0.25">
      <c r="A1710" s="364">
        <f>'Order Form'!A264</f>
        <v>111668.014</v>
      </c>
      <c r="B1710" s="365">
        <f t="shared" si="110"/>
        <v>111668.014</v>
      </c>
      <c r="C1710" s="366">
        <f t="shared" si="111"/>
        <v>111668.014</v>
      </c>
      <c r="D1710" s="367">
        <f>'Order Form'!$N$2</f>
        <v>0</v>
      </c>
      <c r="E1710" s="368">
        <f>'Order Form'!$N$11</f>
        <v>0</v>
      </c>
      <c r="F1710" s="368" t="str">
        <f>IF(ISBLANK('Order Form'!$N$12),"",'Order Form'!$N$12)</f>
        <v/>
      </c>
      <c r="G1710" s="369">
        <f t="shared" ca="1" si="113"/>
        <v>42157</v>
      </c>
      <c r="H1710" s="370">
        <f>'Order Form'!$N$13</f>
        <v>0</v>
      </c>
      <c r="I1710" s="371">
        <f>'Order Form'!E264</f>
        <v>14.5</v>
      </c>
      <c r="J1710" s="372">
        <f>'Order Form'!N264</f>
        <v>0</v>
      </c>
      <c r="K1710" s="367" t="str">
        <f t="shared" si="112"/>
        <v>F</v>
      </c>
      <c r="L17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0" s="367" t="str">
        <f>"SS2016"&amp;"-"&amp;D1710&amp;"-"&amp;'Order Form'!$P$3&amp;"-4"</f>
        <v>SS2016-0-1-4</v>
      </c>
    </row>
    <row r="1711" spans="1:13" x14ac:dyDescent="0.25">
      <c r="A1711" s="364">
        <f>'Order Form'!A265</f>
        <v>111666.204</v>
      </c>
      <c r="B1711" s="365">
        <f t="shared" si="110"/>
        <v>111666.204</v>
      </c>
      <c r="C1711" s="366">
        <f t="shared" si="111"/>
        <v>111666.204</v>
      </c>
      <c r="D1711" s="367">
        <f>'Order Form'!$N$2</f>
        <v>0</v>
      </c>
      <c r="E1711" s="368">
        <f>'Order Form'!$N$11</f>
        <v>0</v>
      </c>
      <c r="F1711" s="368" t="str">
        <f>IF(ISBLANK('Order Form'!$N$12),"",'Order Form'!$N$12)</f>
        <v/>
      </c>
      <c r="G1711" s="369">
        <f t="shared" ca="1" si="113"/>
        <v>42157</v>
      </c>
      <c r="H1711" s="370">
        <f>'Order Form'!$N$13</f>
        <v>0</v>
      </c>
      <c r="I1711" s="371">
        <f>'Order Form'!E265</f>
        <v>14.5</v>
      </c>
      <c r="J1711" s="372">
        <f>'Order Form'!N265</f>
        <v>0</v>
      </c>
      <c r="K1711" s="367" t="str">
        <f t="shared" si="112"/>
        <v>F</v>
      </c>
      <c r="L17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1" s="367" t="str">
        <f>"SS2016"&amp;"-"&amp;D1711&amp;"-"&amp;'Order Form'!$P$3&amp;"-4"</f>
        <v>SS2016-0-1-4</v>
      </c>
    </row>
    <row r="1712" spans="1:13" x14ac:dyDescent="0.25">
      <c r="A1712" s="364">
        <f>'Order Form'!A266</f>
        <v>111697.776</v>
      </c>
      <c r="B1712" s="365">
        <f t="shared" si="110"/>
        <v>111697.776</v>
      </c>
      <c r="C1712" s="366">
        <f t="shared" si="111"/>
        <v>111697.776</v>
      </c>
      <c r="D1712" s="367">
        <f>'Order Form'!$N$2</f>
        <v>0</v>
      </c>
      <c r="E1712" s="368">
        <f>'Order Form'!$N$11</f>
        <v>0</v>
      </c>
      <c r="F1712" s="368" t="str">
        <f>IF(ISBLANK('Order Form'!$N$12),"",'Order Form'!$N$12)</f>
        <v/>
      </c>
      <c r="G1712" s="369">
        <f t="shared" ca="1" si="113"/>
        <v>42157</v>
      </c>
      <c r="H1712" s="370">
        <f>'Order Form'!$N$13</f>
        <v>0</v>
      </c>
      <c r="I1712" s="371">
        <f>'Order Form'!E266</f>
        <v>7.5</v>
      </c>
      <c r="J1712" s="372">
        <f>'Order Form'!N266</f>
        <v>0</v>
      </c>
      <c r="K1712" s="367" t="str">
        <f t="shared" si="112"/>
        <v>F</v>
      </c>
      <c r="L17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2" s="367" t="str">
        <f>"SS2016"&amp;"-"&amp;D1712&amp;"-"&amp;'Order Form'!$P$3&amp;"-4"</f>
        <v>SS2016-0-1-4</v>
      </c>
    </row>
    <row r="1713" spans="1:13" x14ac:dyDescent="0.25">
      <c r="A1713" s="364">
        <f>'Order Form'!A267</f>
        <v>111697.606</v>
      </c>
      <c r="B1713" s="365">
        <f t="shared" si="110"/>
        <v>111697.606</v>
      </c>
      <c r="C1713" s="366">
        <f t="shared" si="111"/>
        <v>111697.606</v>
      </c>
      <c r="D1713" s="367">
        <f>'Order Form'!$N$2</f>
        <v>0</v>
      </c>
      <c r="E1713" s="368">
        <f>'Order Form'!$N$11</f>
        <v>0</v>
      </c>
      <c r="F1713" s="368" t="str">
        <f>IF(ISBLANK('Order Form'!$N$12),"",'Order Form'!$N$12)</f>
        <v/>
      </c>
      <c r="G1713" s="369">
        <f t="shared" ca="1" si="113"/>
        <v>42157</v>
      </c>
      <c r="H1713" s="370">
        <f>'Order Form'!$N$13</f>
        <v>0</v>
      </c>
      <c r="I1713" s="371">
        <f>'Order Form'!E267</f>
        <v>7.5</v>
      </c>
      <c r="J1713" s="372">
        <f>'Order Form'!N267</f>
        <v>0</v>
      </c>
      <c r="K1713" s="367" t="str">
        <f t="shared" si="112"/>
        <v>F</v>
      </c>
      <c r="L17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3" s="367" t="str">
        <f>"SS2016"&amp;"-"&amp;D1713&amp;"-"&amp;'Order Form'!$P$3&amp;"-4"</f>
        <v>SS2016-0-1-4</v>
      </c>
    </row>
    <row r="1714" spans="1:13" x14ac:dyDescent="0.25">
      <c r="A1714" s="364">
        <f>'Order Form'!A268</f>
        <v>100605</v>
      </c>
      <c r="B1714" s="365">
        <f t="shared" si="110"/>
        <v>100605</v>
      </c>
      <c r="C1714" s="366">
        <f t="shared" si="111"/>
        <v>100605</v>
      </c>
      <c r="D1714" s="367">
        <f>'Order Form'!$N$2</f>
        <v>0</v>
      </c>
      <c r="E1714" s="368">
        <f>'Order Form'!$N$11</f>
        <v>0</v>
      </c>
      <c r="F1714" s="368" t="str">
        <f>IF(ISBLANK('Order Form'!$N$12),"",'Order Form'!$N$12)</f>
        <v/>
      </c>
      <c r="G1714" s="369">
        <f t="shared" ca="1" si="113"/>
        <v>42157</v>
      </c>
      <c r="H1714" s="370">
        <f>'Order Form'!$N$13</f>
        <v>0</v>
      </c>
      <c r="I1714" s="371">
        <f>'Order Form'!E268</f>
        <v>7.5</v>
      </c>
      <c r="J1714" s="372">
        <f>'Order Form'!N268</f>
        <v>0</v>
      </c>
      <c r="K1714" s="367" t="str">
        <f t="shared" si="112"/>
        <v>F</v>
      </c>
      <c r="L17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4" s="367" t="str">
        <f>"SS2016"&amp;"-"&amp;D1714&amp;"-"&amp;'Order Form'!$P$3&amp;"-4"</f>
        <v>SS2016-0-1-4</v>
      </c>
    </row>
    <row r="1715" spans="1:13" x14ac:dyDescent="0.25">
      <c r="A1715" s="364">
        <f>'Order Form'!A269</f>
        <v>111698.802</v>
      </c>
      <c r="B1715" s="365">
        <f t="shared" si="110"/>
        <v>111698.802</v>
      </c>
      <c r="C1715" s="366">
        <f t="shared" si="111"/>
        <v>111698.802</v>
      </c>
      <c r="D1715" s="367">
        <f>'Order Form'!$N$2</f>
        <v>0</v>
      </c>
      <c r="E1715" s="368">
        <f>'Order Form'!$N$11</f>
        <v>0</v>
      </c>
      <c r="F1715" s="368" t="str">
        <f>IF(ISBLANK('Order Form'!$N$12),"",'Order Form'!$N$12)</f>
        <v/>
      </c>
      <c r="G1715" s="369">
        <f t="shared" ca="1" si="113"/>
        <v>42157</v>
      </c>
      <c r="H1715" s="370">
        <f>'Order Form'!$N$13</f>
        <v>0</v>
      </c>
      <c r="I1715" s="371">
        <f>'Order Form'!E269</f>
        <v>7.5</v>
      </c>
      <c r="J1715" s="372">
        <f>'Order Form'!N269</f>
        <v>0</v>
      </c>
      <c r="K1715" s="367" t="str">
        <f t="shared" si="112"/>
        <v>F</v>
      </c>
      <c r="L17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5" s="367" t="str">
        <f>"SS2016"&amp;"-"&amp;D1715&amp;"-"&amp;'Order Form'!$P$3&amp;"-4"</f>
        <v>SS2016-0-1-4</v>
      </c>
    </row>
    <row r="1716" spans="1:13" x14ac:dyDescent="0.25">
      <c r="A1716" s="364">
        <f>'Order Form'!A270</f>
        <v>111698.849</v>
      </c>
      <c r="B1716" s="365">
        <f t="shared" si="110"/>
        <v>111698.849</v>
      </c>
      <c r="C1716" s="366">
        <f t="shared" si="111"/>
        <v>111698.849</v>
      </c>
      <c r="D1716" s="367">
        <f>'Order Form'!$N$2</f>
        <v>0</v>
      </c>
      <c r="E1716" s="368">
        <f>'Order Form'!$N$11</f>
        <v>0</v>
      </c>
      <c r="F1716" s="368" t="str">
        <f>IF(ISBLANK('Order Form'!$N$12),"",'Order Form'!$N$12)</f>
        <v/>
      </c>
      <c r="G1716" s="369">
        <f t="shared" ca="1" si="113"/>
        <v>42157</v>
      </c>
      <c r="H1716" s="370">
        <f>'Order Form'!$N$13</f>
        <v>0</v>
      </c>
      <c r="I1716" s="371">
        <f>'Order Form'!E270</f>
        <v>7.5</v>
      </c>
      <c r="J1716" s="372">
        <f>'Order Form'!N270</f>
        <v>0</v>
      </c>
      <c r="K1716" s="367" t="str">
        <f t="shared" si="112"/>
        <v>F</v>
      </c>
      <c r="L17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6" s="367" t="str">
        <f>"SS2016"&amp;"-"&amp;D1716&amp;"-"&amp;'Order Form'!$P$3&amp;"-4"</f>
        <v>SS2016-0-1-4</v>
      </c>
    </row>
    <row r="1717" spans="1:13" x14ac:dyDescent="0.25">
      <c r="A1717" s="364">
        <f>'Order Form'!A271</f>
        <v>111698.75199999999</v>
      </c>
      <c r="B1717" s="365">
        <f t="shared" si="110"/>
        <v>111698.75199999999</v>
      </c>
      <c r="C1717" s="366">
        <f t="shared" si="111"/>
        <v>111698.75199999999</v>
      </c>
      <c r="D1717" s="367">
        <f>'Order Form'!$N$2</f>
        <v>0</v>
      </c>
      <c r="E1717" s="368">
        <f>'Order Form'!$N$11</f>
        <v>0</v>
      </c>
      <c r="F1717" s="368" t="str">
        <f>IF(ISBLANK('Order Form'!$N$12),"",'Order Form'!$N$12)</f>
        <v/>
      </c>
      <c r="G1717" s="369">
        <f t="shared" ca="1" si="113"/>
        <v>42157</v>
      </c>
      <c r="H1717" s="370">
        <f>'Order Form'!$N$13</f>
        <v>0</v>
      </c>
      <c r="I1717" s="371">
        <f>'Order Form'!E271</f>
        <v>7.5</v>
      </c>
      <c r="J1717" s="372">
        <f>'Order Form'!N271</f>
        <v>0</v>
      </c>
      <c r="K1717" s="367" t="str">
        <f t="shared" si="112"/>
        <v>F</v>
      </c>
      <c r="L17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7" s="367" t="str">
        <f>"SS2016"&amp;"-"&amp;D1717&amp;"-"&amp;'Order Form'!$P$3&amp;"-4"</f>
        <v>SS2016-0-1-4</v>
      </c>
    </row>
    <row r="1718" spans="1:13" x14ac:dyDescent="0.25">
      <c r="A1718" s="364">
        <f>'Order Form'!A272</f>
        <v>108788</v>
      </c>
      <c r="B1718" s="365">
        <f t="shared" si="110"/>
        <v>108788</v>
      </c>
      <c r="C1718" s="366">
        <f t="shared" si="111"/>
        <v>108788</v>
      </c>
      <c r="D1718" s="367">
        <f>'Order Form'!$N$2</f>
        <v>0</v>
      </c>
      <c r="E1718" s="368">
        <f>'Order Form'!$N$11</f>
        <v>0</v>
      </c>
      <c r="F1718" s="368" t="str">
        <f>IF(ISBLANK('Order Form'!$N$12),"",'Order Form'!$N$12)</f>
        <v/>
      </c>
      <c r="G1718" s="369">
        <f t="shared" ca="1" si="113"/>
        <v>42157</v>
      </c>
      <c r="H1718" s="370">
        <f>'Order Form'!$N$13</f>
        <v>0</v>
      </c>
      <c r="I1718" s="371">
        <f>'Order Form'!E272</f>
        <v>7.5</v>
      </c>
      <c r="J1718" s="372">
        <f>'Order Form'!N272</f>
        <v>0</v>
      </c>
      <c r="K1718" s="367" t="str">
        <f t="shared" si="112"/>
        <v>F</v>
      </c>
      <c r="L17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8" s="367" t="str">
        <f>"SS2016"&amp;"-"&amp;D1718&amp;"-"&amp;'Order Form'!$P$3&amp;"-4"</f>
        <v>SS2016-0-1-4</v>
      </c>
    </row>
    <row r="1719" spans="1:13" x14ac:dyDescent="0.25">
      <c r="A1719" s="364">
        <f>'Order Form'!A273</f>
        <v>111634.75199999999</v>
      </c>
      <c r="B1719" s="365">
        <f t="shared" si="110"/>
        <v>111634.75199999999</v>
      </c>
      <c r="C1719" s="366">
        <f t="shared" si="111"/>
        <v>111634.75199999999</v>
      </c>
      <c r="D1719" s="367">
        <f>'Order Form'!$N$2</f>
        <v>0</v>
      </c>
      <c r="E1719" s="368">
        <f>'Order Form'!$N$11</f>
        <v>0</v>
      </c>
      <c r="F1719" s="368" t="str">
        <f>IF(ISBLANK('Order Form'!$N$12),"",'Order Form'!$N$12)</f>
        <v/>
      </c>
      <c r="G1719" s="369">
        <f t="shared" ca="1" si="113"/>
        <v>42157</v>
      </c>
      <c r="H1719" s="370">
        <f>'Order Form'!$N$13</f>
        <v>0</v>
      </c>
      <c r="I1719" s="371">
        <f>'Order Form'!E273</f>
        <v>7.5</v>
      </c>
      <c r="J1719" s="372">
        <f>'Order Form'!N273</f>
        <v>0</v>
      </c>
      <c r="K1719" s="367" t="str">
        <f t="shared" si="112"/>
        <v>F</v>
      </c>
      <c r="L17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19" s="367" t="str">
        <f>"SS2016"&amp;"-"&amp;D1719&amp;"-"&amp;'Order Form'!$P$3&amp;"-4"</f>
        <v>SS2016-0-1-4</v>
      </c>
    </row>
    <row r="1720" spans="1:13" x14ac:dyDescent="0.25">
      <c r="A1720" s="364">
        <f>'Order Form'!A274</f>
        <v>111680.211</v>
      </c>
      <c r="B1720" s="365">
        <f t="shared" ref="B1720:B1783" si="114">A1720</f>
        <v>111680.211</v>
      </c>
      <c r="C1720" s="366">
        <f t="shared" ref="C1720:C1783" si="115">IF(B1720=0,A1720,B1720)</f>
        <v>111680.211</v>
      </c>
      <c r="D1720" s="367">
        <f>'Order Form'!$N$2</f>
        <v>0</v>
      </c>
      <c r="E1720" s="368">
        <f>'Order Form'!$N$11</f>
        <v>0</v>
      </c>
      <c r="F1720" s="368" t="str">
        <f>IF(ISBLANK('Order Form'!$N$12),"",'Order Form'!$N$12)</f>
        <v/>
      </c>
      <c r="G1720" s="369">
        <f t="shared" ca="1" si="113"/>
        <v>42157</v>
      </c>
      <c r="H1720" s="370">
        <f>'Order Form'!$N$13</f>
        <v>0</v>
      </c>
      <c r="I1720" s="371">
        <f>'Order Form'!E274</f>
        <v>7.5</v>
      </c>
      <c r="J1720" s="372">
        <f>'Order Form'!N274</f>
        <v>0</v>
      </c>
      <c r="K1720" s="367" t="str">
        <f t="shared" ref="K1720:K1783" si="116">IF(J1720=0,"F","T")</f>
        <v>F</v>
      </c>
      <c r="L17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0" s="367" t="str">
        <f>"SS2016"&amp;"-"&amp;D1720&amp;"-"&amp;'Order Form'!$P$3&amp;"-4"</f>
        <v>SS2016-0-1-4</v>
      </c>
    </row>
    <row r="1721" spans="1:13" x14ac:dyDescent="0.25">
      <c r="A1721" s="364">
        <f>'Order Form'!A275</f>
        <v>111678.70699999999</v>
      </c>
      <c r="B1721" s="365">
        <f t="shared" si="114"/>
        <v>111678.70699999999</v>
      </c>
      <c r="C1721" s="366">
        <f t="shared" si="115"/>
        <v>111678.70699999999</v>
      </c>
      <c r="D1721" s="367">
        <f>'Order Form'!$N$2</f>
        <v>0</v>
      </c>
      <c r="E1721" s="368">
        <f>'Order Form'!$N$11</f>
        <v>0</v>
      </c>
      <c r="F1721" s="368" t="str">
        <f>IF(ISBLANK('Order Form'!$N$12),"",'Order Form'!$N$12)</f>
        <v/>
      </c>
      <c r="G1721" s="369">
        <f t="shared" ca="1" si="113"/>
        <v>42157</v>
      </c>
      <c r="H1721" s="370">
        <f>'Order Form'!$N$13</f>
        <v>0</v>
      </c>
      <c r="I1721" s="371">
        <f>'Order Form'!E275</f>
        <v>7.5</v>
      </c>
      <c r="J1721" s="372">
        <f>'Order Form'!N275</f>
        <v>0</v>
      </c>
      <c r="K1721" s="367" t="str">
        <f t="shared" si="116"/>
        <v>F</v>
      </c>
      <c r="L17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1" s="367" t="str">
        <f>"SS2016"&amp;"-"&amp;D1721&amp;"-"&amp;'Order Form'!$P$3&amp;"-4"</f>
        <v>SS2016-0-1-4</v>
      </c>
    </row>
    <row r="1722" spans="1:13" x14ac:dyDescent="0.25">
      <c r="A1722" s="364">
        <f>'Order Form'!A276</f>
        <v>108661</v>
      </c>
      <c r="B1722" s="365">
        <f t="shared" si="114"/>
        <v>108661</v>
      </c>
      <c r="C1722" s="366">
        <f t="shared" si="115"/>
        <v>108661</v>
      </c>
      <c r="D1722" s="367">
        <f>'Order Form'!$N$2</f>
        <v>0</v>
      </c>
      <c r="E1722" s="368">
        <f>'Order Form'!$N$11</f>
        <v>0</v>
      </c>
      <c r="F1722" s="368" t="str">
        <f>IF(ISBLANK('Order Form'!$N$12),"",'Order Form'!$N$12)</f>
        <v/>
      </c>
      <c r="G1722" s="369">
        <f t="shared" ca="1" si="113"/>
        <v>42157</v>
      </c>
      <c r="H1722" s="370">
        <f>'Order Form'!$N$13</f>
        <v>0</v>
      </c>
      <c r="I1722" s="371">
        <f>'Order Form'!E276</f>
        <v>7.5</v>
      </c>
      <c r="J1722" s="372">
        <f>'Order Form'!N276</f>
        <v>0</v>
      </c>
      <c r="K1722" s="367" t="str">
        <f t="shared" si="116"/>
        <v>F</v>
      </c>
      <c r="L17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2" s="367" t="str">
        <f>"SS2016"&amp;"-"&amp;D1722&amp;"-"&amp;'Order Form'!$P$3&amp;"-4"</f>
        <v>SS2016-0-1-4</v>
      </c>
    </row>
    <row r="1723" spans="1:13" x14ac:dyDescent="0.25">
      <c r="A1723" s="364">
        <f>'Order Form'!A277</f>
        <v>111677.55499999999</v>
      </c>
      <c r="B1723" s="365">
        <f t="shared" si="114"/>
        <v>111677.55499999999</v>
      </c>
      <c r="C1723" s="366">
        <f t="shared" si="115"/>
        <v>111677.55499999999</v>
      </c>
      <c r="D1723" s="367">
        <f>'Order Form'!$N$2</f>
        <v>0</v>
      </c>
      <c r="E1723" s="368">
        <f>'Order Form'!$N$11</f>
        <v>0</v>
      </c>
      <c r="F1723" s="368" t="str">
        <f>IF(ISBLANK('Order Form'!$N$12),"",'Order Form'!$N$12)</f>
        <v/>
      </c>
      <c r="G1723" s="369">
        <f t="shared" ca="1" si="113"/>
        <v>42157</v>
      </c>
      <c r="H1723" s="370">
        <f>'Order Form'!$N$13</f>
        <v>0</v>
      </c>
      <c r="I1723" s="371">
        <f>'Order Form'!E277</f>
        <v>7.5</v>
      </c>
      <c r="J1723" s="372">
        <f>'Order Form'!N277</f>
        <v>0</v>
      </c>
      <c r="K1723" s="367" t="str">
        <f t="shared" si="116"/>
        <v>F</v>
      </c>
      <c r="L17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3" s="367" t="str">
        <f>"SS2016"&amp;"-"&amp;D1723&amp;"-"&amp;'Order Form'!$P$3&amp;"-4"</f>
        <v>SS2016-0-1-4</v>
      </c>
    </row>
    <row r="1724" spans="1:13" x14ac:dyDescent="0.25">
      <c r="A1724" s="364">
        <f>'Order Form'!A278</f>
        <v>111676.55499999999</v>
      </c>
      <c r="B1724" s="365">
        <f t="shared" si="114"/>
        <v>111676.55499999999</v>
      </c>
      <c r="C1724" s="366">
        <f t="shared" si="115"/>
        <v>111676.55499999999</v>
      </c>
      <c r="D1724" s="367">
        <f>'Order Form'!$N$2</f>
        <v>0</v>
      </c>
      <c r="E1724" s="368">
        <f>'Order Form'!$N$11</f>
        <v>0</v>
      </c>
      <c r="F1724" s="368" t="str">
        <f>IF(ISBLANK('Order Form'!$N$12),"",'Order Form'!$N$12)</f>
        <v/>
      </c>
      <c r="G1724" s="369">
        <f t="shared" ca="1" si="113"/>
        <v>42157</v>
      </c>
      <c r="H1724" s="370">
        <f>'Order Form'!$N$13</f>
        <v>0</v>
      </c>
      <c r="I1724" s="371">
        <f>'Order Form'!E278</f>
        <v>7.5</v>
      </c>
      <c r="J1724" s="372">
        <f>'Order Form'!N278</f>
        <v>0</v>
      </c>
      <c r="K1724" s="367" t="str">
        <f t="shared" si="116"/>
        <v>F</v>
      </c>
      <c r="L17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4" s="367" t="str">
        <f>"SS2016"&amp;"-"&amp;D1724&amp;"-"&amp;'Order Form'!$P$3&amp;"-4"</f>
        <v>SS2016-0-1-4</v>
      </c>
    </row>
    <row r="1725" spans="1:13" x14ac:dyDescent="0.25">
      <c r="A1725" s="364">
        <f>'Order Form'!A279</f>
        <v>108660</v>
      </c>
      <c r="B1725" s="365">
        <f t="shared" si="114"/>
        <v>108660</v>
      </c>
      <c r="C1725" s="366">
        <f t="shared" si="115"/>
        <v>108660</v>
      </c>
      <c r="D1725" s="367">
        <f>'Order Form'!$N$2</f>
        <v>0</v>
      </c>
      <c r="E1725" s="368">
        <f>'Order Form'!$N$11</f>
        <v>0</v>
      </c>
      <c r="F1725" s="368" t="str">
        <f>IF(ISBLANK('Order Form'!$N$12),"",'Order Form'!$N$12)</f>
        <v/>
      </c>
      <c r="G1725" s="369">
        <f t="shared" ca="1" si="113"/>
        <v>42157</v>
      </c>
      <c r="H1725" s="370">
        <f>'Order Form'!$N$13</f>
        <v>0</v>
      </c>
      <c r="I1725" s="371">
        <f>'Order Form'!E279</f>
        <v>7.5</v>
      </c>
      <c r="J1725" s="372">
        <f>'Order Form'!N279</f>
        <v>0</v>
      </c>
      <c r="K1725" s="367" t="str">
        <f t="shared" si="116"/>
        <v>F</v>
      </c>
      <c r="L17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5" s="367" t="str">
        <f>"SS2016"&amp;"-"&amp;D1725&amp;"-"&amp;'Order Form'!$P$3&amp;"-4"</f>
        <v>SS2016-0-1-4</v>
      </c>
    </row>
    <row r="1726" spans="1:13" x14ac:dyDescent="0.25">
      <c r="A1726" s="364">
        <f>'Order Form'!A280</f>
        <v>111674.901</v>
      </c>
      <c r="B1726" s="365">
        <f t="shared" si="114"/>
        <v>111674.901</v>
      </c>
      <c r="C1726" s="366">
        <f t="shared" si="115"/>
        <v>111674.901</v>
      </c>
      <c r="D1726" s="367">
        <f>'Order Form'!$N$2</f>
        <v>0</v>
      </c>
      <c r="E1726" s="368">
        <f>'Order Form'!$N$11</f>
        <v>0</v>
      </c>
      <c r="F1726" s="368" t="str">
        <f>IF(ISBLANK('Order Form'!$N$12),"",'Order Form'!$N$12)</f>
        <v/>
      </c>
      <c r="G1726" s="369">
        <f t="shared" ca="1" si="113"/>
        <v>42157</v>
      </c>
      <c r="H1726" s="370">
        <f>'Order Form'!$N$13</f>
        <v>0</v>
      </c>
      <c r="I1726" s="371">
        <f>'Order Form'!E280</f>
        <v>7.5</v>
      </c>
      <c r="J1726" s="372">
        <f>'Order Form'!N280</f>
        <v>0</v>
      </c>
      <c r="K1726" s="367" t="str">
        <f t="shared" si="116"/>
        <v>F</v>
      </c>
      <c r="L17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6" s="367" t="str">
        <f>"SS2016"&amp;"-"&amp;D1726&amp;"-"&amp;'Order Form'!$P$3&amp;"-4"</f>
        <v>SS2016-0-1-4</v>
      </c>
    </row>
    <row r="1727" spans="1:13" x14ac:dyDescent="0.25">
      <c r="A1727" s="364">
        <f>'Order Form'!A281</f>
        <v>107678</v>
      </c>
      <c r="B1727" s="365">
        <f t="shared" si="114"/>
        <v>107678</v>
      </c>
      <c r="C1727" s="366">
        <f t="shared" si="115"/>
        <v>107678</v>
      </c>
      <c r="D1727" s="367">
        <f>'Order Form'!$N$2</f>
        <v>0</v>
      </c>
      <c r="E1727" s="368">
        <f>'Order Form'!$N$11</f>
        <v>0</v>
      </c>
      <c r="F1727" s="368" t="str">
        <f>IF(ISBLANK('Order Form'!$N$12),"",'Order Form'!$N$12)</f>
        <v/>
      </c>
      <c r="G1727" s="369">
        <f t="shared" ca="1" si="113"/>
        <v>42157</v>
      </c>
      <c r="H1727" s="370">
        <f>'Order Form'!$N$13</f>
        <v>0</v>
      </c>
      <c r="I1727" s="371">
        <f>'Order Form'!E281</f>
        <v>7.5</v>
      </c>
      <c r="J1727" s="372">
        <f>'Order Form'!N281</f>
        <v>0</v>
      </c>
      <c r="K1727" s="367" t="str">
        <f t="shared" si="116"/>
        <v>F</v>
      </c>
      <c r="L17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7" s="367" t="str">
        <f>"SS2016"&amp;"-"&amp;D1727&amp;"-"&amp;'Order Form'!$P$3&amp;"-4"</f>
        <v>SS2016-0-1-4</v>
      </c>
    </row>
    <row r="1728" spans="1:13" x14ac:dyDescent="0.25">
      <c r="A1728" s="364">
        <f>'Order Form'!A282</f>
        <v>111421</v>
      </c>
      <c r="B1728" s="365">
        <f t="shared" si="114"/>
        <v>111421</v>
      </c>
      <c r="C1728" s="366">
        <f t="shared" si="115"/>
        <v>111421</v>
      </c>
      <c r="D1728" s="367">
        <f>'Order Form'!$N$2</f>
        <v>0</v>
      </c>
      <c r="E1728" s="368">
        <f>'Order Form'!$N$11</f>
        <v>0</v>
      </c>
      <c r="F1728" s="368" t="str">
        <f>IF(ISBLANK('Order Form'!$N$12),"",'Order Form'!$N$12)</f>
        <v/>
      </c>
      <c r="G1728" s="369">
        <f t="shared" ca="1" si="113"/>
        <v>42157</v>
      </c>
      <c r="H1728" s="370">
        <f>'Order Form'!$N$13</f>
        <v>0</v>
      </c>
      <c r="I1728" s="371">
        <f>'Order Form'!E282</f>
        <v>7.5</v>
      </c>
      <c r="J1728" s="372">
        <f>'Order Form'!N282</f>
        <v>0</v>
      </c>
      <c r="K1728" s="367" t="str">
        <f t="shared" si="116"/>
        <v>F</v>
      </c>
      <c r="L17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8" s="367" t="str">
        <f>"SS2016"&amp;"-"&amp;D1728&amp;"-"&amp;'Order Form'!$P$3&amp;"-4"</f>
        <v>SS2016-0-1-4</v>
      </c>
    </row>
    <row r="1729" spans="1:13" x14ac:dyDescent="0.25">
      <c r="A1729" s="364">
        <f>'Order Form'!A283</f>
        <v>111422</v>
      </c>
      <c r="B1729" s="365">
        <f t="shared" si="114"/>
        <v>111422</v>
      </c>
      <c r="C1729" s="366">
        <f t="shared" si="115"/>
        <v>111422</v>
      </c>
      <c r="D1729" s="367">
        <f>'Order Form'!$N$2</f>
        <v>0</v>
      </c>
      <c r="E1729" s="368">
        <f>'Order Form'!$N$11</f>
        <v>0</v>
      </c>
      <c r="F1729" s="368" t="str">
        <f>IF(ISBLANK('Order Form'!$N$12),"",'Order Form'!$N$12)</f>
        <v/>
      </c>
      <c r="G1729" s="369">
        <f t="shared" ca="1" si="113"/>
        <v>42157</v>
      </c>
      <c r="H1729" s="370">
        <f>'Order Form'!$N$13</f>
        <v>0</v>
      </c>
      <c r="I1729" s="371">
        <f>'Order Form'!E283</f>
        <v>7.5</v>
      </c>
      <c r="J1729" s="372">
        <f>'Order Form'!N283</f>
        <v>0</v>
      </c>
      <c r="K1729" s="367" t="str">
        <f t="shared" si="116"/>
        <v>F</v>
      </c>
      <c r="L17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29" s="367" t="str">
        <f>"SS2016"&amp;"-"&amp;D1729&amp;"-"&amp;'Order Form'!$P$3&amp;"-4"</f>
        <v>SS2016-0-1-4</v>
      </c>
    </row>
    <row r="1730" spans="1:13" x14ac:dyDescent="0.25">
      <c r="A1730" s="364">
        <f>'Order Form'!A284</f>
        <v>111423</v>
      </c>
      <c r="B1730" s="365">
        <f t="shared" si="114"/>
        <v>111423</v>
      </c>
      <c r="C1730" s="366">
        <f t="shared" si="115"/>
        <v>111423</v>
      </c>
      <c r="D1730" s="367">
        <f>'Order Form'!$N$2</f>
        <v>0</v>
      </c>
      <c r="E1730" s="368">
        <f>'Order Form'!$N$11</f>
        <v>0</v>
      </c>
      <c r="F1730" s="368" t="str">
        <f>IF(ISBLANK('Order Form'!$N$12),"",'Order Form'!$N$12)</f>
        <v/>
      </c>
      <c r="G1730" s="369">
        <f t="shared" ref="G1730:G1793" ca="1" si="117">TODAY()</f>
        <v>42157</v>
      </c>
      <c r="H1730" s="370">
        <f>'Order Form'!$N$13</f>
        <v>0</v>
      </c>
      <c r="I1730" s="371">
        <f>'Order Form'!E284</f>
        <v>7.5</v>
      </c>
      <c r="J1730" s="372">
        <f>'Order Form'!N284</f>
        <v>0</v>
      </c>
      <c r="K1730" s="367" t="str">
        <f t="shared" si="116"/>
        <v>F</v>
      </c>
      <c r="L17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0" s="367" t="str">
        <f>"SS2016"&amp;"-"&amp;D1730&amp;"-"&amp;'Order Form'!$P$3&amp;"-4"</f>
        <v>SS2016-0-1-4</v>
      </c>
    </row>
    <row r="1731" spans="1:13" x14ac:dyDescent="0.25">
      <c r="A1731" s="364">
        <f>'Order Form'!A285</f>
        <v>100223</v>
      </c>
      <c r="B1731" s="365">
        <f t="shared" si="114"/>
        <v>100223</v>
      </c>
      <c r="C1731" s="366">
        <f t="shared" si="115"/>
        <v>100223</v>
      </c>
      <c r="D1731" s="367">
        <f>'Order Form'!$N$2</f>
        <v>0</v>
      </c>
      <c r="E1731" s="368">
        <f>'Order Form'!$N$11</f>
        <v>0</v>
      </c>
      <c r="F1731" s="368" t="str">
        <f>IF(ISBLANK('Order Form'!$N$12),"",'Order Form'!$N$12)</f>
        <v/>
      </c>
      <c r="G1731" s="369">
        <f t="shared" ca="1" si="117"/>
        <v>42157</v>
      </c>
      <c r="H1731" s="370">
        <f>'Order Form'!$N$13</f>
        <v>0</v>
      </c>
      <c r="I1731" s="371">
        <f>'Order Form'!E285</f>
        <v>7.5</v>
      </c>
      <c r="J1731" s="372">
        <f>'Order Form'!N285</f>
        <v>0</v>
      </c>
      <c r="K1731" s="367" t="str">
        <f t="shared" si="116"/>
        <v>F</v>
      </c>
      <c r="L17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1" s="367" t="str">
        <f>"SS2016"&amp;"-"&amp;D1731&amp;"-"&amp;'Order Form'!$P$3&amp;"-4"</f>
        <v>SS2016-0-1-4</v>
      </c>
    </row>
    <row r="1732" spans="1:13" x14ac:dyDescent="0.25">
      <c r="A1732" s="364">
        <f>'Order Form'!A286</f>
        <v>100224</v>
      </c>
      <c r="B1732" s="365">
        <f t="shared" si="114"/>
        <v>100224</v>
      </c>
      <c r="C1732" s="366">
        <f t="shared" si="115"/>
        <v>100224</v>
      </c>
      <c r="D1732" s="367">
        <f>'Order Form'!$N$2</f>
        <v>0</v>
      </c>
      <c r="E1732" s="368">
        <f>'Order Form'!$N$11</f>
        <v>0</v>
      </c>
      <c r="F1732" s="368" t="str">
        <f>IF(ISBLANK('Order Form'!$N$12),"",'Order Form'!$N$12)</f>
        <v/>
      </c>
      <c r="G1732" s="369">
        <f t="shared" ca="1" si="117"/>
        <v>42157</v>
      </c>
      <c r="H1732" s="370">
        <f>'Order Form'!$N$13</f>
        <v>0</v>
      </c>
      <c r="I1732" s="371">
        <f>'Order Form'!E286</f>
        <v>7.5</v>
      </c>
      <c r="J1732" s="372">
        <f>'Order Form'!N286</f>
        <v>0</v>
      </c>
      <c r="K1732" s="367" t="str">
        <f t="shared" si="116"/>
        <v>F</v>
      </c>
      <c r="L17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2" s="367" t="str">
        <f>"SS2016"&amp;"-"&amp;D1732&amp;"-"&amp;'Order Form'!$P$3&amp;"-4"</f>
        <v>SS2016-0-1-4</v>
      </c>
    </row>
    <row r="1733" spans="1:13" x14ac:dyDescent="0.25">
      <c r="A1733" s="364">
        <f>'Order Form'!A287</f>
        <v>108666</v>
      </c>
      <c r="B1733" s="365">
        <f t="shared" si="114"/>
        <v>108666</v>
      </c>
      <c r="C1733" s="366">
        <f t="shared" si="115"/>
        <v>108666</v>
      </c>
      <c r="D1733" s="367">
        <f>'Order Form'!$N$2</f>
        <v>0</v>
      </c>
      <c r="E1733" s="368">
        <f>'Order Form'!$N$11</f>
        <v>0</v>
      </c>
      <c r="F1733" s="368" t="str">
        <f>IF(ISBLANK('Order Form'!$N$12),"",'Order Form'!$N$12)</f>
        <v/>
      </c>
      <c r="G1733" s="369">
        <f t="shared" ca="1" si="117"/>
        <v>42157</v>
      </c>
      <c r="H1733" s="370">
        <f>'Order Form'!$N$13</f>
        <v>0</v>
      </c>
      <c r="I1733" s="371">
        <f>'Order Form'!E287</f>
        <v>7.5</v>
      </c>
      <c r="J1733" s="372">
        <f>'Order Form'!N287</f>
        <v>0</v>
      </c>
      <c r="K1733" s="367" t="str">
        <f t="shared" si="116"/>
        <v>F</v>
      </c>
      <c r="L17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3" s="367" t="str">
        <f>"SS2016"&amp;"-"&amp;D1733&amp;"-"&amp;'Order Form'!$P$3&amp;"-4"</f>
        <v>SS2016-0-1-4</v>
      </c>
    </row>
    <row r="1734" spans="1:13" x14ac:dyDescent="0.25">
      <c r="A1734" s="364">
        <f>'Order Form'!A288</f>
        <v>100611</v>
      </c>
      <c r="B1734" s="365">
        <f t="shared" si="114"/>
        <v>100611</v>
      </c>
      <c r="C1734" s="366">
        <f t="shared" si="115"/>
        <v>100611</v>
      </c>
      <c r="D1734" s="367">
        <f>'Order Form'!$N$2</f>
        <v>0</v>
      </c>
      <c r="E1734" s="368">
        <f>'Order Form'!$N$11</f>
        <v>0</v>
      </c>
      <c r="F1734" s="368" t="str">
        <f>IF(ISBLANK('Order Form'!$N$12),"",'Order Form'!$N$12)</f>
        <v/>
      </c>
      <c r="G1734" s="369">
        <f t="shared" ca="1" si="117"/>
        <v>42157</v>
      </c>
      <c r="H1734" s="370">
        <f>'Order Form'!$N$13</f>
        <v>0</v>
      </c>
      <c r="I1734" s="371">
        <f>'Order Form'!E288</f>
        <v>7.5</v>
      </c>
      <c r="J1734" s="372">
        <f>'Order Form'!N288</f>
        <v>0</v>
      </c>
      <c r="K1734" s="367" t="str">
        <f t="shared" si="116"/>
        <v>F</v>
      </c>
      <c r="L17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4" s="367" t="str">
        <f>"SS2016"&amp;"-"&amp;D1734&amp;"-"&amp;'Order Form'!$P$3&amp;"-4"</f>
        <v>SS2016-0-1-4</v>
      </c>
    </row>
    <row r="1735" spans="1:13" x14ac:dyDescent="0.25">
      <c r="A1735" s="364">
        <f>'Order Form'!A289</f>
        <v>111675.789</v>
      </c>
      <c r="B1735" s="365">
        <f t="shared" si="114"/>
        <v>111675.789</v>
      </c>
      <c r="C1735" s="366">
        <f t="shared" si="115"/>
        <v>111675.789</v>
      </c>
      <c r="D1735" s="367">
        <f>'Order Form'!$N$2</f>
        <v>0</v>
      </c>
      <c r="E1735" s="368">
        <f>'Order Form'!$N$11</f>
        <v>0</v>
      </c>
      <c r="F1735" s="368" t="str">
        <f>IF(ISBLANK('Order Form'!$N$12),"",'Order Form'!$N$12)</f>
        <v/>
      </c>
      <c r="G1735" s="369">
        <f t="shared" ca="1" si="117"/>
        <v>42157</v>
      </c>
      <c r="H1735" s="370">
        <f>'Order Form'!$N$13</f>
        <v>0</v>
      </c>
      <c r="I1735" s="371">
        <f>'Order Form'!E289</f>
        <v>7.5</v>
      </c>
      <c r="J1735" s="372">
        <f>'Order Form'!N289</f>
        <v>0</v>
      </c>
      <c r="K1735" s="367" t="str">
        <f t="shared" si="116"/>
        <v>F</v>
      </c>
      <c r="L17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5" s="367" t="str">
        <f>"SS2016"&amp;"-"&amp;D1735&amp;"-"&amp;'Order Form'!$P$3&amp;"-4"</f>
        <v>SS2016-0-1-4</v>
      </c>
    </row>
    <row r="1736" spans="1:13" x14ac:dyDescent="0.25">
      <c r="A1736" s="364">
        <f>'Order Form'!A290</f>
        <v>108665</v>
      </c>
      <c r="B1736" s="365">
        <f t="shared" si="114"/>
        <v>108665</v>
      </c>
      <c r="C1736" s="366">
        <f t="shared" si="115"/>
        <v>108665</v>
      </c>
      <c r="D1736" s="367">
        <f>'Order Form'!$N$2</f>
        <v>0</v>
      </c>
      <c r="E1736" s="368">
        <f>'Order Form'!$N$11</f>
        <v>0</v>
      </c>
      <c r="F1736" s="368" t="str">
        <f>IF(ISBLANK('Order Form'!$N$12),"",'Order Form'!$N$12)</f>
        <v/>
      </c>
      <c r="G1736" s="369">
        <f t="shared" ca="1" si="117"/>
        <v>42157</v>
      </c>
      <c r="H1736" s="370">
        <f>'Order Form'!$N$13</f>
        <v>0</v>
      </c>
      <c r="I1736" s="371">
        <f>'Order Form'!E290</f>
        <v>7.5</v>
      </c>
      <c r="J1736" s="372">
        <f>'Order Form'!N290</f>
        <v>0</v>
      </c>
      <c r="K1736" s="367" t="str">
        <f t="shared" si="116"/>
        <v>F</v>
      </c>
      <c r="L17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6" s="367" t="str">
        <f>"SS2016"&amp;"-"&amp;D1736&amp;"-"&amp;'Order Form'!$P$3&amp;"-4"</f>
        <v>SS2016-0-1-4</v>
      </c>
    </row>
    <row r="1737" spans="1:13" x14ac:dyDescent="0.25">
      <c r="A1737" s="364">
        <f>'Order Form'!A291</f>
        <v>100274</v>
      </c>
      <c r="B1737" s="365">
        <f t="shared" si="114"/>
        <v>100274</v>
      </c>
      <c r="C1737" s="366">
        <f t="shared" si="115"/>
        <v>100274</v>
      </c>
      <c r="D1737" s="367">
        <f>'Order Form'!$N$2</f>
        <v>0</v>
      </c>
      <c r="E1737" s="368">
        <f>'Order Form'!$N$11</f>
        <v>0</v>
      </c>
      <c r="F1737" s="368" t="str">
        <f>IF(ISBLANK('Order Form'!$N$12),"",'Order Form'!$N$12)</f>
        <v/>
      </c>
      <c r="G1737" s="369">
        <f t="shared" ca="1" si="117"/>
        <v>42157</v>
      </c>
      <c r="H1737" s="370">
        <f>'Order Form'!$N$13</f>
        <v>0</v>
      </c>
      <c r="I1737" s="371">
        <f>'Order Form'!E291</f>
        <v>7.5</v>
      </c>
      <c r="J1737" s="372">
        <f>'Order Form'!N291</f>
        <v>0</v>
      </c>
      <c r="K1737" s="367" t="str">
        <f t="shared" si="116"/>
        <v>F</v>
      </c>
      <c r="L17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7" s="367" t="str">
        <f>"SS2016"&amp;"-"&amp;D1737&amp;"-"&amp;'Order Form'!$P$3&amp;"-4"</f>
        <v>SS2016-0-1-4</v>
      </c>
    </row>
    <row r="1738" spans="1:13" x14ac:dyDescent="0.25">
      <c r="A1738" s="364">
        <f>'Order Form'!A292</f>
        <v>100084</v>
      </c>
      <c r="B1738" s="365">
        <f t="shared" si="114"/>
        <v>100084</v>
      </c>
      <c r="C1738" s="366">
        <f t="shared" si="115"/>
        <v>100084</v>
      </c>
      <c r="D1738" s="367">
        <f>'Order Form'!$N$2</f>
        <v>0</v>
      </c>
      <c r="E1738" s="368">
        <f>'Order Form'!$N$11</f>
        <v>0</v>
      </c>
      <c r="F1738" s="368" t="str">
        <f>IF(ISBLANK('Order Form'!$N$12),"",'Order Form'!$N$12)</f>
        <v/>
      </c>
      <c r="G1738" s="369">
        <f t="shared" ca="1" si="117"/>
        <v>42157</v>
      </c>
      <c r="H1738" s="370">
        <f>'Order Form'!$N$13</f>
        <v>0</v>
      </c>
      <c r="I1738" s="371">
        <f>'Order Form'!E292</f>
        <v>7.5</v>
      </c>
      <c r="J1738" s="372">
        <f>'Order Form'!N292</f>
        <v>0</v>
      </c>
      <c r="K1738" s="367" t="str">
        <f t="shared" si="116"/>
        <v>F</v>
      </c>
      <c r="L17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8" s="367" t="str">
        <f>"SS2016"&amp;"-"&amp;D1738&amp;"-"&amp;'Order Form'!$P$3&amp;"-4"</f>
        <v>SS2016-0-1-4</v>
      </c>
    </row>
    <row r="1739" spans="1:13" x14ac:dyDescent="0.25">
      <c r="A1739" s="364">
        <f>'Order Form'!A293</f>
        <v>107679</v>
      </c>
      <c r="B1739" s="365">
        <f t="shared" si="114"/>
        <v>107679</v>
      </c>
      <c r="C1739" s="366">
        <f t="shared" si="115"/>
        <v>107679</v>
      </c>
      <c r="D1739" s="367">
        <f>'Order Form'!$N$2</f>
        <v>0</v>
      </c>
      <c r="E1739" s="368">
        <f>'Order Form'!$N$11</f>
        <v>0</v>
      </c>
      <c r="F1739" s="368" t="str">
        <f>IF(ISBLANK('Order Form'!$N$12),"",'Order Form'!$N$12)</f>
        <v/>
      </c>
      <c r="G1739" s="369">
        <f t="shared" ca="1" si="117"/>
        <v>42157</v>
      </c>
      <c r="H1739" s="370">
        <f>'Order Form'!$N$13</f>
        <v>0</v>
      </c>
      <c r="I1739" s="371">
        <f>'Order Form'!E293</f>
        <v>7.5</v>
      </c>
      <c r="J1739" s="372">
        <f>'Order Form'!N293</f>
        <v>0</v>
      </c>
      <c r="K1739" s="367" t="str">
        <f t="shared" si="116"/>
        <v>F</v>
      </c>
      <c r="L17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39" s="367" t="str">
        <f>"SS2016"&amp;"-"&amp;D1739&amp;"-"&amp;'Order Form'!$P$3&amp;"-4"</f>
        <v>SS2016-0-1-4</v>
      </c>
    </row>
    <row r="1740" spans="1:13" x14ac:dyDescent="0.25">
      <c r="A1740" s="364">
        <f>'Order Form'!A294</f>
        <v>111679.55499999999</v>
      </c>
      <c r="B1740" s="365">
        <f t="shared" si="114"/>
        <v>111679.55499999999</v>
      </c>
      <c r="C1740" s="366">
        <f t="shared" si="115"/>
        <v>111679.55499999999</v>
      </c>
      <c r="D1740" s="367">
        <f>'Order Form'!$N$2</f>
        <v>0</v>
      </c>
      <c r="E1740" s="368">
        <f>'Order Form'!$N$11</f>
        <v>0</v>
      </c>
      <c r="F1740" s="368" t="str">
        <f>IF(ISBLANK('Order Form'!$N$12),"",'Order Form'!$N$12)</f>
        <v/>
      </c>
      <c r="G1740" s="369">
        <f t="shared" ca="1" si="117"/>
        <v>42157</v>
      </c>
      <c r="H1740" s="370">
        <f>'Order Form'!$N$13</f>
        <v>0</v>
      </c>
      <c r="I1740" s="371">
        <f>'Order Form'!E294</f>
        <v>7.5</v>
      </c>
      <c r="J1740" s="372">
        <f>'Order Form'!N294</f>
        <v>0</v>
      </c>
      <c r="K1740" s="367" t="str">
        <f t="shared" si="116"/>
        <v>F</v>
      </c>
      <c r="L17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0" s="367" t="str">
        <f>"SS2016"&amp;"-"&amp;D1740&amp;"-"&amp;'Order Form'!$P$3&amp;"-4"</f>
        <v>SS2016-0-1-4</v>
      </c>
    </row>
    <row r="1741" spans="1:13" x14ac:dyDescent="0.25">
      <c r="A1741" s="364">
        <f>'Order Form'!A295</f>
        <v>100604</v>
      </c>
      <c r="B1741" s="365">
        <f t="shared" si="114"/>
        <v>100604</v>
      </c>
      <c r="C1741" s="366">
        <f t="shared" si="115"/>
        <v>100604</v>
      </c>
      <c r="D1741" s="367">
        <f>'Order Form'!$N$2</f>
        <v>0</v>
      </c>
      <c r="E1741" s="368">
        <f>'Order Form'!$N$11</f>
        <v>0</v>
      </c>
      <c r="F1741" s="368" t="str">
        <f>IF(ISBLANK('Order Form'!$N$12),"",'Order Form'!$N$12)</f>
        <v/>
      </c>
      <c r="G1741" s="369">
        <f t="shared" ca="1" si="117"/>
        <v>42157</v>
      </c>
      <c r="H1741" s="370">
        <f>'Order Form'!$N$13</f>
        <v>0</v>
      </c>
      <c r="I1741" s="371">
        <f>'Order Form'!E295</f>
        <v>7.5</v>
      </c>
      <c r="J1741" s="372">
        <f>'Order Form'!N295</f>
        <v>0</v>
      </c>
      <c r="K1741" s="367" t="str">
        <f t="shared" si="116"/>
        <v>F</v>
      </c>
      <c r="L17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1" s="367" t="str">
        <f>"SS2016"&amp;"-"&amp;D1741&amp;"-"&amp;'Order Form'!$P$3&amp;"-4"</f>
        <v>SS2016-0-1-4</v>
      </c>
    </row>
    <row r="1742" spans="1:13" x14ac:dyDescent="0.25">
      <c r="A1742" s="364">
        <f>'Order Form'!A296</f>
        <v>107689</v>
      </c>
      <c r="B1742" s="365">
        <f t="shared" si="114"/>
        <v>107689</v>
      </c>
      <c r="C1742" s="366">
        <f t="shared" si="115"/>
        <v>107689</v>
      </c>
      <c r="D1742" s="367">
        <f>'Order Form'!$N$2</f>
        <v>0</v>
      </c>
      <c r="E1742" s="368">
        <f>'Order Form'!$N$11</f>
        <v>0</v>
      </c>
      <c r="F1742" s="368" t="str">
        <f>IF(ISBLANK('Order Form'!$N$12),"",'Order Form'!$N$12)</f>
        <v/>
      </c>
      <c r="G1742" s="369">
        <f t="shared" ca="1" si="117"/>
        <v>42157</v>
      </c>
      <c r="H1742" s="370">
        <f>'Order Form'!$N$13</f>
        <v>0</v>
      </c>
      <c r="I1742" s="371">
        <f>'Order Form'!E296</f>
        <v>7.5</v>
      </c>
      <c r="J1742" s="372">
        <f>'Order Form'!N296</f>
        <v>0</v>
      </c>
      <c r="K1742" s="367" t="str">
        <f t="shared" si="116"/>
        <v>F</v>
      </c>
      <c r="L17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2" s="367" t="str">
        <f>"SS2016"&amp;"-"&amp;D1742&amp;"-"&amp;'Order Form'!$P$3&amp;"-4"</f>
        <v>SS2016-0-1-4</v>
      </c>
    </row>
    <row r="1743" spans="1:13" x14ac:dyDescent="0.25">
      <c r="A1743" s="364">
        <f>'Order Form'!A297</f>
        <v>100096</v>
      </c>
      <c r="B1743" s="365">
        <f t="shared" si="114"/>
        <v>100096</v>
      </c>
      <c r="C1743" s="366">
        <f t="shared" si="115"/>
        <v>100096</v>
      </c>
      <c r="D1743" s="367">
        <f>'Order Form'!$N$2</f>
        <v>0</v>
      </c>
      <c r="E1743" s="368">
        <f>'Order Form'!$N$11</f>
        <v>0</v>
      </c>
      <c r="F1743" s="368" t="str">
        <f>IF(ISBLANK('Order Form'!$N$12),"",'Order Form'!$N$12)</f>
        <v/>
      </c>
      <c r="G1743" s="369">
        <f t="shared" ca="1" si="117"/>
        <v>42157</v>
      </c>
      <c r="H1743" s="370">
        <f>'Order Form'!$N$13</f>
        <v>0</v>
      </c>
      <c r="I1743" s="371">
        <f>'Order Form'!E297</f>
        <v>7.5</v>
      </c>
      <c r="J1743" s="372">
        <f>'Order Form'!N297</f>
        <v>0</v>
      </c>
      <c r="K1743" s="367" t="str">
        <f t="shared" si="116"/>
        <v>F</v>
      </c>
      <c r="L17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3" s="367" t="str">
        <f>"SS2016"&amp;"-"&amp;D1743&amp;"-"&amp;'Order Form'!$P$3&amp;"-4"</f>
        <v>SS2016-0-1-4</v>
      </c>
    </row>
    <row r="1744" spans="1:13" x14ac:dyDescent="0.25">
      <c r="A1744" s="364">
        <f>'Order Form'!A298</f>
        <v>100601</v>
      </c>
      <c r="B1744" s="365">
        <f t="shared" si="114"/>
        <v>100601</v>
      </c>
      <c r="C1744" s="366">
        <f t="shared" si="115"/>
        <v>100601</v>
      </c>
      <c r="D1744" s="367">
        <f>'Order Form'!$N$2</f>
        <v>0</v>
      </c>
      <c r="E1744" s="368">
        <f>'Order Form'!$N$11</f>
        <v>0</v>
      </c>
      <c r="F1744" s="368" t="str">
        <f>IF(ISBLANK('Order Form'!$N$12),"",'Order Form'!$N$12)</f>
        <v/>
      </c>
      <c r="G1744" s="369">
        <f t="shared" ca="1" si="117"/>
        <v>42157</v>
      </c>
      <c r="H1744" s="370">
        <f>'Order Form'!$N$13</f>
        <v>0</v>
      </c>
      <c r="I1744" s="371">
        <f>'Order Form'!E298</f>
        <v>7.5</v>
      </c>
      <c r="J1744" s="372">
        <f>'Order Form'!N298</f>
        <v>0</v>
      </c>
      <c r="K1744" s="367" t="str">
        <f t="shared" si="116"/>
        <v>F</v>
      </c>
      <c r="L17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4" s="367" t="str">
        <f>"SS2016"&amp;"-"&amp;D1744&amp;"-"&amp;'Order Form'!$P$3&amp;"-4"</f>
        <v>SS2016-0-1-4</v>
      </c>
    </row>
    <row r="1745" spans="1:13" x14ac:dyDescent="0.25">
      <c r="A1745" s="364">
        <f>'Order Form'!A299</f>
        <v>107676</v>
      </c>
      <c r="B1745" s="365">
        <f t="shared" si="114"/>
        <v>107676</v>
      </c>
      <c r="C1745" s="366">
        <f t="shared" si="115"/>
        <v>107676</v>
      </c>
      <c r="D1745" s="367">
        <f>'Order Form'!$N$2</f>
        <v>0</v>
      </c>
      <c r="E1745" s="368">
        <f>'Order Form'!$N$11</f>
        <v>0</v>
      </c>
      <c r="F1745" s="368" t="str">
        <f>IF(ISBLANK('Order Form'!$N$12),"",'Order Form'!$N$12)</f>
        <v/>
      </c>
      <c r="G1745" s="369">
        <f t="shared" ca="1" si="117"/>
        <v>42157</v>
      </c>
      <c r="H1745" s="370">
        <f>'Order Form'!$N$13</f>
        <v>0</v>
      </c>
      <c r="I1745" s="371">
        <f>'Order Form'!E299</f>
        <v>7.5</v>
      </c>
      <c r="J1745" s="372">
        <f>'Order Form'!N299</f>
        <v>0</v>
      </c>
      <c r="K1745" s="367" t="str">
        <f t="shared" si="116"/>
        <v>F</v>
      </c>
      <c r="L17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5" s="367" t="str">
        <f>"SS2016"&amp;"-"&amp;D1745&amp;"-"&amp;'Order Form'!$P$3&amp;"-4"</f>
        <v>SS2016-0-1-4</v>
      </c>
    </row>
    <row r="1746" spans="1:13" x14ac:dyDescent="0.25">
      <c r="A1746" s="364">
        <f>'Order Form'!A300</f>
        <v>107682</v>
      </c>
      <c r="B1746" s="365">
        <f t="shared" si="114"/>
        <v>107682</v>
      </c>
      <c r="C1746" s="366">
        <f t="shared" si="115"/>
        <v>107682</v>
      </c>
      <c r="D1746" s="367">
        <f>'Order Form'!$N$2</f>
        <v>0</v>
      </c>
      <c r="E1746" s="368">
        <f>'Order Form'!$N$11</f>
        <v>0</v>
      </c>
      <c r="F1746" s="368" t="str">
        <f>IF(ISBLANK('Order Form'!$N$12),"",'Order Form'!$N$12)</f>
        <v/>
      </c>
      <c r="G1746" s="369">
        <f t="shared" ca="1" si="117"/>
        <v>42157</v>
      </c>
      <c r="H1746" s="370">
        <f>'Order Form'!$N$13</f>
        <v>0</v>
      </c>
      <c r="I1746" s="371">
        <f>'Order Form'!E300</f>
        <v>7.5</v>
      </c>
      <c r="J1746" s="372">
        <f>'Order Form'!N300</f>
        <v>0</v>
      </c>
      <c r="K1746" s="367" t="str">
        <f t="shared" si="116"/>
        <v>F</v>
      </c>
      <c r="L17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6" s="367" t="str">
        <f>"SS2016"&amp;"-"&amp;D1746&amp;"-"&amp;'Order Form'!$P$3&amp;"-4"</f>
        <v>SS2016-0-1-4</v>
      </c>
    </row>
    <row r="1747" spans="1:13" x14ac:dyDescent="0.25">
      <c r="A1747" s="364">
        <f>'Order Form'!A301</f>
        <v>107680</v>
      </c>
      <c r="B1747" s="365">
        <f t="shared" si="114"/>
        <v>107680</v>
      </c>
      <c r="C1747" s="366">
        <f t="shared" si="115"/>
        <v>107680</v>
      </c>
      <c r="D1747" s="367">
        <f>'Order Form'!$N$2</f>
        <v>0</v>
      </c>
      <c r="E1747" s="368">
        <f>'Order Form'!$N$11</f>
        <v>0</v>
      </c>
      <c r="F1747" s="368" t="str">
        <f>IF(ISBLANK('Order Form'!$N$12),"",'Order Form'!$N$12)</f>
        <v/>
      </c>
      <c r="G1747" s="369">
        <f t="shared" ca="1" si="117"/>
        <v>42157</v>
      </c>
      <c r="H1747" s="370">
        <f>'Order Form'!$N$13</f>
        <v>0</v>
      </c>
      <c r="I1747" s="371">
        <f>'Order Form'!E301</f>
        <v>7.5</v>
      </c>
      <c r="J1747" s="372">
        <f>'Order Form'!N301</f>
        <v>0</v>
      </c>
      <c r="K1747" s="367" t="str">
        <f t="shared" si="116"/>
        <v>F</v>
      </c>
      <c r="L17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7" s="367" t="str">
        <f>"SS2016"&amp;"-"&amp;D1747&amp;"-"&amp;'Order Form'!$P$3&amp;"-4"</f>
        <v>SS2016-0-1-4</v>
      </c>
    </row>
    <row r="1748" spans="1:13" x14ac:dyDescent="0.25">
      <c r="A1748" s="364">
        <f>'Order Form'!A302</f>
        <v>107681</v>
      </c>
      <c r="B1748" s="365">
        <f t="shared" si="114"/>
        <v>107681</v>
      </c>
      <c r="C1748" s="366">
        <f t="shared" si="115"/>
        <v>107681</v>
      </c>
      <c r="D1748" s="367">
        <f>'Order Form'!$N$2</f>
        <v>0</v>
      </c>
      <c r="E1748" s="368">
        <f>'Order Form'!$N$11</f>
        <v>0</v>
      </c>
      <c r="F1748" s="368" t="str">
        <f>IF(ISBLANK('Order Form'!$N$12),"",'Order Form'!$N$12)</f>
        <v/>
      </c>
      <c r="G1748" s="369">
        <f t="shared" ca="1" si="117"/>
        <v>42157</v>
      </c>
      <c r="H1748" s="370">
        <f>'Order Form'!$N$13</f>
        <v>0</v>
      </c>
      <c r="I1748" s="371">
        <f>'Order Form'!E302</f>
        <v>7.5</v>
      </c>
      <c r="J1748" s="372">
        <f>'Order Form'!N302</f>
        <v>0</v>
      </c>
      <c r="K1748" s="367" t="str">
        <f t="shared" si="116"/>
        <v>F</v>
      </c>
      <c r="L17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8" s="367" t="str">
        <f>"SS2016"&amp;"-"&amp;D1748&amp;"-"&amp;'Order Form'!$P$3&amp;"-4"</f>
        <v>SS2016-0-1-4</v>
      </c>
    </row>
    <row r="1749" spans="1:13" x14ac:dyDescent="0.25">
      <c r="A1749" s="364">
        <f>'Order Form'!A303</f>
        <v>107677</v>
      </c>
      <c r="B1749" s="365">
        <f t="shared" si="114"/>
        <v>107677</v>
      </c>
      <c r="C1749" s="366">
        <f t="shared" si="115"/>
        <v>107677</v>
      </c>
      <c r="D1749" s="367">
        <f>'Order Form'!$N$2</f>
        <v>0</v>
      </c>
      <c r="E1749" s="368">
        <f>'Order Form'!$N$11</f>
        <v>0</v>
      </c>
      <c r="F1749" s="368" t="str">
        <f>IF(ISBLANK('Order Form'!$N$12),"",'Order Form'!$N$12)</f>
        <v/>
      </c>
      <c r="G1749" s="369">
        <f t="shared" ca="1" si="117"/>
        <v>42157</v>
      </c>
      <c r="H1749" s="370">
        <f>'Order Form'!$N$13</f>
        <v>0</v>
      </c>
      <c r="I1749" s="371">
        <f>'Order Form'!E303</f>
        <v>7.5</v>
      </c>
      <c r="J1749" s="372">
        <f>'Order Form'!N303</f>
        <v>0</v>
      </c>
      <c r="K1749" s="367" t="str">
        <f t="shared" si="116"/>
        <v>F</v>
      </c>
      <c r="L17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49" s="367" t="str">
        <f>"SS2016"&amp;"-"&amp;D1749&amp;"-"&amp;'Order Form'!$P$3&amp;"-4"</f>
        <v>SS2016-0-1-4</v>
      </c>
    </row>
    <row r="1750" spans="1:13" x14ac:dyDescent="0.25">
      <c r="A1750" s="364">
        <f>'Order Form'!A304</f>
        <v>100602</v>
      </c>
      <c r="B1750" s="365">
        <f t="shared" si="114"/>
        <v>100602</v>
      </c>
      <c r="C1750" s="366">
        <f t="shared" si="115"/>
        <v>100602</v>
      </c>
      <c r="D1750" s="367">
        <f>'Order Form'!$N$2</f>
        <v>0</v>
      </c>
      <c r="E1750" s="368">
        <f>'Order Form'!$N$11</f>
        <v>0</v>
      </c>
      <c r="F1750" s="368" t="str">
        <f>IF(ISBLANK('Order Form'!$N$12),"",'Order Form'!$N$12)</f>
        <v/>
      </c>
      <c r="G1750" s="369">
        <f t="shared" ca="1" si="117"/>
        <v>42157</v>
      </c>
      <c r="H1750" s="370">
        <f>'Order Form'!$N$13</f>
        <v>0</v>
      </c>
      <c r="I1750" s="371">
        <f>'Order Form'!E304</f>
        <v>7.5</v>
      </c>
      <c r="J1750" s="372">
        <f>'Order Form'!N304</f>
        <v>0</v>
      </c>
      <c r="K1750" s="367" t="str">
        <f t="shared" si="116"/>
        <v>F</v>
      </c>
      <c r="L17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0" s="367" t="str">
        <f>"SS2016"&amp;"-"&amp;D1750&amp;"-"&amp;'Order Form'!$P$3&amp;"-4"</f>
        <v>SS2016-0-1-4</v>
      </c>
    </row>
    <row r="1751" spans="1:13" x14ac:dyDescent="0.25">
      <c r="A1751" s="364">
        <f>'Order Form'!A305</f>
        <v>111671.93700000001</v>
      </c>
      <c r="B1751" s="365">
        <f t="shared" si="114"/>
        <v>111671.93700000001</v>
      </c>
      <c r="C1751" s="366">
        <f t="shared" si="115"/>
        <v>111671.93700000001</v>
      </c>
      <c r="D1751" s="367">
        <f>'Order Form'!$N$2</f>
        <v>0</v>
      </c>
      <c r="E1751" s="368">
        <f>'Order Form'!$N$11</f>
        <v>0</v>
      </c>
      <c r="F1751" s="368" t="str">
        <f>IF(ISBLANK('Order Form'!$N$12),"",'Order Form'!$N$12)</f>
        <v/>
      </c>
      <c r="G1751" s="369">
        <f t="shared" ca="1" si="117"/>
        <v>42157</v>
      </c>
      <c r="H1751" s="370">
        <f>'Order Form'!$N$13</f>
        <v>0</v>
      </c>
      <c r="I1751" s="371">
        <f>'Order Form'!E305</f>
        <v>7.5</v>
      </c>
      <c r="J1751" s="372">
        <f>'Order Form'!N305</f>
        <v>0</v>
      </c>
      <c r="K1751" s="367" t="str">
        <f t="shared" si="116"/>
        <v>F</v>
      </c>
      <c r="L17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1" s="367" t="str">
        <f>"SS2016"&amp;"-"&amp;D1751&amp;"-"&amp;'Order Form'!$P$3&amp;"-4"</f>
        <v>SS2016-0-1-4</v>
      </c>
    </row>
    <row r="1752" spans="1:13" x14ac:dyDescent="0.25">
      <c r="A1752" s="364">
        <f>'Order Form'!A306</f>
        <v>111673.70699999999</v>
      </c>
      <c r="B1752" s="365">
        <f t="shared" si="114"/>
        <v>111673.70699999999</v>
      </c>
      <c r="C1752" s="366">
        <f t="shared" si="115"/>
        <v>111673.70699999999</v>
      </c>
      <c r="D1752" s="367">
        <f>'Order Form'!$N$2</f>
        <v>0</v>
      </c>
      <c r="E1752" s="368">
        <f>'Order Form'!$N$11</f>
        <v>0</v>
      </c>
      <c r="F1752" s="368" t="str">
        <f>IF(ISBLANK('Order Form'!$N$12),"",'Order Form'!$N$12)</f>
        <v/>
      </c>
      <c r="G1752" s="369">
        <f t="shared" ca="1" si="117"/>
        <v>42157</v>
      </c>
      <c r="H1752" s="370">
        <f>'Order Form'!$N$13</f>
        <v>0</v>
      </c>
      <c r="I1752" s="371">
        <f>'Order Form'!E306</f>
        <v>7.5</v>
      </c>
      <c r="J1752" s="372">
        <f>'Order Form'!N306</f>
        <v>0</v>
      </c>
      <c r="K1752" s="367" t="str">
        <f t="shared" si="116"/>
        <v>F</v>
      </c>
      <c r="L17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2" s="367" t="str">
        <f>"SS2016"&amp;"-"&amp;D1752&amp;"-"&amp;'Order Form'!$P$3&amp;"-4"</f>
        <v>SS2016-0-1-4</v>
      </c>
    </row>
    <row r="1753" spans="1:13" x14ac:dyDescent="0.25">
      <c r="A1753" s="364">
        <f>'Order Form'!A307</f>
        <v>111672.55499999999</v>
      </c>
      <c r="B1753" s="365">
        <f t="shared" si="114"/>
        <v>111672.55499999999</v>
      </c>
      <c r="C1753" s="366">
        <f t="shared" si="115"/>
        <v>111672.55499999999</v>
      </c>
      <c r="D1753" s="367">
        <f>'Order Form'!$N$2</f>
        <v>0</v>
      </c>
      <c r="E1753" s="368">
        <f>'Order Form'!$N$11</f>
        <v>0</v>
      </c>
      <c r="F1753" s="368" t="str">
        <f>IF(ISBLANK('Order Form'!$N$12),"",'Order Form'!$N$12)</f>
        <v/>
      </c>
      <c r="G1753" s="369">
        <f t="shared" ca="1" si="117"/>
        <v>42157</v>
      </c>
      <c r="H1753" s="370">
        <f>'Order Form'!$N$13</f>
        <v>0</v>
      </c>
      <c r="I1753" s="371">
        <f>'Order Form'!E307</f>
        <v>7.5</v>
      </c>
      <c r="J1753" s="372">
        <f>'Order Form'!N307</f>
        <v>0</v>
      </c>
      <c r="K1753" s="367" t="str">
        <f t="shared" si="116"/>
        <v>F</v>
      </c>
      <c r="L17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3" s="367" t="str">
        <f>"SS2016"&amp;"-"&amp;D1753&amp;"-"&amp;'Order Form'!$P$3&amp;"-4"</f>
        <v>SS2016-0-1-4</v>
      </c>
    </row>
    <row r="1754" spans="1:13" x14ac:dyDescent="0.25">
      <c r="A1754" s="364">
        <f>'Order Form'!A308</f>
        <v>108794</v>
      </c>
      <c r="B1754" s="365">
        <f t="shared" si="114"/>
        <v>108794</v>
      </c>
      <c r="C1754" s="366">
        <f t="shared" si="115"/>
        <v>108794</v>
      </c>
      <c r="D1754" s="367">
        <f>'Order Form'!$N$2</f>
        <v>0</v>
      </c>
      <c r="E1754" s="368">
        <f>'Order Form'!$N$11</f>
        <v>0</v>
      </c>
      <c r="F1754" s="368" t="str">
        <f>IF(ISBLANK('Order Form'!$N$12),"",'Order Form'!$N$12)</f>
        <v/>
      </c>
      <c r="G1754" s="369">
        <f t="shared" ca="1" si="117"/>
        <v>42157</v>
      </c>
      <c r="H1754" s="370">
        <f>'Order Form'!$N$13</f>
        <v>0</v>
      </c>
      <c r="I1754" s="371">
        <f>'Order Form'!E308</f>
        <v>7.5</v>
      </c>
      <c r="J1754" s="372">
        <f>'Order Form'!N308</f>
        <v>0</v>
      </c>
      <c r="K1754" s="367" t="str">
        <f t="shared" si="116"/>
        <v>F</v>
      </c>
      <c r="L17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4" s="367" t="str">
        <f>"SS2016"&amp;"-"&amp;D1754&amp;"-"&amp;'Order Form'!$P$3&amp;"-4"</f>
        <v>SS2016-0-1-4</v>
      </c>
    </row>
    <row r="1755" spans="1:13" x14ac:dyDescent="0.25">
      <c r="A1755" s="364">
        <f>'Order Form'!A309</f>
        <v>108801</v>
      </c>
      <c r="B1755" s="365">
        <f t="shared" si="114"/>
        <v>108801</v>
      </c>
      <c r="C1755" s="366">
        <f t="shared" si="115"/>
        <v>108801</v>
      </c>
      <c r="D1755" s="367">
        <f>'Order Form'!$N$2</f>
        <v>0</v>
      </c>
      <c r="E1755" s="368">
        <f>'Order Form'!$N$11</f>
        <v>0</v>
      </c>
      <c r="F1755" s="368" t="str">
        <f>IF(ISBLANK('Order Form'!$N$12),"",'Order Form'!$N$12)</f>
        <v/>
      </c>
      <c r="G1755" s="369">
        <f t="shared" ca="1" si="117"/>
        <v>42157</v>
      </c>
      <c r="H1755" s="370">
        <f>'Order Form'!$N$13</f>
        <v>0</v>
      </c>
      <c r="I1755" s="371">
        <f>'Order Form'!E309</f>
        <v>7.5</v>
      </c>
      <c r="J1755" s="372">
        <f>'Order Form'!N309</f>
        <v>0</v>
      </c>
      <c r="K1755" s="367" t="str">
        <f t="shared" si="116"/>
        <v>F</v>
      </c>
      <c r="L17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5" s="367" t="str">
        <f>"SS2016"&amp;"-"&amp;D1755&amp;"-"&amp;'Order Form'!$P$3&amp;"-4"</f>
        <v>SS2016-0-1-4</v>
      </c>
    </row>
    <row r="1756" spans="1:13" x14ac:dyDescent="0.25">
      <c r="A1756" s="364">
        <f>'Order Form'!A310</f>
        <v>108790</v>
      </c>
      <c r="B1756" s="365">
        <f t="shared" si="114"/>
        <v>108790</v>
      </c>
      <c r="C1756" s="366">
        <f t="shared" si="115"/>
        <v>108790</v>
      </c>
      <c r="D1756" s="367">
        <f>'Order Form'!$N$2</f>
        <v>0</v>
      </c>
      <c r="E1756" s="368">
        <f>'Order Form'!$N$11</f>
        <v>0</v>
      </c>
      <c r="F1756" s="368" t="str">
        <f>IF(ISBLANK('Order Form'!$N$12),"",'Order Form'!$N$12)</f>
        <v/>
      </c>
      <c r="G1756" s="369">
        <f t="shared" ca="1" si="117"/>
        <v>42157</v>
      </c>
      <c r="H1756" s="370">
        <f>'Order Form'!$N$13</f>
        <v>0</v>
      </c>
      <c r="I1756" s="371">
        <f>'Order Form'!E310</f>
        <v>7.5</v>
      </c>
      <c r="J1756" s="372">
        <f>'Order Form'!N310</f>
        <v>0</v>
      </c>
      <c r="K1756" s="367" t="str">
        <f t="shared" si="116"/>
        <v>F</v>
      </c>
      <c r="L17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6" s="367" t="str">
        <f>"SS2016"&amp;"-"&amp;D1756&amp;"-"&amp;'Order Form'!$P$3&amp;"-4"</f>
        <v>SS2016-0-1-4</v>
      </c>
    </row>
    <row r="1757" spans="1:13" x14ac:dyDescent="0.25">
      <c r="A1757" s="364">
        <f>'Order Form'!A311</f>
        <v>108793</v>
      </c>
      <c r="B1757" s="365">
        <f t="shared" si="114"/>
        <v>108793</v>
      </c>
      <c r="C1757" s="366">
        <f t="shared" si="115"/>
        <v>108793</v>
      </c>
      <c r="D1757" s="367">
        <f>'Order Form'!$N$2</f>
        <v>0</v>
      </c>
      <c r="E1757" s="368">
        <f>'Order Form'!$N$11</f>
        <v>0</v>
      </c>
      <c r="F1757" s="368" t="str">
        <f>IF(ISBLANK('Order Form'!$N$12),"",'Order Form'!$N$12)</f>
        <v/>
      </c>
      <c r="G1757" s="369">
        <f t="shared" ca="1" si="117"/>
        <v>42157</v>
      </c>
      <c r="H1757" s="370">
        <f>'Order Form'!$N$13</f>
        <v>0</v>
      </c>
      <c r="I1757" s="371">
        <f>'Order Form'!E311</f>
        <v>7.5</v>
      </c>
      <c r="J1757" s="372">
        <f>'Order Form'!N311</f>
        <v>0</v>
      </c>
      <c r="K1757" s="367" t="str">
        <f t="shared" si="116"/>
        <v>F</v>
      </c>
      <c r="L17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7" s="367" t="str">
        <f>"SS2016"&amp;"-"&amp;D1757&amp;"-"&amp;'Order Form'!$P$3&amp;"-4"</f>
        <v>SS2016-0-1-4</v>
      </c>
    </row>
    <row r="1758" spans="1:13" x14ac:dyDescent="0.25">
      <c r="A1758" s="364">
        <f>'Order Form'!A312</f>
        <v>108802</v>
      </c>
      <c r="B1758" s="365">
        <f t="shared" si="114"/>
        <v>108802</v>
      </c>
      <c r="C1758" s="366">
        <f t="shared" si="115"/>
        <v>108802</v>
      </c>
      <c r="D1758" s="367">
        <f>'Order Form'!$N$2</f>
        <v>0</v>
      </c>
      <c r="E1758" s="368">
        <f>'Order Form'!$N$11</f>
        <v>0</v>
      </c>
      <c r="F1758" s="368" t="str">
        <f>IF(ISBLANK('Order Form'!$N$12),"",'Order Form'!$N$12)</f>
        <v/>
      </c>
      <c r="G1758" s="369">
        <f t="shared" ca="1" si="117"/>
        <v>42157</v>
      </c>
      <c r="H1758" s="370">
        <f>'Order Form'!$N$13</f>
        <v>0</v>
      </c>
      <c r="I1758" s="371">
        <f>'Order Form'!E312</f>
        <v>7.5</v>
      </c>
      <c r="J1758" s="372">
        <f>'Order Form'!N312</f>
        <v>0</v>
      </c>
      <c r="K1758" s="367" t="str">
        <f t="shared" si="116"/>
        <v>F</v>
      </c>
      <c r="L17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8" s="367" t="str">
        <f>"SS2016"&amp;"-"&amp;D1758&amp;"-"&amp;'Order Form'!$P$3&amp;"-4"</f>
        <v>SS2016-0-1-4</v>
      </c>
    </row>
    <row r="1759" spans="1:13" x14ac:dyDescent="0.25">
      <c r="A1759" s="364">
        <f>'Order Form'!A313</f>
        <v>108791</v>
      </c>
      <c r="B1759" s="365">
        <f t="shared" si="114"/>
        <v>108791</v>
      </c>
      <c r="C1759" s="366">
        <f t="shared" si="115"/>
        <v>108791</v>
      </c>
      <c r="D1759" s="367">
        <f>'Order Form'!$N$2</f>
        <v>0</v>
      </c>
      <c r="E1759" s="368">
        <f>'Order Form'!$N$11</f>
        <v>0</v>
      </c>
      <c r="F1759" s="368" t="str">
        <f>IF(ISBLANK('Order Form'!$N$12),"",'Order Form'!$N$12)</f>
        <v/>
      </c>
      <c r="G1759" s="369">
        <f t="shared" ca="1" si="117"/>
        <v>42157</v>
      </c>
      <c r="H1759" s="370">
        <f>'Order Form'!$N$13</f>
        <v>0</v>
      </c>
      <c r="I1759" s="371">
        <f>'Order Form'!E313</f>
        <v>7.5</v>
      </c>
      <c r="J1759" s="372">
        <f>'Order Form'!N313</f>
        <v>0</v>
      </c>
      <c r="K1759" s="367" t="str">
        <f t="shared" si="116"/>
        <v>F</v>
      </c>
      <c r="L17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59" s="367" t="str">
        <f>"SS2016"&amp;"-"&amp;D1759&amp;"-"&amp;'Order Form'!$P$3&amp;"-4"</f>
        <v>SS2016-0-1-4</v>
      </c>
    </row>
    <row r="1760" spans="1:13" x14ac:dyDescent="0.25">
      <c r="A1760" s="364">
        <f>'Order Form'!A314</f>
        <v>108800</v>
      </c>
      <c r="B1760" s="365">
        <f t="shared" si="114"/>
        <v>108800</v>
      </c>
      <c r="C1760" s="366">
        <f t="shared" si="115"/>
        <v>108800</v>
      </c>
      <c r="D1760" s="367">
        <f>'Order Form'!$N$2</f>
        <v>0</v>
      </c>
      <c r="E1760" s="368">
        <f>'Order Form'!$N$11</f>
        <v>0</v>
      </c>
      <c r="F1760" s="368" t="str">
        <f>IF(ISBLANK('Order Form'!$N$12),"",'Order Form'!$N$12)</f>
        <v/>
      </c>
      <c r="G1760" s="369">
        <f t="shared" ca="1" si="117"/>
        <v>42157</v>
      </c>
      <c r="H1760" s="370">
        <f>'Order Form'!$N$13</f>
        <v>0</v>
      </c>
      <c r="I1760" s="371">
        <f>'Order Form'!E314</f>
        <v>7.5</v>
      </c>
      <c r="J1760" s="372">
        <f>'Order Form'!N314</f>
        <v>0</v>
      </c>
      <c r="K1760" s="367" t="str">
        <f t="shared" si="116"/>
        <v>F</v>
      </c>
      <c r="L17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0" s="367" t="str">
        <f>"SS2016"&amp;"-"&amp;D1760&amp;"-"&amp;'Order Form'!$P$3&amp;"-4"</f>
        <v>SS2016-0-1-4</v>
      </c>
    </row>
    <row r="1761" spans="1:13" x14ac:dyDescent="0.25">
      <c r="A1761" s="364">
        <f>'Order Form'!A315</f>
        <v>111631.75199999999</v>
      </c>
      <c r="B1761" s="365">
        <f t="shared" si="114"/>
        <v>111631.75199999999</v>
      </c>
      <c r="C1761" s="366">
        <f t="shared" si="115"/>
        <v>111631.75199999999</v>
      </c>
      <c r="D1761" s="367">
        <f>'Order Form'!$N$2</f>
        <v>0</v>
      </c>
      <c r="E1761" s="368">
        <f>'Order Form'!$N$11</f>
        <v>0</v>
      </c>
      <c r="F1761" s="368" t="str">
        <f>IF(ISBLANK('Order Form'!$N$12),"",'Order Form'!$N$12)</f>
        <v/>
      </c>
      <c r="G1761" s="369">
        <f t="shared" ca="1" si="117"/>
        <v>42157</v>
      </c>
      <c r="H1761" s="370">
        <f>'Order Form'!$N$13</f>
        <v>0</v>
      </c>
      <c r="I1761" s="371">
        <f>'Order Form'!E315</f>
        <v>7.5</v>
      </c>
      <c r="J1761" s="372">
        <f>'Order Form'!N315</f>
        <v>0</v>
      </c>
      <c r="K1761" s="367" t="str">
        <f t="shared" si="116"/>
        <v>F</v>
      </c>
      <c r="L17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1" s="367" t="str">
        <f>"SS2016"&amp;"-"&amp;D1761&amp;"-"&amp;'Order Form'!$P$3&amp;"-4"</f>
        <v>SS2016-0-1-4</v>
      </c>
    </row>
    <row r="1762" spans="1:13" x14ac:dyDescent="0.25">
      <c r="A1762" s="364">
        <f>'Order Form'!A316</f>
        <v>108717</v>
      </c>
      <c r="B1762" s="365">
        <f t="shared" si="114"/>
        <v>108717</v>
      </c>
      <c r="C1762" s="366">
        <f t="shared" si="115"/>
        <v>108717</v>
      </c>
      <c r="D1762" s="367">
        <f>'Order Form'!$N$2</f>
        <v>0</v>
      </c>
      <c r="E1762" s="368">
        <f>'Order Form'!$N$11</f>
        <v>0</v>
      </c>
      <c r="F1762" s="368" t="str">
        <f>IF(ISBLANK('Order Form'!$N$12),"",'Order Form'!$N$12)</f>
        <v/>
      </c>
      <c r="G1762" s="369">
        <f t="shared" ca="1" si="117"/>
        <v>42157</v>
      </c>
      <c r="H1762" s="370">
        <f>'Order Form'!$N$13</f>
        <v>0</v>
      </c>
      <c r="I1762" s="371">
        <f>'Order Form'!E316</f>
        <v>7.5</v>
      </c>
      <c r="J1762" s="372">
        <f>'Order Form'!N316</f>
        <v>0</v>
      </c>
      <c r="K1762" s="367" t="str">
        <f t="shared" si="116"/>
        <v>F</v>
      </c>
      <c r="L17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2" s="367" t="str">
        <f>"SS2016"&amp;"-"&amp;D1762&amp;"-"&amp;'Order Form'!$P$3&amp;"-4"</f>
        <v>SS2016-0-1-4</v>
      </c>
    </row>
    <row r="1763" spans="1:13" x14ac:dyDescent="0.25">
      <c r="A1763" s="364">
        <f>'Order Form'!A317</f>
        <v>108798</v>
      </c>
      <c r="B1763" s="365">
        <f t="shared" si="114"/>
        <v>108798</v>
      </c>
      <c r="C1763" s="366">
        <f t="shared" si="115"/>
        <v>108798</v>
      </c>
      <c r="D1763" s="367">
        <f>'Order Form'!$N$2</f>
        <v>0</v>
      </c>
      <c r="E1763" s="368">
        <f>'Order Form'!$N$11</f>
        <v>0</v>
      </c>
      <c r="F1763" s="368" t="str">
        <f>IF(ISBLANK('Order Form'!$N$12),"",'Order Form'!$N$12)</f>
        <v/>
      </c>
      <c r="G1763" s="369">
        <f t="shared" ca="1" si="117"/>
        <v>42157</v>
      </c>
      <c r="H1763" s="370">
        <f>'Order Form'!$N$13</f>
        <v>0</v>
      </c>
      <c r="I1763" s="371">
        <f>'Order Form'!E317</f>
        <v>7.5</v>
      </c>
      <c r="J1763" s="372">
        <f>'Order Form'!N317</f>
        <v>0</v>
      </c>
      <c r="K1763" s="367" t="str">
        <f t="shared" si="116"/>
        <v>F</v>
      </c>
      <c r="L17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3" s="367" t="str">
        <f>"SS2016"&amp;"-"&amp;D1763&amp;"-"&amp;'Order Form'!$P$3&amp;"-4"</f>
        <v>SS2016-0-1-4</v>
      </c>
    </row>
    <row r="1764" spans="1:13" x14ac:dyDescent="0.25">
      <c r="A1764" s="364">
        <f>'Order Form'!A318</f>
        <v>108789</v>
      </c>
      <c r="B1764" s="365">
        <f t="shared" si="114"/>
        <v>108789</v>
      </c>
      <c r="C1764" s="366">
        <f t="shared" si="115"/>
        <v>108789</v>
      </c>
      <c r="D1764" s="367">
        <f>'Order Form'!$N$2</f>
        <v>0</v>
      </c>
      <c r="E1764" s="368">
        <f>'Order Form'!$N$11</f>
        <v>0</v>
      </c>
      <c r="F1764" s="368" t="str">
        <f>IF(ISBLANK('Order Form'!$N$12),"",'Order Form'!$N$12)</f>
        <v/>
      </c>
      <c r="G1764" s="369">
        <f t="shared" ca="1" si="117"/>
        <v>42157</v>
      </c>
      <c r="H1764" s="370">
        <f>'Order Form'!$N$13</f>
        <v>0</v>
      </c>
      <c r="I1764" s="371">
        <f>'Order Form'!E318</f>
        <v>7.5</v>
      </c>
      <c r="J1764" s="372">
        <f>'Order Form'!N318</f>
        <v>0</v>
      </c>
      <c r="K1764" s="367" t="str">
        <f t="shared" si="116"/>
        <v>F</v>
      </c>
      <c r="L17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4" s="367" t="str">
        <f>"SS2016"&amp;"-"&amp;D1764&amp;"-"&amp;'Order Form'!$P$3&amp;"-4"</f>
        <v>SS2016-0-1-4</v>
      </c>
    </row>
    <row r="1765" spans="1:13" x14ac:dyDescent="0.25">
      <c r="A1765" s="364">
        <f>'Order Form'!A319</f>
        <v>108647</v>
      </c>
      <c r="B1765" s="365">
        <f t="shared" si="114"/>
        <v>108647</v>
      </c>
      <c r="C1765" s="366">
        <f t="shared" si="115"/>
        <v>108647</v>
      </c>
      <c r="D1765" s="367">
        <f>'Order Form'!$N$2</f>
        <v>0</v>
      </c>
      <c r="E1765" s="368">
        <f>'Order Form'!$N$11</f>
        <v>0</v>
      </c>
      <c r="F1765" s="368" t="str">
        <f>IF(ISBLANK('Order Form'!$N$12),"",'Order Form'!$N$12)</f>
        <v/>
      </c>
      <c r="G1765" s="369">
        <f t="shared" ca="1" si="117"/>
        <v>42157</v>
      </c>
      <c r="H1765" s="370">
        <f>'Order Form'!$N$13</f>
        <v>0</v>
      </c>
      <c r="I1765" s="371">
        <f>'Order Form'!E319</f>
        <v>7.5</v>
      </c>
      <c r="J1765" s="372">
        <f>'Order Form'!N319</f>
        <v>0</v>
      </c>
      <c r="K1765" s="367" t="str">
        <f t="shared" si="116"/>
        <v>F</v>
      </c>
      <c r="L17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5" s="367" t="str">
        <f>"SS2016"&amp;"-"&amp;D1765&amp;"-"&amp;'Order Form'!$P$3&amp;"-4"</f>
        <v>SS2016-0-1-4</v>
      </c>
    </row>
    <row r="1766" spans="1:13" x14ac:dyDescent="0.25">
      <c r="A1766" s="364">
        <f>'Order Form'!A320</f>
        <v>108648</v>
      </c>
      <c r="B1766" s="365">
        <f t="shared" si="114"/>
        <v>108648</v>
      </c>
      <c r="C1766" s="366">
        <f t="shared" si="115"/>
        <v>108648</v>
      </c>
      <c r="D1766" s="367">
        <f>'Order Form'!$N$2</f>
        <v>0</v>
      </c>
      <c r="E1766" s="368">
        <f>'Order Form'!$N$11</f>
        <v>0</v>
      </c>
      <c r="F1766" s="368" t="str">
        <f>IF(ISBLANK('Order Form'!$N$12),"",'Order Form'!$N$12)</f>
        <v/>
      </c>
      <c r="G1766" s="369">
        <f t="shared" ca="1" si="117"/>
        <v>42157</v>
      </c>
      <c r="H1766" s="370">
        <f>'Order Form'!$N$13</f>
        <v>0</v>
      </c>
      <c r="I1766" s="371">
        <f>'Order Form'!E320</f>
        <v>7.5</v>
      </c>
      <c r="J1766" s="372">
        <f>'Order Form'!N320</f>
        <v>0</v>
      </c>
      <c r="K1766" s="367" t="str">
        <f t="shared" si="116"/>
        <v>F</v>
      </c>
      <c r="L17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6" s="367" t="str">
        <f>"SS2016"&amp;"-"&amp;D1766&amp;"-"&amp;'Order Form'!$P$3&amp;"-4"</f>
        <v>SS2016-0-1-4</v>
      </c>
    </row>
    <row r="1767" spans="1:13" x14ac:dyDescent="0.25">
      <c r="A1767" s="364">
        <f>'Order Form'!A321</f>
        <v>111681.845</v>
      </c>
      <c r="B1767" s="365">
        <f t="shared" si="114"/>
        <v>111681.845</v>
      </c>
      <c r="C1767" s="366">
        <f t="shared" si="115"/>
        <v>111681.845</v>
      </c>
      <c r="D1767" s="367">
        <f>'Order Form'!$N$2</f>
        <v>0</v>
      </c>
      <c r="E1767" s="368">
        <f>'Order Form'!$N$11</f>
        <v>0</v>
      </c>
      <c r="F1767" s="368" t="str">
        <f>IF(ISBLANK('Order Form'!$N$12),"",'Order Form'!$N$12)</f>
        <v/>
      </c>
      <c r="G1767" s="369">
        <f t="shared" ca="1" si="117"/>
        <v>42157</v>
      </c>
      <c r="H1767" s="370">
        <f>'Order Form'!$N$13</f>
        <v>0</v>
      </c>
      <c r="I1767" s="371">
        <f>'Order Form'!E321</f>
        <v>7.5</v>
      </c>
      <c r="J1767" s="372">
        <f>'Order Form'!N321</f>
        <v>0</v>
      </c>
      <c r="K1767" s="367" t="str">
        <f t="shared" si="116"/>
        <v>F</v>
      </c>
      <c r="L17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7" s="367" t="str">
        <f>"SS2016"&amp;"-"&amp;D1767&amp;"-"&amp;'Order Form'!$P$3&amp;"-4"</f>
        <v>SS2016-0-1-4</v>
      </c>
    </row>
    <row r="1768" spans="1:13" x14ac:dyDescent="0.25">
      <c r="A1768" s="364">
        <f>'Order Form'!A322</f>
        <v>111681.538</v>
      </c>
      <c r="B1768" s="365">
        <f t="shared" si="114"/>
        <v>111681.538</v>
      </c>
      <c r="C1768" s="366">
        <f t="shared" si="115"/>
        <v>111681.538</v>
      </c>
      <c r="D1768" s="367">
        <f>'Order Form'!$N$2</f>
        <v>0</v>
      </c>
      <c r="E1768" s="368">
        <f>'Order Form'!$N$11</f>
        <v>0</v>
      </c>
      <c r="F1768" s="368" t="str">
        <f>IF(ISBLANK('Order Form'!$N$12),"",'Order Form'!$N$12)</f>
        <v/>
      </c>
      <c r="G1768" s="369">
        <f t="shared" ca="1" si="117"/>
        <v>42157</v>
      </c>
      <c r="H1768" s="370">
        <f>'Order Form'!$N$13</f>
        <v>0</v>
      </c>
      <c r="I1768" s="371">
        <f>'Order Form'!E322</f>
        <v>7.5</v>
      </c>
      <c r="J1768" s="372">
        <f>'Order Form'!N322</f>
        <v>0</v>
      </c>
      <c r="K1768" s="367" t="str">
        <f t="shared" si="116"/>
        <v>F</v>
      </c>
      <c r="L17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8" s="367" t="str">
        <f>"SS2016"&amp;"-"&amp;D1768&amp;"-"&amp;'Order Form'!$P$3&amp;"-4"</f>
        <v>SS2016-0-1-4</v>
      </c>
    </row>
    <row r="1769" spans="1:13" x14ac:dyDescent="0.25">
      <c r="A1769" s="364">
        <f>'Order Form'!A323</f>
        <v>108799</v>
      </c>
      <c r="B1769" s="365">
        <f t="shared" si="114"/>
        <v>108799</v>
      </c>
      <c r="C1769" s="366">
        <f t="shared" si="115"/>
        <v>108799</v>
      </c>
      <c r="D1769" s="367">
        <f>'Order Form'!$N$2</f>
        <v>0</v>
      </c>
      <c r="E1769" s="368">
        <f>'Order Form'!$N$11</f>
        <v>0</v>
      </c>
      <c r="F1769" s="368" t="str">
        <f>IF(ISBLANK('Order Form'!$N$12),"",'Order Form'!$N$12)</f>
        <v/>
      </c>
      <c r="G1769" s="369">
        <f t="shared" ca="1" si="117"/>
        <v>42157</v>
      </c>
      <c r="H1769" s="370">
        <f>'Order Form'!$N$13</f>
        <v>0</v>
      </c>
      <c r="I1769" s="371">
        <f>'Order Form'!E323</f>
        <v>7.5</v>
      </c>
      <c r="J1769" s="372">
        <f>'Order Form'!N323</f>
        <v>0</v>
      </c>
      <c r="K1769" s="367" t="str">
        <f t="shared" si="116"/>
        <v>F</v>
      </c>
      <c r="L17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69" s="367" t="str">
        <f>"SS2016"&amp;"-"&amp;D1769&amp;"-"&amp;'Order Form'!$P$3&amp;"-4"</f>
        <v>SS2016-0-1-4</v>
      </c>
    </row>
    <row r="1770" spans="1:13" x14ac:dyDescent="0.25">
      <c r="A1770" s="364">
        <f>'Order Form'!A324</f>
        <v>108718</v>
      </c>
      <c r="B1770" s="365">
        <f t="shared" si="114"/>
        <v>108718</v>
      </c>
      <c r="C1770" s="366">
        <f t="shared" si="115"/>
        <v>108718</v>
      </c>
      <c r="D1770" s="367">
        <f>'Order Form'!$N$2</f>
        <v>0</v>
      </c>
      <c r="E1770" s="368">
        <f>'Order Form'!$N$11</f>
        <v>0</v>
      </c>
      <c r="F1770" s="368" t="str">
        <f>IF(ISBLANK('Order Form'!$N$12),"",'Order Form'!$N$12)</f>
        <v/>
      </c>
      <c r="G1770" s="369">
        <f t="shared" ca="1" si="117"/>
        <v>42157</v>
      </c>
      <c r="H1770" s="370">
        <f>'Order Form'!$N$13</f>
        <v>0</v>
      </c>
      <c r="I1770" s="371">
        <f>'Order Form'!E324</f>
        <v>7.5</v>
      </c>
      <c r="J1770" s="372">
        <f>'Order Form'!N324</f>
        <v>0</v>
      </c>
      <c r="K1770" s="367" t="str">
        <f t="shared" si="116"/>
        <v>F</v>
      </c>
      <c r="L17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0" s="367" t="str">
        <f>"SS2016"&amp;"-"&amp;D1770&amp;"-"&amp;'Order Form'!$P$3&amp;"-4"</f>
        <v>SS2016-0-1-4</v>
      </c>
    </row>
    <row r="1771" spans="1:13" x14ac:dyDescent="0.25">
      <c r="A1771" s="364">
        <f>'Order Form'!A325</f>
        <v>108792</v>
      </c>
      <c r="B1771" s="365">
        <f t="shared" si="114"/>
        <v>108792</v>
      </c>
      <c r="C1771" s="366">
        <f t="shared" si="115"/>
        <v>108792</v>
      </c>
      <c r="D1771" s="367">
        <f>'Order Form'!$N$2</f>
        <v>0</v>
      </c>
      <c r="E1771" s="368">
        <f>'Order Form'!$N$11</f>
        <v>0</v>
      </c>
      <c r="F1771" s="368" t="str">
        <f>IF(ISBLANK('Order Form'!$N$12),"",'Order Form'!$N$12)</f>
        <v/>
      </c>
      <c r="G1771" s="369">
        <f t="shared" ca="1" si="117"/>
        <v>42157</v>
      </c>
      <c r="H1771" s="370">
        <f>'Order Form'!$N$13</f>
        <v>0</v>
      </c>
      <c r="I1771" s="371">
        <f>'Order Form'!E325</f>
        <v>7.5</v>
      </c>
      <c r="J1771" s="372">
        <f>'Order Form'!N325</f>
        <v>0</v>
      </c>
      <c r="K1771" s="367" t="str">
        <f t="shared" si="116"/>
        <v>F</v>
      </c>
      <c r="L17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1" s="367" t="str">
        <f>"SS2016"&amp;"-"&amp;D1771&amp;"-"&amp;'Order Form'!$P$3&amp;"-4"</f>
        <v>SS2016-0-1-4</v>
      </c>
    </row>
    <row r="1772" spans="1:13" x14ac:dyDescent="0.25">
      <c r="A1772" s="364">
        <f>'Order Form'!A326</f>
        <v>108719</v>
      </c>
      <c r="B1772" s="365">
        <f t="shared" si="114"/>
        <v>108719</v>
      </c>
      <c r="C1772" s="366">
        <f t="shared" si="115"/>
        <v>108719</v>
      </c>
      <c r="D1772" s="367">
        <f>'Order Form'!$N$2</f>
        <v>0</v>
      </c>
      <c r="E1772" s="368">
        <f>'Order Form'!$N$11</f>
        <v>0</v>
      </c>
      <c r="F1772" s="368" t="str">
        <f>IF(ISBLANK('Order Form'!$N$12),"",'Order Form'!$N$12)</f>
        <v/>
      </c>
      <c r="G1772" s="369">
        <f t="shared" ca="1" si="117"/>
        <v>42157</v>
      </c>
      <c r="H1772" s="370">
        <f>'Order Form'!$N$13</f>
        <v>0</v>
      </c>
      <c r="I1772" s="371">
        <f>'Order Form'!E326</f>
        <v>7.5</v>
      </c>
      <c r="J1772" s="372">
        <f>'Order Form'!N326</f>
        <v>0</v>
      </c>
      <c r="K1772" s="367" t="str">
        <f t="shared" si="116"/>
        <v>F</v>
      </c>
      <c r="L17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2" s="367" t="str">
        <f>"SS2016"&amp;"-"&amp;D1772&amp;"-"&amp;'Order Form'!$P$3&amp;"-4"</f>
        <v>SS2016-0-1-4</v>
      </c>
    </row>
    <row r="1773" spans="1:13" x14ac:dyDescent="0.25">
      <c r="A1773" s="364">
        <f>'Order Form'!A327</f>
        <v>108797</v>
      </c>
      <c r="B1773" s="365">
        <f t="shared" si="114"/>
        <v>108797</v>
      </c>
      <c r="C1773" s="366">
        <f t="shared" si="115"/>
        <v>108797</v>
      </c>
      <c r="D1773" s="367">
        <f>'Order Form'!$N$2</f>
        <v>0</v>
      </c>
      <c r="E1773" s="368">
        <f>'Order Form'!$N$11</f>
        <v>0</v>
      </c>
      <c r="F1773" s="368" t="str">
        <f>IF(ISBLANK('Order Form'!$N$12),"",'Order Form'!$N$12)</f>
        <v/>
      </c>
      <c r="G1773" s="369">
        <f t="shared" ca="1" si="117"/>
        <v>42157</v>
      </c>
      <c r="H1773" s="370">
        <f>'Order Form'!$N$13</f>
        <v>0</v>
      </c>
      <c r="I1773" s="371">
        <f>'Order Form'!E327</f>
        <v>7.5</v>
      </c>
      <c r="J1773" s="372">
        <f>'Order Form'!N327</f>
        <v>0</v>
      </c>
      <c r="K1773" s="367" t="str">
        <f t="shared" si="116"/>
        <v>F</v>
      </c>
      <c r="L17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3" s="367" t="str">
        <f>"SS2016"&amp;"-"&amp;D1773&amp;"-"&amp;'Order Form'!$P$3&amp;"-4"</f>
        <v>SS2016-0-1-4</v>
      </c>
    </row>
    <row r="1774" spans="1:13" x14ac:dyDescent="0.25">
      <c r="A1774" s="364">
        <f>'Order Form'!A328</f>
        <v>108646</v>
      </c>
      <c r="B1774" s="365">
        <f t="shared" si="114"/>
        <v>108646</v>
      </c>
      <c r="C1774" s="366">
        <f t="shared" si="115"/>
        <v>108646</v>
      </c>
      <c r="D1774" s="367">
        <f>'Order Form'!$N$2</f>
        <v>0</v>
      </c>
      <c r="E1774" s="368">
        <f>'Order Form'!$N$11</f>
        <v>0</v>
      </c>
      <c r="F1774" s="368" t="str">
        <f>IF(ISBLANK('Order Form'!$N$12),"",'Order Form'!$N$12)</f>
        <v/>
      </c>
      <c r="G1774" s="369">
        <f t="shared" ca="1" si="117"/>
        <v>42157</v>
      </c>
      <c r="H1774" s="370">
        <f>'Order Form'!$N$13</f>
        <v>0</v>
      </c>
      <c r="I1774" s="371">
        <f>'Order Form'!E328</f>
        <v>7.5</v>
      </c>
      <c r="J1774" s="372">
        <f>'Order Form'!N328</f>
        <v>0</v>
      </c>
      <c r="K1774" s="367" t="str">
        <f t="shared" si="116"/>
        <v>F</v>
      </c>
      <c r="L17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4" s="367" t="str">
        <f>"SS2016"&amp;"-"&amp;D1774&amp;"-"&amp;'Order Form'!$P$3&amp;"-4"</f>
        <v>SS2016-0-1-4</v>
      </c>
    </row>
    <row r="1775" spans="1:13" x14ac:dyDescent="0.25">
      <c r="A1775" s="364">
        <f>'Order Form'!A329</f>
        <v>108624</v>
      </c>
      <c r="B1775" s="365">
        <f t="shared" si="114"/>
        <v>108624</v>
      </c>
      <c r="C1775" s="366">
        <f t="shared" si="115"/>
        <v>108624</v>
      </c>
      <c r="D1775" s="367">
        <f>'Order Form'!$N$2</f>
        <v>0</v>
      </c>
      <c r="E1775" s="368">
        <f>'Order Form'!$N$11</f>
        <v>0</v>
      </c>
      <c r="F1775" s="368" t="str">
        <f>IF(ISBLANK('Order Form'!$N$12),"",'Order Form'!$N$12)</f>
        <v/>
      </c>
      <c r="G1775" s="369">
        <f t="shared" ca="1" si="117"/>
        <v>42157</v>
      </c>
      <c r="H1775" s="370">
        <f>'Order Form'!$N$13</f>
        <v>0</v>
      </c>
      <c r="I1775" s="371">
        <f>'Order Form'!E329</f>
        <v>7.5</v>
      </c>
      <c r="J1775" s="372">
        <f>'Order Form'!N329</f>
        <v>0</v>
      </c>
      <c r="K1775" s="367" t="str">
        <f t="shared" si="116"/>
        <v>F</v>
      </c>
      <c r="L17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5" s="367" t="str">
        <f>"SS2016"&amp;"-"&amp;D1775&amp;"-"&amp;'Order Form'!$P$3&amp;"-4"</f>
        <v>SS2016-0-1-4</v>
      </c>
    </row>
    <row r="1776" spans="1:13" x14ac:dyDescent="0.25">
      <c r="A1776" s="364">
        <f>'Order Form'!A330</f>
        <v>111682.55499999999</v>
      </c>
      <c r="B1776" s="365">
        <f t="shared" si="114"/>
        <v>111682.55499999999</v>
      </c>
      <c r="C1776" s="366">
        <f t="shared" si="115"/>
        <v>111682.55499999999</v>
      </c>
      <c r="D1776" s="367">
        <f>'Order Form'!$N$2</f>
        <v>0</v>
      </c>
      <c r="E1776" s="368">
        <f>'Order Form'!$N$11</f>
        <v>0</v>
      </c>
      <c r="F1776" s="368" t="str">
        <f>IF(ISBLANK('Order Form'!$N$12),"",'Order Form'!$N$12)</f>
        <v/>
      </c>
      <c r="G1776" s="369">
        <f t="shared" ca="1" si="117"/>
        <v>42157</v>
      </c>
      <c r="H1776" s="370">
        <f>'Order Form'!$N$13</f>
        <v>0</v>
      </c>
      <c r="I1776" s="371">
        <f>'Order Form'!E330</f>
        <v>7.5</v>
      </c>
      <c r="J1776" s="372">
        <f>'Order Form'!N330</f>
        <v>0</v>
      </c>
      <c r="K1776" s="367" t="str">
        <f t="shared" si="116"/>
        <v>F</v>
      </c>
      <c r="L17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6" s="367" t="str">
        <f>"SS2016"&amp;"-"&amp;D1776&amp;"-"&amp;'Order Form'!$P$3&amp;"-4"</f>
        <v>SS2016-0-1-4</v>
      </c>
    </row>
    <row r="1777" spans="1:13" x14ac:dyDescent="0.25">
      <c r="A1777" s="364">
        <f>'Order Form'!A331</f>
        <v>108389</v>
      </c>
      <c r="B1777" s="365">
        <f t="shared" si="114"/>
        <v>108389</v>
      </c>
      <c r="C1777" s="366">
        <f t="shared" si="115"/>
        <v>108389</v>
      </c>
      <c r="D1777" s="367">
        <f>'Order Form'!$N$2</f>
        <v>0</v>
      </c>
      <c r="E1777" s="368">
        <f>'Order Form'!$N$11</f>
        <v>0</v>
      </c>
      <c r="F1777" s="368" t="str">
        <f>IF(ISBLANK('Order Form'!$N$12),"",'Order Form'!$N$12)</f>
        <v/>
      </c>
      <c r="G1777" s="369">
        <f t="shared" ca="1" si="117"/>
        <v>42157</v>
      </c>
      <c r="H1777" s="370">
        <f>'Order Form'!$N$13</f>
        <v>0</v>
      </c>
      <c r="I1777" s="371">
        <f>'Order Form'!E331</f>
        <v>10</v>
      </c>
      <c r="J1777" s="372">
        <f>'Order Form'!N331</f>
        <v>0</v>
      </c>
      <c r="K1777" s="367" t="str">
        <f t="shared" si="116"/>
        <v>F</v>
      </c>
      <c r="L17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7" s="367" t="str">
        <f>"SS2016"&amp;"-"&amp;D1777&amp;"-"&amp;'Order Form'!$P$3&amp;"-4"</f>
        <v>SS2016-0-1-4</v>
      </c>
    </row>
    <row r="1778" spans="1:13" x14ac:dyDescent="0.25">
      <c r="A1778" s="364">
        <f>'Order Form'!A332</f>
        <v>108390</v>
      </c>
      <c r="B1778" s="365">
        <f t="shared" si="114"/>
        <v>108390</v>
      </c>
      <c r="C1778" s="366">
        <f t="shared" si="115"/>
        <v>108390</v>
      </c>
      <c r="D1778" s="367">
        <f>'Order Form'!$N$2</f>
        <v>0</v>
      </c>
      <c r="E1778" s="368">
        <f>'Order Form'!$N$11</f>
        <v>0</v>
      </c>
      <c r="F1778" s="368" t="str">
        <f>IF(ISBLANK('Order Form'!$N$12),"",'Order Form'!$N$12)</f>
        <v/>
      </c>
      <c r="G1778" s="369">
        <f t="shared" ca="1" si="117"/>
        <v>42157</v>
      </c>
      <c r="H1778" s="370">
        <f>'Order Form'!$N$13</f>
        <v>0</v>
      </c>
      <c r="I1778" s="371">
        <f>'Order Form'!E332</f>
        <v>10</v>
      </c>
      <c r="J1778" s="372">
        <f>'Order Form'!N332</f>
        <v>0</v>
      </c>
      <c r="K1778" s="367" t="str">
        <f t="shared" si="116"/>
        <v>F</v>
      </c>
      <c r="L17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8" s="367" t="str">
        <f>"SS2016"&amp;"-"&amp;D1778&amp;"-"&amp;'Order Form'!$P$3&amp;"-4"</f>
        <v>SS2016-0-1-4</v>
      </c>
    </row>
    <row r="1779" spans="1:13" x14ac:dyDescent="0.25">
      <c r="A1779" s="364">
        <f>'Order Form'!A333</f>
        <v>108391</v>
      </c>
      <c r="B1779" s="365">
        <f t="shared" si="114"/>
        <v>108391</v>
      </c>
      <c r="C1779" s="366">
        <f t="shared" si="115"/>
        <v>108391</v>
      </c>
      <c r="D1779" s="367">
        <f>'Order Form'!$N$2</f>
        <v>0</v>
      </c>
      <c r="E1779" s="368">
        <f>'Order Form'!$N$11</f>
        <v>0</v>
      </c>
      <c r="F1779" s="368" t="str">
        <f>IF(ISBLANK('Order Form'!$N$12),"",'Order Form'!$N$12)</f>
        <v/>
      </c>
      <c r="G1779" s="369">
        <f t="shared" ca="1" si="117"/>
        <v>42157</v>
      </c>
      <c r="H1779" s="370">
        <f>'Order Form'!$N$13</f>
        <v>0</v>
      </c>
      <c r="I1779" s="371">
        <f>'Order Form'!E333</f>
        <v>10</v>
      </c>
      <c r="J1779" s="372">
        <f>'Order Form'!N333</f>
        <v>0</v>
      </c>
      <c r="K1779" s="367" t="str">
        <f t="shared" si="116"/>
        <v>F</v>
      </c>
      <c r="L17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79" s="367" t="str">
        <f>"SS2016"&amp;"-"&amp;D1779&amp;"-"&amp;'Order Form'!$P$3&amp;"-4"</f>
        <v>SS2016-0-1-4</v>
      </c>
    </row>
    <row r="1780" spans="1:13" x14ac:dyDescent="0.25">
      <c r="A1780" s="364">
        <f>'Order Form'!A334</f>
        <v>108832</v>
      </c>
      <c r="B1780" s="365">
        <f t="shared" si="114"/>
        <v>108832</v>
      </c>
      <c r="C1780" s="366">
        <f t="shared" si="115"/>
        <v>108832</v>
      </c>
      <c r="D1780" s="367">
        <f>'Order Form'!$N$2</f>
        <v>0</v>
      </c>
      <c r="E1780" s="368">
        <f>'Order Form'!$N$11</f>
        <v>0</v>
      </c>
      <c r="F1780" s="368" t="str">
        <f>IF(ISBLANK('Order Form'!$N$12),"",'Order Form'!$N$12)</f>
        <v/>
      </c>
      <c r="G1780" s="369">
        <f t="shared" ca="1" si="117"/>
        <v>42157</v>
      </c>
      <c r="H1780" s="370">
        <f>'Order Form'!$N$13</f>
        <v>0</v>
      </c>
      <c r="I1780" s="371">
        <f>'Order Form'!E334</f>
        <v>10</v>
      </c>
      <c r="J1780" s="372">
        <f>'Order Form'!N334</f>
        <v>0</v>
      </c>
      <c r="K1780" s="367" t="str">
        <f t="shared" si="116"/>
        <v>F</v>
      </c>
      <c r="L17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0" s="367" t="str">
        <f>"SS2016"&amp;"-"&amp;D1780&amp;"-"&amp;'Order Form'!$P$3&amp;"-4"</f>
        <v>SS2016-0-1-4</v>
      </c>
    </row>
    <row r="1781" spans="1:13" x14ac:dyDescent="0.25">
      <c r="A1781" s="364">
        <f>'Order Form'!A335</f>
        <v>108834</v>
      </c>
      <c r="B1781" s="365">
        <f t="shared" si="114"/>
        <v>108834</v>
      </c>
      <c r="C1781" s="366">
        <f t="shared" si="115"/>
        <v>108834</v>
      </c>
      <c r="D1781" s="367">
        <f>'Order Form'!$N$2</f>
        <v>0</v>
      </c>
      <c r="E1781" s="368">
        <f>'Order Form'!$N$11</f>
        <v>0</v>
      </c>
      <c r="F1781" s="368" t="str">
        <f>IF(ISBLANK('Order Form'!$N$12),"",'Order Form'!$N$12)</f>
        <v/>
      </c>
      <c r="G1781" s="369">
        <f t="shared" ca="1" si="117"/>
        <v>42157</v>
      </c>
      <c r="H1781" s="370">
        <f>'Order Form'!$N$13</f>
        <v>0</v>
      </c>
      <c r="I1781" s="371">
        <f>'Order Form'!E335</f>
        <v>10</v>
      </c>
      <c r="J1781" s="372">
        <f>'Order Form'!N335</f>
        <v>0</v>
      </c>
      <c r="K1781" s="367" t="str">
        <f t="shared" si="116"/>
        <v>F</v>
      </c>
      <c r="L17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1" s="367" t="str">
        <f>"SS2016"&amp;"-"&amp;D1781&amp;"-"&amp;'Order Form'!$P$3&amp;"-4"</f>
        <v>SS2016-0-1-4</v>
      </c>
    </row>
    <row r="1782" spans="1:13" x14ac:dyDescent="0.25">
      <c r="A1782" s="364">
        <f>'Order Form'!A336</f>
        <v>108833</v>
      </c>
      <c r="B1782" s="365">
        <f t="shared" si="114"/>
        <v>108833</v>
      </c>
      <c r="C1782" s="366">
        <f t="shared" si="115"/>
        <v>108833</v>
      </c>
      <c r="D1782" s="367">
        <f>'Order Form'!$N$2</f>
        <v>0</v>
      </c>
      <c r="E1782" s="368">
        <f>'Order Form'!$N$11</f>
        <v>0</v>
      </c>
      <c r="F1782" s="368" t="str">
        <f>IF(ISBLANK('Order Form'!$N$12),"",'Order Form'!$N$12)</f>
        <v/>
      </c>
      <c r="G1782" s="369">
        <f t="shared" ca="1" si="117"/>
        <v>42157</v>
      </c>
      <c r="H1782" s="370">
        <f>'Order Form'!$N$13</f>
        <v>0</v>
      </c>
      <c r="I1782" s="371">
        <f>'Order Form'!E336</f>
        <v>10</v>
      </c>
      <c r="J1782" s="372">
        <f>'Order Form'!N336</f>
        <v>0</v>
      </c>
      <c r="K1782" s="367" t="str">
        <f t="shared" si="116"/>
        <v>F</v>
      </c>
      <c r="L17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2" s="367" t="str">
        <f>"SS2016"&amp;"-"&amp;D1782&amp;"-"&amp;'Order Form'!$P$3&amp;"-4"</f>
        <v>SS2016-0-1-4</v>
      </c>
    </row>
    <row r="1783" spans="1:13" x14ac:dyDescent="0.25">
      <c r="A1783" s="364">
        <f>'Order Form'!A337</f>
        <v>108836</v>
      </c>
      <c r="B1783" s="365">
        <f t="shared" si="114"/>
        <v>108836</v>
      </c>
      <c r="C1783" s="366">
        <f t="shared" si="115"/>
        <v>108836</v>
      </c>
      <c r="D1783" s="367">
        <f>'Order Form'!$N$2</f>
        <v>0</v>
      </c>
      <c r="E1783" s="368">
        <f>'Order Form'!$N$11</f>
        <v>0</v>
      </c>
      <c r="F1783" s="368" t="str">
        <f>IF(ISBLANK('Order Form'!$N$12),"",'Order Form'!$N$12)</f>
        <v/>
      </c>
      <c r="G1783" s="369">
        <f t="shared" ca="1" si="117"/>
        <v>42157</v>
      </c>
      <c r="H1783" s="370">
        <f>'Order Form'!$N$13</f>
        <v>0</v>
      </c>
      <c r="I1783" s="371">
        <f>'Order Form'!E337</f>
        <v>10</v>
      </c>
      <c r="J1783" s="372">
        <f>'Order Form'!N337</f>
        <v>0</v>
      </c>
      <c r="K1783" s="367" t="str">
        <f t="shared" si="116"/>
        <v>F</v>
      </c>
      <c r="L17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3" s="367" t="str">
        <f>"SS2016"&amp;"-"&amp;D1783&amp;"-"&amp;'Order Form'!$P$3&amp;"-4"</f>
        <v>SS2016-0-1-4</v>
      </c>
    </row>
    <row r="1784" spans="1:13" x14ac:dyDescent="0.25">
      <c r="A1784" s="364">
        <f>'Order Form'!A338</f>
        <v>100200</v>
      </c>
      <c r="B1784" s="365">
        <f t="shared" ref="B1784:B1847" si="118">A1784</f>
        <v>100200</v>
      </c>
      <c r="C1784" s="366">
        <f t="shared" ref="C1784:C1847" si="119">IF(B1784=0,A1784,B1784)</f>
        <v>100200</v>
      </c>
      <c r="D1784" s="367">
        <f>'Order Form'!$N$2</f>
        <v>0</v>
      </c>
      <c r="E1784" s="368">
        <f>'Order Form'!$N$11</f>
        <v>0</v>
      </c>
      <c r="F1784" s="368" t="str">
        <f>IF(ISBLANK('Order Form'!$N$12),"",'Order Form'!$N$12)</f>
        <v/>
      </c>
      <c r="G1784" s="369">
        <f t="shared" ca="1" si="117"/>
        <v>42157</v>
      </c>
      <c r="H1784" s="370">
        <f>'Order Form'!$N$13</f>
        <v>0</v>
      </c>
      <c r="I1784" s="371">
        <f>'Order Form'!E338</f>
        <v>10</v>
      </c>
      <c r="J1784" s="372">
        <f>'Order Form'!N338</f>
        <v>0</v>
      </c>
      <c r="K1784" s="367" t="str">
        <f t="shared" ref="K1784:K1847" si="120">IF(J1784=0,"F","T")</f>
        <v>F</v>
      </c>
      <c r="L17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4" s="367" t="str">
        <f>"SS2016"&amp;"-"&amp;D1784&amp;"-"&amp;'Order Form'!$P$3&amp;"-4"</f>
        <v>SS2016-0-1-4</v>
      </c>
    </row>
    <row r="1785" spans="1:13" x14ac:dyDescent="0.25">
      <c r="A1785" s="364">
        <f>'Order Form'!A339</f>
        <v>100403</v>
      </c>
      <c r="B1785" s="365">
        <f t="shared" si="118"/>
        <v>100403</v>
      </c>
      <c r="C1785" s="366">
        <f t="shared" si="119"/>
        <v>100403</v>
      </c>
      <c r="D1785" s="367">
        <f>'Order Form'!$N$2</f>
        <v>0</v>
      </c>
      <c r="E1785" s="368">
        <f>'Order Form'!$N$11</f>
        <v>0</v>
      </c>
      <c r="F1785" s="368" t="str">
        <f>IF(ISBLANK('Order Form'!$N$12),"",'Order Form'!$N$12)</f>
        <v/>
      </c>
      <c r="G1785" s="369">
        <f t="shared" ca="1" si="117"/>
        <v>42157</v>
      </c>
      <c r="H1785" s="370">
        <f>'Order Form'!$N$13</f>
        <v>0</v>
      </c>
      <c r="I1785" s="371">
        <f>'Order Form'!E339</f>
        <v>10</v>
      </c>
      <c r="J1785" s="372">
        <f>'Order Form'!N339</f>
        <v>0</v>
      </c>
      <c r="K1785" s="367" t="str">
        <f t="shared" si="120"/>
        <v>F</v>
      </c>
      <c r="L17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5" s="367" t="str">
        <f>"SS2016"&amp;"-"&amp;D1785&amp;"-"&amp;'Order Form'!$P$3&amp;"-4"</f>
        <v>SS2016-0-1-4</v>
      </c>
    </row>
    <row r="1786" spans="1:13" x14ac:dyDescent="0.25">
      <c r="A1786" s="364">
        <f>'Order Form'!A340</f>
        <v>102429</v>
      </c>
      <c r="B1786" s="365">
        <f t="shared" si="118"/>
        <v>102429</v>
      </c>
      <c r="C1786" s="366">
        <f t="shared" si="119"/>
        <v>102429</v>
      </c>
      <c r="D1786" s="367">
        <f>'Order Form'!$N$2</f>
        <v>0</v>
      </c>
      <c r="E1786" s="368">
        <f>'Order Form'!$N$11</f>
        <v>0</v>
      </c>
      <c r="F1786" s="368" t="str">
        <f>IF(ISBLANK('Order Form'!$N$12),"",'Order Form'!$N$12)</f>
        <v/>
      </c>
      <c r="G1786" s="369">
        <f t="shared" ca="1" si="117"/>
        <v>42157</v>
      </c>
      <c r="H1786" s="370">
        <f>'Order Form'!$N$13</f>
        <v>0</v>
      </c>
      <c r="I1786" s="371">
        <f>'Order Form'!E340</f>
        <v>10</v>
      </c>
      <c r="J1786" s="372">
        <f>'Order Form'!N340</f>
        <v>0</v>
      </c>
      <c r="K1786" s="367" t="str">
        <f t="shared" si="120"/>
        <v>F</v>
      </c>
      <c r="L17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6" s="367" t="str">
        <f>"SS2016"&amp;"-"&amp;D1786&amp;"-"&amp;'Order Form'!$P$3&amp;"-4"</f>
        <v>SS2016-0-1-4</v>
      </c>
    </row>
    <row r="1787" spans="1:13" x14ac:dyDescent="0.25">
      <c r="A1787" s="364">
        <f>'Order Form'!A341</f>
        <v>100400</v>
      </c>
      <c r="B1787" s="365">
        <f t="shared" si="118"/>
        <v>100400</v>
      </c>
      <c r="C1787" s="366">
        <f t="shared" si="119"/>
        <v>100400</v>
      </c>
      <c r="D1787" s="367">
        <f>'Order Form'!$N$2</f>
        <v>0</v>
      </c>
      <c r="E1787" s="368">
        <f>'Order Form'!$N$11</f>
        <v>0</v>
      </c>
      <c r="F1787" s="368" t="str">
        <f>IF(ISBLANK('Order Form'!$N$12),"",'Order Form'!$N$12)</f>
        <v/>
      </c>
      <c r="G1787" s="369">
        <f t="shared" ca="1" si="117"/>
        <v>42157</v>
      </c>
      <c r="H1787" s="370">
        <f>'Order Form'!$N$13</f>
        <v>0</v>
      </c>
      <c r="I1787" s="371">
        <f>'Order Form'!E341</f>
        <v>10</v>
      </c>
      <c r="J1787" s="372">
        <f>'Order Form'!N341</f>
        <v>0</v>
      </c>
      <c r="K1787" s="367" t="str">
        <f t="shared" si="120"/>
        <v>F</v>
      </c>
      <c r="L17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7" s="367" t="str">
        <f>"SS2016"&amp;"-"&amp;D1787&amp;"-"&amp;'Order Form'!$P$3&amp;"-4"</f>
        <v>SS2016-0-1-4</v>
      </c>
    </row>
    <row r="1788" spans="1:13" x14ac:dyDescent="0.25">
      <c r="A1788" s="364">
        <f>'Order Form'!A342</f>
        <v>100430</v>
      </c>
      <c r="B1788" s="365">
        <f t="shared" si="118"/>
        <v>100430</v>
      </c>
      <c r="C1788" s="366">
        <f t="shared" si="119"/>
        <v>100430</v>
      </c>
      <c r="D1788" s="367">
        <f>'Order Form'!$N$2</f>
        <v>0</v>
      </c>
      <c r="E1788" s="368">
        <f>'Order Form'!$N$11</f>
        <v>0</v>
      </c>
      <c r="F1788" s="368" t="str">
        <f>IF(ISBLANK('Order Form'!$N$12),"",'Order Form'!$N$12)</f>
        <v/>
      </c>
      <c r="G1788" s="369">
        <f t="shared" ca="1" si="117"/>
        <v>42157</v>
      </c>
      <c r="H1788" s="370">
        <f>'Order Form'!$N$13</f>
        <v>0</v>
      </c>
      <c r="I1788" s="371">
        <f>'Order Form'!E342</f>
        <v>10</v>
      </c>
      <c r="J1788" s="372">
        <f>'Order Form'!N342</f>
        <v>0</v>
      </c>
      <c r="K1788" s="367" t="str">
        <f t="shared" si="120"/>
        <v>F</v>
      </c>
      <c r="L17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8" s="367" t="str">
        <f>"SS2016"&amp;"-"&amp;D1788&amp;"-"&amp;'Order Form'!$P$3&amp;"-4"</f>
        <v>SS2016-0-1-4</v>
      </c>
    </row>
    <row r="1789" spans="1:13" x14ac:dyDescent="0.25">
      <c r="A1789" s="364">
        <f>'Order Form'!A343</f>
        <v>100406</v>
      </c>
      <c r="B1789" s="365">
        <f t="shared" si="118"/>
        <v>100406</v>
      </c>
      <c r="C1789" s="366">
        <f t="shared" si="119"/>
        <v>100406</v>
      </c>
      <c r="D1789" s="367">
        <f>'Order Form'!$N$2</f>
        <v>0</v>
      </c>
      <c r="E1789" s="368">
        <f>'Order Form'!$N$11</f>
        <v>0</v>
      </c>
      <c r="F1789" s="368" t="str">
        <f>IF(ISBLANK('Order Form'!$N$12),"",'Order Form'!$N$12)</f>
        <v/>
      </c>
      <c r="G1789" s="369">
        <f t="shared" ca="1" si="117"/>
        <v>42157</v>
      </c>
      <c r="H1789" s="370">
        <f>'Order Form'!$N$13</f>
        <v>0</v>
      </c>
      <c r="I1789" s="371">
        <f>'Order Form'!E343</f>
        <v>10</v>
      </c>
      <c r="J1789" s="372">
        <f>'Order Form'!N343</f>
        <v>0</v>
      </c>
      <c r="K1789" s="367" t="str">
        <f t="shared" si="120"/>
        <v>F</v>
      </c>
      <c r="L17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89" s="367" t="str">
        <f>"SS2016"&amp;"-"&amp;D1789&amp;"-"&amp;'Order Form'!$P$3&amp;"-4"</f>
        <v>SS2016-0-1-4</v>
      </c>
    </row>
    <row r="1790" spans="1:13" x14ac:dyDescent="0.25">
      <c r="A1790" s="364">
        <f>'Order Form'!A344</f>
        <v>100429</v>
      </c>
      <c r="B1790" s="365">
        <f t="shared" si="118"/>
        <v>100429</v>
      </c>
      <c r="C1790" s="366">
        <f t="shared" si="119"/>
        <v>100429</v>
      </c>
      <c r="D1790" s="367">
        <f>'Order Form'!$N$2</f>
        <v>0</v>
      </c>
      <c r="E1790" s="368">
        <f>'Order Form'!$N$11</f>
        <v>0</v>
      </c>
      <c r="F1790" s="368" t="str">
        <f>IF(ISBLANK('Order Form'!$N$12),"",'Order Form'!$N$12)</f>
        <v/>
      </c>
      <c r="G1790" s="369">
        <f t="shared" ca="1" si="117"/>
        <v>42157</v>
      </c>
      <c r="H1790" s="370">
        <f>'Order Form'!$N$13</f>
        <v>0</v>
      </c>
      <c r="I1790" s="371">
        <f>'Order Form'!E344</f>
        <v>10</v>
      </c>
      <c r="J1790" s="372">
        <f>'Order Form'!N344</f>
        <v>0</v>
      </c>
      <c r="K1790" s="367" t="str">
        <f t="shared" si="120"/>
        <v>F</v>
      </c>
      <c r="L17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0" s="367" t="str">
        <f>"SS2016"&amp;"-"&amp;D1790&amp;"-"&amp;'Order Form'!$P$3&amp;"-4"</f>
        <v>SS2016-0-1-4</v>
      </c>
    </row>
    <row r="1791" spans="1:13" x14ac:dyDescent="0.25">
      <c r="A1791" s="364">
        <f>'Order Form'!A345</f>
        <v>100409</v>
      </c>
      <c r="B1791" s="365">
        <f t="shared" si="118"/>
        <v>100409</v>
      </c>
      <c r="C1791" s="366">
        <f t="shared" si="119"/>
        <v>100409</v>
      </c>
      <c r="D1791" s="367">
        <f>'Order Form'!$N$2</f>
        <v>0</v>
      </c>
      <c r="E1791" s="368">
        <f>'Order Form'!$N$11</f>
        <v>0</v>
      </c>
      <c r="F1791" s="368" t="str">
        <f>IF(ISBLANK('Order Form'!$N$12),"",'Order Form'!$N$12)</f>
        <v/>
      </c>
      <c r="G1791" s="369">
        <f t="shared" ca="1" si="117"/>
        <v>42157</v>
      </c>
      <c r="H1791" s="370">
        <f>'Order Form'!$N$13</f>
        <v>0</v>
      </c>
      <c r="I1791" s="371">
        <f>'Order Form'!E345</f>
        <v>10</v>
      </c>
      <c r="J1791" s="372">
        <f>'Order Form'!N345</f>
        <v>0</v>
      </c>
      <c r="K1791" s="367" t="str">
        <f t="shared" si="120"/>
        <v>F</v>
      </c>
      <c r="L17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1" s="367" t="str">
        <f>"SS2016"&amp;"-"&amp;D1791&amp;"-"&amp;'Order Form'!$P$3&amp;"-4"</f>
        <v>SS2016-0-1-4</v>
      </c>
    </row>
    <row r="1792" spans="1:13" x14ac:dyDescent="0.25">
      <c r="A1792" s="364">
        <f>'Order Form'!A346</f>
        <v>100408</v>
      </c>
      <c r="B1792" s="365">
        <f t="shared" si="118"/>
        <v>100408</v>
      </c>
      <c r="C1792" s="366">
        <f t="shared" si="119"/>
        <v>100408</v>
      </c>
      <c r="D1792" s="367">
        <f>'Order Form'!$N$2</f>
        <v>0</v>
      </c>
      <c r="E1792" s="368">
        <f>'Order Form'!$N$11</f>
        <v>0</v>
      </c>
      <c r="F1792" s="368" t="str">
        <f>IF(ISBLANK('Order Form'!$N$12),"",'Order Form'!$N$12)</f>
        <v/>
      </c>
      <c r="G1792" s="369">
        <f t="shared" ca="1" si="117"/>
        <v>42157</v>
      </c>
      <c r="H1792" s="370">
        <f>'Order Form'!$N$13</f>
        <v>0</v>
      </c>
      <c r="I1792" s="371">
        <f>'Order Form'!E346</f>
        <v>10</v>
      </c>
      <c r="J1792" s="372">
        <f>'Order Form'!N346</f>
        <v>0</v>
      </c>
      <c r="K1792" s="367" t="str">
        <f t="shared" si="120"/>
        <v>F</v>
      </c>
      <c r="L17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2" s="367" t="str">
        <f>"SS2016"&amp;"-"&amp;D1792&amp;"-"&amp;'Order Form'!$P$3&amp;"-4"</f>
        <v>SS2016-0-1-4</v>
      </c>
    </row>
    <row r="1793" spans="1:13" x14ac:dyDescent="0.25">
      <c r="A1793" s="364">
        <f>'Order Form'!A347</f>
        <v>100407</v>
      </c>
      <c r="B1793" s="365">
        <f t="shared" si="118"/>
        <v>100407</v>
      </c>
      <c r="C1793" s="366">
        <f t="shared" si="119"/>
        <v>100407</v>
      </c>
      <c r="D1793" s="367">
        <f>'Order Form'!$N$2</f>
        <v>0</v>
      </c>
      <c r="E1793" s="368">
        <f>'Order Form'!$N$11</f>
        <v>0</v>
      </c>
      <c r="F1793" s="368" t="str">
        <f>IF(ISBLANK('Order Form'!$N$12),"",'Order Form'!$N$12)</f>
        <v/>
      </c>
      <c r="G1793" s="369">
        <f t="shared" ca="1" si="117"/>
        <v>42157</v>
      </c>
      <c r="H1793" s="370">
        <f>'Order Form'!$N$13</f>
        <v>0</v>
      </c>
      <c r="I1793" s="371">
        <f>'Order Form'!E347</f>
        <v>10</v>
      </c>
      <c r="J1793" s="372">
        <f>'Order Form'!N347</f>
        <v>0</v>
      </c>
      <c r="K1793" s="367" t="str">
        <f t="shared" si="120"/>
        <v>F</v>
      </c>
      <c r="L17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3" s="367" t="str">
        <f>"SS2016"&amp;"-"&amp;D1793&amp;"-"&amp;'Order Form'!$P$3&amp;"-4"</f>
        <v>SS2016-0-1-4</v>
      </c>
    </row>
    <row r="1794" spans="1:13" x14ac:dyDescent="0.25">
      <c r="A1794" s="364">
        <f>'Order Form'!A348</f>
        <v>111355</v>
      </c>
      <c r="B1794" s="365">
        <f t="shared" si="118"/>
        <v>111355</v>
      </c>
      <c r="C1794" s="366">
        <f t="shared" si="119"/>
        <v>111355</v>
      </c>
      <c r="D1794" s="367">
        <f>'Order Form'!$N$2</f>
        <v>0</v>
      </c>
      <c r="E1794" s="368">
        <f>'Order Form'!$N$11</f>
        <v>0</v>
      </c>
      <c r="F1794" s="368" t="str">
        <f>IF(ISBLANK('Order Form'!$N$12),"",'Order Form'!$N$12)</f>
        <v/>
      </c>
      <c r="G1794" s="369">
        <f t="shared" ref="G1794:G1857" ca="1" si="121">TODAY()</f>
        <v>42157</v>
      </c>
      <c r="H1794" s="370">
        <f>'Order Form'!$N$13</f>
        <v>0</v>
      </c>
      <c r="I1794" s="371">
        <f>'Order Form'!E348</f>
        <v>10</v>
      </c>
      <c r="J1794" s="372">
        <f>'Order Form'!N348</f>
        <v>0</v>
      </c>
      <c r="K1794" s="367" t="str">
        <f t="shared" si="120"/>
        <v>F</v>
      </c>
      <c r="L17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4" s="367" t="str">
        <f>"SS2016"&amp;"-"&amp;D1794&amp;"-"&amp;'Order Form'!$P$3&amp;"-4"</f>
        <v>SS2016-0-1-4</v>
      </c>
    </row>
    <row r="1795" spans="1:13" x14ac:dyDescent="0.25">
      <c r="A1795" s="364">
        <f>'Order Form'!A349</f>
        <v>105743</v>
      </c>
      <c r="B1795" s="365">
        <f t="shared" si="118"/>
        <v>105743</v>
      </c>
      <c r="C1795" s="366">
        <f t="shared" si="119"/>
        <v>105743</v>
      </c>
      <c r="D1795" s="367">
        <f>'Order Form'!$N$2</f>
        <v>0</v>
      </c>
      <c r="E1795" s="368">
        <f>'Order Form'!$N$11</f>
        <v>0</v>
      </c>
      <c r="F1795" s="368" t="str">
        <f>IF(ISBLANK('Order Form'!$N$12),"",'Order Form'!$N$12)</f>
        <v/>
      </c>
      <c r="G1795" s="369">
        <f t="shared" ca="1" si="121"/>
        <v>42157</v>
      </c>
      <c r="H1795" s="370">
        <f>'Order Form'!$N$13</f>
        <v>0</v>
      </c>
      <c r="I1795" s="371">
        <f>'Order Form'!E349</f>
        <v>10</v>
      </c>
      <c r="J1795" s="372">
        <f>'Order Form'!N349</f>
        <v>0</v>
      </c>
      <c r="K1795" s="367" t="str">
        <f t="shared" si="120"/>
        <v>F</v>
      </c>
      <c r="L17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5" s="367" t="str">
        <f>"SS2016"&amp;"-"&amp;D1795&amp;"-"&amp;'Order Form'!$P$3&amp;"-4"</f>
        <v>SS2016-0-1-4</v>
      </c>
    </row>
    <row r="1796" spans="1:13" x14ac:dyDescent="0.25">
      <c r="A1796" s="364">
        <f>'Order Form'!A350</f>
        <v>100410</v>
      </c>
      <c r="B1796" s="365">
        <f t="shared" si="118"/>
        <v>100410</v>
      </c>
      <c r="C1796" s="366">
        <f t="shared" si="119"/>
        <v>100410</v>
      </c>
      <c r="D1796" s="367">
        <f>'Order Form'!$N$2</f>
        <v>0</v>
      </c>
      <c r="E1796" s="368">
        <f>'Order Form'!$N$11</f>
        <v>0</v>
      </c>
      <c r="F1796" s="368" t="str">
        <f>IF(ISBLANK('Order Form'!$N$12),"",'Order Form'!$N$12)</f>
        <v/>
      </c>
      <c r="G1796" s="369">
        <f t="shared" ca="1" si="121"/>
        <v>42157</v>
      </c>
      <c r="H1796" s="370">
        <f>'Order Form'!$N$13</f>
        <v>0</v>
      </c>
      <c r="I1796" s="371">
        <f>'Order Form'!E350</f>
        <v>10</v>
      </c>
      <c r="J1796" s="372">
        <f>'Order Form'!N350</f>
        <v>0</v>
      </c>
      <c r="K1796" s="367" t="str">
        <f t="shared" si="120"/>
        <v>F</v>
      </c>
      <c r="L17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6" s="367" t="str">
        <f>"SS2016"&amp;"-"&amp;D1796&amp;"-"&amp;'Order Form'!$P$3&amp;"-4"</f>
        <v>SS2016-0-1-4</v>
      </c>
    </row>
    <row r="1797" spans="1:13" x14ac:dyDescent="0.25">
      <c r="A1797" s="364">
        <f>'Order Form'!A351</f>
        <v>104825</v>
      </c>
      <c r="B1797" s="365">
        <f t="shared" si="118"/>
        <v>104825</v>
      </c>
      <c r="C1797" s="366">
        <f t="shared" si="119"/>
        <v>104825</v>
      </c>
      <c r="D1797" s="367">
        <f>'Order Form'!$N$2</f>
        <v>0</v>
      </c>
      <c r="E1797" s="368">
        <f>'Order Form'!$N$11</f>
        <v>0</v>
      </c>
      <c r="F1797" s="368" t="str">
        <f>IF(ISBLANK('Order Form'!$N$12),"",'Order Form'!$N$12)</f>
        <v/>
      </c>
      <c r="G1797" s="369">
        <f t="shared" ca="1" si="121"/>
        <v>42157</v>
      </c>
      <c r="H1797" s="370">
        <f>'Order Form'!$N$13</f>
        <v>0</v>
      </c>
      <c r="I1797" s="371">
        <f>'Order Form'!E351</f>
        <v>10</v>
      </c>
      <c r="J1797" s="372">
        <f>'Order Form'!N351</f>
        <v>0</v>
      </c>
      <c r="K1797" s="367" t="str">
        <f t="shared" si="120"/>
        <v>F</v>
      </c>
      <c r="L17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7" s="367" t="str">
        <f>"SS2016"&amp;"-"&amp;D1797&amp;"-"&amp;'Order Form'!$P$3&amp;"-4"</f>
        <v>SS2016-0-1-4</v>
      </c>
    </row>
    <row r="1798" spans="1:13" x14ac:dyDescent="0.25">
      <c r="A1798" s="364">
        <f>'Order Form'!A352</f>
        <v>100419</v>
      </c>
      <c r="B1798" s="365">
        <f t="shared" si="118"/>
        <v>100419</v>
      </c>
      <c r="C1798" s="366">
        <f t="shared" si="119"/>
        <v>100419</v>
      </c>
      <c r="D1798" s="367">
        <f>'Order Form'!$N$2</f>
        <v>0</v>
      </c>
      <c r="E1798" s="368">
        <f>'Order Form'!$N$11</f>
        <v>0</v>
      </c>
      <c r="F1798" s="368" t="str">
        <f>IF(ISBLANK('Order Form'!$N$12),"",'Order Form'!$N$12)</f>
        <v/>
      </c>
      <c r="G1798" s="369">
        <f t="shared" ca="1" si="121"/>
        <v>42157</v>
      </c>
      <c r="H1798" s="370">
        <f>'Order Form'!$N$13</f>
        <v>0</v>
      </c>
      <c r="I1798" s="371">
        <f>'Order Form'!E352</f>
        <v>10</v>
      </c>
      <c r="J1798" s="372">
        <f>'Order Form'!N352</f>
        <v>0</v>
      </c>
      <c r="K1798" s="367" t="str">
        <f t="shared" si="120"/>
        <v>F</v>
      </c>
      <c r="L17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8" s="367" t="str">
        <f>"SS2016"&amp;"-"&amp;D1798&amp;"-"&amp;'Order Form'!$P$3&amp;"-4"</f>
        <v>SS2016-0-1-4</v>
      </c>
    </row>
    <row r="1799" spans="1:13" x14ac:dyDescent="0.25">
      <c r="A1799" s="364">
        <f>'Order Form'!A353</f>
        <v>108383</v>
      </c>
      <c r="B1799" s="365">
        <f t="shared" si="118"/>
        <v>108383</v>
      </c>
      <c r="C1799" s="366">
        <f t="shared" si="119"/>
        <v>108383</v>
      </c>
      <c r="D1799" s="367">
        <f>'Order Form'!$N$2</f>
        <v>0</v>
      </c>
      <c r="E1799" s="368">
        <f>'Order Form'!$N$11</f>
        <v>0</v>
      </c>
      <c r="F1799" s="368" t="str">
        <f>IF(ISBLANK('Order Form'!$N$12),"",'Order Form'!$N$12)</f>
        <v/>
      </c>
      <c r="G1799" s="369">
        <f t="shared" ca="1" si="121"/>
        <v>42157</v>
      </c>
      <c r="H1799" s="370">
        <f>'Order Form'!$N$13</f>
        <v>0</v>
      </c>
      <c r="I1799" s="371">
        <f>'Order Form'!E353</f>
        <v>10</v>
      </c>
      <c r="J1799" s="372">
        <f>'Order Form'!N353</f>
        <v>0</v>
      </c>
      <c r="K1799" s="367" t="str">
        <f t="shared" si="120"/>
        <v>F</v>
      </c>
      <c r="L17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799" s="367" t="str">
        <f>"SS2016"&amp;"-"&amp;D1799&amp;"-"&amp;'Order Form'!$P$3&amp;"-4"</f>
        <v>SS2016-0-1-4</v>
      </c>
    </row>
    <row r="1800" spans="1:13" x14ac:dyDescent="0.25">
      <c r="A1800" s="364">
        <f>'Order Form'!A354</f>
        <v>100433</v>
      </c>
      <c r="B1800" s="365">
        <f t="shared" si="118"/>
        <v>100433</v>
      </c>
      <c r="C1800" s="366">
        <f t="shared" si="119"/>
        <v>100433</v>
      </c>
      <c r="D1800" s="367">
        <f>'Order Form'!$N$2</f>
        <v>0</v>
      </c>
      <c r="E1800" s="368">
        <f>'Order Form'!$N$11</f>
        <v>0</v>
      </c>
      <c r="F1800" s="368" t="str">
        <f>IF(ISBLANK('Order Form'!$N$12),"",'Order Form'!$N$12)</f>
        <v/>
      </c>
      <c r="G1800" s="369">
        <f t="shared" ca="1" si="121"/>
        <v>42157</v>
      </c>
      <c r="H1800" s="370">
        <f>'Order Form'!$N$13</f>
        <v>0</v>
      </c>
      <c r="I1800" s="371">
        <f>'Order Form'!E354</f>
        <v>10</v>
      </c>
      <c r="J1800" s="372">
        <f>'Order Form'!N354</f>
        <v>0</v>
      </c>
      <c r="K1800" s="367" t="str">
        <f t="shared" si="120"/>
        <v>F</v>
      </c>
      <c r="L18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0" s="367" t="str">
        <f>"SS2016"&amp;"-"&amp;D1800&amp;"-"&amp;'Order Form'!$P$3&amp;"-4"</f>
        <v>SS2016-0-1-4</v>
      </c>
    </row>
    <row r="1801" spans="1:13" x14ac:dyDescent="0.25">
      <c r="A1801" s="364">
        <f>'Order Form'!A355</f>
        <v>108402</v>
      </c>
      <c r="B1801" s="365">
        <f t="shared" si="118"/>
        <v>108402</v>
      </c>
      <c r="C1801" s="366">
        <f t="shared" si="119"/>
        <v>108402</v>
      </c>
      <c r="D1801" s="367">
        <f>'Order Form'!$N$2</f>
        <v>0</v>
      </c>
      <c r="E1801" s="368">
        <f>'Order Form'!$N$11</f>
        <v>0</v>
      </c>
      <c r="F1801" s="368" t="str">
        <f>IF(ISBLANK('Order Form'!$N$12),"",'Order Form'!$N$12)</f>
        <v/>
      </c>
      <c r="G1801" s="369">
        <f t="shared" ca="1" si="121"/>
        <v>42157</v>
      </c>
      <c r="H1801" s="370">
        <f>'Order Form'!$N$13</f>
        <v>0</v>
      </c>
      <c r="I1801" s="371">
        <f>'Order Form'!E355</f>
        <v>10</v>
      </c>
      <c r="J1801" s="372">
        <f>'Order Form'!N355</f>
        <v>0</v>
      </c>
      <c r="K1801" s="367" t="str">
        <f t="shared" si="120"/>
        <v>F</v>
      </c>
      <c r="L18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1" s="367" t="str">
        <f>"SS2016"&amp;"-"&amp;D1801&amp;"-"&amp;'Order Form'!$P$3&amp;"-4"</f>
        <v>SS2016-0-1-4</v>
      </c>
    </row>
    <row r="1802" spans="1:13" x14ac:dyDescent="0.25">
      <c r="A1802" s="364">
        <f>'Order Form'!A356</f>
        <v>100736</v>
      </c>
      <c r="B1802" s="365">
        <f t="shared" si="118"/>
        <v>100736</v>
      </c>
      <c r="C1802" s="366">
        <f t="shared" si="119"/>
        <v>100736</v>
      </c>
      <c r="D1802" s="367">
        <f>'Order Form'!$N$2</f>
        <v>0</v>
      </c>
      <c r="E1802" s="368">
        <f>'Order Form'!$N$11</f>
        <v>0</v>
      </c>
      <c r="F1802" s="368" t="str">
        <f>IF(ISBLANK('Order Form'!$N$12),"",'Order Form'!$N$12)</f>
        <v/>
      </c>
      <c r="G1802" s="369">
        <f t="shared" ca="1" si="121"/>
        <v>42157</v>
      </c>
      <c r="H1802" s="370">
        <f>'Order Form'!$N$13</f>
        <v>0</v>
      </c>
      <c r="I1802" s="371">
        <f>'Order Form'!E356</f>
        <v>10</v>
      </c>
      <c r="J1802" s="372">
        <f>'Order Form'!N356</f>
        <v>0</v>
      </c>
      <c r="K1802" s="367" t="str">
        <f t="shared" si="120"/>
        <v>F</v>
      </c>
      <c r="L18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2" s="367" t="str">
        <f>"SS2016"&amp;"-"&amp;D1802&amp;"-"&amp;'Order Form'!$P$3&amp;"-4"</f>
        <v>SS2016-0-1-4</v>
      </c>
    </row>
    <row r="1803" spans="1:13" x14ac:dyDescent="0.25">
      <c r="A1803" s="364">
        <f>'Order Form'!A357</f>
        <v>105751</v>
      </c>
      <c r="B1803" s="365">
        <f t="shared" si="118"/>
        <v>105751</v>
      </c>
      <c r="C1803" s="366">
        <f t="shared" si="119"/>
        <v>105751</v>
      </c>
      <c r="D1803" s="367">
        <f>'Order Form'!$N$2</f>
        <v>0</v>
      </c>
      <c r="E1803" s="368">
        <f>'Order Form'!$N$11</f>
        <v>0</v>
      </c>
      <c r="F1803" s="368" t="str">
        <f>IF(ISBLANK('Order Form'!$N$12),"",'Order Form'!$N$12)</f>
        <v/>
      </c>
      <c r="G1803" s="369">
        <f t="shared" ca="1" si="121"/>
        <v>42157</v>
      </c>
      <c r="H1803" s="370">
        <f>'Order Form'!$N$13</f>
        <v>0</v>
      </c>
      <c r="I1803" s="371">
        <f>'Order Form'!E357</f>
        <v>10</v>
      </c>
      <c r="J1803" s="372">
        <f>'Order Form'!N357</f>
        <v>0</v>
      </c>
      <c r="K1803" s="367" t="str">
        <f t="shared" si="120"/>
        <v>F</v>
      </c>
      <c r="L18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3" s="367" t="str">
        <f>"SS2016"&amp;"-"&amp;D1803&amp;"-"&amp;'Order Form'!$P$3&amp;"-4"</f>
        <v>SS2016-0-1-4</v>
      </c>
    </row>
    <row r="1804" spans="1:13" x14ac:dyDescent="0.25">
      <c r="A1804" s="364">
        <f>'Order Form'!A358</f>
        <v>111362</v>
      </c>
      <c r="B1804" s="365">
        <f t="shared" si="118"/>
        <v>111362</v>
      </c>
      <c r="C1804" s="366">
        <f t="shared" si="119"/>
        <v>111362</v>
      </c>
      <c r="D1804" s="367">
        <f>'Order Form'!$N$2</f>
        <v>0</v>
      </c>
      <c r="E1804" s="368">
        <f>'Order Form'!$N$11</f>
        <v>0</v>
      </c>
      <c r="F1804" s="368" t="str">
        <f>IF(ISBLANK('Order Form'!$N$12),"",'Order Form'!$N$12)</f>
        <v/>
      </c>
      <c r="G1804" s="369">
        <f t="shared" ca="1" si="121"/>
        <v>42157</v>
      </c>
      <c r="H1804" s="370">
        <f>'Order Form'!$N$13</f>
        <v>0</v>
      </c>
      <c r="I1804" s="371">
        <f>'Order Form'!E358</f>
        <v>10</v>
      </c>
      <c r="J1804" s="372">
        <f>'Order Form'!N358</f>
        <v>0</v>
      </c>
      <c r="K1804" s="367" t="str">
        <f t="shared" si="120"/>
        <v>F</v>
      </c>
      <c r="L18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4" s="367" t="str">
        <f>"SS2016"&amp;"-"&amp;D1804&amp;"-"&amp;'Order Form'!$P$3&amp;"-4"</f>
        <v>SS2016-0-1-4</v>
      </c>
    </row>
    <row r="1805" spans="1:13" x14ac:dyDescent="0.25">
      <c r="A1805" s="364">
        <f>'Order Form'!A359</f>
        <v>111354</v>
      </c>
      <c r="B1805" s="365">
        <f t="shared" si="118"/>
        <v>111354</v>
      </c>
      <c r="C1805" s="366">
        <f t="shared" si="119"/>
        <v>111354</v>
      </c>
      <c r="D1805" s="367">
        <f>'Order Form'!$N$2</f>
        <v>0</v>
      </c>
      <c r="E1805" s="368">
        <f>'Order Form'!$N$11</f>
        <v>0</v>
      </c>
      <c r="F1805" s="368" t="str">
        <f>IF(ISBLANK('Order Form'!$N$12),"",'Order Form'!$N$12)</f>
        <v/>
      </c>
      <c r="G1805" s="369">
        <f t="shared" ca="1" si="121"/>
        <v>42157</v>
      </c>
      <c r="H1805" s="370">
        <f>'Order Form'!$N$13</f>
        <v>0</v>
      </c>
      <c r="I1805" s="371">
        <f>'Order Form'!E359</f>
        <v>10</v>
      </c>
      <c r="J1805" s="372">
        <f>'Order Form'!N359</f>
        <v>0</v>
      </c>
      <c r="K1805" s="367" t="str">
        <f t="shared" si="120"/>
        <v>F</v>
      </c>
      <c r="L18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5" s="367" t="str">
        <f>"SS2016"&amp;"-"&amp;D1805&amp;"-"&amp;'Order Form'!$P$3&amp;"-4"</f>
        <v>SS2016-0-1-4</v>
      </c>
    </row>
    <row r="1806" spans="1:13" x14ac:dyDescent="0.25">
      <c r="A1806" s="364">
        <f>'Order Form'!A360</f>
        <v>108705</v>
      </c>
      <c r="B1806" s="365">
        <f t="shared" si="118"/>
        <v>108705</v>
      </c>
      <c r="C1806" s="366">
        <f t="shared" si="119"/>
        <v>108705</v>
      </c>
      <c r="D1806" s="367">
        <f>'Order Form'!$N$2</f>
        <v>0</v>
      </c>
      <c r="E1806" s="368">
        <f>'Order Form'!$N$11</f>
        <v>0</v>
      </c>
      <c r="F1806" s="368" t="str">
        <f>IF(ISBLANK('Order Form'!$N$12),"",'Order Form'!$N$12)</f>
        <v/>
      </c>
      <c r="G1806" s="369">
        <f t="shared" ca="1" si="121"/>
        <v>42157</v>
      </c>
      <c r="H1806" s="370">
        <f>'Order Form'!$N$13</f>
        <v>0</v>
      </c>
      <c r="I1806" s="371">
        <f>'Order Form'!E360</f>
        <v>10</v>
      </c>
      <c r="J1806" s="372">
        <f>'Order Form'!N360</f>
        <v>0</v>
      </c>
      <c r="K1806" s="367" t="str">
        <f t="shared" si="120"/>
        <v>F</v>
      </c>
      <c r="L18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6" s="367" t="str">
        <f>"SS2016"&amp;"-"&amp;D1806&amp;"-"&amp;'Order Form'!$P$3&amp;"-4"</f>
        <v>SS2016-0-1-4</v>
      </c>
    </row>
    <row r="1807" spans="1:13" x14ac:dyDescent="0.25">
      <c r="A1807" s="364">
        <f>'Order Form'!A361</f>
        <v>111353</v>
      </c>
      <c r="B1807" s="365">
        <f t="shared" si="118"/>
        <v>111353</v>
      </c>
      <c r="C1807" s="366">
        <f t="shared" si="119"/>
        <v>111353</v>
      </c>
      <c r="D1807" s="367">
        <f>'Order Form'!$N$2</f>
        <v>0</v>
      </c>
      <c r="E1807" s="368">
        <f>'Order Form'!$N$11</f>
        <v>0</v>
      </c>
      <c r="F1807" s="368" t="str">
        <f>IF(ISBLANK('Order Form'!$N$12),"",'Order Form'!$N$12)</f>
        <v/>
      </c>
      <c r="G1807" s="369">
        <f t="shared" ca="1" si="121"/>
        <v>42157</v>
      </c>
      <c r="H1807" s="370">
        <f>'Order Form'!$N$13</f>
        <v>0</v>
      </c>
      <c r="I1807" s="371">
        <f>'Order Form'!E361</f>
        <v>10</v>
      </c>
      <c r="J1807" s="372">
        <f>'Order Form'!N361</f>
        <v>0</v>
      </c>
      <c r="K1807" s="367" t="str">
        <f t="shared" si="120"/>
        <v>F</v>
      </c>
      <c r="L18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7" s="367" t="str">
        <f>"SS2016"&amp;"-"&amp;D1807&amp;"-"&amp;'Order Form'!$P$3&amp;"-4"</f>
        <v>SS2016-0-1-4</v>
      </c>
    </row>
    <row r="1808" spans="1:13" x14ac:dyDescent="0.25">
      <c r="A1808" s="364">
        <f>'Order Form'!A362</f>
        <v>108856</v>
      </c>
      <c r="B1808" s="365">
        <f t="shared" si="118"/>
        <v>108856</v>
      </c>
      <c r="C1808" s="366">
        <f t="shared" si="119"/>
        <v>108856</v>
      </c>
      <c r="D1808" s="367">
        <f>'Order Form'!$N$2</f>
        <v>0</v>
      </c>
      <c r="E1808" s="368">
        <f>'Order Form'!$N$11</f>
        <v>0</v>
      </c>
      <c r="F1808" s="368" t="str">
        <f>IF(ISBLANK('Order Form'!$N$12),"",'Order Form'!$N$12)</f>
        <v/>
      </c>
      <c r="G1808" s="369">
        <f t="shared" ca="1" si="121"/>
        <v>42157</v>
      </c>
      <c r="H1808" s="370">
        <f>'Order Form'!$N$13</f>
        <v>0</v>
      </c>
      <c r="I1808" s="371">
        <f>'Order Form'!E362</f>
        <v>10</v>
      </c>
      <c r="J1808" s="372">
        <f>'Order Form'!N362</f>
        <v>0</v>
      </c>
      <c r="K1808" s="367" t="str">
        <f t="shared" si="120"/>
        <v>F</v>
      </c>
      <c r="L18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8" s="367" t="str">
        <f>"SS2016"&amp;"-"&amp;D1808&amp;"-"&amp;'Order Form'!$P$3&amp;"-4"</f>
        <v>SS2016-0-1-4</v>
      </c>
    </row>
    <row r="1809" spans="1:13" x14ac:dyDescent="0.25">
      <c r="A1809" s="364">
        <f>'Order Form'!A363</f>
        <v>108860</v>
      </c>
      <c r="B1809" s="365">
        <f t="shared" si="118"/>
        <v>108860</v>
      </c>
      <c r="C1809" s="366">
        <f t="shared" si="119"/>
        <v>108860</v>
      </c>
      <c r="D1809" s="367">
        <f>'Order Form'!$N$2</f>
        <v>0</v>
      </c>
      <c r="E1809" s="368">
        <f>'Order Form'!$N$11</f>
        <v>0</v>
      </c>
      <c r="F1809" s="368" t="str">
        <f>IF(ISBLANK('Order Form'!$N$12),"",'Order Form'!$N$12)</f>
        <v/>
      </c>
      <c r="G1809" s="369">
        <f t="shared" ca="1" si="121"/>
        <v>42157</v>
      </c>
      <c r="H1809" s="370">
        <f>'Order Form'!$N$13</f>
        <v>0</v>
      </c>
      <c r="I1809" s="371">
        <f>'Order Form'!E363</f>
        <v>10</v>
      </c>
      <c r="J1809" s="372">
        <f>'Order Form'!N363</f>
        <v>0</v>
      </c>
      <c r="K1809" s="367" t="str">
        <f t="shared" si="120"/>
        <v>F</v>
      </c>
      <c r="L18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09" s="367" t="str">
        <f>"SS2016"&amp;"-"&amp;D1809&amp;"-"&amp;'Order Form'!$P$3&amp;"-4"</f>
        <v>SS2016-0-1-4</v>
      </c>
    </row>
    <row r="1810" spans="1:13" x14ac:dyDescent="0.25">
      <c r="A1810" s="364">
        <f>'Order Form'!A364</f>
        <v>100418</v>
      </c>
      <c r="B1810" s="365">
        <f t="shared" si="118"/>
        <v>100418</v>
      </c>
      <c r="C1810" s="366">
        <f t="shared" si="119"/>
        <v>100418</v>
      </c>
      <c r="D1810" s="367">
        <f>'Order Form'!$N$2</f>
        <v>0</v>
      </c>
      <c r="E1810" s="368">
        <f>'Order Form'!$N$11</f>
        <v>0</v>
      </c>
      <c r="F1810" s="368" t="str">
        <f>IF(ISBLANK('Order Form'!$N$12),"",'Order Form'!$N$12)</f>
        <v/>
      </c>
      <c r="G1810" s="369">
        <f t="shared" ca="1" si="121"/>
        <v>42157</v>
      </c>
      <c r="H1810" s="370">
        <f>'Order Form'!$N$13</f>
        <v>0</v>
      </c>
      <c r="I1810" s="371">
        <f>'Order Form'!E364</f>
        <v>10</v>
      </c>
      <c r="J1810" s="372">
        <f>'Order Form'!N364</f>
        <v>0</v>
      </c>
      <c r="K1810" s="367" t="str">
        <f t="shared" si="120"/>
        <v>F</v>
      </c>
      <c r="L18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0" s="367" t="str">
        <f>"SS2016"&amp;"-"&amp;D1810&amp;"-"&amp;'Order Form'!$P$3&amp;"-4"</f>
        <v>SS2016-0-1-4</v>
      </c>
    </row>
    <row r="1811" spans="1:13" x14ac:dyDescent="0.25">
      <c r="A1811" s="364">
        <f>'Order Form'!A365</f>
        <v>111356</v>
      </c>
      <c r="B1811" s="365">
        <f t="shared" si="118"/>
        <v>111356</v>
      </c>
      <c r="C1811" s="366">
        <f t="shared" si="119"/>
        <v>111356</v>
      </c>
      <c r="D1811" s="367">
        <f>'Order Form'!$N$2</f>
        <v>0</v>
      </c>
      <c r="E1811" s="368">
        <f>'Order Form'!$N$11</f>
        <v>0</v>
      </c>
      <c r="F1811" s="368" t="str">
        <f>IF(ISBLANK('Order Form'!$N$12),"",'Order Form'!$N$12)</f>
        <v/>
      </c>
      <c r="G1811" s="369">
        <f t="shared" ca="1" si="121"/>
        <v>42157</v>
      </c>
      <c r="H1811" s="370">
        <f>'Order Form'!$N$13</f>
        <v>0</v>
      </c>
      <c r="I1811" s="371">
        <f>'Order Form'!E365</f>
        <v>10</v>
      </c>
      <c r="J1811" s="372">
        <f>'Order Form'!N365</f>
        <v>0</v>
      </c>
      <c r="K1811" s="367" t="str">
        <f t="shared" si="120"/>
        <v>F</v>
      </c>
      <c r="L18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1" s="367" t="str">
        <f>"SS2016"&amp;"-"&amp;D1811&amp;"-"&amp;'Order Form'!$P$3&amp;"-4"</f>
        <v>SS2016-0-1-4</v>
      </c>
    </row>
    <row r="1812" spans="1:13" x14ac:dyDescent="0.25">
      <c r="A1812" s="364">
        <f>'Order Form'!A366</f>
        <v>111363</v>
      </c>
      <c r="B1812" s="365">
        <f t="shared" si="118"/>
        <v>111363</v>
      </c>
      <c r="C1812" s="366">
        <f t="shared" si="119"/>
        <v>111363</v>
      </c>
      <c r="D1812" s="367">
        <f>'Order Form'!$N$2</f>
        <v>0</v>
      </c>
      <c r="E1812" s="368">
        <f>'Order Form'!$N$11</f>
        <v>0</v>
      </c>
      <c r="F1812" s="368" t="str">
        <f>IF(ISBLANK('Order Form'!$N$12),"",'Order Form'!$N$12)</f>
        <v/>
      </c>
      <c r="G1812" s="369">
        <f t="shared" ca="1" si="121"/>
        <v>42157</v>
      </c>
      <c r="H1812" s="370">
        <f>'Order Form'!$N$13</f>
        <v>0</v>
      </c>
      <c r="I1812" s="371">
        <f>'Order Form'!E366</f>
        <v>10</v>
      </c>
      <c r="J1812" s="372">
        <f>'Order Form'!N366</f>
        <v>0</v>
      </c>
      <c r="K1812" s="367" t="str">
        <f t="shared" si="120"/>
        <v>F</v>
      </c>
      <c r="L18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2" s="367" t="str">
        <f>"SS2016"&amp;"-"&amp;D1812&amp;"-"&amp;'Order Form'!$P$3&amp;"-4"</f>
        <v>SS2016-0-1-4</v>
      </c>
    </row>
    <row r="1813" spans="1:13" x14ac:dyDescent="0.25">
      <c r="A1813" s="364">
        <f>'Order Form'!A367</f>
        <v>100678</v>
      </c>
      <c r="B1813" s="365">
        <f t="shared" si="118"/>
        <v>100678</v>
      </c>
      <c r="C1813" s="366">
        <f t="shared" si="119"/>
        <v>100678</v>
      </c>
      <c r="D1813" s="367">
        <f>'Order Form'!$N$2</f>
        <v>0</v>
      </c>
      <c r="E1813" s="368">
        <f>'Order Form'!$N$11</f>
        <v>0</v>
      </c>
      <c r="F1813" s="368" t="str">
        <f>IF(ISBLANK('Order Form'!$N$12),"",'Order Form'!$N$12)</f>
        <v/>
      </c>
      <c r="G1813" s="369">
        <f t="shared" ca="1" si="121"/>
        <v>42157</v>
      </c>
      <c r="H1813" s="370">
        <f>'Order Form'!$N$13</f>
        <v>0</v>
      </c>
      <c r="I1813" s="371">
        <f>'Order Form'!E367</f>
        <v>10</v>
      </c>
      <c r="J1813" s="372">
        <f>'Order Form'!N367</f>
        <v>0</v>
      </c>
      <c r="K1813" s="367" t="str">
        <f t="shared" si="120"/>
        <v>F</v>
      </c>
      <c r="L18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3" s="367" t="str">
        <f>"SS2016"&amp;"-"&amp;D1813&amp;"-"&amp;'Order Form'!$P$3&amp;"-4"</f>
        <v>SS2016-0-1-4</v>
      </c>
    </row>
    <row r="1814" spans="1:13" x14ac:dyDescent="0.25">
      <c r="A1814" s="364">
        <f>'Order Form'!A368</f>
        <v>100438</v>
      </c>
      <c r="B1814" s="365">
        <f t="shared" si="118"/>
        <v>100438</v>
      </c>
      <c r="C1814" s="366">
        <f t="shared" si="119"/>
        <v>100438</v>
      </c>
      <c r="D1814" s="367">
        <f>'Order Form'!$N$2</f>
        <v>0</v>
      </c>
      <c r="E1814" s="368">
        <f>'Order Form'!$N$11</f>
        <v>0</v>
      </c>
      <c r="F1814" s="368" t="str">
        <f>IF(ISBLANK('Order Form'!$N$12),"",'Order Form'!$N$12)</f>
        <v/>
      </c>
      <c r="G1814" s="369">
        <f t="shared" ca="1" si="121"/>
        <v>42157</v>
      </c>
      <c r="H1814" s="370">
        <f>'Order Form'!$N$13</f>
        <v>0</v>
      </c>
      <c r="I1814" s="371">
        <f>'Order Form'!E368</f>
        <v>10</v>
      </c>
      <c r="J1814" s="372">
        <f>'Order Form'!N368</f>
        <v>0</v>
      </c>
      <c r="K1814" s="367" t="str">
        <f t="shared" si="120"/>
        <v>F</v>
      </c>
      <c r="L18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4" s="367" t="str">
        <f>"SS2016"&amp;"-"&amp;D1814&amp;"-"&amp;'Order Form'!$P$3&amp;"-4"</f>
        <v>SS2016-0-1-4</v>
      </c>
    </row>
    <row r="1815" spans="1:13" x14ac:dyDescent="0.25">
      <c r="A1815" s="364">
        <f>'Order Form'!A369</f>
        <v>100743</v>
      </c>
      <c r="B1815" s="365">
        <f t="shared" si="118"/>
        <v>100743</v>
      </c>
      <c r="C1815" s="366">
        <f t="shared" si="119"/>
        <v>100743</v>
      </c>
      <c r="D1815" s="367">
        <f>'Order Form'!$N$2</f>
        <v>0</v>
      </c>
      <c r="E1815" s="368">
        <f>'Order Form'!$N$11</f>
        <v>0</v>
      </c>
      <c r="F1815" s="368" t="str">
        <f>IF(ISBLANK('Order Form'!$N$12),"",'Order Form'!$N$12)</f>
        <v/>
      </c>
      <c r="G1815" s="369">
        <f t="shared" ca="1" si="121"/>
        <v>42157</v>
      </c>
      <c r="H1815" s="370">
        <f>'Order Form'!$N$13</f>
        <v>0</v>
      </c>
      <c r="I1815" s="371">
        <f>'Order Form'!E369</f>
        <v>10</v>
      </c>
      <c r="J1815" s="372">
        <f>'Order Form'!N369</f>
        <v>0</v>
      </c>
      <c r="K1815" s="367" t="str">
        <f t="shared" si="120"/>
        <v>F</v>
      </c>
      <c r="L18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5" s="367" t="str">
        <f>"SS2016"&amp;"-"&amp;D1815&amp;"-"&amp;'Order Form'!$P$3&amp;"-4"</f>
        <v>SS2016-0-1-4</v>
      </c>
    </row>
    <row r="1816" spans="1:13" x14ac:dyDescent="0.25">
      <c r="A1816" s="364">
        <f>'Order Form'!A370</f>
        <v>111360</v>
      </c>
      <c r="B1816" s="365">
        <f t="shared" si="118"/>
        <v>111360</v>
      </c>
      <c r="C1816" s="366">
        <f t="shared" si="119"/>
        <v>111360</v>
      </c>
      <c r="D1816" s="367">
        <f>'Order Form'!$N$2</f>
        <v>0</v>
      </c>
      <c r="E1816" s="368">
        <f>'Order Form'!$N$11</f>
        <v>0</v>
      </c>
      <c r="F1816" s="368" t="str">
        <f>IF(ISBLANK('Order Form'!$N$12),"",'Order Form'!$N$12)</f>
        <v/>
      </c>
      <c r="G1816" s="369">
        <f t="shared" ca="1" si="121"/>
        <v>42157</v>
      </c>
      <c r="H1816" s="370">
        <f>'Order Form'!$N$13</f>
        <v>0</v>
      </c>
      <c r="I1816" s="371">
        <f>'Order Form'!E370</f>
        <v>10</v>
      </c>
      <c r="J1816" s="372">
        <f>'Order Form'!N370</f>
        <v>0</v>
      </c>
      <c r="K1816" s="367" t="str">
        <f t="shared" si="120"/>
        <v>F</v>
      </c>
      <c r="L18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6" s="367" t="str">
        <f>"SS2016"&amp;"-"&amp;D1816&amp;"-"&amp;'Order Form'!$P$3&amp;"-4"</f>
        <v>SS2016-0-1-4</v>
      </c>
    </row>
    <row r="1817" spans="1:13" x14ac:dyDescent="0.25">
      <c r="A1817" s="364">
        <f>'Order Form'!A371</f>
        <v>111351</v>
      </c>
      <c r="B1817" s="365">
        <f t="shared" si="118"/>
        <v>111351</v>
      </c>
      <c r="C1817" s="366">
        <f t="shared" si="119"/>
        <v>111351</v>
      </c>
      <c r="D1817" s="367">
        <f>'Order Form'!$N$2</f>
        <v>0</v>
      </c>
      <c r="E1817" s="368">
        <f>'Order Form'!$N$11</f>
        <v>0</v>
      </c>
      <c r="F1817" s="368" t="str">
        <f>IF(ISBLANK('Order Form'!$N$12),"",'Order Form'!$N$12)</f>
        <v/>
      </c>
      <c r="G1817" s="369">
        <f t="shared" ca="1" si="121"/>
        <v>42157</v>
      </c>
      <c r="H1817" s="370">
        <f>'Order Form'!$N$13</f>
        <v>0</v>
      </c>
      <c r="I1817" s="371">
        <f>'Order Form'!E371</f>
        <v>10</v>
      </c>
      <c r="J1817" s="372">
        <f>'Order Form'!N371</f>
        <v>0</v>
      </c>
      <c r="K1817" s="367" t="str">
        <f t="shared" si="120"/>
        <v>F</v>
      </c>
      <c r="L18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7" s="367" t="str">
        <f>"SS2016"&amp;"-"&amp;D1817&amp;"-"&amp;'Order Form'!$P$3&amp;"-4"</f>
        <v>SS2016-0-1-4</v>
      </c>
    </row>
    <row r="1818" spans="1:13" x14ac:dyDescent="0.25">
      <c r="A1818" s="364">
        <f>'Order Form'!A372</f>
        <v>100426</v>
      </c>
      <c r="B1818" s="365">
        <f t="shared" si="118"/>
        <v>100426</v>
      </c>
      <c r="C1818" s="366">
        <f t="shared" si="119"/>
        <v>100426</v>
      </c>
      <c r="D1818" s="367">
        <f>'Order Form'!$N$2</f>
        <v>0</v>
      </c>
      <c r="E1818" s="368">
        <f>'Order Form'!$N$11</f>
        <v>0</v>
      </c>
      <c r="F1818" s="368" t="str">
        <f>IF(ISBLANK('Order Form'!$N$12),"",'Order Form'!$N$12)</f>
        <v/>
      </c>
      <c r="G1818" s="369">
        <f t="shared" ca="1" si="121"/>
        <v>42157</v>
      </c>
      <c r="H1818" s="370">
        <f>'Order Form'!$N$13</f>
        <v>0</v>
      </c>
      <c r="I1818" s="371">
        <f>'Order Form'!E372</f>
        <v>10</v>
      </c>
      <c r="J1818" s="372">
        <f>'Order Form'!N372</f>
        <v>0</v>
      </c>
      <c r="K1818" s="367" t="str">
        <f t="shared" si="120"/>
        <v>F</v>
      </c>
      <c r="L18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8" s="367" t="str">
        <f>"SS2016"&amp;"-"&amp;D1818&amp;"-"&amp;'Order Form'!$P$3&amp;"-4"</f>
        <v>SS2016-0-1-4</v>
      </c>
    </row>
    <row r="1819" spans="1:13" x14ac:dyDescent="0.25">
      <c r="A1819" s="364">
        <f>'Order Form'!A373</f>
        <v>111349</v>
      </c>
      <c r="B1819" s="365">
        <f t="shared" si="118"/>
        <v>111349</v>
      </c>
      <c r="C1819" s="366">
        <f t="shared" si="119"/>
        <v>111349</v>
      </c>
      <c r="D1819" s="367">
        <f>'Order Form'!$N$2</f>
        <v>0</v>
      </c>
      <c r="E1819" s="368">
        <f>'Order Form'!$N$11</f>
        <v>0</v>
      </c>
      <c r="F1819" s="368" t="str">
        <f>IF(ISBLANK('Order Form'!$N$12),"",'Order Form'!$N$12)</f>
        <v/>
      </c>
      <c r="G1819" s="369">
        <f t="shared" ca="1" si="121"/>
        <v>42157</v>
      </c>
      <c r="H1819" s="370">
        <f>'Order Form'!$N$13</f>
        <v>0</v>
      </c>
      <c r="I1819" s="371">
        <f>'Order Form'!E373</f>
        <v>10</v>
      </c>
      <c r="J1819" s="372">
        <f>'Order Form'!N373</f>
        <v>0</v>
      </c>
      <c r="K1819" s="367" t="str">
        <f t="shared" si="120"/>
        <v>F</v>
      </c>
      <c r="L18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19" s="367" t="str">
        <f>"SS2016"&amp;"-"&amp;D1819&amp;"-"&amp;'Order Form'!$P$3&amp;"-4"</f>
        <v>SS2016-0-1-4</v>
      </c>
    </row>
    <row r="1820" spans="1:13" x14ac:dyDescent="0.25">
      <c r="A1820" s="364">
        <f>'Order Form'!A374</f>
        <v>111350</v>
      </c>
      <c r="B1820" s="365">
        <f t="shared" si="118"/>
        <v>111350</v>
      </c>
      <c r="C1820" s="366">
        <f t="shared" si="119"/>
        <v>111350</v>
      </c>
      <c r="D1820" s="367">
        <f>'Order Form'!$N$2</f>
        <v>0</v>
      </c>
      <c r="E1820" s="368">
        <f>'Order Form'!$N$11</f>
        <v>0</v>
      </c>
      <c r="F1820" s="368" t="str">
        <f>IF(ISBLANK('Order Form'!$N$12),"",'Order Form'!$N$12)</f>
        <v/>
      </c>
      <c r="G1820" s="369">
        <f t="shared" ca="1" si="121"/>
        <v>42157</v>
      </c>
      <c r="H1820" s="370">
        <f>'Order Form'!$N$13</f>
        <v>0</v>
      </c>
      <c r="I1820" s="371">
        <f>'Order Form'!E374</f>
        <v>10</v>
      </c>
      <c r="J1820" s="372">
        <f>'Order Form'!N374</f>
        <v>0</v>
      </c>
      <c r="K1820" s="367" t="str">
        <f t="shared" si="120"/>
        <v>F</v>
      </c>
      <c r="L18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0" s="367" t="str">
        <f>"SS2016"&amp;"-"&amp;D1820&amp;"-"&amp;'Order Form'!$P$3&amp;"-4"</f>
        <v>SS2016-0-1-4</v>
      </c>
    </row>
    <row r="1821" spans="1:13" x14ac:dyDescent="0.25">
      <c r="A1821" s="364">
        <f>'Order Form'!A375</f>
        <v>108418</v>
      </c>
      <c r="B1821" s="365">
        <f t="shared" si="118"/>
        <v>108418</v>
      </c>
      <c r="C1821" s="366">
        <f t="shared" si="119"/>
        <v>108418</v>
      </c>
      <c r="D1821" s="367">
        <f>'Order Form'!$N$2</f>
        <v>0</v>
      </c>
      <c r="E1821" s="368">
        <f>'Order Form'!$N$11</f>
        <v>0</v>
      </c>
      <c r="F1821" s="368" t="str">
        <f>IF(ISBLANK('Order Form'!$N$12),"",'Order Form'!$N$12)</f>
        <v/>
      </c>
      <c r="G1821" s="369">
        <f t="shared" ca="1" si="121"/>
        <v>42157</v>
      </c>
      <c r="H1821" s="370">
        <f>'Order Form'!$N$13</f>
        <v>0</v>
      </c>
      <c r="I1821" s="371">
        <f>'Order Form'!E375</f>
        <v>10</v>
      </c>
      <c r="J1821" s="372">
        <f>'Order Form'!N375</f>
        <v>0</v>
      </c>
      <c r="K1821" s="367" t="str">
        <f t="shared" si="120"/>
        <v>F</v>
      </c>
      <c r="L18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1" s="367" t="str">
        <f>"SS2016"&amp;"-"&amp;D1821&amp;"-"&amp;'Order Form'!$P$3&amp;"-4"</f>
        <v>SS2016-0-1-4</v>
      </c>
    </row>
    <row r="1822" spans="1:13" x14ac:dyDescent="0.25">
      <c r="A1822" s="364">
        <f>'Order Form'!A376</f>
        <v>100558</v>
      </c>
      <c r="B1822" s="365">
        <f t="shared" si="118"/>
        <v>100558</v>
      </c>
      <c r="C1822" s="366">
        <f t="shared" si="119"/>
        <v>100558</v>
      </c>
      <c r="D1822" s="367">
        <f>'Order Form'!$N$2</f>
        <v>0</v>
      </c>
      <c r="E1822" s="368">
        <f>'Order Form'!$N$11</f>
        <v>0</v>
      </c>
      <c r="F1822" s="368" t="str">
        <f>IF(ISBLANK('Order Form'!$N$12),"",'Order Form'!$N$12)</f>
        <v/>
      </c>
      <c r="G1822" s="369">
        <f t="shared" ca="1" si="121"/>
        <v>42157</v>
      </c>
      <c r="H1822" s="370">
        <f>'Order Form'!$N$13</f>
        <v>0</v>
      </c>
      <c r="I1822" s="371">
        <f>'Order Form'!E376</f>
        <v>10</v>
      </c>
      <c r="J1822" s="372">
        <f>'Order Form'!N376</f>
        <v>0</v>
      </c>
      <c r="K1822" s="367" t="str">
        <f t="shared" si="120"/>
        <v>F</v>
      </c>
      <c r="L18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2" s="367" t="str">
        <f>"SS2016"&amp;"-"&amp;D1822&amp;"-"&amp;'Order Form'!$P$3&amp;"-4"</f>
        <v>SS2016-0-1-4</v>
      </c>
    </row>
    <row r="1823" spans="1:13" x14ac:dyDescent="0.25">
      <c r="A1823" s="364">
        <f>'Order Form'!A377</f>
        <v>108384</v>
      </c>
      <c r="B1823" s="365">
        <f t="shared" si="118"/>
        <v>108384</v>
      </c>
      <c r="C1823" s="366">
        <f t="shared" si="119"/>
        <v>108384</v>
      </c>
      <c r="D1823" s="367">
        <f>'Order Form'!$N$2</f>
        <v>0</v>
      </c>
      <c r="E1823" s="368">
        <f>'Order Form'!$N$11</f>
        <v>0</v>
      </c>
      <c r="F1823" s="368" t="str">
        <f>IF(ISBLANK('Order Form'!$N$12),"",'Order Form'!$N$12)</f>
        <v/>
      </c>
      <c r="G1823" s="369">
        <f t="shared" ca="1" si="121"/>
        <v>42157</v>
      </c>
      <c r="H1823" s="370">
        <f>'Order Form'!$N$13</f>
        <v>0</v>
      </c>
      <c r="I1823" s="371">
        <f>'Order Form'!E377</f>
        <v>10</v>
      </c>
      <c r="J1823" s="372">
        <f>'Order Form'!N377</f>
        <v>0</v>
      </c>
      <c r="K1823" s="367" t="str">
        <f t="shared" si="120"/>
        <v>F</v>
      </c>
      <c r="L18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3" s="367" t="str">
        <f>"SS2016"&amp;"-"&amp;D1823&amp;"-"&amp;'Order Form'!$P$3&amp;"-4"</f>
        <v>SS2016-0-1-4</v>
      </c>
    </row>
    <row r="1824" spans="1:13" x14ac:dyDescent="0.25">
      <c r="A1824" s="364">
        <f>'Order Form'!A378</f>
        <v>108406</v>
      </c>
      <c r="B1824" s="365">
        <f t="shared" si="118"/>
        <v>108406</v>
      </c>
      <c r="C1824" s="366">
        <f t="shared" si="119"/>
        <v>108406</v>
      </c>
      <c r="D1824" s="367">
        <f>'Order Form'!$N$2</f>
        <v>0</v>
      </c>
      <c r="E1824" s="368">
        <f>'Order Form'!$N$11</f>
        <v>0</v>
      </c>
      <c r="F1824" s="368" t="str">
        <f>IF(ISBLANK('Order Form'!$N$12),"",'Order Form'!$N$12)</f>
        <v/>
      </c>
      <c r="G1824" s="369">
        <f t="shared" ca="1" si="121"/>
        <v>42157</v>
      </c>
      <c r="H1824" s="370">
        <f>'Order Form'!$N$13</f>
        <v>0</v>
      </c>
      <c r="I1824" s="371">
        <f>'Order Form'!E378</f>
        <v>10</v>
      </c>
      <c r="J1824" s="372">
        <f>'Order Form'!N378</f>
        <v>0</v>
      </c>
      <c r="K1824" s="367" t="str">
        <f t="shared" si="120"/>
        <v>F</v>
      </c>
      <c r="L18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4" s="367" t="str">
        <f>"SS2016"&amp;"-"&amp;D1824&amp;"-"&amp;'Order Form'!$P$3&amp;"-4"</f>
        <v>SS2016-0-1-4</v>
      </c>
    </row>
    <row r="1825" spans="1:13" x14ac:dyDescent="0.25">
      <c r="A1825" s="364">
        <f>'Order Form'!A379</f>
        <v>108405</v>
      </c>
      <c r="B1825" s="365">
        <f t="shared" si="118"/>
        <v>108405</v>
      </c>
      <c r="C1825" s="366">
        <f t="shared" si="119"/>
        <v>108405</v>
      </c>
      <c r="D1825" s="367">
        <f>'Order Form'!$N$2</f>
        <v>0</v>
      </c>
      <c r="E1825" s="368">
        <f>'Order Form'!$N$11</f>
        <v>0</v>
      </c>
      <c r="F1825" s="368" t="str">
        <f>IF(ISBLANK('Order Form'!$N$12),"",'Order Form'!$N$12)</f>
        <v/>
      </c>
      <c r="G1825" s="369">
        <f t="shared" ca="1" si="121"/>
        <v>42157</v>
      </c>
      <c r="H1825" s="370">
        <f>'Order Form'!$N$13</f>
        <v>0</v>
      </c>
      <c r="I1825" s="371">
        <f>'Order Form'!E379</f>
        <v>10</v>
      </c>
      <c r="J1825" s="372">
        <f>'Order Form'!N379</f>
        <v>0</v>
      </c>
      <c r="K1825" s="367" t="str">
        <f t="shared" si="120"/>
        <v>F</v>
      </c>
      <c r="L18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5" s="367" t="str">
        <f>"SS2016"&amp;"-"&amp;D1825&amp;"-"&amp;'Order Form'!$P$3&amp;"-4"</f>
        <v>SS2016-0-1-4</v>
      </c>
    </row>
    <row r="1826" spans="1:13" x14ac:dyDescent="0.25">
      <c r="A1826" s="364">
        <f>'Order Form'!A380</f>
        <v>108869</v>
      </c>
      <c r="B1826" s="365">
        <f t="shared" si="118"/>
        <v>108869</v>
      </c>
      <c r="C1826" s="366">
        <f t="shared" si="119"/>
        <v>108869</v>
      </c>
      <c r="D1826" s="367">
        <f>'Order Form'!$N$2</f>
        <v>0</v>
      </c>
      <c r="E1826" s="368">
        <f>'Order Form'!$N$11</f>
        <v>0</v>
      </c>
      <c r="F1826" s="368" t="str">
        <f>IF(ISBLANK('Order Form'!$N$12),"",'Order Form'!$N$12)</f>
        <v/>
      </c>
      <c r="G1826" s="369">
        <f t="shared" ca="1" si="121"/>
        <v>42157</v>
      </c>
      <c r="H1826" s="370">
        <f>'Order Form'!$N$13</f>
        <v>0</v>
      </c>
      <c r="I1826" s="371">
        <f>'Order Form'!E380</f>
        <v>10</v>
      </c>
      <c r="J1826" s="372">
        <f>'Order Form'!N380</f>
        <v>0</v>
      </c>
      <c r="K1826" s="367" t="str">
        <f t="shared" si="120"/>
        <v>F</v>
      </c>
      <c r="L18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6" s="367" t="str">
        <f>"SS2016"&amp;"-"&amp;D1826&amp;"-"&amp;'Order Form'!$P$3&amp;"-4"</f>
        <v>SS2016-0-1-4</v>
      </c>
    </row>
    <row r="1827" spans="1:13" x14ac:dyDescent="0.25">
      <c r="A1827" s="364">
        <f>'Order Form'!A381</f>
        <v>100431</v>
      </c>
      <c r="B1827" s="365">
        <f t="shared" si="118"/>
        <v>100431</v>
      </c>
      <c r="C1827" s="366">
        <f t="shared" si="119"/>
        <v>100431</v>
      </c>
      <c r="D1827" s="367">
        <f>'Order Form'!$N$2</f>
        <v>0</v>
      </c>
      <c r="E1827" s="368">
        <f>'Order Form'!$N$11</f>
        <v>0</v>
      </c>
      <c r="F1827" s="368" t="str">
        <f>IF(ISBLANK('Order Form'!$N$12),"",'Order Form'!$N$12)</f>
        <v/>
      </c>
      <c r="G1827" s="369">
        <f t="shared" ca="1" si="121"/>
        <v>42157</v>
      </c>
      <c r="H1827" s="370">
        <f>'Order Form'!$N$13</f>
        <v>0</v>
      </c>
      <c r="I1827" s="371">
        <f>'Order Form'!E381</f>
        <v>10</v>
      </c>
      <c r="J1827" s="372">
        <f>'Order Form'!N381</f>
        <v>0</v>
      </c>
      <c r="K1827" s="367" t="str">
        <f t="shared" si="120"/>
        <v>F</v>
      </c>
      <c r="L18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7" s="367" t="str">
        <f>"SS2016"&amp;"-"&amp;D1827&amp;"-"&amp;'Order Form'!$P$3&amp;"-4"</f>
        <v>SS2016-0-1-4</v>
      </c>
    </row>
    <row r="1828" spans="1:13" x14ac:dyDescent="0.25">
      <c r="A1828" s="364">
        <f>'Order Form'!A382</f>
        <v>100423</v>
      </c>
      <c r="B1828" s="365">
        <f t="shared" si="118"/>
        <v>100423</v>
      </c>
      <c r="C1828" s="366">
        <f t="shared" si="119"/>
        <v>100423</v>
      </c>
      <c r="D1828" s="367">
        <f>'Order Form'!$N$2</f>
        <v>0</v>
      </c>
      <c r="E1828" s="368">
        <f>'Order Form'!$N$11</f>
        <v>0</v>
      </c>
      <c r="F1828" s="368" t="str">
        <f>IF(ISBLANK('Order Form'!$N$12),"",'Order Form'!$N$12)</f>
        <v/>
      </c>
      <c r="G1828" s="369">
        <f t="shared" ca="1" si="121"/>
        <v>42157</v>
      </c>
      <c r="H1828" s="370">
        <f>'Order Form'!$N$13</f>
        <v>0</v>
      </c>
      <c r="I1828" s="371">
        <f>'Order Form'!E382</f>
        <v>10</v>
      </c>
      <c r="J1828" s="372">
        <f>'Order Form'!N382</f>
        <v>0</v>
      </c>
      <c r="K1828" s="367" t="str">
        <f t="shared" si="120"/>
        <v>F</v>
      </c>
      <c r="L18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8" s="367" t="str">
        <f>"SS2016"&amp;"-"&amp;D1828&amp;"-"&amp;'Order Form'!$P$3&amp;"-4"</f>
        <v>SS2016-0-1-4</v>
      </c>
    </row>
    <row r="1829" spans="1:13" x14ac:dyDescent="0.25">
      <c r="A1829" s="364">
        <f>'Order Form'!A383</f>
        <v>100427</v>
      </c>
      <c r="B1829" s="365">
        <f t="shared" si="118"/>
        <v>100427</v>
      </c>
      <c r="C1829" s="366">
        <f t="shared" si="119"/>
        <v>100427</v>
      </c>
      <c r="D1829" s="367">
        <f>'Order Form'!$N$2</f>
        <v>0</v>
      </c>
      <c r="E1829" s="368">
        <f>'Order Form'!$N$11</f>
        <v>0</v>
      </c>
      <c r="F1829" s="368" t="str">
        <f>IF(ISBLANK('Order Form'!$N$12),"",'Order Form'!$N$12)</f>
        <v/>
      </c>
      <c r="G1829" s="369">
        <f t="shared" ca="1" si="121"/>
        <v>42157</v>
      </c>
      <c r="H1829" s="370">
        <f>'Order Form'!$N$13</f>
        <v>0</v>
      </c>
      <c r="I1829" s="371">
        <f>'Order Form'!E383</f>
        <v>10</v>
      </c>
      <c r="J1829" s="372">
        <f>'Order Form'!N383</f>
        <v>0</v>
      </c>
      <c r="K1829" s="367" t="str">
        <f t="shared" si="120"/>
        <v>F</v>
      </c>
      <c r="L18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29" s="367" t="str">
        <f>"SS2016"&amp;"-"&amp;D1829&amp;"-"&amp;'Order Form'!$P$3&amp;"-4"</f>
        <v>SS2016-0-1-4</v>
      </c>
    </row>
    <row r="1830" spans="1:13" x14ac:dyDescent="0.25">
      <c r="A1830" s="364">
        <f>'Order Form'!A384</f>
        <v>107792</v>
      </c>
      <c r="B1830" s="365">
        <f t="shared" si="118"/>
        <v>107792</v>
      </c>
      <c r="C1830" s="366">
        <f t="shared" si="119"/>
        <v>107792</v>
      </c>
      <c r="D1830" s="367">
        <f>'Order Form'!$N$2</f>
        <v>0</v>
      </c>
      <c r="E1830" s="368">
        <f>'Order Form'!$N$11</f>
        <v>0</v>
      </c>
      <c r="F1830" s="368" t="str">
        <f>IF(ISBLANK('Order Form'!$N$12),"",'Order Form'!$N$12)</f>
        <v/>
      </c>
      <c r="G1830" s="369">
        <f t="shared" ca="1" si="121"/>
        <v>42157</v>
      </c>
      <c r="H1830" s="370">
        <f>'Order Form'!$N$13</f>
        <v>0</v>
      </c>
      <c r="I1830" s="371">
        <f>'Order Form'!E384</f>
        <v>10</v>
      </c>
      <c r="J1830" s="372">
        <f>'Order Form'!N384</f>
        <v>0</v>
      </c>
      <c r="K1830" s="367" t="str">
        <f t="shared" si="120"/>
        <v>F</v>
      </c>
      <c r="L18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0" s="367" t="str">
        <f>"SS2016"&amp;"-"&amp;D1830&amp;"-"&amp;'Order Form'!$P$3&amp;"-4"</f>
        <v>SS2016-0-1-4</v>
      </c>
    </row>
    <row r="1831" spans="1:13" x14ac:dyDescent="0.25">
      <c r="A1831" s="364">
        <f>'Order Form'!A385</f>
        <v>105759</v>
      </c>
      <c r="B1831" s="365">
        <f t="shared" si="118"/>
        <v>105759</v>
      </c>
      <c r="C1831" s="366">
        <f t="shared" si="119"/>
        <v>105759</v>
      </c>
      <c r="D1831" s="367">
        <f>'Order Form'!$N$2</f>
        <v>0</v>
      </c>
      <c r="E1831" s="368">
        <f>'Order Form'!$N$11</f>
        <v>0</v>
      </c>
      <c r="F1831" s="368" t="str">
        <f>IF(ISBLANK('Order Form'!$N$12),"",'Order Form'!$N$12)</f>
        <v/>
      </c>
      <c r="G1831" s="369">
        <f t="shared" ca="1" si="121"/>
        <v>42157</v>
      </c>
      <c r="H1831" s="370">
        <f>'Order Form'!$N$13</f>
        <v>0</v>
      </c>
      <c r="I1831" s="371">
        <f>'Order Form'!E385</f>
        <v>10</v>
      </c>
      <c r="J1831" s="372">
        <f>'Order Form'!N385</f>
        <v>0</v>
      </c>
      <c r="K1831" s="367" t="str">
        <f t="shared" si="120"/>
        <v>F</v>
      </c>
      <c r="L18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1" s="367" t="str">
        <f>"SS2016"&amp;"-"&amp;D1831&amp;"-"&amp;'Order Form'!$P$3&amp;"-4"</f>
        <v>SS2016-0-1-4</v>
      </c>
    </row>
    <row r="1832" spans="1:13" x14ac:dyDescent="0.25">
      <c r="A1832" s="364">
        <f>'Order Form'!A386</f>
        <v>100412</v>
      </c>
      <c r="B1832" s="365">
        <f t="shared" si="118"/>
        <v>100412</v>
      </c>
      <c r="C1832" s="366">
        <f t="shared" si="119"/>
        <v>100412</v>
      </c>
      <c r="D1832" s="367">
        <f>'Order Form'!$N$2</f>
        <v>0</v>
      </c>
      <c r="E1832" s="368">
        <f>'Order Form'!$N$11</f>
        <v>0</v>
      </c>
      <c r="F1832" s="368" t="str">
        <f>IF(ISBLANK('Order Form'!$N$12),"",'Order Form'!$N$12)</f>
        <v/>
      </c>
      <c r="G1832" s="369">
        <f t="shared" ca="1" si="121"/>
        <v>42157</v>
      </c>
      <c r="H1832" s="370">
        <f>'Order Form'!$N$13</f>
        <v>0</v>
      </c>
      <c r="I1832" s="371">
        <f>'Order Form'!E386</f>
        <v>10</v>
      </c>
      <c r="J1832" s="372">
        <f>'Order Form'!N386</f>
        <v>0</v>
      </c>
      <c r="K1832" s="367" t="str">
        <f t="shared" si="120"/>
        <v>F</v>
      </c>
      <c r="L18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2" s="367" t="str">
        <f>"SS2016"&amp;"-"&amp;D1832&amp;"-"&amp;'Order Form'!$P$3&amp;"-4"</f>
        <v>SS2016-0-1-4</v>
      </c>
    </row>
    <row r="1833" spans="1:13" x14ac:dyDescent="0.25">
      <c r="A1833" s="364">
        <f>'Order Form'!A387</f>
        <v>111352</v>
      </c>
      <c r="B1833" s="365">
        <f t="shared" si="118"/>
        <v>111352</v>
      </c>
      <c r="C1833" s="366">
        <f t="shared" si="119"/>
        <v>111352</v>
      </c>
      <c r="D1833" s="367">
        <f>'Order Form'!$N$2</f>
        <v>0</v>
      </c>
      <c r="E1833" s="368">
        <f>'Order Form'!$N$11</f>
        <v>0</v>
      </c>
      <c r="F1833" s="368" t="str">
        <f>IF(ISBLANK('Order Form'!$N$12),"",'Order Form'!$N$12)</f>
        <v/>
      </c>
      <c r="G1833" s="369">
        <f t="shared" ca="1" si="121"/>
        <v>42157</v>
      </c>
      <c r="H1833" s="370">
        <f>'Order Form'!$N$13</f>
        <v>0</v>
      </c>
      <c r="I1833" s="371">
        <f>'Order Form'!E387</f>
        <v>10</v>
      </c>
      <c r="J1833" s="372">
        <f>'Order Form'!N387</f>
        <v>0</v>
      </c>
      <c r="K1833" s="367" t="str">
        <f t="shared" si="120"/>
        <v>F</v>
      </c>
      <c r="L18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3" s="367" t="str">
        <f>"SS2016"&amp;"-"&amp;D1833&amp;"-"&amp;'Order Form'!$P$3&amp;"-4"</f>
        <v>SS2016-0-1-4</v>
      </c>
    </row>
    <row r="1834" spans="1:13" x14ac:dyDescent="0.25">
      <c r="A1834" s="364">
        <f>'Order Form'!A388</f>
        <v>100424</v>
      </c>
      <c r="B1834" s="365">
        <f t="shared" si="118"/>
        <v>100424</v>
      </c>
      <c r="C1834" s="366">
        <f t="shared" si="119"/>
        <v>100424</v>
      </c>
      <c r="D1834" s="367">
        <f>'Order Form'!$N$2</f>
        <v>0</v>
      </c>
      <c r="E1834" s="368">
        <f>'Order Form'!$N$11</f>
        <v>0</v>
      </c>
      <c r="F1834" s="368" t="str">
        <f>IF(ISBLANK('Order Form'!$N$12),"",'Order Form'!$N$12)</f>
        <v/>
      </c>
      <c r="G1834" s="369">
        <f t="shared" ca="1" si="121"/>
        <v>42157</v>
      </c>
      <c r="H1834" s="370">
        <f>'Order Form'!$N$13</f>
        <v>0</v>
      </c>
      <c r="I1834" s="371">
        <f>'Order Form'!E388</f>
        <v>10</v>
      </c>
      <c r="J1834" s="372">
        <f>'Order Form'!N388</f>
        <v>0</v>
      </c>
      <c r="K1834" s="367" t="str">
        <f t="shared" si="120"/>
        <v>F</v>
      </c>
      <c r="L18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4" s="367" t="str">
        <f>"SS2016"&amp;"-"&amp;D1834&amp;"-"&amp;'Order Form'!$P$3&amp;"-4"</f>
        <v>SS2016-0-1-4</v>
      </c>
    </row>
    <row r="1835" spans="1:13" x14ac:dyDescent="0.25">
      <c r="A1835" s="364">
        <f>'Order Form'!A389</f>
        <v>100425</v>
      </c>
      <c r="B1835" s="365">
        <f t="shared" si="118"/>
        <v>100425</v>
      </c>
      <c r="C1835" s="366">
        <f t="shared" si="119"/>
        <v>100425</v>
      </c>
      <c r="D1835" s="367">
        <f>'Order Form'!$N$2</f>
        <v>0</v>
      </c>
      <c r="E1835" s="368">
        <f>'Order Form'!$N$11</f>
        <v>0</v>
      </c>
      <c r="F1835" s="368" t="str">
        <f>IF(ISBLANK('Order Form'!$N$12),"",'Order Form'!$N$12)</f>
        <v/>
      </c>
      <c r="G1835" s="369">
        <f t="shared" ca="1" si="121"/>
        <v>42157</v>
      </c>
      <c r="H1835" s="370">
        <f>'Order Form'!$N$13</f>
        <v>0</v>
      </c>
      <c r="I1835" s="371">
        <f>'Order Form'!E389</f>
        <v>10</v>
      </c>
      <c r="J1835" s="372">
        <f>'Order Form'!N389</f>
        <v>0</v>
      </c>
      <c r="K1835" s="367" t="str">
        <f t="shared" si="120"/>
        <v>F</v>
      </c>
      <c r="L18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5" s="367" t="str">
        <f>"SS2016"&amp;"-"&amp;D1835&amp;"-"&amp;'Order Form'!$P$3&amp;"-4"</f>
        <v>SS2016-0-1-4</v>
      </c>
    </row>
    <row r="1836" spans="1:13" x14ac:dyDescent="0.25">
      <c r="A1836" s="364">
        <f>'Order Form'!A390</f>
        <v>100684</v>
      </c>
      <c r="B1836" s="365">
        <f t="shared" si="118"/>
        <v>100684</v>
      </c>
      <c r="C1836" s="366">
        <f t="shared" si="119"/>
        <v>100684</v>
      </c>
      <c r="D1836" s="367">
        <f>'Order Form'!$N$2</f>
        <v>0</v>
      </c>
      <c r="E1836" s="368">
        <f>'Order Form'!$N$11</f>
        <v>0</v>
      </c>
      <c r="F1836" s="368" t="str">
        <f>IF(ISBLANK('Order Form'!$N$12),"",'Order Form'!$N$12)</f>
        <v/>
      </c>
      <c r="G1836" s="369">
        <f t="shared" ca="1" si="121"/>
        <v>42157</v>
      </c>
      <c r="H1836" s="370">
        <f>'Order Form'!$N$13</f>
        <v>0</v>
      </c>
      <c r="I1836" s="371">
        <f>'Order Form'!E390</f>
        <v>10</v>
      </c>
      <c r="J1836" s="372">
        <f>'Order Form'!N390</f>
        <v>0</v>
      </c>
      <c r="K1836" s="367" t="str">
        <f t="shared" si="120"/>
        <v>F</v>
      </c>
      <c r="L18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6" s="367" t="str">
        <f>"SS2016"&amp;"-"&amp;D1836&amp;"-"&amp;'Order Form'!$P$3&amp;"-4"</f>
        <v>SS2016-0-1-4</v>
      </c>
    </row>
    <row r="1837" spans="1:13" x14ac:dyDescent="0.25">
      <c r="A1837" s="364">
        <f>'Order Form'!A391</f>
        <v>100460</v>
      </c>
      <c r="B1837" s="365">
        <f t="shared" si="118"/>
        <v>100460</v>
      </c>
      <c r="C1837" s="366">
        <f t="shared" si="119"/>
        <v>100460</v>
      </c>
      <c r="D1837" s="367">
        <f>'Order Form'!$N$2</f>
        <v>0</v>
      </c>
      <c r="E1837" s="368">
        <f>'Order Form'!$N$11</f>
        <v>0</v>
      </c>
      <c r="F1837" s="368" t="str">
        <f>IF(ISBLANK('Order Form'!$N$12),"",'Order Form'!$N$12)</f>
        <v/>
      </c>
      <c r="G1837" s="369">
        <f t="shared" ca="1" si="121"/>
        <v>42157</v>
      </c>
      <c r="H1837" s="370">
        <f>'Order Form'!$N$13</f>
        <v>0</v>
      </c>
      <c r="I1837" s="371">
        <f>'Order Form'!E391</f>
        <v>10</v>
      </c>
      <c r="J1837" s="372">
        <f>'Order Form'!N391</f>
        <v>0</v>
      </c>
      <c r="K1837" s="367" t="str">
        <f t="shared" si="120"/>
        <v>F</v>
      </c>
      <c r="L18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7" s="367" t="str">
        <f>"SS2016"&amp;"-"&amp;D1837&amp;"-"&amp;'Order Form'!$P$3&amp;"-4"</f>
        <v>SS2016-0-1-4</v>
      </c>
    </row>
    <row r="1838" spans="1:13" x14ac:dyDescent="0.25">
      <c r="A1838" s="364">
        <f>'Order Form'!A392</f>
        <v>108377</v>
      </c>
      <c r="B1838" s="365">
        <f t="shared" si="118"/>
        <v>108377</v>
      </c>
      <c r="C1838" s="366">
        <f t="shared" si="119"/>
        <v>108377</v>
      </c>
      <c r="D1838" s="367">
        <f>'Order Form'!$N$2</f>
        <v>0</v>
      </c>
      <c r="E1838" s="368">
        <f>'Order Form'!$N$11</f>
        <v>0</v>
      </c>
      <c r="F1838" s="368" t="str">
        <f>IF(ISBLANK('Order Form'!$N$12),"",'Order Form'!$N$12)</f>
        <v/>
      </c>
      <c r="G1838" s="369">
        <f t="shared" ca="1" si="121"/>
        <v>42157</v>
      </c>
      <c r="H1838" s="370">
        <f>'Order Form'!$N$13</f>
        <v>0</v>
      </c>
      <c r="I1838" s="371">
        <f>'Order Form'!E392</f>
        <v>10</v>
      </c>
      <c r="J1838" s="372">
        <f>'Order Form'!N392</f>
        <v>0</v>
      </c>
      <c r="K1838" s="367" t="str">
        <f t="shared" si="120"/>
        <v>F</v>
      </c>
      <c r="L18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8" s="367" t="str">
        <f>"SS2016"&amp;"-"&amp;D1838&amp;"-"&amp;'Order Form'!$P$3&amp;"-4"</f>
        <v>SS2016-0-1-4</v>
      </c>
    </row>
    <row r="1839" spans="1:13" x14ac:dyDescent="0.25">
      <c r="A1839" s="364">
        <f>'Order Form'!A393</f>
        <v>104834</v>
      </c>
      <c r="B1839" s="365">
        <f t="shared" si="118"/>
        <v>104834</v>
      </c>
      <c r="C1839" s="366">
        <f t="shared" si="119"/>
        <v>104834</v>
      </c>
      <c r="D1839" s="367">
        <f>'Order Form'!$N$2</f>
        <v>0</v>
      </c>
      <c r="E1839" s="368">
        <f>'Order Form'!$N$11</f>
        <v>0</v>
      </c>
      <c r="F1839" s="368" t="str">
        <f>IF(ISBLANK('Order Form'!$N$12),"",'Order Form'!$N$12)</f>
        <v/>
      </c>
      <c r="G1839" s="369">
        <f t="shared" ca="1" si="121"/>
        <v>42157</v>
      </c>
      <c r="H1839" s="370">
        <f>'Order Form'!$N$13</f>
        <v>0</v>
      </c>
      <c r="I1839" s="371">
        <f>'Order Form'!E393</f>
        <v>10</v>
      </c>
      <c r="J1839" s="372">
        <f>'Order Form'!N393</f>
        <v>0</v>
      </c>
      <c r="K1839" s="367" t="str">
        <f t="shared" si="120"/>
        <v>F</v>
      </c>
      <c r="L18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39" s="367" t="str">
        <f>"SS2016"&amp;"-"&amp;D1839&amp;"-"&amp;'Order Form'!$P$3&amp;"-4"</f>
        <v>SS2016-0-1-4</v>
      </c>
    </row>
    <row r="1840" spans="1:13" x14ac:dyDescent="0.25">
      <c r="A1840" s="364">
        <f>'Order Form'!A394</f>
        <v>111361</v>
      </c>
      <c r="B1840" s="365">
        <f t="shared" si="118"/>
        <v>111361</v>
      </c>
      <c r="C1840" s="366">
        <f t="shared" si="119"/>
        <v>111361</v>
      </c>
      <c r="D1840" s="367">
        <f>'Order Form'!$N$2</f>
        <v>0</v>
      </c>
      <c r="E1840" s="368">
        <f>'Order Form'!$N$11</f>
        <v>0</v>
      </c>
      <c r="F1840" s="368" t="str">
        <f>IF(ISBLANK('Order Form'!$N$12),"",'Order Form'!$N$12)</f>
        <v/>
      </c>
      <c r="G1840" s="369">
        <f t="shared" ca="1" si="121"/>
        <v>42157</v>
      </c>
      <c r="H1840" s="370">
        <f>'Order Form'!$N$13</f>
        <v>0</v>
      </c>
      <c r="I1840" s="371">
        <f>'Order Form'!E394</f>
        <v>10</v>
      </c>
      <c r="J1840" s="372">
        <f>'Order Form'!N394</f>
        <v>0</v>
      </c>
      <c r="K1840" s="367" t="str">
        <f t="shared" si="120"/>
        <v>F</v>
      </c>
      <c r="L18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0" s="367" t="str">
        <f>"SS2016"&amp;"-"&amp;D1840&amp;"-"&amp;'Order Form'!$P$3&amp;"-4"</f>
        <v>SS2016-0-1-4</v>
      </c>
    </row>
    <row r="1841" spans="1:13" x14ac:dyDescent="0.25">
      <c r="A1841" s="364">
        <f>'Order Form'!A395</f>
        <v>100441</v>
      </c>
      <c r="B1841" s="365">
        <f t="shared" si="118"/>
        <v>100441</v>
      </c>
      <c r="C1841" s="366">
        <f t="shared" si="119"/>
        <v>100441</v>
      </c>
      <c r="D1841" s="367">
        <f>'Order Form'!$N$2</f>
        <v>0</v>
      </c>
      <c r="E1841" s="368">
        <f>'Order Form'!$N$11</f>
        <v>0</v>
      </c>
      <c r="F1841" s="368" t="str">
        <f>IF(ISBLANK('Order Form'!$N$12),"",'Order Form'!$N$12)</f>
        <v/>
      </c>
      <c r="G1841" s="369">
        <f t="shared" ca="1" si="121"/>
        <v>42157</v>
      </c>
      <c r="H1841" s="370">
        <f>'Order Form'!$N$13</f>
        <v>0</v>
      </c>
      <c r="I1841" s="371">
        <f>'Order Form'!E395</f>
        <v>10</v>
      </c>
      <c r="J1841" s="372">
        <f>'Order Form'!N395</f>
        <v>0</v>
      </c>
      <c r="K1841" s="367" t="str">
        <f t="shared" si="120"/>
        <v>F</v>
      </c>
      <c r="L18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1" s="367" t="str">
        <f>"SS2016"&amp;"-"&amp;D1841&amp;"-"&amp;'Order Form'!$P$3&amp;"-4"</f>
        <v>SS2016-0-1-4</v>
      </c>
    </row>
    <row r="1842" spans="1:13" x14ac:dyDescent="0.25">
      <c r="A1842" s="364">
        <f>'Order Form'!A396</f>
        <v>100448</v>
      </c>
      <c r="B1842" s="365">
        <f t="shared" si="118"/>
        <v>100448</v>
      </c>
      <c r="C1842" s="366">
        <f t="shared" si="119"/>
        <v>100448</v>
      </c>
      <c r="D1842" s="367">
        <f>'Order Form'!$N$2</f>
        <v>0</v>
      </c>
      <c r="E1842" s="368">
        <f>'Order Form'!$N$11</f>
        <v>0</v>
      </c>
      <c r="F1842" s="368" t="str">
        <f>IF(ISBLANK('Order Form'!$N$12),"",'Order Form'!$N$12)</f>
        <v/>
      </c>
      <c r="G1842" s="369">
        <f t="shared" ca="1" si="121"/>
        <v>42157</v>
      </c>
      <c r="H1842" s="370">
        <f>'Order Form'!$N$13</f>
        <v>0</v>
      </c>
      <c r="I1842" s="371">
        <f>'Order Form'!E396</f>
        <v>10</v>
      </c>
      <c r="J1842" s="372">
        <f>'Order Form'!N396</f>
        <v>0</v>
      </c>
      <c r="K1842" s="367" t="str">
        <f t="shared" si="120"/>
        <v>F</v>
      </c>
      <c r="L18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2" s="367" t="str">
        <f>"SS2016"&amp;"-"&amp;D1842&amp;"-"&amp;'Order Form'!$P$3&amp;"-4"</f>
        <v>SS2016-0-1-4</v>
      </c>
    </row>
    <row r="1843" spans="1:13" x14ac:dyDescent="0.25">
      <c r="A1843" s="364">
        <f>'Order Form'!A397</f>
        <v>108867</v>
      </c>
      <c r="B1843" s="365">
        <f t="shared" si="118"/>
        <v>108867</v>
      </c>
      <c r="C1843" s="366">
        <f t="shared" si="119"/>
        <v>108867</v>
      </c>
      <c r="D1843" s="367">
        <f>'Order Form'!$N$2</f>
        <v>0</v>
      </c>
      <c r="E1843" s="368">
        <f>'Order Form'!$N$11</f>
        <v>0</v>
      </c>
      <c r="F1843" s="368" t="str">
        <f>IF(ISBLANK('Order Form'!$N$12),"",'Order Form'!$N$12)</f>
        <v/>
      </c>
      <c r="G1843" s="369">
        <f t="shared" ca="1" si="121"/>
        <v>42157</v>
      </c>
      <c r="H1843" s="370">
        <f>'Order Form'!$N$13</f>
        <v>0</v>
      </c>
      <c r="I1843" s="371">
        <f>'Order Form'!E397</f>
        <v>10</v>
      </c>
      <c r="J1843" s="372">
        <f>'Order Form'!N397</f>
        <v>0</v>
      </c>
      <c r="K1843" s="367" t="str">
        <f t="shared" si="120"/>
        <v>F</v>
      </c>
      <c r="L18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3" s="367" t="str">
        <f>"SS2016"&amp;"-"&amp;D1843&amp;"-"&amp;'Order Form'!$P$3&amp;"-4"</f>
        <v>SS2016-0-1-4</v>
      </c>
    </row>
    <row r="1844" spans="1:13" x14ac:dyDescent="0.25">
      <c r="A1844" s="364">
        <f>'Order Form'!A398</f>
        <v>108884</v>
      </c>
      <c r="B1844" s="365">
        <f t="shared" si="118"/>
        <v>108884</v>
      </c>
      <c r="C1844" s="366">
        <f t="shared" si="119"/>
        <v>108884</v>
      </c>
      <c r="D1844" s="367">
        <f>'Order Form'!$N$2</f>
        <v>0</v>
      </c>
      <c r="E1844" s="368">
        <f>'Order Form'!$N$11</f>
        <v>0</v>
      </c>
      <c r="F1844" s="368" t="str">
        <f>IF(ISBLANK('Order Form'!$N$12),"",'Order Form'!$N$12)</f>
        <v/>
      </c>
      <c r="G1844" s="369">
        <f t="shared" ca="1" si="121"/>
        <v>42157</v>
      </c>
      <c r="H1844" s="370">
        <f>'Order Form'!$N$13</f>
        <v>0</v>
      </c>
      <c r="I1844" s="371">
        <f>'Order Form'!E398</f>
        <v>10</v>
      </c>
      <c r="J1844" s="372">
        <f>'Order Form'!N398</f>
        <v>0</v>
      </c>
      <c r="K1844" s="367" t="str">
        <f t="shared" si="120"/>
        <v>F</v>
      </c>
      <c r="L18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4" s="367" t="str">
        <f>"SS2016"&amp;"-"&amp;D1844&amp;"-"&amp;'Order Form'!$P$3&amp;"-4"</f>
        <v>SS2016-0-1-4</v>
      </c>
    </row>
    <row r="1845" spans="1:13" x14ac:dyDescent="0.25">
      <c r="A1845" s="364">
        <f>'Order Form'!A399</f>
        <v>108846</v>
      </c>
      <c r="B1845" s="365">
        <f t="shared" si="118"/>
        <v>108846</v>
      </c>
      <c r="C1845" s="366">
        <f t="shared" si="119"/>
        <v>108846</v>
      </c>
      <c r="D1845" s="367">
        <f>'Order Form'!$N$2</f>
        <v>0</v>
      </c>
      <c r="E1845" s="368">
        <f>'Order Form'!$N$11</f>
        <v>0</v>
      </c>
      <c r="F1845" s="368" t="str">
        <f>IF(ISBLANK('Order Form'!$N$12),"",'Order Form'!$N$12)</f>
        <v/>
      </c>
      <c r="G1845" s="369">
        <f t="shared" ca="1" si="121"/>
        <v>42157</v>
      </c>
      <c r="H1845" s="370">
        <f>'Order Form'!$N$13</f>
        <v>0</v>
      </c>
      <c r="I1845" s="371">
        <f>'Order Form'!E399</f>
        <v>10</v>
      </c>
      <c r="J1845" s="372">
        <f>'Order Form'!N399</f>
        <v>0</v>
      </c>
      <c r="K1845" s="367" t="str">
        <f t="shared" si="120"/>
        <v>F</v>
      </c>
      <c r="L18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5" s="367" t="str">
        <f>"SS2016"&amp;"-"&amp;D1845&amp;"-"&amp;'Order Form'!$P$3&amp;"-4"</f>
        <v>SS2016-0-1-4</v>
      </c>
    </row>
    <row r="1846" spans="1:13" x14ac:dyDescent="0.25">
      <c r="A1846" s="364">
        <f>'Order Form'!A400</f>
        <v>111357</v>
      </c>
      <c r="B1846" s="365">
        <f t="shared" si="118"/>
        <v>111357</v>
      </c>
      <c r="C1846" s="366">
        <f t="shared" si="119"/>
        <v>111357</v>
      </c>
      <c r="D1846" s="367">
        <f>'Order Form'!$N$2</f>
        <v>0</v>
      </c>
      <c r="E1846" s="368">
        <f>'Order Form'!$N$11</f>
        <v>0</v>
      </c>
      <c r="F1846" s="368" t="str">
        <f>IF(ISBLANK('Order Form'!$N$12),"",'Order Form'!$N$12)</f>
        <v/>
      </c>
      <c r="G1846" s="369">
        <f t="shared" ca="1" si="121"/>
        <v>42157</v>
      </c>
      <c r="H1846" s="370">
        <f>'Order Form'!$N$13</f>
        <v>0</v>
      </c>
      <c r="I1846" s="371">
        <f>'Order Form'!E400</f>
        <v>10</v>
      </c>
      <c r="J1846" s="372">
        <f>'Order Form'!N400</f>
        <v>0</v>
      </c>
      <c r="K1846" s="367" t="str">
        <f t="shared" si="120"/>
        <v>F</v>
      </c>
      <c r="L18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6" s="367" t="str">
        <f>"SS2016"&amp;"-"&amp;D1846&amp;"-"&amp;'Order Form'!$P$3&amp;"-4"</f>
        <v>SS2016-0-1-4</v>
      </c>
    </row>
    <row r="1847" spans="1:13" x14ac:dyDescent="0.25">
      <c r="A1847" s="364">
        <f>'Order Form'!A401</f>
        <v>104840</v>
      </c>
      <c r="B1847" s="365">
        <f t="shared" si="118"/>
        <v>104840</v>
      </c>
      <c r="C1847" s="366">
        <f t="shared" si="119"/>
        <v>104840</v>
      </c>
      <c r="D1847" s="367">
        <f>'Order Form'!$N$2</f>
        <v>0</v>
      </c>
      <c r="E1847" s="368">
        <f>'Order Form'!$N$11</f>
        <v>0</v>
      </c>
      <c r="F1847" s="368" t="str">
        <f>IF(ISBLANK('Order Form'!$N$12),"",'Order Form'!$N$12)</f>
        <v/>
      </c>
      <c r="G1847" s="369">
        <f t="shared" ca="1" si="121"/>
        <v>42157</v>
      </c>
      <c r="H1847" s="370">
        <f>'Order Form'!$N$13</f>
        <v>0</v>
      </c>
      <c r="I1847" s="371">
        <f>'Order Form'!E401</f>
        <v>10</v>
      </c>
      <c r="J1847" s="372">
        <f>'Order Form'!N401</f>
        <v>0</v>
      </c>
      <c r="K1847" s="367" t="str">
        <f t="shared" si="120"/>
        <v>F</v>
      </c>
      <c r="L18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7" s="367" t="str">
        <f>"SS2016"&amp;"-"&amp;D1847&amp;"-"&amp;'Order Form'!$P$3&amp;"-4"</f>
        <v>SS2016-0-1-4</v>
      </c>
    </row>
    <row r="1848" spans="1:13" x14ac:dyDescent="0.25">
      <c r="A1848" s="364">
        <f>'Order Form'!A402</f>
        <v>108408</v>
      </c>
      <c r="B1848" s="365">
        <f t="shared" ref="B1848:B1911" si="122">A1848</f>
        <v>108408</v>
      </c>
      <c r="C1848" s="366">
        <f t="shared" ref="C1848:C1911" si="123">IF(B1848=0,A1848,B1848)</f>
        <v>108408</v>
      </c>
      <c r="D1848" s="367">
        <f>'Order Form'!$N$2</f>
        <v>0</v>
      </c>
      <c r="E1848" s="368">
        <f>'Order Form'!$N$11</f>
        <v>0</v>
      </c>
      <c r="F1848" s="368" t="str">
        <f>IF(ISBLANK('Order Form'!$N$12),"",'Order Form'!$N$12)</f>
        <v/>
      </c>
      <c r="G1848" s="369">
        <f t="shared" ca="1" si="121"/>
        <v>42157</v>
      </c>
      <c r="H1848" s="370">
        <f>'Order Form'!$N$13</f>
        <v>0</v>
      </c>
      <c r="I1848" s="371">
        <f>'Order Form'!E402</f>
        <v>10</v>
      </c>
      <c r="J1848" s="372">
        <f>'Order Form'!N402</f>
        <v>0</v>
      </c>
      <c r="K1848" s="367" t="str">
        <f t="shared" ref="K1848:K1911" si="124">IF(J1848=0,"F","T")</f>
        <v>F</v>
      </c>
      <c r="L18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8" s="367" t="str">
        <f>"SS2016"&amp;"-"&amp;D1848&amp;"-"&amp;'Order Form'!$P$3&amp;"-4"</f>
        <v>SS2016-0-1-4</v>
      </c>
    </row>
    <row r="1849" spans="1:13" x14ac:dyDescent="0.25">
      <c r="A1849" s="364">
        <f>'Order Form'!A403</f>
        <v>105735</v>
      </c>
      <c r="B1849" s="365">
        <f t="shared" si="122"/>
        <v>105735</v>
      </c>
      <c r="C1849" s="366">
        <f t="shared" si="123"/>
        <v>105735</v>
      </c>
      <c r="D1849" s="367">
        <f>'Order Form'!$N$2</f>
        <v>0</v>
      </c>
      <c r="E1849" s="368">
        <f>'Order Form'!$N$11</f>
        <v>0</v>
      </c>
      <c r="F1849" s="368" t="str">
        <f>IF(ISBLANK('Order Form'!$N$12),"",'Order Form'!$N$12)</f>
        <v/>
      </c>
      <c r="G1849" s="369">
        <f t="shared" ca="1" si="121"/>
        <v>42157</v>
      </c>
      <c r="H1849" s="370">
        <f>'Order Form'!$N$13</f>
        <v>0</v>
      </c>
      <c r="I1849" s="371">
        <f>'Order Form'!E403</f>
        <v>10</v>
      </c>
      <c r="J1849" s="372">
        <f>'Order Form'!N403</f>
        <v>0</v>
      </c>
      <c r="K1849" s="367" t="str">
        <f t="shared" si="124"/>
        <v>F</v>
      </c>
      <c r="L18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49" s="367" t="str">
        <f>"SS2016"&amp;"-"&amp;D1849&amp;"-"&amp;'Order Form'!$P$3&amp;"-4"</f>
        <v>SS2016-0-1-4</v>
      </c>
    </row>
    <row r="1850" spans="1:13" x14ac:dyDescent="0.25">
      <c r="A1850" s="364">
        <f>'Order Form'!A404</f>
        <v>105736</v>
      </c>
      <c r="B1850" s="365">
        <f t="shared" si="122"/>
        <v>105736</v>
      </c>
      <c r="C1850" s="366">
        <f t="shared" si="123"/>
        <v>105736</v>
      </c>
      <c r="D1850" s="367">
        <f>'Order Form'!$N$2</f>
        <v>0</v>
      </c>
      <c r="E1850" s="368">
        <f>'Order Form'!$N$11</f>
        <v>0</v>
      </c>
      <c r="F1850" s="368" t="str">
        <f>IF(ISBLANK('Order Form'!$N$12),"",'Order Form'!$N$12)</f>
        <v/>
      </c>
      <c r="G1850" s="369">
        <f t="shared" ca="1" si="121"/>
        <v>42157</v>
      </c>
      <c r="H1850" s="370">
        <f>'Order Form'!$N$13</f>
        <v>0</v>
      </c>
      <c r="I1850" s="371">
        <f>'Order Form'!E404</f>
        <v>10</v>
      </c>
      <c r="J1850" s="372">
        <f>'Order Form'!N404</f>
        <v>0</v>
      </c>
      <c r="K1850" s="367" t="str">
        <f t="shared" si="124"/>
        <v>F</v>
      </c>
      <c r="L18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0" s="367" t="str">
        <f>"SS2016"&amp;"-"&amp;D1850&amp;"-"&amp;'Order Form'!$P$3&amp;"-4"</f>
        <v>SS2016-0-1-4</v>
      </c>
    </row>
    <row r="1851" spans="1:13" x14ac:dyDescent="0.25">
      <c r="A1851" s="364">
        <f>'Order Form'!A405</f>
        <v>100821</v>
      </c>
      <c r="B1851" s="365">
        <f t="shared" si="122"/>
        <v>100821</v>
      </c>
      <c r="C1851" s="366">
        <f t="shared" si="123"/>
        <v>100821</v>
      </c>
      <c r="D1851" s="367">
        <f>'Order Form'!$N$2</f>
        <v>0</v>
      </c>
      <c r="E1851" s="368">
        <f>'Order Form'!$N$11</f>
        <v>0</v>
      </c>
      <c r="F1851" s="368" t="str">
        <f>IF(ISBLANK('Order Form'!$N$12),"",'Order Form'!$N$12)</f>
        <v/>
      </c>
      <c r="G1851" s="369">
        <f t="shared" ca="1" si="121"/>
        <v>42157</v>
      </c>
      <c r="H1851" s="370">
        <f>'Order Form'!$N$13</f>
        <v>0</v>
      </c>
      <c r="I1851" s="371">
        <f>'Order Form'!E405</f>
        <v>10</v>
      </c>
      <c r="J1851" s="372">
        <f>'Order Form'!N405</f>
        <v>0</v>
      </c>
      <c r="K1851" s="367" t="str">
        <f t="shared" si="124"/>
        <v>F</v>
      </c>
      <c r="L18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1" s="367" t="str">
        <f>"SS2016"&amp;"-"&amp;D1851&amp;"-"&amp;'Order Form'!$P$3&amp;"-4"</f>
        <v>SS2016-0-1-4</v>
      </c>
    </row>
    <row r="1852" spans="1:13" x14ac:dyDescent="0.25">
      <c r="A1852" s="364">
        <f>'Order Form'!A406</f>
        <v>105753</v>
      </c>
      <c r="B1852" s="365">
        <f t="shared" si="122"/>
        <v>105753</v>
      </c>
      <c r="C1852" s="366">
        <f t="shared" si="123"/>
        <v>105753</v>
      </c>
      <c r="D1852" s="367">
        <f>'Order Form'!$N$2</f>
        <v>0</v>
      </c>
      <c r="E1852" s="368">
        <f>'Order Form'!$N$11</f>
        <v>0</v>
      </c>
      <c r="F1852" s="368" t="str">
        <f>IF(ISBLANK('Order Form'!$N$12),"",'Order Form'!$N$12)</f>
        <v/>
      </c>
      <c r="G1852" s="369">
        <f t="shared" ca="1" si="121"/>
        <v>42157</v>
      </c>
      <c r="H1852" s="370">
        <f>'Order Form'!$N$13</f>
        <v>0</v>
      </c>
      <c r="I1852" s="371">
        <f>'Order Form'!E406</f>
        <v>10</v>
      </c>
      <c r="J1852" s="372">
        <f>'Order Form'!N406</f>
        <v>0</v>
      </c>
      <c r="K1852" s="367" t="str">
        <f t="shared" si="124"/>
        <v>F</v>
      </c>
      <c r="L18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2" s="367" t="str">
        <f>"SS2016"&amp;"-"&amp;D1852&amp;"-"&amp;'Order Form'!$P$3&amp;"-4"</f>
        <v>SS2016-0-1-4</v>
      </c>
    </row>
    <row r="1853" spans="1:13" x14ac:dyDescent="0.25">
      <c r="A1853" s="364">
        <f>'Order Form'!A407</f>
        <v>111364</v>
      </c>
      <c r="B1853" s="365">
        <f t="shared" si="122"/>
        <v>111364</v>
      </c>
      <c r="C1853" s="366">
        <f t="shared" si="123"/>
        <v>111364</v>
      </c>
      <c r="D1853" s="367">
        <f>'Order Form'!$N$2</f>
        <v>0</v>
      </c>
      <c r="E1853" s="368">
        <f>'Order Form'!$N$11</f>
        <v>0</v>
      </c>
      <c r="F1853" s="368" t="str">
        <f>IF(ISBLANK('Order Form'!$N$12),"",'Order Form'!$N$12)</f>
        <v/>
      </c>
      <c r="G1853" s="369">
        <f t="shared" ca="1" si="121"/>
        <v>42157</v>
      </c>
      <c r="H1853" s="370">
        <f>'Order Form'!$N$13</f>
        <v>0</v>
      </c>
      <c r="I1853" s="371">
        <f>'Order Form'!E407</f>
        <v>10</v>
      </c>
      <c r="J1853" s="372">
        <f>'Order Form'!N407</f>
        <v>0</v>
      </c>
      <c r="K1853" s="367" t="str">
        <f t="shared" si="124"/>
        <v>F</v>
      </c>
      <c r="L18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3" s="367" t="str">
        <f>"SS2016"&amp;"-"&amp;D1853&amp;"-"&amp;'Order Form'!$P$3&amp;"-4"</f>
        <v>SS2016-0-1-4</v>
      </c>
    </row>
    <row r="1854" spans="1:13" x14ac:dyDescent="0.25">
      <c r="A1854" s="364">
        <f>'Order Form'!A408</f>
        <v>111358</v>
      </c>
      <c r="B1854" s="365">
        <f t="shared" si="122"/>
        <v>111358</v>
      </c>
      <c r="C1854" s="366">
        <f t="shared" si="123"/>
        <v>111358</v>
      </c>
      <c r="D1854" s="367">
        <f>'Order Form'!$N$2</f>
        <v>0</v>
      </c>
      <c r="E1854" s="368">
        <f>'Order Form'!$N$11</f>
        <v>0</v>
      </c>
      <c r="F1854" s="368" t="str">
        <f>IF(ISBLANK('Order Form'!$N$12),"",'Order Form'!$N$12)</f>
        <v/>
      </c>
      <c r="G1854" s="369">
        <f t="shared" ca="1" si="121"/>
        <v>42157</v>
      </c>
      <c r="H1854" s="370">
        <f>'Order Form'!$N$13</f>
        <v>0</v>
      </c>
      <c r="I1854" s="371">
        <f>'Order Form'!E408</f>
        <v>10</v>
      </c>
      <c r="J1854" s="372">
        <f>'Order Form'!N408</f>
        <v>0</v>
      </c>
      <c r="K1854" s="367" t="str">
        <f t="shared" si="124"/>
        <v>F</v>
      </c>
      <c r="L18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4" s="367" t="str">
        <f>"SS2016"&amp;"-"&amp;D1854&amp;"-"&amp;'Order Form'!$P$3&amp;"-4"</f>
        <v>SS2016-0-1-4</v>
      </c>
    </row>
    <row r="1855" spans="1:13" x14ac:dyDescent="0.25">
      <c r="A1855" s="364">
        <f>'Order Form'!A409</f>
        <v>102479</v>
      </c>
      <c r="B1855" s="365">
        <f t="shared" si="122"/>
        <v>102479</v>
      </c>
      <c r="C1855" s="366">
        <f t="shared" si="123"/>
        <v>102479</v>
      </c>
      <c r="D1855" s="367">
        <f>'Order Form'!$N$2</f>
        <v>0</v>
      </c>
      <c r="E1855" s="368">
        <f>'Order Form'!$N$11</f>
        <v>0</v>
      </c>
      <c r="F1855" s="368" t="str">
        <f>IF(ISBLANK('Order Form'!$N$12),"",'Order Form'!$N$12)</f>
        <v/>
      </c>
      <c r="G1855" s="369">
        <f t="shared" ca="1" si="121"/>
        <v>42157</v>
      </c>
      <c r="H1855" s="370">
        <f>'Order Form'!$N$13</f>
        <v>0</v>
      </c>
      <c r="I1855" s="371">
        <f>'Order Form'!E409</f>
        <v>10</v>
      </c>
      <c r="J1855" s="372">
        <f>'Order Form'!N409</f>
        <v>0</v>
      </c>
      <c r="K1855" s="367" t="str">
        <f t="shared" si="124"/>
        <v>F</v>
      </c>
      <c r="L18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5" s="367" t="str">
        <f>"SS2016"&amp;"-"&amp;D1855&amp;"-"&amp;'Order Form'!$P$3&amp;"-4"</f>
        <v>SS2016-0-1-4</v>
      </c>
    </row>
    <row r="1856" spans="1:13" x14ac:dyDescent="0.25">
      <c r="A1856" s="364">
        <f>'Order Form'!A410</f>
        <v>100405</v>
      </c>
      <c r="B1856" s="365">
        <f t="shared" si="122"/>
        <v>100405</v>
      </c>
      <c r="C1856" s="366">
        <f t="shared" si="123"/>
        <v>100405</v>
      </c>
      <c r="D1856" s="367">
        <f>'Order Form'!$N$2</f>
        <v>0</v>
      </c>
      <c r="E1856" s="368">
        <f>'Order Form'!$N$11</f>
        <v>0</v>
      </c>
      <c r="F1856" s="368" t="str">
        <f>IF(ISBLANK('Order Form'!$N$12),"",'Order Form'!$N$12)</f>
        <v/>
      </c>
      <c r="G1856" s="369">
        <f t="shared" ca="1" si="121"/>
        <v>42157</v>
      </c>
      <c r="H1856" s="370">
        <f>'Order Form'!$N$13</f>
        <v>0</v>
      </c>
      <c r="I1856" s="371">
        <f>'Order Form'!E410</f>
        <v>10</v>
      </c>
      <c r="J1856" s="372">
        <f>'Order Form'!N410</f>
        <v>0</v>
      </c>
      <c r="K1856" s="367" t="str">
        <f t="shared" si="124"/>
        <v>F</v>
      </c>
      <c r="L18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6" s="367" t="str">
        <f>"SS2016"&amp;"-"&amp;D1856&amp;"-"&amp;'Order Form'!$P$3&amp;"-4"</f>
        <v>SS2016-0-1-4</v>
      </c>
    </row>
    <row r="1857" spans="1:13" x14ac:dyDescent="0.25">
      <c r="A1857" s="364">
        <f>'Order Form'!A411</f>
        <v>100416</v>
      </c>
      <c r="B1857" s="365">
        <f t="shared" si="122"/>
        <v>100416</v>
      </c>
      <c r="C1857" s="366">
        <f t="shared" si="123"/>
        <v>100416</v>
      </c>
      <c r="D1857" s="367">
        <f>'Order Form'!$N$2</f>
        <v>0</v>
      </c>
      <c r="E1857" s="368">
        <f>'Order Form'!$N$11</f>
        <v>0</v>
      </c>
      <c r="F1857" s="368" t="str">
        <f>IF(ISBLANK('Order Form'!$N$12),"",'Order Form'!$N$12)</f>
        <v/>
      </c>
      <c r="G1857" s="369">
        <f t="shared" ca="1" si="121"/>
        <v>42157</v>
      </c>
      <c r="H1857" s="370">
        <f>'Order Form'!$N$13</f>
        <v>0</v>
      </c>
      <c r="I1857" s="371">
        <f>'Order Form'!E411</f>
        <v>10</v>
      </c>
      <c r="J1857" s="372">
        <f>'Order Form'!N411</f>
        <v>0</v>
      </c>
      <c r="K1857" s="367" t="str">
        <f t="shared" si="124"/>
        <v>F</v>
      </c>
      <c r="L18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7" s="367" t="str">
        <f>"SS2016"&amp;"-"&amp;D1857&amp;"-"&amp;'Order Form'!$P$3&amp;"-4"</f>
        <v>SS2016-0-1-4</v>
      </c>
    </row>
    <row r="1858" spans="1:13" x14ac:dyDescent="0.25">
      <c r="A1858" s="364">
        <f>'Order Form'!A412</f>
        <v>108874</v>
      </c>
      <c r="B1858" s="365">
        <f t="shared" si="122"/>
        <v>108874</v>
      </c>
      <c r="C1858" s="366">
        <f t="shared" si="123"/>
        <v>108874</v>
      </c>
      <c r="D1858" s="367">
        <f>'Order Form'!$N$2</f>
        <v>0</v>
      </c>
      <c r="E1858" s="368">
        <f>'Order Form'!$N$11</f>
        <v>0</v>
      </c>
      <c r="F1858" s="368" t="str">
        <f>IF(ISBLANK('Order Form'!$N$12),"",'Order Form'!$N$12)</f>
        <v/>
      </c>
      <c r="G1858" s="369">
        <f t="shared" ref="G1858:G1921" ca="1" si="125">TODAY()</f>
        <v>42157</v>
      </c>
      <c r="H1858" s="370">
        <f>'Order Form'!$N$13</f>
        <v>0</v>
      </c>
      <c r="I1858" s="371">
        <f>'Order Form'!E412</f>
        <v>10</v>
      </c>
      <c r="J1858" s="372">
        <f>'Order Form'!N412</f>
        <v>0</v>
      </c>
      <c r="K1858" s="367" t="str">
        <f t="shared" si="124"/>
        <v>F</v>
      </c>
      <c r="L18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8" s="367" t="str">
        <f>"SS2016"&amp;"-"&amp;D1858&amp;"-"&amp;'Order Form'!$P$3&amp;"-4"</f>
        <v>SS2016-0-1-4</v>
      </c>
    </row>
    <row r="1859" spans="1:13" x14ac:dyDescent="0.25">
      <c r="A1859" s="364">
        <f>'Order Form'!A413</f>
        <v>111365</v>
      </c>
      <c r="B1859" s="365">
        <f t="shared" si="122"/>
        <v>111365</v>
      </c>
      <c r="C1859" s="366">
        <f t="shared" si="123"/>
        <v>111365</v>
      </c>
      <c r="D1859" s="367">
        <f>'Order Form'!$N$2</f>
        <v>0</v>
      </c>
      <c r="E1859" s="368">
        <f>'Order Form'!$N$11</f>
        <v>0</v>
      </c>
      <c r="F1859" s="368" t="str">
        <f>IF(ISBLANK('Order Form'!$N$12),"",'Order Form'!$N$12)</f>
        <v/>
      </c>
      <c r="G1859" s="369">
        <f t="shared" ca="1" si="125"/>
        <v>42157</v>
      </c>
      <c r="H1859" s="370">
        <f>'Order Form'!$N$13</f>
        <v>0</v>
      </c>
      <c r="I1859" s="371">
        <f>'Order Form'!E413</f>
        <v>10</v>
      </c>
      <c r="J1859" s="372">
        <f>'Order Form'!N413</f>
        <v>0</v>
      </c>
      <c r="K1859" s="367" t="str">
        <f t="shared" si="124"/>
        <v>F</v>
      </c>
      <c r="L18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59" s="367" t="str">
        <f>"SS2016"&amp;"-"&amp;D1859&amp;"-"&amp;'Order Form'!$P$3&amp;"-4"</f>
        <v>SS2016-0-1-4</v>
      </c>
    </row>
    <row r="1860" spans="1:13" x14ac:dyDescent="0.25">
      <c r="A1860" s="364">
        <f>'Order Form'!A414</f>
        <v>100670</v>
      </c>
      <c r="B1860" s="365">
        <f t="shared" si="122"/>
        <v>100670</v>
      </c>
      <c r="C1860" s="366">
        <f t="shared" si="123"/>
        <v>100670</v>
      </c>
      <c r="D1860" s="367">
        <f>'Order Form'!$N$2</f>
        <v>0</v>
      </c>
      <c r="E1860" s="368">
        <f>'Order Form'!$N$11</f>
        <v>0</v>
      </c>
      <c r="F1860" s="368" t="str">
        <f>IF(ISBLANK('Order Form'!$N$12),"",'Order Form'!$N$12)</f>
        <v/>
      </c>
      <c r="G1860" s="369">
        <f t="shared" ca="1" si="125"/>
        <v>42157</v>
      </c>
      <c r="H1860" s="370">
        <f>'Order Form'!$N$13</f>
        <v>0</v>
      </c>
      <c r="I1860" s="371">
        <f>'Order Form'!E414</f>
        <v>10</v>
      </c>
      <c r="J1860" s="372">
        <f>'Order Form'!N414</f>
        <v>0</v>
      </c>
      <c r="K1860" s="367" t="str">
        <f t="shared" si="124"/>
        <v>F</v>
      </c>
      <c r="L18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0" s="367" t="str">
        <f>"SS2016"&amp;"-"&amp;D1860&amp;"-"&amp;'Order Form'!$P$3&amp;"-4"</f>
        <v>SS2016-0-1-4</v>
      </c>
    </row>
    <row r="1861" spans="1:13" x14ac:dyDescent="0.25">
      <c r="A1861" s="364">
        <f>'Order Form'!A415</f>
        <v>100679</v>
      </c>
      <c r="B1861" s="365">
        <f t="shared" si="122"/>
        <v>100679</v>
      </c>
      <c r="C1861" s="366">
        <f t="shared" si="123"/>
        <v>100679</v>
      </c>
      <c r="D1861" s="367">
        <f>'Order Form'!$N$2</f>
        <v>0</v>
      </c>
      <c r="E1861" s="368">
        <f>'Order Form'!$N$11</f>
        <v>0</v>
      </c>
      <c r="F1861" s="368" t="str">
        <f>IF(ISBLANK('Order Form'!$N$12),"",'Order Form'!$N$12)</f>
        <v/>
      </c>
      <c r="G1861" s="369">
        <f t="shared" ca="1" si="125"/>
        <v>42157</v>
      </c>
      <c r="H1861" s="370">
        <f>'Order Form'!$N$13</f>
        <v>0</v>
      </c>
      <c r="I1861" s="371">
        <f>'Order Form'!E415</f>
        <v>10</v>
      </c>
      <c r="J1861" s="372">
        <f>'Order Form'!N415</f>
        <v>0</v>
      </c>
      <c r="K1861" s="367" t="str">
        <f t="shared" si="124"/>
        <v>F</v>
      </c>
      <c r="L18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1" s="367" t="str">
        <f>"SS2016"&amp;"-"&amp;D1861&amp;"-"&amp;'Order Form'!$P$3&amp;"-4"</f>
        <v>SS2016-0-1-4</v>
      </c>
    </row>
    <row r="1862" spans="1:13" x14ac:dyDescent="0.25">
      <c r="A1862" s="364">
        <f>'Order Form'!A416</f>
        <v>100411</v>
      </c>
      <c r="B1862" s="365">
        <f t="shared" si="122"/>
        <v>100411</v>
      </c>
      <c r="C1862" s="366">
        <f t="shared" si="123"/>
        <v>100411</v>
      </c>
      <c r="D1862" s="367">
        <f>'Order Form'!$N$2</f>
        <v>0</v>
      </c>
      <c r="E1862" s="368">
        <f>'Order Form'!$N$11</f>
        <v>0</v>
      </c>
      <c r="F1862" s="368" t="str">
        <f>IF(ISBLANK('Order Form'!$N$12),"",'Order Form'!$N$12)</f>
        <v/>
      </c>
      <c r="G1862" s="369">
        <f t="shared" ca="1" si="125"/>
        <v>42157</v>
      </c>
      <c r="H1862" s="370">
        <f>'Order Form'!$N$13</f>
        <v>0</v>
      </c>
      <c r="I1862" s="371">
        <f>'Order Form'!E416</f>
        <v>10</v>
      </c>
      <c r="J1862" s="372">
        <f>'Order Form'!N416</f>
        <v>0</v>
      </c>
      <c r="K1862" s="367" t="str">
        <f t="shared" si="124"/>
        <v>F</v>
      </c>
      <c r="L18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2" s="367" t="str">
        <f>"SS2016"&amp;"-"&amp;D1862&amp;"-"&amp;'Order Form'!$P$3&amp;"-4"</f>
        <v>SS2016-0-1-4</v>
      </c>
    </row>
    <row r="1863" spans="1:13" x14ac:dyDescent="0.25">
      <c r="A1863" s="364">
        <f>'Order Form'!A417</f>
        <v>108394</v>
      </c>
      <c r="B1863" s="365">
        <f t="shared" si="122"/>
        <v>108394</v>
      </c>
      <c r="C1863" s="366">
        <f t="shared" si="123"/>
        <v>108394</v>
      </c>
      <c r="D1863" s="367">
        <f>'Order Form'!$N$2</f>
        <v>0</v>
      </c>
      <c r="E1863" s="368">
        <f>'Order Form'!$N$11</f>
        <v>0</v>
      </c>
      <c r="F1863" s="368" t="str">
        <f>IF(ISBLANK('Order Form'!$N$12),"",'Order Form'!$N$12)</f>
        <v/>
      </c>
      <c r="G1863" s="369">
        <f t="shared" ca="1" si="125"/>
        <v>42157</v>
      </c>
      <c r="H1863" s="370">
        <f>'Order Form'!$N$13</f>
        <v>0</v>
      </c>
      <c r="I1863" s="371">
        <f>'Order Form'!E417</f>
        <v>10</v>
      </c>
      <c r="J1863" s="372">
        <f>'Order Form'!N417</f>
        <v>0</v>
      </c>
      <c r="K1863" s="367" t="str">
        <f t="shared" si="124"/>
        <v>F</v>
      </c>
      <c r="L18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3" s="367" t="str">
        <f>"SS2016"&amp;"-"&amp;D1863&amp;"-"&amp;'Order Form'!$P$3&amp;"-4"</f>
        <v>SS2016-0-1-4</v>
      </c>
    </row>
    <row r="1864" spans="1:13" x14ac:dyDescent="0.25">
      <c r="A1864" s="364">
        <f>'Order Form'!A418</f>
        <v>108417</v>
      </c>
      <c r="B1864" s="365">
        <f t="shared" si="122"/>
        <v>108417</v>
      </c>
      <c r="C1864" s="366">
        <f t="shared" si="123"/>
        <v>108417</v>
      </c>
      <c r="D1864" s="367">
        <f>'Order Form'!$N$2</f>
        <v>0</v>
      </c>
      <c r="E1864" s="368">
        <f>'Order Form'!$N$11</f>
        <v>0</v>
      </c>
      <c r="F1864" s="368" t="str">
        <f>IF(ISBLANK('Order Form'!$N$12),"",'Order Form'!$N$12)</f>
        <v/>
      </c>
      <c r="G1864" s="369">
        <f t="shared" ca="1" si="125"/>
        <v>42157</v>
      </c>
      <c r="H1864" s="370">
        <f>'Order Form'!$N$13</f>
        <v>0</v>
      </c>
      <c r="I1864" s="371">
        <f>'Order Form'!E418</f>
        <v>10</v>
      </c>
      <c r="J1864" s="372">
        <f>'Order Form'!N418</f>
        <v>0</v>
      </c>
      <c r="K1864" s="367" t="str">
        <f t="shared" si="124"/>
        <v>F</v>
      </c>
      <c r="L18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4" s="367" t="str">
        <f>"SS2016"&amp;"-"&amp;D1864&amp;"-"&amp;'Order Form'!$P$3&amp;"-4"</f>
        <v>SS2016-0-1-4</v>
      </c>
    </row>
    <row r="1865" spans="1:13" x14ac:dyDescent="0.25">
      <c r="A1865" s="364">
        <f>'Order Form'!A419</f>
        <v>108409</v>
      </c>
      <c r="B1865" s="365">
        <f t="shared" si="122"/>
        <v>108409</v>
      </c>
      <c r="C1865" s="366">
        <f t="shared" si="123"/>
        <v>108409</v>
      </c>
      <c r="D1865" s="367">
        <f>'Order Form'!$N$2</f>
        <v>0</v>
      </c>
      <c r="E1865" s="368">
        <f>'Order Form'!$N$11</f>
        <v>0</v>
      </c>
      <c r="F1865" s="368" t="str">
        <f>IF(ISBLANK('Order Form'!$N$12),"",'Order Form'!$N$12)</f>
        <v/>
      </c>
      <c r="G1865" s="369">
        <f t="shared" ca="1" si="125"/>
        <v>42157</v>
      </c>
      <c r="H1865" s="370">
        <f>'Order Form'!$N$13</f>
        <v>0</v>
      </c>
      <c r="I1865" s="371">
        <f>'Order Form'!E419</f>
        <v>10</v>
      </c>
      <c r="J1865" s="372">
        <f>'Order Form'!N419</f>
        <v>0</v>
      </c>
      <c r="K1865" s="367" t="str">
        <f t="shared" si="124"/>
        <v>F</v>
      </c>
      <c r="L18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5" s="367" t="str">
        <f>"SS2016"&amp;"-"&amp;D1865&amp;"-"&amp;'Order Form'!$P$3&amp;"-4"</f>
        <v>SS2016-0-1-4</v>
      </c>
    </row>
    <row r="1866" spans="1:13" x14ac:dyDescent="0.25">
      <c r="A1866" s="364">
        <f>'Order Form'!A420</f>
        <v>100420</v>
      </c>
      <c r="B1866" s="365">
        <f t="shared" si="122"/>
        <v>100420</v>
      </c>
      <c r="C1866" s="366">
        <f t="shared" si="123"/>
        <v>100420</v>
      </c>
      <c r="D1866" s="367">
        <f>'Order Form'!$N$2</f>
        <v>0</v>
      </c>
      <c r="E1866" s="368">
        <f>'Order Form'!$N$11</f>
        <v>0</v>
      </c>
      <c r="F1866" s="368" t="str">
        <f>IF(ISBLANK('Order Form'!$N$12),"",'Order Form'!$N$12)</f>
        <v/>
      </c>
      <c r="G1866" s="369">
        <f t="shared" ca="1" si="125"/>
        <v>42157</v>
      </c>
      <c r="H1866" s="370">
        <f>'Order Form'!$N$13</f>
        <v>0</v>
      </c>
      <c r="I1866" s="371">
        <f>'Order Form'!E420</f>
        <v>10</v>
      </c>
      <c r="J1866" s="372">
        <f>'Order Form'!N420</f>
        <v>0</v>
      </c>
      <c r="K1866" s="367" t="str">
        <f t="shared" si="124"/>
        <v>F</v>
      </c>
      <c r="L18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6" s="367" t="str">
        <f>"SS2016"&amp;"-"&amp;D1866&amp;"-"&amp;'Order Form'!$P$3&amp;"-4"</f>
        <v>SS2016-0-1-4</v>
      </c>
    </row>
    <row r="1867" spans="1:13" x14ac:dyDescent="0.25">
      <c r="A1867" s="364">
        <f>'Order Form'!A421</f>
        <v>108839</v>
      </c>
      <c r="B1867" s="365">
        <f t="shared" si="122"/>
        <v>108839</v>
      </c>
      <c r="C1867" s="366">
        <f t="shared" si="123"/>
        <v>108839</v>
      </c>
      <c r="D1867" s="367">
        <f>'Order Form'!$N$2</f>
        <v>0</v>
      </c>
      <c r="E1867" s="368">
        <f>'Order Form'!$N$11</f>
        <v>0</v>
      </c>
      <c r="F1867" s="368" t="str">
        <f>IF(ISBLANK('Order Form'!$N$12),"",'Order Form'!$N$12)</f>
        <v/>
      </c>
      <c r="G1867" s="369">
        <f t="shared" ca="1" si="125"/>
        <v>42157</v>
      </c>
      <c r="H1867" s="370">
        <f>'Order Form'!$N$13</f>
        <v>0</v>
      </c>
      <c r="I1867" s="371">
        <f>'Order Form'!E421</f>
        <v>10</v>
      </c>
      <c r="J1867" s="372">
        <f>'Order Form'!N421</f>
        <v>0</v>
      </c>
      <c r="K1867" s="367" t="str">
        <f t="shared" si="124"/>
        <v>F</v>
      </c>
      <c r="L18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7" s="367" t="str">
        <f>"SS2016"&amp;"-"&amp;D1867&amp;"-"&amp;'Order Form'!$P$3&amp;"-4"</f>
        <v>SS2016-0-1-4</v>
      </c>
    </row>
    <row r="1868" spans="1:13" x14ac:dyDescent="0.25">
      <c r="A1868" s="364">
        <f>'Order Form'!A422</f>
        <v>111336</v>
      </c>
      <c r="B1868" s="365">
        <f t="shared" si="122"/>
        <v>111336</v>
      </c>
      <c r="C1868" s="366">
        <f t="shared" si="123"/>
        <v>111336</v>
      </c>
      <c r="D1868" s="367">
        <f>'Order Form'!$N$2</f>
        <v>0</v>
      </c>
      <c r="E1868" s="368">
        <f>'Order Form'!$N$11</f>
        <v>0</v>
      </c>
      <c r="F1868" s="368" t="str">
        <f>IF(ISBLANK('Order Form'!$N$12),"",'Order Form'!$N$12)</f>
        <v/>
      </c>
      <c r="G1868" s="369">
        <f t="shared" ca="1" si="125"/>
        <v>42157</v>
      </c>
      <c r="H1868" s="370">
        <f>'Order Form'!$N$13</f>
        <v>0</v>
      </c>
      <c r="I1868" s="371">
        <f>'Order Form'!E422</f>
        <v>10</v>
      </c>
      <c r="J1868" s="372">
        <f>'Order Form'!N422</f>
        <v>0</v>
      </c>
      <c r="K1868" s="367" t="str">
        <f t="shared" si="124"/>
        <v>F</v>
      </c>
      <c r="L18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8" s="367" t="str">
        <f>"SS2016"&amp;"-"&amp;D1868&amp;"-"&amp;'Order Form'!$P$3&amp;"-4"</f>
        <v>SS2016-0-1-4</v>
      </c>
    </row>
    <row r="1869" spans="1:13" x14ac:dyDescent="0.25">
      <c r="A1869" s="364">
        <f>'Order Form'!A423</f>
        <v>111337</v>
      </c>
      <c r="B1869" s="365">
        <f t="shared" si="122"/>
        <v>111337</v>
      </c>
      <c r="C1869" s="366">
        <f t="shared" si="123"/>
        <v>111337</v>
      </c>
      <c r="D1869" s="367">
        <f>'Order Form'!$N$2</f>
        <v>0</v>
      </c>
      <c r="E1869" s="368">
        <f>'Order Form'!$N$11</f>
        <v>0</v>
      </c>
      <c r="F1869" s="368" t="str">
        <f>IF(ISBLANK('Order Form'!$N$12),"",'Order Form'!$N$12)</f>
        <v/>
      </c>
      <c r="G1869" s="369">
        <f t="shared" ca="1" si="125"/>
        <v>42157</v>
      </c>
      <c r="H1869" s="370">
        <f>'Order Form'!$N$13</f>
        <v>0</v>
      </c>
      <c r="I1869" s="371">
        <f>'Order Form'!E423</f>
        <v>10</v>
      </c>
      <c r="J1869" s="372">
        <f>'Order Form'!N423</f>
        <v>0</v>
      </c>
      <c r="K1869" s="367" t="str">
        <f t="shared" si="124"/>
        <v>F</v>
      </c>
      <c r="L18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69" s="367" t="str">
        <f>"SS2016"&amp;"-"&amp;D1869&amp;"-"&amp;'Order Form'!$P$3&amp;"-4"</f>
        <v>SS2016-0-1-4</v>
      </c>
    </row>
    <row r="1870" spans="1:13" x14ac:dyDescent="0.25">
      <c r="A1870" s="364">
        <f>'Order Form'!A424</f>
        <v>111338</v>
      </c>
      <c r="B1870" s="365">
        <f t="shared" si="122"/>
        <v>111338</v>
      </c>
      <c r="C1870" s="366">
        <f t="shared" si="123"/>
        <v>111338</v>
      </c>
      <c r="D1870" s="367">
        <f>'Order Form'!$N$2</f>
        <v>0</v>
      </c>
      <c r="E1870" s="368">
        <f>'Order Form'!$N$11</f>
        <v>0</v>
      </c>
      <c r="F1870" s="368" t="str">
        <f>IF(ISBLANK('Order Form'!$N$12),"",'Order Form'!$N$12)</f>
        <v/>
      </c>
      <c r="G1870" s="369">
        <f t="shared" ca="1" si="125"/>
        <v>42157</v>
      </c>
      <c r="H1870" s="370">
        <f>'Order Form'!$N$13</f>
        <v>0</v>
      </c>
      <c r="I1870" s="371">
        <f>'Order Form'!E424</f>
        <v>10</v>
      </c>
      <c r="J1870" s="372">
        <f>'Order Form'!N424</f>
        <v>0</v>
      </c>
      <c r="K1870" s="367" t="str">
        <f t="shared" si="124"/>
        <v>F</v>
      </c>
      <c r="L18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0" s="367" t="str">
        <f>"SS2016"&amp;"-"&amp;D1870&amp;"-"&amp;'Order Form'!$P$3&amp;"-4"</f>
        <v>SS2016-0-1-4</v>
      </c>
    </row>
    <row r="1871" spans="1:13" x14ac:dyDescent="0.25">
      <c r="A1871" s="364">
        <f>'Order Form'!A425</f>
        <v>100306</v>
      </c>
      <c r="B1871" s="365">
        <f t="shared" si="122"/>
        <v>100306</v>
      </c>
      <c r="C1871" s="366">
        <f t="shared" si="123"/>
        <v>100306</v>
      </c>
      <c r="D1871" s="367">
        <f>'Order Form'!$N$2</f>
        <v>0</v>
      </c>
      <c r="E1871" s="368">
        <f>'Order Form'!$N$11</f>
        <v>0</v>
      </c>
      <c r="F1871" s="368" t="str">
        <f>IF(ISBLANK('Order Form'!$N$12),"",'Order Form'!$N$12)</f>
        <v/>
      </c>
      <c r="G1871" s="369">
        <f t="shared" ca="1" si="125"/>
        <v>42157</v>
      </c>
      <c r="H1871" s="370">
        <f>'Order Form'!$N$13</f>
        <v>0</v>
      </c>
      <c r="I1871" s="371">
        <f>'Order Form'!E425</f>
        <v>10</v>
      </c>
      <c r="J1871" s="372">
        <f>'Order Form'!N425</f>
        <v>0</v>
      </c>
      <c r="K1871" s="367" t="str">
        <f t="shared" si="124"/>
        <v>F</v>
      </c>
      <c r="L18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1" s="367" t="str">
        <f>"SS2016"&amp;"-"&amp;D1871&amp;"-"&amp;'Order Form'!$P$3&amp;"-4"</f>
        <v>SS2016-0-1-4</v>
      </c>
    </row>
    <row r="1872" spans="1:13" x14ac:dyDescent="0.25">
      <c r="A1872" s="364">
        <f>'Order Form'!A426</f>
        <v>101353</v>
      </c>
      <c r="B1872" s="365">
        <f t="shared" si="122"/>
        <v>101353</v>
      </c>
      <c r="C1872" s="366">
        <f t="shared" si="123"/>
        <v>101353</v>
      </c>
      <c r="D1872" s="367">
        <f>'Order Form'!$N$2</f>
        <v>0</v>
      </c>
      <c r="E1872" s="368">
        <f>'Order Form'!$N$11</f>
        <v>0</v>
      </c>
      <c r="F1872" s="368" t="str">
        <f>IF(ISBLANK('Order Form'!$N$12),"",'Order Form'!$N$12)</f>
        <v/>
      </c>
      <c r="G1872" s="369">
        <f t="shared" ca="1" si="125"/>
        <v>42157</v>
      </c>
      <c r="H1872" s="370">
        <f>'Order Form'!$N$13</f>
        <v>0</v>
      </c>
      <c r="I1872" s="371">
        <f>'Order Form'!E426</f>
        <v>10</v>
      </c>
      <c r="J1872" s="372">
        <f>'Order Form'!N426</f>
        <v>0</v>
      </c>
      <c r="K1872" s="367" t="str">
        <f t="shared" si="124"/>
        <v>F</v>
      </c>
      <c r="L18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2" s="367" t="str">
        <f>"SS2016"&amp;"-"&amp;D1872&amp;"-"&amp;'Order Form'!$P$3&amp;"-4"</f>
        <v>SS2016-0-1-4</v>
      </c>
    </row>
    <row r="1873" spans="1:13" x14ac:dyDescent="0.25">
      <c r="A1873" s="364">
        <f>'Order Form'!A427</f>
        <v>101356</v>
      </c>
      <c r="B1873" s="365">
        <f t="shared" si="122"/>
        <v>101356</v>
      </c>
      <c r="C1873" s="366">
        <f t="shared" si="123"/>
        <v>101356</v>
      </c>
      <c r="D1873" s="367">
        <f>'Order Form'!$N$2</f>
        <v>0</v>
      </c>
      <c r="E1873" s="368">
        <f>'Order Form'!$N$11</f>
        <v>0</v>
      </c>
      <c r="F1873" s="368" t="str">
        <f>IF(ISBLANK('Order Form'!$N$12),"",'Order Form'!$N$12)</f>
        <v/>
      </c>
      <c r="G1873" s="369">
        <f t="shared" ca="1" si="125"/>
        <v>42157</v>
      </c>
      <c r="H1873" s="370">
        <f>'Order Form'!$N$13</f>
        <v>0</v>
      </c>
      <c r="I1873" s="371">
        <f>'Order Form'!E427</f>
        <v>10</v>
      </c>
      <c r="J1873" s="372">
        <f>'Order Form'!N427</f>
        <v>0</v>
      </c>
      <c r="K1873" s="367" t="str">
        <f t="shared" si="124"/>
        <v>F</v>
      </c>
      <c r="L18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3" s="367" t="str">
        <f>"SS2016"&amp;"-"&amp;D1873&amp;"-"&amp;'Order Form'!$P$3&amp;"-4"</f>
        <v>SS2016-0-1-4</v>
      </c>
    </row>
    <row r="1874" spans="1:13" x14ac:dyDescent="0.25">
      <c r="A1874" s="364">
        <f>'Order Form'!A428</f>
        <v>105761</v>
      </c>
      <c r="B1874" s="365">
        <f t="shared" si="122"/>
        <v>105761</v>
      </c>
      <c r="C1874" s="366">
        <f t="shared" si="123"/>
        <v>105761</v>
      </c>
      <c r="D1874" s="367">
        <f>'Order Form'!$N$2</f>
        <v>0</v>
      </c>
      <c r="E1874" s="368">
        <f>'Order Form'!$N$11</f>
        <v>0</v>
      </c>
      <c r="F1874" s="368" t="str">
        <f>IF(ISBLANK('Order Form'!$N$12),"",'Order Form'!$N$12)</f>
        <v/>
      </c>
      <c r="G1874" s="369">
        <f t="shared" ca="1" si="125"/>
        <v>42157</v>
      </c>
      <c r="H1874" s="370">
        <f>'Order Form'!$N$13</f>
        <v>0</v>
      </c>
      <c r="I1874" s="371">
        <f>'Order Form'!E428</f>
        <v>10</v>
      </c>
      <c r="J1874" s="372">
        <f>'Order Form'!N428</f>
        <v>0</v>
      </c>
      <c r="K1874" s="367" t="str">
        <f t="shared" si="124"/>
        <v>F</v>
      </c>
      <c r="L18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4" s="367" t="str">
        <f>"SS2016"&amp;"-"&amp;D1874&amp;"-"&amp;'Order Form'!$P$3&amp;"-4"</f>
        <v>SS2016-0-1-4</v>
      </c>
    </row>
    <row r="1875" spans="1:13" x14ac:dyDescent="0.25">
      <c r="A1875" s="364">
        <f>'Order Form'!A429</f>
        <v>108889</v>
      </c>
      <c r="B1875" s="365">
        <f t="shared" si="122"/>
        <v>108889</v>
      </c>
      <c r="C1875" s="366">
        <f t="shared" si="123"/>
        <v>108889</v>
      </c>
      <c r="D1875" s="367">
        <f>'Order Form'!$N$2</f>
        <v>0</v>
      </c>
      <c r="E1875" s="368">
        <f>'Order Form'!$N$11</f>
        <v>0</v>
      </c>
      <c r="F1875" s="368" t="str">
        <f>IF(ISBLANK('Order Form'!$N$12),"",'Order Form'!$N$12)</f>
        <v/>
      </c>
      <c r="G1875" s="369">
        <f t="shared" ca="1" si="125"/>
        <v>42157</v>
      </c>
      <c r="H1875" s="370">
        <f>'Order Form'!$N$13</f>
        <v>0</v>
      </c>
      <c r="I1875" s="371">
        <f>'Order Form'!E429</f>
        <v>10</v>
      </c>
      <c r="J1875" s="372">
        <f>'Order Form'!N429</f>
        <v>0</v>
      </c>
      <c r="K1875" s="367" t="str">
        <f t="shared" si="124"/>
        <v>F</v>
      </c>
      <c r="L18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5" s="367" t="str">
        <f>"SS2016"&amp;"-"&amp;D1875&amp;"-"&amp;'Order Form'!$P$3&amp;"-4"</f>
        <v>SS2016-0-1-4</v>
      </c>
    </row>
    <row r="1876" spans="1:13" x14ac:dyDescent="0.25">
      <c r="A1876" s="364">
        <f>'Order Form'!A430</f>
        <v>104853</v>
      </c>
      <c r="B1876" s="365">
        <f t="shared" si="122"/>
        <v>104853</v>
      </c>
      <c r="C1876" s="366">
        <f t="shared" si="123"/>
        <v>104853</v>
      </c>
      <c r="D1876" s="367">
        <f>'Order Form'!$N$2</f>
        <v>0</v>
      </c>
      <c r="E1876" s="368">
        <f>'Order Form'!$N$11</f>
        <v>0</v>
      </c>
      <c r="F1876" s="368" t="str">
        <f>IF(ISBLANK('Order Form'!$N$12),"",'Order Form'!$N$12)</f>
        <v/>
      </c>
      <c r="G1876" s="369">
        <f t="shared" ca="1" si="125"/>
        <v>42157</v>
      </c>
      <c r="H1876" s="370">
        <f>'Order Form'!$N$13</f>
        <v>0</v>
      </c>
      <c r="I1876" s="371">
        <f>'Order Form'!E430</f>
        <v>10</v>
      </c>
      <c r="J1876" s="372">
        <f>'Order Form'!N430</f>
        <v>0</v>
      </c>
      <c r="K1876" s="367" t="str">
        <f t="shared" si="124"/>
        <v>F</v>
      </c>
      <c r="L18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6" s="367" t="str">
        <f>"SS2016"&amp;"-"&amp;D1876&amp;"-"&amp;'Order Form'!$P$3&amp;"-4"</f>
        <v>SS2016-0-1-4</v>
      </c>
    </row>
    <row r="1877" spans="1:13" x14ac:dyDescent="0.25">
      <c r="A1877" s="364">
        <f>'Order Form'!A431</f>
        <v>104852</v>
      </c>
      <c r="B1877" s="365">
        <f t="shared" si="122"/>
        <v>104852</v>
      </c>
      <c r="C1877" s="366">
        <f t="shared" si="123"/>
        <v>104852</v>
      </c>
      <c r="D1877" s="367">
        <f>'Order Form'!$N$2</f>
        <v>0</v>
      </c>
      <c r="E1877" s="368">
        <f>'Order Form'!$N$11</f>
        <v>0</v>
      </c>
      <c r="F1877" s="368" t="str">
        <f>IF(ISBLANK('Order Form'!$N$12),"",'Order Form'!$N$12)</f>
        <v/>
      </c>
      <c r="G1877" s="369">
        <f t="shared" ca="1" si="125"/>
        <v>42157</v>
      </c>
      <c r="H1877" s="370">
        <f>'Order Form'!$N$13</f>
        <v>0</v>
      </c>
      <c r="I1877" s="371">
        <f>'Order Form'!E431</f>
        <v>10</v>
      </c>
      <c r="J1877" s="372">
        <f>'Order Form'!N431</f>
        <v>0</v>
      </c>
      <c r="K1877" s="367" t="str">
        <f t="shared" si="124"/>
        <v>F</v>
      </c>
      <c r="L18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7" s="367" t="str">
        <f>"SS2016"&amp;"-"&amp;D1877&amp;"-"&amp;'Order Form'!$P$3&amp;"-4"</f>
        <v>SS2016-0-1-4</v>
      </c>
    </row>
    <row r="1878" spans="1:13" x14ac:dyDescent="0.25">
      <c r="A1878" s="364">
        <f>'Order Form'!A432</f>
        <v>104850</v>
      </c>
      <c r="B1878" s="365">
        <f t="shared" si="122"/>
        <v>104850</v>
      </c>
      <c r="C1878" s="366">
        <f t="shared" si="123"/>
        <v>104850</v>
      </c>
      <c r="D1878" s="367">
        <f>'Order Form'!$N$2</f>
        <v>0</v>
      </c>
      <c r="E1878" s="368">
        <f>'Order Form'!$N$11</f>
        <v>0</v>
      </c>
      <c r="F1878" s="368" t="str">
        <f>IF(ISBLANK('Order Form'!$N$12),"",'Order Form'!$N$12)</f>
        <v/>
      </c>
      <c r="G1878" s="369">
        <f t="shared" ca="1" si="125"/>
        <v>42157</v>
      </c>
      <c r="H1878" s="370">
        <f>'Order Form'!$N$13</f>
        <v>0</v>
      </c>
      <c r="I1878" s="371">
        <f>'Order Form'!E432</f>
        <v>10</v>
      </c>
      <c r="J1878" s="372">
        <f>'Order Form'!N432</f>
        <v>0</v>
      </c>
      <c r="K1878" s="367" t="str">
        <f t="shared" si="124"/>
        <v>F</v>
      </c>
      <c r="L18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8" s="367" t="str">
        <f>"SS2016"&amp;"-"&amp;D1878&amp;"-"&amp;'Order Form'!$P$3&amp;"-4"</f>
        <v>SS2016-0-1-4</v>
      </c>
    </row>
    <row r="1879" spans="1:13" x14ac:dyDescent="0.25">
      <c r="A1879" s="364">
        <f>'Order Form'!A433</f>
        <v>107831</v>
      </c>
      <c r="B1879" s="365">
        <f t="shared" si="122"/>
        <v>107831</v>
      </c>
      <c r="C1879" s="366">
        <f t="shared" si="123"/>
        <v>107831</v>
      </c>
      <c r="D1879" s="367">
        <f>'Order Form'!$N$2</f>
        <v>0</v>
      </c>
      <c r="E1879" s="368">
        <f>'Order Form'!$N$11</f>
        <v>0</v>
      </c>
      <c r="F1879" s="368" t="str">
        <f>IF(ISBLANK('Order Form'!$N$12),"",'Order Form'!$N$12)</f>
        <v/>
      </c>
      <c r="G1879" s="369">
        <f t="shared" ca="1" si="125"/>
        <v>42157</v>
      </c>
      <c r="H1879" s="370">
        <f>'Order Form'!$N$13</f>
        <v>0</v>
      </c>
      <c r="I1879" s="371">
        <f>'Order Form'!E433</f>
        <v>10</v>
      </c>
      <c r="J1879" s="372">
        <f>'Order Form'!N433</f>
        <v>0</v>
      </c>
      <c r="K1879" s="367" t="str">
        <f t="shared" si="124"/>
        <v>F</v>
      </c>
      <c r="L18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79" s="367" t="str">
        <f>"SS2016"&amp;"-"&amp;D1879&amp;"-"&amp;'Order Form'!$P$3&amp;"-4"</f>
        <v>SS2016-0-1-4</v>
      </c>
    </row>
    <row r="1880" spans="1:13" x14ac:dyDescent="0.25">
      <c r="A1880" s="364">
        <f>'Order Form'!A434</f>
        <v>111394</v>
      </c>
      <c r="B1880" s="365">
        <f t="shared" si="122"/>
        <v>111394</v>
      </c>
      <c r="C1880" s="366">
        <f t="shared" si="123"/>
        <v>111394</v>
      </c>
      <c r="D1880" s="367">
        <f>'Order Form'!$N$2</f>
        <v>0</v>
      </c>
      <c r="E1880" s="368">
        <f>'Order Form'!$N$11</f>
        <v>0</v>
      </c>
      <c r="F1880" s="368" t="str">
        <f>IF(ISBLANK('Order Form'!$N$12),"",'Order Form'!$N$12)</f>
        <v/>
      </c>
      <c r="G1880" s="369">
        <f t="shared" ca="1" si="125"/>
        <v>42157</v>
      </c>
      <c r="H1880" s="370">
        <f>'Order Form'!$N$13</f>
        <v>0</v>
      </c>
      <c r="I1880" s="371">
        <f>'Order Form'!E434</f>
        <v>12.5</v>
      </c>
      <c r="J1880" s="372">
        <f>'Order Form'!N434</f>
        <v>0</v>
      </c>
      <c r="K1880" s="367" t="str">
        <f t="shared" si="124"/>
        <v>F</v>
      </c>
      <c r="L18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0" s="367" t="str">
        <f>"SS2016"&amp;"-"&amp;D1880&amp;"-"&amp;'Order Form'!$P$3&amp;"-4"</f>
        <v>SS2016-0-1-4</v>
      </c>
    </row>
    <row r="1881" spans="1:13" x14ac:dyDescent="0.25">
      <c r="A1881" s="364">
        <f>'Order Form'!A435</f>
        <v>108901</v>
      </c>
      <c r="B1881" s="365">
        <f t="shared" si="122"/>
        <v>108901</v>
      </c>
      <c r="C1881" s="366">
        <f t="shared" si="123"/>
        <v>108901</v>
      </c>
      <c r="D1881" s="367">
        <f>'Order Form'!$N$2</f>
        <v>0</v>
      </c>
      <c r="E1881" s="368">
        <f>'Order Form'!$N$11</f>
        <v>0</v>
      </c>
      <c r="F1881" s="368" t="str">
        <f>IF(ISBLANK('Order Form'!$N$12),"",'Order Form'!$N$12)</f>
        <v/>
      </c>
      <c r="G1881" s="369">
        <f t="shared" ca="1" si="125"/>
        <v>42157</v>
      </c>
      <c r="H1881" s="370">
        <f>'Order Form'!$N$13</f>
        <v>0</v>
      </c>
      <c r="I1881" s="371">
        <f>'Order Form'!E435</f>
        <v>12.5</v>
      </c>
      <c r="J1881" s="372">
        <f>'Order Form'!N435</f>
        <v>0</v>
      </c>
      <c r="K1881" s="367" t="str">
        <f t="shared" si="124"/>
        <v>F</v>
      </c>
      <c r="L18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1" s="367" t="str">
        <f>"SS2016"&amp;"-"&amp;D1881&amp;"-"&amp;'Order Form'!$P$3&amp;"-4"</f>
        <v>SS2016-0-1-4</v>
      </c>
    </row>
    <row r="1882" spans="1:13" x14ac:dyDescent="0.25">
      <c r="A1882" s="364">
        <f>'Order Form'!A436</f>
        <v>111393</v>
      </c>
      <c r="B1882" s="365">
        <f t="shared" si="122"/>
        <v>111393</v>
      </c>
      <c r="C1882" s="366">
        <f t="shared" si="123"/>
        <v>111393</v>
      </c>
      <c r="D1882" s="367">
        <f>'Order Form'!$N$2</f>
        <v>0</v>
      </c>
      <c r="E1882" s="368">
        <f>'Order Form'!$N$11</f>
        <v>0</v>
      </c>
      <c r="F1882" s="368" t="str">
        <f>IF(ISBLANK('Order Form'!$N$12),"",'Order Form'!$N$12)</f>
        <v/>
      </c>
      <c r="G1882" s="369">
        <f t="shared" ca="1" si="125"/>
        <v>42157</v>
      </c>
      <c r="H1882" s="370">
        <f>'Order Form'!$N$13</f>
        <v>0</v>
      </c>
      <c r="I1882" s="371">
        <f>'Order Form'!E436</f>
        <v>12.5</v>
      </c>
      <c r="J1882" s="372">
        <f>'Order Form'!N436</f>
        <v>0</v>
      </c>
      <c r="K1882" s="367" t="str">
        <f t="shared" si="124"/>
        <v>F</v>
      </c>
      <c r="L18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2" s="367" t="str">
        <f>"SS2016"&amp;"-"&amp;D1882&amp;"-"&amp;'Order Form'!$P$3&amp;"-4"</f>
        <v>SS2016-0-1-4</v>
      </c>
    </row>
    <row r="1883" spans="1:13" x14ac:dyDescent="0.25">
      <c r="A1883" s="364">
        <f>'Order Form'!A437</f>
        <v>111395</v>
      </c>
      <c r="B1883" s="365">
        <f t="shared" si="122"/>
        <v>111395</v>
      </c>
      <c r="C1883" s="366">
        <f t="shared" si="123"/>
        <v>111395</v>
      </c>
      <c r="D1883" s="367">
        <f>'Order Form'!$N$2</f>
        <v>0</v>
      </c>
      <c r="E1883" s="368">
        <f>'Order Form'!$N$11</f>
        <v>0</v>
      </c>
      <c r="F1883" s="368" t="str">
        <f>IF(ISBLANK('Order Form'!$N$12),"",'Order Form'!$N$12)</f>
        <v/>
      </c>
      <c r="G1883" s="369">
        <f t="shared" ca="1" si="125"/>
        <v>42157</v>
      </c>
      <c r="H1883" s="370">
        <f>'Order Form'!$N$13</f>
        <v>0</v>
      </c>
      <c r="I1883" s="371">
        <f>'Order Form'!E437</f>
        <v>12.5</v>
      </c>
      <c r="J1883" s="372">
        <f>'Order Form'!N437</f>
        <v>0</v>
      </c>
      <c r="K1883" s="367" t="str">
        <f t="shared" si="124"/>
        <v>F</v>
      </c>
      <c r="L18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3" s="367" t="str">
        <f>"SS2016"&amp;"-"&amp;D1883&amp;"-"&amp;'Order Form'!$P$3&amp;"-4"</f>
        <v>SS2016-0-1-4</v>
      </c>
    </row>
    <row r="1884" spans="1:13" x14ac:dyDescent="0.25">
      <c r="A1884" s="364">
        <f>'Order Form'!A438</f>
        <v>111392</v>
      </c>
      <c r="B1884" s="365">
        <f t="shared" si="122"/>
        <v>111392</v>
      </c>
      <c r="C1884" s="366">
        <f t="shared" si="123"/>
        <v>111392</v>
      </c>
      <c r="D1884" s="367">
        <f>'Order Form'!$N$2</f>
        <v>0</v>
      </c>
      <c r="E1884" s="368">
        <f>'Order Form'!$N$11</f>
        <v>0</v>
      </c>
      <c r="F1884" s="368" t="str">
        <f>IF(ISBLANK('Order Form'!$N$12),"",'Order Form'!$N$12)</f>
        <v/>
      </c>
      <c r="G1884" s="369">
        <f t="shared" ca="1" si="125"/>
        <v>42157</v>
      </c>
      <c r="H1884" s="370">
        <f>'Order Form'!$N$13</f>
        <v>0</v>
      </c>
      <c r="I1884" s="371">
        <f>'Order Form'!E438</f>
        <v>12.5</v>
      </c>
      <c r="J1884" s="372">
        <f>'Order Form'!N438</f>
        <v>0</v>
      </c>
      <c r="K1884" s="367" t="str">
        <f t="shared" si="124"/>
        <v>F</v>
      </c>
      <c r="L18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4" s="367" t="str">
        <f>"SS2016"&amp;"-"&amp;D1884&amp;"-"&amp;'Order Form'!$P$3&amp;"-4"</f>
        <v>SS2016-0-1-4</v>
      </c>
    </row>
    <row r="1885" spans="1:13" x14ac:dyDescent="0.25">
      <c r="A1885" s="364">
        <f>'Order Form'!A439</f>
        <v>111396</v>
      </c>
      <c r="B1885" s="365">
        <f t="shared" si="122"/>
        <v>111396</v>
      </c>
      <c r="C1885" s="366">
        <f t="shared" si="123"/>
        <v>111396</v>
      </c>
      <c r="D1885" s="367">
        <f>'Order Form'!$N$2</f>
        <v>0</v>
      </c>
      <c r="E1885" s="368">
        <f>'Order Form'!$N$11</f>
        <v>0</v>
      </c>
      <c r="F1885" s="368" t="str">
        <f>IF(ISBLANK('Order Form'!$N$12),"",'Order Form'!$N$12)</f>
        <v/>
      </c>
      <c r="G1885" s="369">
        <f t="shared" ca="1" si="125"/>
        <v>42157</v>
      </c>
      <c r="H1885" s="370">
        <f>'Order Form'!$N$13</f>
        <v>0</v>
      </c>
      <c r="I1885" s="371">
        <f>'Order Form'!E439</f>
        <v>12.5</v>
      </c>
      <c r="J1885" s="372">
        <f>'Order Form'!N439</f>
        <v>0</v>
      </c>
      <c r="K1885" s="367" t="str">
        <f t="shared" si="124"/>
        <v>F</v>
      </c>
      <c r="L18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5" s="367" t="str">
        <f>"SS2016"&amp;"-"&amp;D1885&amp;"-"&amp;'Order Form'!$P$3&amp;"-4"</f>
        <v>SS2016-0-1-4</v>
      </c>
    </row>
    <row r="1886" spans="1:13" x14ac:dyDescent="0.25">
      <c r="A1886" s="364">
        <f>'Order Form'!A440</f>
        <v>111628.999</v>
      </c>
      <c r="B1886" s="365">
        <f t="shared" si="122"/>
        <v>111628.999</v>
      </c>
      <c r="C1886" s="366">
        <f t="shared" si="123"/>
        <v>111628.999</v>
      </c>
      <c r="D1886" s="367">
        <f>'Order Form'!$N$2</f>
        <v>0</v>
      </c>
      <c r="E1886" s="368">
        <f>'Order Form'!$N$11</f>
        <v>0</v>
      </c>
      <c r="F1886" s="368" t="str">
        <f>IF(ISBLANK('Order Form'!$N$12),"",'Order Form'!$N$12)</f>
        <v/>
      </c>
      <c r="G1886" s="369">
        <f t="shared" ca="1" si="125"/>
        <v>42157</v>
      </c>
      <c r="H1886" s="370">
        <f>'Order Form'!$N$13</f>
        <v>0</v>
      </c>
      <c r="I1886" s="371">
        <f>'Order Form'!E440</f>
        <v>13.5</v>
      </c>
      <c r="J1886" s="372">
        <f>'Order Form'!N440</f>
        <v>0</v>
      </c>
      <c r="K1886" s="367" t="str">
        <f t="shared" si="124"/>
        <v>F</v>
      </c>
      <c r="L18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6" s="367" t="str">
        <f>"SS2016"&amp;"-"&amp;D1886&amp;"-"&amp;'Order Form'!$P$3&amp;"-4"</f>
        <v>SS2016-0-1-4</v>
      </c>
    </row>
    <row r="1887" spans="1:13" x14ac:dyDescent="0.25">
      <c r="A1887" s="364">
        <f>'Order Form'!A441</f>
        <v>111628.75199999999</v>
      </c>
      <c r="B1887" s="365">
        <f t="shared" si="122"/>
        <v>111628.75199999999</v>
      </c>
      <c r="C1887" s="366">
        <f t="shared" si="123"/>
        <v>111628.75199999999</v>
      </c>
      <c r="D1887" s="367">
        <f>'Order Form'!$N$2</f>
        <v>0</v>
      </c>
      <c r="E1887" s="368">
        <f>'Order Form'!$N$11</f>
        <v>0</v>
      </c>
      <c r="F1887" s="368" t="str">
        <f>IF(ISBLANK('Order Form'!$N$12),"",'Order Form'!$N$12)</f>
        <v/>
      </c>
      <c r="G1887" s="369">
        <f t="shared" ca="1" si="125"/>
        <v>42157</v>
      </c>
      <c r="H1887" s="370">
        <f>'Order Form'!$N$13</f>
        <v>0</v>
      </c>
      <c r="I1887" s="371">
        <f>'Order Form'!E441</f>
        <v>13.5</v>
      </c>
      <c r="J1887" s="372">
        <f>'Order Form'!N441</f>
        <v>0</v>
      </c>
      <c r="K1887" s="367" t="str">
        <f t="shared" si="124"/>
        <v>F</v>
      </c>
      <c r="L18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7" s="367" t="str">
        <f>"SS2016"&amp;"-"&amp;D1887&amp;"-"&amp;'Order Form'!$P$3&amp;"-4"</f>
        <v>SS2016-0-1-4</v>
      </c>
    </row>
    <row r="1888" spans="1:13" x14ac:dyDescent="0.25">
      <c r="A1888" s="364">
        <f>'Order Form'!A442</f>
        <v>111628.42</v>
      </c>
      <c r="B1888" s="365">
        <f t="shared" si="122"/>
        <v>111628.42</v>
      </c>
      <c r="C1888" s="366">
        <f t="shared" si="123"/>
        <v>111628.42</v>
      </c>
      <c r="D1888" s="367">
        <f>'Order Form'!$N$2</f>
        <v>0</v>
      </c>
      <c r="E1888" s="368">
        <f>'Order Form'!$N$11</f>
        <v>0</v>
      </c>
      <c r="F1888" s="368" t="str">
        <f>IF(ISBLANK('Order Form'!$N$12),"",'Order Form'!$N$12)</f>
        <v/>
      </c>
      <c r="G1888" s="369">
        <f t="shared" ca="1" si="125"/>
        <v>42157</v>
      </c>
      <c r="H1888" s="370">
        <f>'Order Form'!$N$13</f>
        <v>0</v>
      </c>
      <c r="I1888" s="371">
        <f>'Order Form'!E442</f>
        <v>13.5</v>
      </c>
      <c r="J1888" s="372">
        <f>'Order Form'!N442</f>
        <v>0</v>
      </c>
      <c r="K1888" s="367" t="str">
        <f t="shared" si="124"/>
        <v>F</v>
      </c>
      <c r="L18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8" s="367" t="str">
        <f>"SS2016"&amp;"-"&amp;D1888&amp;"-"&amp;'Order Form'!$P$3&amp;"-4"</f>
        <v>SS2016-0-1-4</v>
      </c>
    </row>
    <row r="1889" spans="1:13" x14ac:dyDescent="0.25">
      <c r="A1889" s="364">
        <f>'Order Form'!A443</f>
        <v>111628.791</v>
      </c>
      <c r="B1889" s="365">
        <f t="shared" si="122"/>
        <v>111628.791</v>
      </c>
      <c r="C1889" s="366">
        <f t="shared" si="123"/>
        <v>111628.791</v>
      </c>
      <c r="D1889" s="367">
        <f>'Order Form'!$N$2</f>
        <v>0</v>
      </c>
      <c r="E1889" s="368">
        <f>'Order Form'!$N$11</f>
        <v>0</v>
      </c>
      <c r="F1889" s="368" t="str">
        <f>IF(ISBLANK('Order Form'!$N$12),"",'Order Form'!$N$12)</f>
        <v/>
      </c>
      <c r="G1889" s="369">
        <f t="shared" ca="1" si="125"/>
        <v>42157</v>
      </c>
      <c r="H1889" s="370">
        <f>'Order Form'!$N$13</f>
        <v>0</v>
      </c>
      <c r="I1889" s="371">
        <f>'Order Form'!E443</f>
        <v>13.5</v>
      </c>
      <c r="J1889" s="372">
        <f>'Order Form'!N443</f>
        <v>0</v>
      </c>
      <c r="K1889" s="367" t="str">
        <f t="shared" si="124"/>
        <v>F</v>
      </c>
      <c r="L18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89" s="367" t="str">
        <f>"SS2016"&amp;"-"&amp;D1889&amp;"-"&amp;'Order Form'!$P$3&amp;"-4"</f>
        <v>SS2016-0-1-4</v>
      </c>
    </row>
    <row r="1890" spans="1:13" x14ac:dyDescent="0.25">
      <c r="A1890" s="364">
        <f>'Order Form'!A444</f>
        <v>105679</v>
      </c>
      <c r="B1890" s="365">
        <f t="shared" si="122"/>
        <v>105679</v>
      </c>
      <c r="C1890" s="366">
        <f t="shared" si="123"/>
        <v>105679</v>
      </c>
      <c r="D1890" s="367">
        <f>'Order Form'!$N$2</f>
        <v>0</v>
      </c>
      <c r="E1890" s="368">
        <f>'Order Form'!$N$11</f>
        <v>0</v>
      </c>
      <c r="F1890" s="368" t="str">
        <f>IF(ISBLANK('Order Form'!$N$12),"",'Order Form'!$N$12)</f>
        <v/>
      </c>
      <c r="G1890" s="369">
        <f t="shared" ca="1" si="125"/>
        <v>42157</v>
      </c>
      <c r="H1890" s="370">
        <f>'Order Form'!$N$13</f>
        <v>0</v>
      </c>
      <c r="I1890" s="371">
        <f>'Order Form'!E444</f>
        <v>16</v>
      </c>
      <c r="J1890" s="372">
        <f>'Order Form'!N444</f>
        <v>0</v>
      </c>
      <c r="K1890" s="367" t="str">
        <f t="shared" si="124"/>
        <v>F</v>
      </c>
      <c r="L18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0" s="367" t="str">
        <f>"SS2016"&amp;"-"&amp;D1890&amp;"-"&amp;'Order Form'!$P$3&amp;"-4"</f>
        <v>SS2016-0-1-4</v>
      </c>
    </row>
    <row r="1891" spans="1:13" x14ac:dyDescent="0.25">
      <c r="A1891" s="364">
        <f>'Order Form'!A445</f>
        <v>108812</v>
      </c>
      <c r="B1891" s="365">
        <f t="shared" si="122"/>
        <v>108812</v>
      </c>
      <c r="C1891" s="366">
        <f t="shared" si="123"/>
        <v>108812</v>
      </c>
      <c r="D1891" s="367">
        <f>'Order Form'!$N$2</f>
        <v>0</v>
      </c>
      <c r="E1891" s="368">
        <f>'Order Form'!$N$11</f>
        <v>0</v>
      </c>
      <c r="F1891" s="368" t="str">
        <f>IF(ISBLANK('Order Form'!$N$12),"",'Order Form'!$N$12)</f>
        <v/>
      </c>
      <c r="G1891" s="369">
        <f t="shared" ca="1" si="125"/>
        <v>42157</v>
      </c>
      <c r="H1891" s="370">
        <f>'Order Form'!$N$13</f>
        <v>0</v>
      </c>
      <c r="I1891" s="371">
        <f>'Order Form'!E445</f>
        <v>14.5</v>
      </c>
      <c r="J1891" s="372">
        <f>'Order Form'!N445</f>
        <v>0</v>
      </c>
      <c r="K1891" s="367" t="str">
        <f t="shared" si="124"/>
        <v>F</v>
      </c>
      <c r="L18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1" s="367" t="str">
        <f>"SS2016"&amp;"-"&amp;D1891&amp;"-"&amp;'Order Form'!$P$3&amp;"-4"</f>
        <v>SS2016-0-1-4</v>
      </c>
    </row>
    <row r="1892" spans="1:13" x14ac:dyDescent="0.25">
      <c r="A1892" s="364">
        <f>'Order Form'!A446</f>
        <v>101014</v>
      </c>
      <c r="B1892" s="365">
        <f t="shared" si="122"/>
        <v>101014</v>
      </c>
      <c r="C1892" s="366">
        <f t="shared" si="123"/>
        <v>101014</v>
      </c>
      <c r="D1892" s="367">
        <f>'Order Form'!$N$2</f>
        <v>0</v>
      </c>
      <c r="E1892" s="368">
        <f>'Order Form'!$N$11</f>
        <v>0</v>
      </c>
      <c r="F1892" s="368" t="str">
        <f>IF(ISBLANK('Order Form'!$N$12),"",'Order Form'!$N$12)</f>
        <v/>
      </c>
      <c r="G1892" s="369">
        <f t="shared" ca="1" si="125"/>
        <v>42157</v>
      </c>
      <c r="H1892" s="370">
        <f>'Order Form'!$N$13</f>
        <v>0</v>
      </c>
      <c r="I1892" s="371">
        <f>'Order Form'!E446</f>
        <v>14.5</v>
      </c>
      <c r="J1892" s="372">
        <f>'Order Form'!N446</f>
        <v>0</v>
      </c>
      <c r="K1892" s="367" t="str">
        <f t="shared" si="124"/>
        <v>F</v>
      </c>
      <c r="L18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2" s="367" t="str">
        <f>"SS2016"&amp;"-"&amp;D1892&amp;"-"&amp;'Order Form'!$P$3&amp;"-4"</f>
        <v>SS2016-0-1-4</v>
      </c>
    </row>
    <row r="1893" spans="1:13" x14ac:dyDescent="0.25">
      <c r="A1893" s="364">
        <f>'Order Form'!A447</f>
        <v>100638</v>
      </c>
      <c r="B1893" s="365">
        <f t="shared" si="122"/>
        <v>100638</v>
      </c>
      <c r="C1893" s="366">
        <f t="shared" si="123"/>
        <v>100638</v>
      </c>
      <c r="D1893" s="367">
        <f>'Order Form'!$N$2</f>
        <v>0</v>
      </c>
      <c r="E1893" s="368">
        <f>'Order Form'!$N$11</f>
        <v>0</v>
      </c>
      <c r="F1893" s="368" t="str">
        <f>IF(ISBLANK('Order Form'!$N$12),"",'Order Form'!$N$12)</f>
        <v/>
      </c>
      <c r="G1893" s="369">
        <f t="shared" ca="1" si="125"/>
        <v>42157</v>
      </c>
      <c r="H1893" s="370">
        <f>'Order Form'!$N$13</f>
        <v>0</v>
      </c>
      <c r="I1893" s="371">
        <f>'Order Form'!E447</f>
        <v>14.5</v>
      </c>
      <c r="J1893" s="372">
        <f>'Order Form'!N447</f>
        <v>0</v>
      </c>
      <c r="K1893" s="367" t="str">
        <f t="shared" si="124"/>
        <v>F</v>
      </c>
      <c r="L18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3" s="367" t="str">
        <f>"SS2016"&amp;"-"&amp;D1893&amp;"-"&amp;'Order Form'!$P$3&amp;"-4"</f>
        <v>SS2016-0-1-4</v>
      </c>
    </row>
    <row r="1894" spans="1:13" x14ac:dyDescent="0.25">
      <c r="A1894" s="364">
        <f>'Order Form'!A448</f>
        <v>111335</v>
      </c>
      <c r="B1894" s="365">
        <f t="shared" si="122"/>
        <v>111335</v>
      </c>
      <c r="C1894" s="366">
        <f t="shared" si="123"/>
        <v>111335</v>
      </c>
      <c r="D1894" s="367">
        <f>'Order Form'!$N$2</f>
        <v>0</v>
      </c>
      <c r="E1894" s="368">
        <f>'Order Form'!$N$11</f>
        <v>0</v>
      </c>
      <c r="F1894" s="368" t="str">
        <f>IF(ISBLANK('Order Form'!$N$12),"",'Order Form'!$N$12)</f>
        <v/>
      </c>
      <c r="G1894" s="369">
        <f t="shared" ca="1" si="125"/>
        <v>42157</v>
      </c>
      <c r="H1894" s="370">
        <f>'Order Form'!$N$13</f>
        <v>0</v>
      </c>
      <c r="I1894" s="371">
        <f>'Order Form'!E448</f>
        <v>14.5</v>
      </c>
      <c r="J1894" s="372">
        <f>'Order Form'!N448</f>
        <v>0</v>
      </c>
      <c r="K1894" s="367" t="str">
        <f t="shared" si="124"/>
        <v>F</v>
      </c>
      <c r="L18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4" s="367" t="str">
        <f>"SS2016"&amp;"-"&amp;D1894&amp;"-"&amp;'Order Form'!$P$3&amp;"-4"</f>
        <v>SS2016-0-1-4</v>
      </c>
    </row>
    <row r="1895" spans="1:13" x14ac:dyDescent="0.25">
      <c r="A1895" s="364">
        <f>'Order Form'!A449</f>
        <v>100202</v>
      </c>
      <c r="B1895" s="365">
        <f t="shared" si="122"/>
        <v>100202</v>
      </c>
      <c r="C1895" s="366">
        <f t="shared" si="123"/>
        <v>100202</v>
      </c>
      <c r="D1895" s="367">
        <f>'Order Form'!$N$2</f>
        <v>0</v>
      </c>
      <c r="E1895" s="368">
        <f>'Order Form'!$N$11</f>
        <v>0</v>
      </c>
      <c r="F1895" s="368" t="str">
        <f>IF(ISBLANK('Order Form'!$N$12),"",'Order Form'!$N$12)</f>
        <v/>
      </c>
      <c r="G1895" s="369">
        <f t="shared" ca="1" si="125"/>
        <v>42157</v>
      </c>
      <c r="H1895" s="370">
        <f>'Order Form'!$N$13</f>
        <v>0</v>
      </c>
      <c r="I1895" s="371">
        <f>'Order Form'!E449</f>
        <v>14.5</v>
      </c>
      <c r="J1895" s="372">
        <f>'Order Form'!N449</f>
        <v>0</v>
      </c>
      <c r="K1895" s="367" t="str">
        <f t="shared" si="124"/>
        <v>F</v>
      </c>
      <c r="L18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5" s="367" t="str">
        <f>"SS2016"&amp;"-"&amp;D1895&amp;"-"&amp;'Order Form'!$P$3&amp;"-4"</f>
        <v>SS2016-0-1-4</v>
      </c>
    </row>
    <row r="1896" spans="1:13" x14ac:dyDescent="0.25">
      <c r="A1896" s="364">
        <f>'Order Form'!A450</f>
        <v>100203</v>
      </c>
      <c r="B1896" s="365">
        <f t="shared" si="122"/>
        <v>100203</v>
      </c>
      <c r="C1896" s="366">
        <f t="shared" si="123"/>
        <v>100203</v>
      </c>
      <c r="D1896" s="367">
        <f>'Order Form'!$N$2</f>
        <v>0</v>
      </c>
      <c r="E1896" s="368">
        <f>'Order Form'!$N$11</f>
        <v>0</v>
      </c>
      <c r="F1896" s="368" t="str">
        <f>IF(ISBLANK('Order Form'!$N$12),"",'Order Form'!$N$12)</f>
        <v/>
      </c>
      <c r="G1896" s="369">
        <f t="shared" ca="1" si="125"/>
        <v>42157</v>
      </c>
      <c r="H1896" s="370">
        <f>'Order Form'!$N$13</f>
        <v>0</v>
      </c>
      <c r="I1896" s="371">
        <f>'Order Form'!E450</f>
        <v>14.5</v>
      </c>
      <c r="J1896" s="372">
        <f>'Order Form'!N450</f>
        <v>0</v>
      </c>
      <c r="K1896" s="367" t="str">
        <f t="shared" si="124"/>
        <v>F</v>
      </c>
      <c r="L18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6" s="367" t="str">
        <f>"SS2016"&amp;"-"&amp;D1896&amp;"-"&amp;'Order Form'!$P$3&amp;"-4"</f>
        <v>SS2016-0-1-4</v>
      </c>
    </row>
    <row r="1897" spans="1:13" x14ac:dyDescent="0.25">
      <c r="A1897" s="364">
        <f>'Order Form'!A451</f>
        <v>100637</v>
      </c>
      <c r="B1897" s="365">
        <f t="shared" si="122"/>
        <v>100637</v>
      </c>
      <c r="C1897" s="366">
        <f t="shared" si="123"/>
        <v>100637</v>
      </c>
      <c r="D1897" s="367">
        <f>'Order Form'!$N$2</f>
        <v>0</v>
      </c>
      <c r="E1897" s="368">
        <f>'Order Form'!$N$11</f>
        <v>0</v>
      </c>
      <c r="F1897" s="368" t="str">
        <f>IF(ISBLANK('Order Form'!$N$12),"",'Order Form'!$N$12)</f>
        <v/>
      </c>
      <c r="G1897" s="369">
        <f t="shared" ca="1" si="125"/>
        <v>42157</v>
      </c>
      <c r="H1897" s="370">
        <f>'Order Form'!$N$13</f>
        <v>0</v>
      </c>
      <c r="I1897" s="371">
        <f>'Order Form'!E451</f>
        <v>14.5</v>
      </c>
      <c r="J1897" s="372">
        <f>'Order Form'!N451</f>
        <v>0</v>
      </c>
      <c r="K1897" s="367" t="str">
        <f t="shared" si="124"/>
        <v>F</v>
      </c>
      <c r="L18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7" s="367" t="str">
        <f>"SS2016"&amp;"-"&amp;D1897&amp;"-"&amp;'Order Form'!$P$3&amp;"-4"</f>
        <v>SS2016-0-1-4</v>
      </c>
    </row>
    <row r="1898" spans="1:13" x14ac:dyDescent="0.25">
      <c r="A1898" s="364">
        <f>'Order Form'!A452</f>
        <v>100471</v>
      </c>
      <c r="B1898" s="365">
        <f t="shared" si="122"/>
        <v>100471</v>
      </c>
      <c r="C1898" s="366">
        <f t="shared" si="123"/>
        <v>100471</v>
      </c>
      <c r="D1898" s="367">
        <f>'Order Form'!$N$2</f>
        <v>0</v>
      </c>
      <c r="E1898" s="368">
        <f>'Order Form'!$N$11</f>
        <v>0</v>
      </c>
      <c r="F1898" s="368" t="str">
        <f>IF(ISBLANK('Order Form'!$N$12),"",'Order Form'!$N$12)</f>
        <v/>
      </c>
      <c r="G1898" s="369">
        <f t="shared" ca="1" si="125"/>
        <v>42157</v>
      </c>
      <c r="H1898" s="370">
        <f>'Order Form'!$N$13</f>
        <v>0</v>
      </c>
      <c r="I1898" s="371">
        <f>'Order Form'!E452</f>
        <v>16</v>
      </c>
      <c r="J1898" s="372">
        <f>'Order Form'!N452</f>
        <v>0</v>
      </c>
      <c r="K1898" s="367" t="str">
        <f t="shared" si="124"/>
        <v>F</v>
      </c>
      <c r="L18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8" s="367" t="str">
        <f>"SS2016"&amp;"-"&amp;D1898&amp;"-"&amp;'Order Form'!$P$3&amp;"-4"</f>
        <v>SS2016-0-1-4</v>
      </c>
    </row>
    <row r="1899" spans="1:13" x14ac:dyDescent="0.25">
      <c r="A1899" s="364">
        <f>'Order Form'!A453</f>
        <v>100473</v>
      </c>
      <c r="B1899" s="365">
        <f t="shared" si="122"/>
        <v>100473</v>
      </c>
      <c r="C1899" s="366">
        <f t="shared" si="123"/>
        <v>100473</v>
      </c>
      <c r="D1899" s="367">
        <f>'Order Form'!$N$2</f>
        <v>0</v>
      </c>
      <c r="E1899" s="368">
        <f>'Order Form'!$N$11</f>
        <v>0</v>
      </c>
      <c r="F1899" s="368" t="str">
        <f>IF(ISBLANK('Order Form'!$N$12),"",'Order Form'!$N$12)</f>
        <v/>
      </c>
      <c r="G1899" s="369">
        <f t="shared" ca="1" si="125"/>
        <v>42157</v>
      </c>
      <c r="H1899" s="370">
        <f>'Order Form'!$N$13</f>
        <v>0</v>
      </c>
      <c r="I1899" s="371">
        <f>'Order Form'!E453</f>
        <v>16</v>
      </c>
      <c r="J1899" s="372">
        <f>'Order Form'!N453</f>
        <v>0</v>
      </c>
      <c r="K1899" s="367" t="str">
        <f t="shared" si="124"/>
        <v>F</v>
      </c>
      <c r="L18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899" s="367" t="str">
        <f>"SS2016"&amp;"-"&amp;D1899&amp;"-"&amp;'Order Form'!$P$3&amp;"-4"</f>
        <v>SS2016-0-1-4</v>
      </c>
    </row>
    <row r="1900" spans="1:13" x14ac:dyDescent="0.25">
      <c r="A1900" s="364">
        <f>'Order Form'!A454</f>
        <v>101070</v>
      </c>
      <c r="B1900" s="365">
        <f t="shared" si="122"/>
        <v>101070</v>
      </c>
      <c r="C1900" s="366">
        <f t="shared" si="123"/>
        <v>101070</v>
      </c>
      <c r="D1900" s="367">
        <f>'Order Form'!$N$2</f>
        <v>0</v>
      </c>
      <c r="E1900" s="368">
        <f>'Order Form'!$N$11</f>
        <v>0</v>
      </c>
      <c r="F1900" s="368" t="str">
        <f>IF(ISBLANK('Order Form'!$N$12),"",'Order Form'!$N$12)</f>
        <v/>
      </c>
      <c r="G1900" s="369">
        <f t="shared" ca="1" si="125"/>
        <v>42157</v>
      </c>
      <c r="H1900" s="370">
        <f>'Order Form'!$N$13</f>
        <v>0</v>
      </c>
      <c r="I1900" s="371">
        <f>'Order Form'!E454</f>
        <v>16</v>
      </c>
      <c r="J1900" s="372">
        <f>'Order Form'!N454</f>
        <v>0</v>
      </c>
      <c r="K1900" s="367" t="str">
        <f t="shared" si="124"/>
        <v>F</v>
      </c>
      <c r="L19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0" s="367" t="str">
        <f>"SS2016"&amp;"-"&amp;D1900&amp;"-"&amp;'Order Form'!$P$3&amp;"-4"</f>
        <v>SS2016-0-1-4</v>
      </c>
    </row>
    <row r="1901" spans="1:13" x14ac:dyDescent="0.25">
      <c r="A1901" s="364">
        <f>'Order Form'!A455</f>
        <v>100469</v>
      </c>
      <c r="B1901" s="365">
        <f t="shared" si="122"/>
        <v>100469</v>
      </c>
      <c r="C1901" s="366">
        <f t="shared" si="123"/>
        <v>100469</v>
      </c>
      <c r="D1901" s="367">
        <f>'Order Form'!$N$2</f>
        <v>0</v>
      </c>
      <c r="E1901" s="368">
        <f>'Order Form'!$N$11</f>
        <v>0</v>
      </c>
      <c r="F1901" s="368" t="str">
        <f>IF(ISBLANK('Order Form'!$N$12),"",'Order Form'!$N$12)</f>
        <v/>
      </c>
      <c r="G1901" s="369">
        <f t="shared" ca="1" si="125"/>
        <v>42157</v>
      </c>
      <c r="H1901" s="370">
        <f>'Order Form'!$N$13</f>
        <v>0</v>
      </c>
      <c r="I1901" s="371">
        <f>'Order Form'!E455</f>
        <v>16</v>
      </c>
      <c r="J1901" s="372">
        <f>'Order Form'!N455</f>
        <v>0</v>
      </c>
      <c r="K1901" s="367" t="str">
        <f t="shared" si="124"/>
        <v>F</v>
      </c>
      <c r="L19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1" s="367" t="str">
        <f>"SS2016"&amp;"-"&amp;D1901&amp;"-"&amp;'Order Form'!$P$3&amp;"-4"</f>
        <v>SS2016-0-1-4</v>
      </c>
    </row>
    <row r="1902" spans="1:13" x14ac:dyDescent="0.25">
      <c r="A1902" s="364">
        <f>'Order Form'!A456</f>
        <v>111380</v>
      </c>
      <c r="B1902" s="365">
        <f t="shared" si="122"/>
        <v>111380</v>
      </c>
      <c r="C1902" s="366">
        <f t="shared" si="123"/>
        <v>111380</v>
      </c>
      <c r="D1902" s="367">
        <f>'Order Form'!$N$2</f>
        <v>0</v>
      </c>
      <c r="E1902" s="368">
        <f>'Order Form'!$N$11</f>
        <v>0</v>
      </c>
      <c r="F1902" s="368" t="str">
        <f>IF(ISBLANK('Order Form'!$N$12),"",'Order Form'!$N$12)</f>
        <v/>
      </c>
      <c r="G1902" s="369">
        <f t="shared" ca="1" si="125"/>
        <v>42157</v>
      </c>
      <c r="H1902" s="370">
        <f>'Order Form'!$N$13</f>
        <v>0</v>
      </c>
      <c r="I1902" s="371">
        <f>'Order Form'!E456</f>
        <v>16</v>
      </c>
      <c r="J1902" s="372">
        <f>'Order Form'!N456</f>
        <v>0</v>
      </c>
      <c r="K1902" s="367" t="str">
        <f t="shared" si="124"/>
        <v>F</v>
      </c>
      <c r="L19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2" s="367" t="str">
        <f>"SS2016"&amp;"-"&amp;D1902&amp;"-"&amp;'Order Form'!$P$3&amp;"-4"</f>
        <v>SS2016-0-1-4</v>
      </c>
    </row>
    <row r="1903" spans="1:13" x14ac:dyDescent="0.25">
      <c r="A1903" s="364">
        <f>'Order Form'!A457</f>
        <v>108373</v>
      </c>
      <c r="B1903" s="365">
        <f t="shared" si="122"/>
        <v>108373</v>
      </c>
      <c r="C1903" s="366">
        <f t="shared" si="123"/>
        <v>108373</v>
      </c>
      <c r="D1903" s="367">
        <f>'Order Form'!$N$2</f>
        <v>0</v>
      </c>
      <c r="E1903" s="368">
        <f>'Order Form'!$N$11</f>
        <v>0</v>
      </c>
      <c r="F1903" s="368" t="str">
        <f>IF(ISBLANK('Order Form'!$N$12),"",'Order Form'!$N$12)</f>
        <v/>
      </c>
      <c r="G1903" s="369">
        <f t="shared" ca="1" si="125"/>
        <v>42157</v>
      </c>
      <c r="H1903" s="370">
        <f>'Order Form'!$N$13</f>
        <v>0</v>
      </c>
      <c r="I1903" s="371">
        <f>'Order Form'!E457</f>
        <v>16</v>
      </c>
      <c r="J1903" s="372">
        <f>'Order Form'!N457</f>
        <v>0</v>
      </c>
      <c r="K1903" s="367" t="str">
        <f t="shared" si="124"/>
        <v>F</v>
      </c>
      <c r="L19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3" s="367" t="str">
        <f>"SS2016"&amp;"-"&amp;D1903&amp;"-"&amp;'Order Form'!$P$3&amp;"-4"</f>
        <v>SS2016-0-1-4</v>
      </c>
    </row>
    <row r="1904" spans="1:13" x14ac:dyDescent="0.25">
      <c r="A1904" s="364">
        <f>'Order Form'!A458</f>
        <v>111381</v>
      </c>
      <c r="B1904" s="365">
        <f t="shared" si="122"/>
        <v>111381</v>
      </c>
      <c r="C1904" s="366">
        <f t="shared" si="123"/>
        <v>111381</v>
      </c>
      <c r="D1904" s="367">
        <f>'Order Form'!$N$2</f>
        <v>0</v>
      </c>
      <c r="E1904" s="368">
        <f>'Order Form'!$N$11</f>
        <v>0</v>
      </c>
      <c r="F1904" s="368" t="str">
        <f>IF(ISBLANK('Order Form'!$N$12),"",'Order Form'!$N$12)</f>
        <v/>
      </c>
      <c r="G1904" s="369">
        <f t="shared" ca="1" si="125"/>
        <v>42157</v>
      </c>
      <c r="H1904" s="370">
        <f>'Order Form'!$N$13</f>
        <v>0</v>
      </c>
      <c r="I1904" s="371">
        <f>'Order Form'!E458</f>
        <v>16</v>
      </c>
      <c r="J1904" s="372">
        <f>'Order Form'!N458</f>
        <v>0</v>
      </c>
      <c r="K1904" s="367" t="str">
        <f t="shared" si="124"/>
        <v>F</v>
      </c>
      <c r="L19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4" s="367" t="str">
        <f>"SS2016"&amp;"-"&amp;D1904&amp;"-"&amp;'Order Form'!$P$3&amp;"-4"</f>
        <v>SS2016-0-1-4</v>
      </c>
    </row>
    <row r="1905" spans="1:13" x14ac:dyDescent="0.25">
      <c r="A1905" s="364">
        <f>'Order Form'!A459</f>
        <v>100475</v>
      </c>
      <c r="B1905" s="365">
        <f t="shared" si="122"/>
        <v>100475</v>
      </c>
      <c r="C1905" s="366">
        <f t="shared" si="123"/>
        <v>100475</v>
      </c>
      <c r="D1905" s="367">
        <f>'Order Form'!$N$2</f>
        <v>0</v>
      </c>
      <c r="E1905" s="368">
        <f>'Order Form'!$N$11</f>
        <v>0</v>
      </c>
      <c r="F1905" s="368" t="str">
        <f>IF(ISBLANK('Order Form'!$N$12),"",'Order Form'!$N$12)</f>
        <v/>
      </c>
      <c r="G1905" s="369">
        <f t="shared" ca="1" si="125"/>
        <v>42157</v>
      </c>
      <c r="H1905" s="370">
        <f>'Order Form'!$N$13</f>
        <v>0</v>
      </c>
      <c r="I1905" s="371">
        <f>'Order Form'!E459</f>
        <v>16</v>
      </c>
      <c r="J1905" s="372">
        <f>'Order Form'!N459</f>
        <v>0</v>
      </c>
      <c r="K1905" s="367" t="str">
        <f t="shared" si="124"/>
        <v>F</v>
      </c>
      <c r="L19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5" s="367" t="str">
        <f>"SS2016"&amp;"-"&amp;D1905&amp;"-"&amp;'Order Form'!$P$3&amp;"-4"</f>
        <v>SS2016-0-1-4</v>
      </c>
    </row>
    <row r="1906" spans="1:13" x14ac:dyDescent="0.25">
      <c r="A1906" s="364">
        <f>'Order Form'!A460</f>
        <v>108371</v>
      </c>
      <c r="B1906" s="365">
        <f t="shared" si="122"/>
        <v>108371</v>
      </c>
      <c r="C1906" s="366">
        <f t="shared" si="123"/>
        <v>108371</v>
      </c>
      <c r="D1906" s="367">
        <f>'Order Form'!$N$2</f>
        <v>0</v>
      </c>
      <c r="E1906" s="368">
        <f>'Order Form'!$N$11</f>
        <v>0</v>
      </c>
      <c r="F1906" s="368" t="str">
        <f>IF(ISBLANK('Order Form'!$N$12),"",'Order Form'!$N$12)</f>
        <v/>
      </c>
      <c r="G1906" s="369">
        <f t="shared" ca="1" si="125"/>
        <v>42157</v>
      </c>
      <c r="H1906" s="370">
        <f>'Order Form'!$N$13</f>
        <v>0</v>
      </c>
      <c r="I1906" s="371">
        <f>'Order Form'!E460</f>
        <v>16</v>
      </c>
      <c r="J1906" s="372">
        <f>'Order Form'!N460</f>
        <v>0</v>
      </c>
      <c r="K1906" s="367" t="str">
        <f t="shared" si="124"/>
        <v>F</v>
      </c>
      <c r="L19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6" s="367" t="str">
        <f>"SS2016"&amp;"-"&amp;D1906&amp;"-"&amp;'Order Form'!$P$3&amp;"-4"</f>
        <v>SS2016-0-1-4</v>
      </c>
    </row>
    <row r="1907" spans="1:13" x14ac:dyDescent="0.25">
      <c r="A1907" s="364">
        <f>'Order Form'!A461</f>
        <v>111379</v>
      </c>
      <c r="B1907" s="365">
        <f t="shared" si="122"/>
        <v>111379</v>
      </c>
      <c r="C1907" s="366">
        <f t="shared" si="123"/>
        <v>111379</v>
      </c>
      <c r="D1907" s="367">
        <f>'Order Form'!$N$2</f>
        <v>0</v>
      </c>
      <c r="E1907" s="368">
        <f>'Order Form'!$N$11</f>
        <v>0</v>
      </c>
      <c r="F1907" s="368" t="str">
        <f>IF(ISBLANK('Order Form'!$N$12),"",'Order Form'!$N$12)</f>
        <v/>
      </c>
      <c r="G1907" s="369">
        <f t="shared" ca="1" si="125"/>
        <v>42157</v>
      </c>
      <c r="H1907" s="370">
        <f>'Order Form'!$N$13</f>
        <v>0</v>
      </c>
      <c r="I1907" s="371">
        <f>'Order Form'!E461</f>
        <v>16</v>
      </c>
      <c r="J1907" s="372">
        <f>'Order Form'!N461</f>
        <v>0</v>
      </c>
      <c r="K1907" s="367" t="str">
        <f t="shared" si="124"/>
        <v>F</v>
      </c>
      <c r="L19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7" s="367" t="str">
        <f>"SS2016"&amp;"-"&amp;D1907&amp;"-"&amp;'Order Form'!$P$3&amp;"-4"</f>
        <v>SS2016-0-1-4</v>
      </c>
    </row>
    <row r="1908" spans="1:13" x14ac:dyDescent="0.25">
      <c r="A1908" s="364">
        <f>'Order Form'!A462</f>
        <v>108375</v>
      </c>
      <c r="B1908" s="365">
        <f t="shared" si="122"/>
        <v>108375</v>
      </c>
      <c r="C1908" s="366">
        <f t="shared" si="123"/>
        <v>108375</v>
      </c>
      <c r="D1908" s="367">
        <f>'Order Form'!$N$2</f>
        <v>0</v>
      </c>
      <c r="E1908" s="368">
        <f>'Order Form'!$N$11</f>
        <v>0</v>
      </c>
      <c r="F1908" s="368" t="str">
        <f>IF(ISBLANK('Order Form'!$N$12),"",'Order Form'!$N$12)</f>
        <v/>
      </c>
      <c r="G1908" s="369">
        <f t="shared" ca="1" si="125"/>
        <v>42157</v>
      </c>
      <c r="H1908" s="370">
        <f>'Order Form'!$N$13</f>
        <v>0</v>
      </c>
      <c r="I1908" s="371">
        <f>'Order Form'!E462</f>
        <v>16</v>
      </c>
      <c r="J1908" s="372">
        <f>'Order Form'!N462</f>
        <v>0</v>
      </c>
      <c r="K1908" s="367" t="str">
        <f t="shared" si="124"/>
        <v>F</v>
      </c>
      <c r="L19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8" s="367" t="str">
        <f>"SS2016"&amp;"-"&amp;D1908&amp;"-"&amp;'Order Form'!$P$3&amp;"-4"</f>
        <v>SS2016-0-1-4</v>
      </c>
    </row>
    <row r="1909" spans="1:13" x14ac:dyDescent="0.25">
      <c r="A1909" s="364">
        <f>'Order Form'!A463</f>
        <v>108173</v>
      </c>
      <c r="B1909" s="365">
        <f t="shared" si="122"/>
        <v>108173</v>
      </c>
      <c r="C1909" s="366">
        <f t="shared" si="123"/>
        <v>108173</v>
      </c>
      <c r="D1909" s="367">
        <f>'Order Form'!$N$2</f>
        <v>0</v>
      </c>
      <c r="E1909" s="368">
        <f>'Order Form'!$N$11</f>
        <v>0</v>
      </c>
      <c r="F1909" s="368" t="str">
        <f>IF(ISBLANK('Order Form'!$N$12),"",'Order Form'!$N$12)</f>
        <v/>
      </c>
      <c r="G1909" s="369">
        <f t="shared" ca="1" si="125"/>
        <v>42157</v>
      </c>
      <c r="H1909" s="370">
        <f>'Order Form'!$N$13</f>
        <v>0</v>
      </c>
      <c r="I1909" s="371">
        <f>'Order Form'!E463</f>
        <v>9.5</v>
      </c>
      <c r="J1909" s="372">
        <f>'Order Form'!N463</f>
        <v>0</v>
      </c>
      <c r="K1909" s="367" t="str">
        <f t="shared" si="124"/>
        <v>F</v>
      </c>
      <c r="L19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09" s="367" t="str">
        <f>"SS2016"&amp;"-"&amp;D1909&amp;"-"&amp;'Order Form'!$P$3&amp;"-4"</f>
        <v>SS2016-0-1-4</v>
      </c>
    </row>
    <row r="1910" spans="1:13" x14ac:dyDescent="0.25">
      <c r="A1910" s="364">
        <f>'Order Form'!A464</f>
        <v>111366</v>
      </c>
      <c r="B1910" s="365">
        <f t="shared" si="122"/>
        <v>111366</v>
      </c>
      <c r="C1910" s="366">
        <f t="shared" si="123"/>
        <v>111366</v>
      </c>
      <c r="D1910" s="367">
        <f>'Order Form'!$N$2</f>
        <v>0</v>
      </c>
      <c r="E1910" s="368">
        <f>'Order Form'!$N$11</f>
        <v>0</v>
      </c>
      <c r="F1910" s="368" t="str">
        <f>IF(ISBLANK('Order Form'!$N$12),"",'Order Form'!$N$12)</f>
        <v/>
      </c>
      <c r="G1910" s="369">
        <f t="shared" ca="1" si="125"/>
        <v>42157</v>
      </c>
      <c r="H1910" s="370">
        <f>'Order Form'!$N$13</f>
        <v>0</v>
      </c>
      <c r="I1910" s="371">
        <f>'Order Form'!E464</f>
        <v>9.5</v>
      </c>
      <c r="J1910" s="372">
        <f>'Order Form'!N464</f>
        <v>0</v>
      </c>
      <c r="K1910" s="367" t="str">
        <f t="shared" si="124"/>
        <v>F</v>
      </c>
      <c r="L19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0" s="367" t="str">
        <f>"SS2016"&amp;"-"&amp;D1910&amp;"-"&amp;'Order Form'!$P$3&amp;"-4"</f>
        <v>SS2016-0-1-4</v>
      </c>
    </row>
    <row r="1911" spans="1:13" x14ac:dyDescent="0.25">
      <c r="A1911" s="364">
        <f>'Order Form'!A465</f>
        <v>111367</v>
      </c>
      <c r="B1911" s="365">
        <f t="shared" si="122"/>
        <v>111367</v>
      </c>
      <c r="C1911" s="366">
        <f t="shared" si="123"/>
        <v>111367</v>
      </c>
      <c r="D1911" s="367">
        <f>'Order Form'!$N$2</f>
        <v>0</v>
      </c>
      <c r="E1911" s="368">
        <f>'Order Form'!$N$11</f>
        <v>0</v>
      </c>
      <c r="F1911" s="368" t="str">
        <f>IF(ISBLANK('Order Form'!$N$12),"",'Order Form'!$N$12)</f>
        <v/>
      </c>
      <c r="G1911" s="369">
        <f t="shared" ca="1" si="125"/>
        <v>42157</v>
      </c>
      <c r="H1911" s="370">
        <f>'Order Form'!$N$13</f>
        <v>0</v>
      </c>
      <c r="I1911" s="371">
        <f>'Order Form'!E465</f>
        <v>9.5</v>
      </c>
      <c r="J1911" s="372">
        <f>'Order Form'!N465</f>
        <v>0</v>
      </c>
      <c r="K1911" s="367" t="str">
        <f t="shared" si="124"/>
        <v>F</v>
      </c>
      <c r="L19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1" s="367" t="str">
        <f>"SS2016"&amp;"-"&amp;D1911&amp;"-"&amp;'Order Form'!$P$3&amp;"-4"</f>
        <v>SS2016-0-1-4</v>
      </c>
    </row>
    <row r="1912" spans="1:13" x14ac:dyDescent="0.25">
      <c r="A1912" s="364">
        <f>'Order Form'!A466</f>
        <v>111369</v>
      </c>
      <c r="B1912" s="365">
        <f t="shared" ref="B1912:B1950" si="126">A1912</f>
        <v>111369</v>
      </c>
      <c r="C1912" s="366">
        <f t="shared" ref="C1912:C1950" si="127">IF(B1912=0,A1912,B1912)</f>
        <v>111369</v>
      </c>
      <c r="D1912" s="367">
        <f>'Order Form'!$N$2</f>
        <v>0</v>
      </c>
      <c r="E1912" s="368">
        <f>'Order Form'!$N$11</f>
        <v>0</v>
      </c>
      <c r="F1912" s="368" t="str">
        <f>IF(ISBLANK('Order Form'!$N$12),"",'Order Form'!$N$12)</f>
        <v/>
      </c>
      <c r="G1912" s="369">
        <f t="shared" ca="1" si="125"/>
        <v>42157</v>
      </c>
      <c r="H1912" s="370">
        <f>'Order Form'!$N$13</f>
        <v>0</v>
      </c>
      <c r="I1912" s="371">
        <f>'Order Form'!E466</f>
        <v>9.5</v>
      </c>
      <c r="J1912" s="372">
        <f>'Order Form'!N466</f>
        <v>0</v>
      </c>
      <c r="K1912" s="367" t="str">
        <f t="shared" ref="K1912:K1950" si="128">IF(J1912=0,"F","T")</f>
        <v>F</v>
      </c>
      <c r="L19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2" s="367" t="str">
        <f>"SS2016"&amp;"-"&amp;D1912&amp;"-"&amp;'Order Form'!$P$3&amp;"-4"</f>
        <v>SS2016-0-1-4</v>
      </c>
    </row>
    <row r="1913" spans="1:13" x14ac:dyDescent="0.25">
      <c r="A1913" s="364">
        <f>'Order Form'!A467</f>
        <v>111368</v>
      </c>
      <c r="B1913" s="365">
        <f t="shared" si="126"/>
        <v>111368</v>
      </c>
      <c r="C1913" s="366">
        <f t="shared" si="127"/>
        <v>111368</v>
      </c>
      <c r="D1913" s="367">
        <f>'Order Form'!$N$2</f>
        <v>0</v>
      </c>
      <c r="E1913" s="368">
        <f>'Order Form'!$N$11</f>
        <v>0</v>
      </c>
      <c r="F1913" s="368" t="str">
        <f>IF(ISBLANK('Order Form'!$N$12),"",'Order Form'!$N$12)</f>
        <v/>
      </c>
      <c r="G1913" s="369">
        <f t="shared" ca="1" si="125"/>
        <v>42157</v>
      </c>
      <c r="H1913" s="370">
        <f>'Order Form'!$N$13</f>
        <v>0</v>
      </c>
      <c r="I1913" s="371">
        <f>'Order Form'!E467</f>
        <v>9.5</v>
      </c>
      <c r="J1913" s="372">
        <f>'Order Form'!N467</f>
        <v>0</v>
      </c>
      <c r="K1913" s="367" t="str">
        <f t="shared" si="128"/>
        <v>F</v>
      </c>
      <c r="L19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3" s="367" t="str">
        <f>"SS2016"&amp;"-"&amp;D1913&amp;"-"&amp;'Order Form'!$P$3&amp;"-4"</f>
        <v>SS2016-0-1-4</v>
      </c>
    </row>
    <row r="1914" spans="1:13" x14ac:dyDescent="0.25">
      <c r="A1914" s="364">
        <f>'Order Form'!A468</f>
        <v>108945</v>
      </c>
      <c r="B1914" s="365">
        <f t="shared" si="126"/>
        <v>108945</v>
      </c>
      <c r="C1914" s="366">
        <f t="shared" si="127"/>
        <v>108945</v>
      </c>
      <c r="D1914" s="367">
        <f>'Order Form'!$N$2</f>
        <v>0</v>
      </c>
      <c r="E1914" s="368">
        <f>'Order Form'!$N$11</f>
        <v>0</v>
      </c>
      <c r="F1914" s="368" t="str">
        <f>IF(ISBLANK('Order Form'!$N$12),"",'Order Form'!$N$12)</f>
        <v/>
      </c>
      <c r="G1914" s="369">
        <f t="shared" ca="1" si="125"/>
        <v>42157</v>
      </c>
      <c r="H1914" s="370">
        <f>'Order Form'!$N$13</f>
        <v>0</v>
      </c>
      <c r="I1914" s="371">
        <f>'Order Form'!E468</f>
        <v>9.5</v>
      </c>
      <c r="J1914" s="372">
        <f>'Order Form'!N468</f>
        <v>0</v>
      </c>
      <c r="K1914" s="367" t="str">
        <f t="shared" si="128"/>
        <v>F</v>
      </c>
      <c r="L19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4" s="367" t="str">
        <f>"SS2016"&amp;"-"&amp;D1914&amp;"-"&amp;'Order Form'!$P$3&amp;"-4"</f>
        <v>SS2016-0-1-4</v>
      </c>
    </row>
    <row r="1915" spans="1:13" x14ac:dyDescent="0.25">
      <c r="A1915" s="364">
        <f>'Order Form'!A469</f>
        <v>108176</v>
      </c>
      <c r="B1915" s="365">
        <f t="shared" si="126"/>
        <v>108176</v>
      </c>
      <c r="C1915" s="366">
        <f t="shared" si="127"/>
        <v>108176</v>
      </c>
      <c r="D1915" s="367">
        <f>'Order Form'!$N$2</f>
        <v>0</v>
      </c>
      <c r="E1915" s="368">
        <f>'Order Form'!$N$11</f>
        <v>0</v>
      </c>
      <c r="F1915" s="368" t="str">
        <f>IF(ISBLANK('Order Form'!$N$12),"",'Order Form'!$N$12)</f>
        <v/>
      </c>
      <c r="G1915" s="369">
        <f t="shared" ca="1" si="125"/>
        <v>42157</v>
      </c>
      <c r="H1915" s="370">
        <f>'Order Form'!$N$13</f>
        <v>0</v>
      </c>
      <c r="I1915" s="371">
        <f>'Order Form'!E469</f>
        <v>9.5</v>
      </c>
      <c r="J1915" s="372">
        <f>'Order Form'!N469</f>
        <v>0</v>
      </c>
      <c r="K1915" s="367" t="str">
        <f t="shared" si="128"/>
        <v>F</v>
      </c>
      <c r="L19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5" s="367" t="str">
        <f>"SS2016"&amp;"-"&amp;D1915&amp;"-"&amp;'Order Form'!$P$3&amp;"-4"</f>
        <v>SS2016-0-1-4</v>
      </c>
    </row>
    <row r="1916" spans="1:13" x14ac:dyDescent="0.25">
      <c r="A1916" s="364">
        <f>'Order Form'!A470</f>
        <v>108363</v>
      </c>
      <c r="B1916" s="365">
        <f t="shared" si="126"/>
        <v>108363</v>
      </c>
      <c r="C1916" s="366">
        <f t="shared" si="127"/>
        <v>108363</v>
      </c>
      <c r="D1916" s="367">
        <f>'Order Form'!$N$2</f>
        <v>0</v>
      </c>
      <c r="E1916" s="368">
        <f>'Order Form'!$N$11</f>
        <v>0</v>
      </c>
      <c r="F1916" s="368" t="str">
        <f>IF(ISBLANK('Order Form'!$N$12),"",'Order Form'!$N$12)</f>
        <v/>
      </c>
      <c r="G1916" s="369">
        <f t="shared" ca="1" si="125"/>
        <v>42157</v>
      </c>
      <c r="H1916" s="370">
        <f>'Order Form'!$N$13</f>
        <v>0</v>
      </c>
      <c r="I1916" s="371">
        <f>'Order Form'!E470</f>
        <v>9.5</v>
      </c>
      <c r="J1916" s="372">
        <f>'Order Form'!N470</f>
        <v>0</v>
      </c>
      <c r="K1916" s="367" t="str">
        <f t="shared" si="128"/>
        <v>F</v>
      </c>
      <c r="L19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6" s="367" t="str">
        <f>"SS2016"&amp;"-"&amp;D1916&amp;"-"&amp;'Order Form'!$P$3&amp;"-4"</f>
        <v>SS2016-0-1-4</v>
      </c>
    </row>
    <row r="1917" spans="1:13" x14ac:dyDescent="0.25">
      <c r="A1917" s="364">
        <f>'Order Form'!A471</f>
        <v>108360</v>
      </c>
      <c r="B1917" s="365">
        <f t="shared" si="126"/>
        <v>108360</v>
      </c>
      <c r="C1917" s="366">
        <f t="shared" si="127"/>
        <v>108360</v>
      </c>
      <c r="D1917" s="367">
        <f>'Order Form'!$N$2</f>
        <v>0</v>
      </c>
      <c r="E1917" s="368">
        <f>'Order Form'!$N$11</f>
        <v>0</v>
      </c>
      <c r="F1917" s="368" t="str">
        <f>IF(ISBLANK('Order Form'!$N$12),"",'Order Form'!$N$12)</f>
        <v/>
      </c>
      <c r="G1917" s="369">
        <f t="shared" ca="1" si="125"/>
        <v>42157</v>
      </c>
      <c r="H1917" s="370">
        <f>'Order Form'!$N$13</f>
        <v>0</v>
      </c>
      <c r="I1917" s="371">
        <f>'Order Form'!E471</f>
        <v>9.5</v>
      </c>
      <c r="J1917" s="372">
        <f>'Order Form'!N471</f>
        <v>0</v>
      </c>
      <c r="K1917" s="367" t="str">
        <f t="shared" si="128"/>
        <v>F</v>
      </c>
      <c r="L19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7" s="367" t="str">
        <f>"SS2016"&amp;"-"&amp;D1917&amp;"-"&amp;'Order Form'!$P$3&amp;"-4"</f>
        <v>SS2016-0-1-4</v>
      </c>
    </row>
    <row r="1918" spans="1:13" x14ac:dyDescent="0.25">
      <c r="A1918" s="364">
        <f>'Order Form'!A472</f>
        <v>108362</v>
      </c>
      <c r="B1918" s="365">
        <f t="shared" si="126"/>
        <v>108362</v>
      </c>
      <c r="C1918" s="366">
        <f t="shared" si="127"/>
        <v>108362</v>
      </c>
      <c r="D1918" s="367">
        <f>'Order Form'!$N$2</f>
        <v>0</v>
      </c>
      <c r="E1918" s="368">
        <f>'Order Form'!$N$11</f>
        <v>0</v>
      </c>
      <c r="F1918" s="368" t="str">
        <f>IF(ISBLANK('Order Form'!$N$12),"",'Order Form'!$N$12)</f>
        <v/>
      </c>
      <c r="G1918" s="369">
        <f t="shared" ca="1" si="125"/>
        <v>42157</v>
      </c>
      <c r="H1918" s="370">
        <f>'Order Form'!$N$13</f>
        <v>0</v>
      </c>
      <c r="I1918" s="371">
        <f>'Order Form'!E472</f>
        <v>9.5</v>
      </c>
      <c r="J1918" s="372">
        <f>'Order Form'!N472</f>
        <v>0</v>
      </c>
      <c r="K1918" s="367" t="str">
        <f t="shared" si="128"/>
        <v>F</v>
      </c>
      <c r="L19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8" s="367" t="str">
        <f>"SS2016"&amp;"-"&amp;D1918&amp;"-"&amp;'Order Form'!$P$3&amp;"-4"</f>
        <v>SS2016-0-1-4</v>
      </c>
    </row>
    <row r="1919" spans="1:13" x14ac:dyDescent="0.25">
      <c r="A1919" s="364">
        <f>'Order Form'!A473</f>
        <v>108357</v>
      </c>
      <c r="B1919" s="365">
        <f t="shared" si="126"/>
        <v>108357</v>
      </c>
      <c r="C1919" s="366">
        <f t="shared" si="127"/>
        <v>108357</v>
      </c>
      <c r="D1919" s="367">
        <f>'Order Form'!$N$2</f>
        <v>0</v>
      </c>
      <c r="E1919" s="368">
        <f>'Order Form'!$N$11</f>
        <v>0</v>
      </c>
      <c r="F1919" s="368" t="str">
        <f>IF(ISBLANK('Order Form'!$N$12),"",'Order Form'!$N$12)</f>
        <v/>
      </c>
      <c r="G1919" s="369">
        <f t="shared" ca="1" si="125"/>
        <v>42157</v>
      </c>
      <c r="H1919" s="370">
        <f>'Order Form'!$N$13</f>
        <v>0</v>
      </c>
      <c r="I1919" s="371">
        <f>'Order Form'!E473</f>
        <v>9.5</v>
      </c>
      <c r="J1919" s="372">
        <f>'Order Form'!N473</f>
        <v>0</v>
      </c>
      <c r="K1919" s="367" t="str">
        <f t="shared" si="128"/>
        <v>F</v>
      </c>
      <c r="L19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19" s="367" t="str">
        <f>"SS2016"&amp;"-"&amp;D1919&amp;"-"&amp;'Order Form'!$P$3&amp;"-4"</f>
        <v>SS2016-0-1-4</v>
      </c>
    </row>
    <row r="1920" spans="1:13" x14ac:dyDescent="0.25">
      <c r="A1920" s="364">
        <f>'Order Form'!A474</f>
        <v>108671</v>
      </c>
      <c r="B1920" s="365">
        <f t="shared" si="126"/>
        <v>108671</v>
      </c>
      <c r="C1920" s="366">
        <f t="shared" si="127"/>
        <v>108671</v>
      </c>
      <c r="D1920" s="367">
        <f>'Order Form'!$N$2</f>
        <v>0</v>
      </c>
      <c r="E1920" s="368">
        <f>'Order Form'!$N$11</f>
        <v>0</v>
      </c>
      <c r="F1920" s="368" t="str">
        <f>IF(ISBLANK('Order Form'!$N$12),"",'Order Form'!$N$12)</f>
        <v/>
      </c>
      <c r="G1920" s="369">
        <f t="shared" ca="1" si="125"/>
        <v>42157</v>
      </c>
      <c r="H1920" s="370">
        <f>'Order Form'!$N$13</f>
        <v>0</v>
      </c>
      <c r="I1920" s="371">
        <f>'Order Form'!E474</f>
        <v>11</v>
      </c>
      <c r="J1920" s="372">
        <f>'Order Form'!N474</f>
        <v>0</v>
      </c>
      <c r="K1920" s="367" t="str">
        <f t="shared" si="128"/>
        <v>F</v>
      </c>
      <c r="L19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0" s="367" t="str">
        <f>"SS2016"&amp;"-"&amp;D1920&amp;"-"&amp;'Order Form'!$P$3&amp;"-4"</f>
        <v>SS2016-0-1-4</v>
      </c>
    </row>
    <row r="1921" spans="1:13" x14ac:dyDescent="0.25">
      <c r="A1921" s="364">
        <f>'Order Form'!A475</f>
        <v>108672</v>
      </c>
      <c r="B1921" s="365">
        <f t="shared" si="126"/>
        <v>108672</v>
      </c>
      <c r="C1921" s="366">
        <f t="shared" si="127"/>
        <v>108672</v>
      </c>
      <c r="D1921" s="367">
        <f>'Order Form'!$N$2</f>
        <v>0</v>
      </c>
      <c r="E1921" s="368">
        <f>'Order Form'!$N$11</f>
        <v>0</v>
      </c>
      <c r="F1921" s="368" t="str">
        <f>IF(ISBLANK('Order Form'!$N$12),"",'Order Form'!$N$12)</f>
        <v/>
      </c>
      <c r="G1921" s="369">
        <f t="shared" ca="1" si="125"/>
        <v>42157</v>
      </c>
      <c r="H1921" s="370">
        <f>'Order Form'!$N$13</f>
        <v>0</v>
      </c>
      <c r="I1921" s="371">
        <f>'Order Form'!E475</f>
        <v>11</v>
      </c>
      <c r="J1921" s="372">
        <f>'Order Form'!N475</f>
        <v>0</v>
      </c>
      <c r="K1921" s="367" t="str">
        <f t="shared" si="128"/>
        <v>F</v>
      </c>
      <c r="L19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1" s="367" t="str">
        <f>"SS2016"&amp;"-"&amp;D1921&amp;"-"&amp;'Order Form'!$P$3&amp;"-4"</f>
        <v>SS2016-0-1-4</v>
      </c>
    </row>
    <row r="1922" spans="1:13" x14ac:dyDescent="0.25">
      <c r="A1922" s="364">
        <f>'Order Form'!A476</f>
        <v>108669</v>
      </c>
      <c r="B1922" s="365">
        <f t="shared" si="126"/>
        <v>108669</v>
      </c>
      <c r="C1922" s="366">
        <f t="shared" si="127"/>
        <v>108669</v>
      </c>
      <c r="D1922" s="367">
        <f>'Order Form'!$N$2</f>
        <v>0</v>
      </c>
      <c r="E1922" s="368">
        <f>'Order Form'!$N$11</f>
        <v>0</v>
      </c>
      <c r="F1922" s="368" t="str">
        <f>IF(ISBLANK('Order Form'!$N$12),"",'Order Form'!$N$12)</f>
        <v/>
      </c>
      <c r="G1922" s="369">
        <f t="shared" ref="G1922:G1985" ca="1" si="129">TODAY()</f>
        <v>42157</v>
      </c>
      <c r="H1922" s="370">
        <f>'Order Form'!$N$13</f>
        <v>0</v>
      </c>
      <c r="I1922" s="371">
        <f>'Order Form'!E476</f>
        <v>11</v>
      </c>
      <c r="J1922" s="372">
        <f>'Order Form'!N476</f>
        <v>0</v>
      </c>
      <c r="K1922" s="367" t="str">
        <f t="shared" si="128"/>
        <v>F</v>
      </c>
      <c r="L19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2" s="367" t="str">
        <f>"SS2016"&amp;"-"&amp;D1922&amp;"-"&amp;'Order Form'!$P$3&amp;"-4"</f>
        <v>SS2016-0-1-4</v>
      </c>
    </row>
    <row r="1923" spans="1:13" x14ac:dyDescent="0.25">
      <c r="A1923" s="364">
        <f>'Order Form'!A477</f>
        <v>108711</v>
      </c>
      <c r="B1923" s="365">
        <f t="shared" si="126"/>
        <v>108711</v>
      </c>
      <c r="C1923" s="366">
        <f t="shared" si="127"/>
        <v>108711</v>
      </c>
      <c r="D1923" s="367">
        <f>'Order Form'!$N$2</f>
        <v>0</v>
      </c>
      <c r="E1923" s="368">
        <f>'Order Form'!$N$11</f>
        <v>0</v>
      </c>
      <c r="F1923" s="368" t="str">
        <f>IF(ISBLANK('Order Form'!$N$12),"",'Order Form'!$N$12)</f>
        <v/>
      </c>
      <c r="G1923" s="369">
        <f t="shared" ca="1" si="129"/>
        <v>42157</v>
      </c>
      <c r="H1923" s="370">
        <f>'Order Form'!$N$13</f>
        <v>0</v>
      </c>
      <c r="I1923" s="371">
        <f>'Order Form'!E477</f>
        <v>11</v>
      </c>
      <c r="J1923" s="372">
        <f>'Order Form'!N477</f>
        <v>0</v>
      </c>
      <c r="K1923" s="367" t="str">
        <f t="shared" si="128"/>
        <v>F</v>
      </c>
      <c r="L19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3" s="367" t="str">
        <f>"SS2016"&amp;"-"&amp;D1923&amp;"-"&amp;'Order Form'!$P$3&amp;"-4"</f>
        <v>SS2016-0-1-4</v>
      </c>
    </row>
    <row r="1924" spans="1:13" x14ac:dyDescent="0.25">
      <c r="A1924" s="364">
        <f>'Order Form'!A478</f>
        <v>108670</v>
      </c>
      <c r="B1924" s="365">
        <f t="shared" si="126"/>
        <v>108670</v>
      </c>
      <c r="C1924" s="366">
        <f t="shared" si="127"/>
        <v>108670</v>
      </c>
      <c r="D1924" s="367">
        <f>'Order Form'!$N$2</f>
        <v>0</v>
      </c>
      <c r="E1924" s="368">
        <f>'Order Form'!$N$11</f>
        <v>0</v>
      </c>
      <c r="F1924" s="368" t="str">
        <f>IF(ISBLANK('Order Form'!$N$12),"",'Order Form'!$N$12)</f>
        <v/>
      </c>
      <c r="G1924" s="369">
        <f t="shared" ca="1" si="129"/>
        <v>42157</v>
      </c>
      <c r="H1924" s="370">
        <f>'Order Form'!$N$13</f>
        <v>0</v>
      </c>
      <c r="I1924" s="371">
        <f>'Order Form'!E478</f>
        <v>11</v>
      </c>
      <c r="J1924" s="372">
        <f>'Order Form'!N478</f>
        <v>0</v>
      </c>
      <c r="K1924" s="367" t="str">
        <f t="shared" si="128"/>
        <v>F</v>
      </c>
      <c r="L19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4" s="367" t="str">
        <f>"SS2016"&amp;"-"&amp;D1924&amp;"-"&amp;'Order Form'!$P$3&amp;"-4"</f>
        <v>SS2016-0-1-4</v>
      </c>
    </row>
    <row r="1925" spans="1:13" x14ac:dyDescent="0.25">
      <c r="A1925" s="364">
        <f>'Order Form'!A479</f>
        <v>108667</v>
      </c>
      <c r="B1925" s="365">
        <f t="shared" si="126"/>
        <v>108667</v>
      </c>
      <c r="C1925" s="366">
        <f t="shared" si="127"/>
        <v>108667</v>
      </c>
      <c r="D1925" s="367">
        <f>'Order Form'!$N$2</f>
        <v>0</v>
      </c>
      <c r="E1925" s="368">
        <f>'Order Form'!$N$11</f>
        <v>0</v>
      </c>
      <c r="F1925" s="368" t="str">
        <f>IF(ISBLANK('Order Form'!$N$12),"",'Order Form'!$N$12)</f>
        <v/>
      </c>
      <c r="G1925" s="369">
        <f t="shared" ca="1" si="129"/>
        <v>42157</v>
      </c>
      <c r="H1925" s="370">
        <f>'Order Form'!$N$13</f>
        <v>0</v>
      </c>
      <c r="I1925" s="371">
        <f>'Order Form'!E479</f>
        <v>11</v>
      </c>
      <c r="J1925" s="372">
        <f>'Order Form'!N479</f>
        <v>0</v>
      </c>
      <c r="K1925" s="367" t="str">
        <f t="shared" si="128"/>
        <v>F</v>
      </c>
      <c r="L19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5" s="367" t="str">
        <f>"SS2016"&amp;"-"&amp;D1925&amp;"-"&amp;'Order Form'!$P$3&amp;"-4"</f>
        <v>SS2016-0-1-4</v>
      </c>
    </row>
    <row r="1926" spans="1:13" x14ac:dyDescent="0.25">
      <c r="A1926" s="364">
        <f>'Order Form'!A480</f>
        <v>111683.70699999999</v>
      </c>
      <c r="B1926" s="365">
        <f t="shared" si="126"/>
        <v>111683.70699999999</v>
      </c>
      <c r="C1926" s="366">
        <f t="shared" si="127"/>
        <v>111683.70699999999</v>
      </c>
      <c r="D1926" s="367">
        <f>'Order Form'!$N$2</f>
        <v>0</v>
      </c>
      <c r="E1926" s="368">
        <f>'Order Form'!$N$11</f>
        <v>0</v>
      </c>
      <c r="F1926" s="368" t="str">
        <f>IF(ISBLANK('Order Form'!$N$12),"",'Order Form'!$N$12)</f>
        <v/>
      </c>
      <c r="G1926" s="369">
        <f t="shared" ca="1" si="129"/>
        <v>42157</v>
      </c>
      <c r="H1926" s="370">
        <f>'Order Form'!$N$13</f>
        <v>0</v>
      </c>
      <c r="I1926" s="371">
        <f>'Order Form'!E480</f>
        <v>11</v>
      </c>
      <c r="J1926" s="372">
        <f>'Order Form'!N480</f>
        <v>0</v>
      </c>
      <c r="K1926" s="367" t="str">
        <f t="shared" si="128"/>
        <v>F</v>
      </c>
      <c r="L19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6" s="367" t="str">
        <f>"SS2016"&amp;"-"&amp;D1926&amp;"-"&amp;'Order Form'!$P$3&amp;"-4"</f>
        <v>SS2016-0-1-4</v>
      </c>
    </row>
    <row r="1927" spans="1:13" x14ac:dyDescent="0.25">
      <c r="A1927" s="364">
        <f>'Order Form'!A481</f>
        <v>111684.73699999999</v>
      </c>
      <c r="B1927" s="365">
        <f t="shared" si="126"/>
        <v>111684.73699999999</v>
      </c>
      <c r="C1927" s="366">
        <f t="shared" si="127"/>
        <v>111684.73699999999</v>
      </c>
      <c r="D1927" s="367">
        <f>'Order Form'!$N$2</f>
        <v>0</v>
      </c>
      <c r="E1927" s="368">
        <f>'Order Form'!$N$11</f>
        <v>0</v>
      </c>
      <c r="F1927" s="368" t="str">
        <f>IF(ISBLANK('Order Form'!$N$12),"",'Order Form'!$N$12)</f>
        <v/>
      </c>
      <c r="G1927" s="369">
        <f t="shared" ca="1" si="129"/>
        <v>42157</v>
      </c>
      <c r="H1927" s="370">
        <f>'Order Form'!$N$13</f>
        <v>0</v>
      </c>
      <c r="I1927" s="371">
        <f>'Order Form'!E481</f>
        <v>11</v>
      </c>
      <c r="J1927" s="372">
        <f>'Order Form'!N481</f>
        <v>0</v>
      </c>
      <c r="K1927" s="367" t="str">
        <f t="shared" si="128"/>
        <v>F</v>
      </c>
      <c r="L19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7" s="367" t="str">
        <f>"SS2016"&amp;"-"&amp;D1927&amp;"-"&amp;'Order Form'!$P$3&amp;"-4"</f>
        <v>SS2016-0-1-4</v>
      </c>
    </row>
    <row r="1928" spans="1:13" x14ac:dyDescent="0.25">
      <c r="A1928" s="364">
        <f>'Order Form'!A482</f>
        <v>111685.114</v>
      </c>
      <c r="B1928" s="365">
        <f t="shared" si="126"/>
        <v>111685.114</v>
      </c>
      <c r="C1928" s="366">
        <f t="shared" si="127"/>
        <v>111685.114</v>
      </c>
      <c r="D1928" s="367">
        <f>'Order Form'!$N$2</f>
        <v>0</v>
      </c>
      <c r="E1928" s="368">
        <f>'Order Form'!$N$11</f>
        <v>0</v>
      </c>
      <c r="F1928" s="368" t="str">
        <f>IF(ISBLANK('Order Form'!$N$12),"",'Order Form'!$N$12)</f>
        <v/>
      </c>
      <c r="G1928" s="369">
        <f t="shared" ca="1" si="129"/>
        <v>42157</v>
      </c>
      <c r="H1928" s="370">
        <f>'Order Form'!$N$13</f>
        <v>0</v>
      </c>
      <c r="I1928" s="371">
        <f>'Order Form'!E482</f>
        <v>11</v>
      </c>
      <c r="J1928" s="372">
        <f>'Order Form'!N482</f>
        <v>0</v>
      </c>
      <c r="K1928" s="367" t="str">
        <f t="shared" si="128"/>
        <v>F</v>
      </c>
      <c r="L19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8" s="367" t="str">
        <f>"SS2016"&amp;"-"&amp;D1928&amp;"-"&amp;'Order Form'!$P$3&amp;"-4"</f>
        <v>SS2016-0-1-4</v>
      </c>
    </row>
    <row r="1929" spans="1:13" x14ac:dyDescent="0.25">
      <c r="A1929" s="364">
        <f>'Order Form'!A483</f>
        <v>111686.538</v>
      </c>
      <c r="B1929" s="365">
        <f t="shared" si="126"/>
        <v>111686.538</v>
      </c>
      <c r="C1929" s="366">
        <f t="shared" si="127"/>
        <v>111686.538</v>
      </c>
      <c r="D1929" s="367">
        <f>'Order Form'!$N$2</f>
        <v>0</v>
      </c>
      <c r="E1929" s="368">
        <f>'Order Form'!$N$11</f>
        <v>0</v>
      </c>
      <c r="F1929" s="368" t="str">
        <f>IF(ISBLANK('Order Form'!$N$12),"",'Order Form'!$N$12)</f>
        <v/>
      </c>
      <c r="G1929" s="369">
        <f t="shared" ca="1" si="129"/>
        <v>42157</v>
      </c>
      <c r="H1929" s="370">
        <f>'Order Form'!$N$13</f>
        <v>0</v>
      </c>
      <c r="I1929" s="371">
        <f>'Order Form'!E483</f>
        <v>11</v>
      </c>
      <c r="J1929" s="372">
        <f>'Order Form'!N483</f>
        <v>0</v>
      </c>
      <c r="K1929" s="367" t="str">
        <f t="shared" si="128"/>
        <v>F</v>
      </c>
      <c r="L19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29" s="367" t="str">
        <f>"SS2016"&amp;"-"&amp;D1929&amp;"-"&amp;'Order Form'!$P$3&amp;"-4"</f>
        <v>SS2016-0-1-4</v>
      </c>
    </row>
    <row r="1930" spans="1:13" x14ac:dyDescent="0.25">
      <c r="A1930" s="364">
        <f>'Order Form'!A484</f>
        <v>111687.84600000001</v>
      </c>
      <c r="B1930" s="365">
        <f t="shared" si="126"/>
        <v>111687.84600000001</v>
      </c>
      <c r="C1930" s="366">
        <f t="shared" si="127"/>
        <v>111687.84600000001</v>
      </c>
      <c r="D1930" s="367">
        <f>'Order Form'!$N$2</f>
        <v>0</v>
      </c>
      <c r="E1930" s="368">
        <f>'Order Form'!$N$11</f>
        <v>0</v>
      </c>
      <c r="F1930" s="368" t="str">
        <f>IF(ISBLANK('Order Form'!$N$12),"",'Order Form'!$N$12)</f>
        <v/>
      </c>
      <c r="G1930" s="369">
        <f t="shared" ca="1" si="129"/>
        <v>42157</v>
      </c>
      <c r="H1930" s="370">
        <f>'Order Form'!$N$13</f>
        <v>0</v>
      </c>
      <c r="I1930" s="371">
        <f>'Order Form'!E484</f>
        <v>11</v>
      </c>
      <c r="J1930" s="372">
        <f>'Order Form'!N484</f>
        <v>0</v>
      </c>
      <c r="K1930" s="367" t="str">
        <f t="shared" si="128"/>
        <v>F</v>
      </c>
      <c r="L19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0" s="367" t="str">
        <f>"SS2016"&amp;"-"&amp;D1930&amp;"-"&amp;'Order Form'!$P$3&amp;"-4"</f>
        <v>SS2016-0-1-4</v>
      </c>
    </row>
    <row r="1931" spans="1:13" x14ac:dyDescent="0.25">
      <c r="A1931" s="364">
        <f>'Order Form'!A485</f>
        <v>111688.505</v>
      </c>
      <c r="B1931" s="365">
        <f t="shared" si="126"/>
        <v>111688.505</v>
      </c>
      <c r="C1931" s="366">
        <f t="shared" si="127"/>
        <v>111688.505</v>
      </c>
      <c r="D1931" s="367">
        <f>'Order Form'!$N$2</f>
        <v>0</v>
      </c>
      <c r="E1931" s="368">
        <f>'Order Form'!$N$11</f>
        <v>0</v>
      </c>
      <c r="F1931" s="368" t="str">
        <f>IF(ISBLANK('Order Form'!$N$12),"",'Order Form'!$N$12)</f>
        <v/>
      </c>
      <c r="G1931" s="369">
        <f t="shared" ca="1" si="129"/>
        <v>42157</v>
      </c>
      <c r="H1931" s="370">
        <f>'Order Form'!$N$13</f>
        <v>0</v>
      </c>
      <c r="I1931" s="371">
        <f>'Order Form'!E485</f>
        <v>11</v>
      </c>
      <c r="J1931" s="372">
        <f>'Order Form'!N485</f>
        <v>0</v>
      </c>
      <c r="K1931" s="367" t="str">
        <f t="shared" si="128"/>
        <v>F</v>
      </c>
      <c r="L19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1" s="367" t="str">
        <f>"SS2016"&amp;"-"&amp;D1931&amp;"-"&amp;'Order Form'!$P$3&amp;"-4"</f>
        <v>SS2016-0-1-4</v>
      </c>
    </row>
    <row r="1932" spans="1:13" x14ac:dyDescent="0.25">
      <c r="A1932" s="364">
        <f>'Order Form'!A486</f>
        <v>100282</v>
      </c>
      <c r="B1932" s="365">
        <f t="shared" si="126"/>
        <v>100282</v>
      </c>
      <c r="C1932" s="366">
        <f t="shared" si="127"/>
        <v>100282</v>
      </c>
      <c r="D1932" s="367">
        <f>'Order Form'!$N$2</f>
        <v>0</v>
      </c>
      <c r="E1932" s="368">
        <f>'Order Form'!$N$11</f>
        <v>0</v>
      </c>
      <c r="F1932" s="368" t="str">
        <f>IF(ISBLANK('Order Form'!$N$12),"",'Order Form'!$N$12)</f>
        <v/>
      </c>
      <c r="G1932" s="369">
        <f t="shared" ca="1" si="129"/>
        <v>42157</v>
      </c>
      <c r="H1932" s="370">
        <f>'Order Form'!$N$13</f>
        <v>0</v>
      </c>
      <c r="I1932" s="371">
        <f>'Order Form'!E486</f>
        <v>6</v>
      </c>
      <c r="J1932" s="372">
        <f>'Order Form'!N486</f>
        <v>0</v>
      </c>
      <c r="K1932" s="367" t="str">
        <f t="shared" si="128"/>
        <v>F</v>
      </c>
      <c r="L19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2" s="367" t="str">
        <f>"SS2016"&amp;"-"&amp;D1932&amp;"-"&amp;'Order Form'!$P$3&amp;"-4"</f>
        <v>SS2016-0-1-4</v>
      </c>
    </row>
    <row r="1933" spans="1:13" x14ac:dyDescent="0.25">
      <c r="A1933" s="364">
        <f>'Order Form'!A487</f>
        <v>100283</v>
      </c>
      <c r="B1933" s="365">
        <f t="shared" si="126"/>
        <v>100283</v>
      </c>
      <c r="C1933" s="366">
        <f t="shared" si="127"/>
        <v>100283</v>
      </c>
      <c r="D1933" s="367">
        <f>'Order Form'!$N$2</f>
        <v>0</v>
      </c>
      <c r="E1933" s="368">
        <f>'Order Form'!$N$11</f>
        <v>0</v>
      </c>
      <c r="F1933" s="368" t="str">
        <f>IF(ISBLANK('Order Form'!$N$12),"",'Order Form'!$N$12)</f>
        <v/>
      </c>
      <c r="G1933" s="369">
        <f t="shared" ca="1" si="129"/>
        <v>42157</v>
      </c>
      <c r="H1933" s="370">
        <f>'Order Form'!$N$13</f>
        <v>0</v>
      </c>
      <c r="I1933" s="371">
        <f>'Order Form'!E487</f>
        <v>6</v>
      </c>
      <c r="J1933" s="372">
        <f>'Order Form'!N487</f>
        <v>0</v>
      </c>
      <c r="K1933" s="367" t="str">
        <f t="shared" si="128"/>
        <v>F</v>
      </c>
      <c r="L19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3" s="367" t="str">
        <f>"SS2016"&amp;"-"&amp;D1933&amp;"-"&amp;'Order Form'!$P$3&amp;"-4"</f>
        <v>SS2016-0-1-4</v>
      </c>
    </row>
    <row r="1934" spans="1:13" x14ac:dyDescent="0.25">
      <c r="A1934" s="364">
        <f>'Order Form'!A488</f>
        <v>111373</v>
      </c>
      <c r="B1934" s="365">
        <f t="shared" si="126"/>
        <v>111373</v>
      </c>
      <c r="C1934" s="366">
        <f t="shared" si="127"/>
        <v>111373</v>
      </c>
      <c r="D1934" s="367">
        <f>'Order Form'!$N$2</f>
        <v>0</v>
      </c>
      <c r="E1934" s="368">
        <f>'Order Form'!$N$11</f>
        <v>0</v>
      </c>
      <c r="F1934" s="368" t="str">
        <f>IF(ISBLANK('Order Form'!$N$12),"",'Order Form'!$N$12)</f>
        <v/>
      </c>
      <c r="G1934" s="369">
        <f t="shared" ca="1" si="129"/>
        <v>42157</v>
      </c>
      <c r="H1934" s="370">
        <f>'Order Form'!$N$13</f>
        <v>0</v>
      </c>
      <c r="I1934" s="371">
        <f>'Order Form'!E488</f>
        <v>6</v>
      </c>
      <c r="J1934" s="372">
        <f>'Order Form'!N488</f>
        <v>0</v>
      </c>
      <c r="K1934" s="367" t="str">
        <f t="shared" si="128"/>
        <v>F</v>
      </c>
      <c r="L19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4" s="367" t="str">
        <f>"SS2016"&amp;"-"&amp;D1934&amp;"-"&amp;'Order Form'!$P$3&amp;"-4"</f>
        <v>SS2016-0-1-4</v>
      </c>
    </row>
    <row r="1935" spans="1:13" x14ac:dyDescent="0.25">
      <c r="A1935" s="364">
        <f>'Order Form'!A489</f>
        <v>111374</v>
      </c>
      <c r="B1935" s="365">
        <f t="shared" si="126"/>
        <v>111374</v>
      </c>
      <c r="C1935" s="366">
        <f t="shared" si="127"/>
        <v>111374</v>
      </c>
      <c r="D1935" s="367">
        <f>'Order Form'!$N$2</f>
        <v>0</v>
      </c>
      <c r="E1935" s="368">
        <f>'Order Form'!$N$11</f>
        <v>0</v>
      </c>
      <c r="F1935" s="368" t="str">
        <f>IF(ISBLANK('Order Form'!$N$12),"",'Order Form'!$N$12)</f>
        <v/>
      </c>
      <c r="G1935" s="369">
        <f t="shared" ca="1" si="129"/>
        <v>42157</v>
      </c>
      <c r="H1935" s="370">
        <f>'Order Form'!$N$13</f>
        <v>0</v>
      </c>
      <c r="I1935" s="371">
        <f>'Order Form'!E489</f>
        <v>6</v>
      </c>
      <c r="J1935" s="372">
        <f>'Order Form'!N489</f>
        <v>0</v>
      </c>
      <c r="K1935" s="367" t="str">
        <f t="shared" si="128"/>
        <v>F</v>
      </c>
      <c r="L19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5" s="367" t="str">
        <f>"SS2016"&amp;"-"&amp;D1935&amp;"-"&amp;'Order Form'!$P$3&amp;"-4"</f>
        <v>SS2016-0-1-4</v>
      </c>
    </row>
    <row r="1936" spans="1:13" x14ac:dyDescent="0.25">
      <c r="A1936" s="364">
        <f>'Order Form'!A490</f>
        <v>105775</v>
      </c>
      <c r="B1936" s="365">
        <f t="shared" si="126"/>
        <v>105775</v>
      </c>
      <c r="C1936" s="366">
        <f t="shared" si="127"/>
        <v>105775</v>
      </c>
      <c r="D1936" s="367">
        <f>'Order Form'!$N$2</f>
        <v>0</v>
      </c>
      <c r="E1936" s="368">
        <f>'Order Form'!$N$11</f>
        <v>0</v>
      </c>
      <c r="F1936" s="368" t="str">
        <f>IF(ISBLANK('Order Form'!$N$12),"",'Order Form'!$N$12)</f>
        <v/>
      </c>
      <c r="G1936" s="369">
        <f t="shared" ca="1" si="129"/>
        <v>42157</v>
      </c>
      <c r="H1936" s="370">
        <f>'Order Form'!$N$13</f>
        <v>0</v>
      </c>
      <c r="I1936" s="371">
        <f>'Order Form'!E490</f>
        <v>6</v>
      </c>
      <c r="J1936" s="372">
        <f>'Order Form'!N490</f>
        <v>0</v>
      </c>
      <c r="K1936" s="367" t="str">
        <f t="shared" si="128"/>
        <v>F</v>
      </c>
      <c r="L19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6" s="367" t="str">
        <f>"SS2016"&amp;"-"&amp;D1936&amp;"-"&amp;'Order Form'!$P$3&amp;"-4"</f>
        <v>SS2016-0-1-4</v>
      </c>
    </row>
    <row r="1937" spans="1:13" x14ac:dyDescent="0.25">
      <c r="A1937" s="364">
        <f>'Order Form'!A491</f>
        <v>105776</v>
      </c>
      <c r="B1937" s="365">
        <f t="shared" si="126"/>
        <v>105776</v>
      </c>
      <c r="C1937" s="366">
        <f t="shared" si="127"/>
        <v>105776</v>
      </c>
      <c r="D1937" s="367">
        <f>'Order Form'!$N$2</f>
        <v>0</v>
      </c>
      <c r="E1937" s="368">
        <f>'Order Form'!$N$11</f>
        <v>0</v>
      </c>
      <c r="F1937" s="368" t="str">
        <f>IF(ISBLANK('Order Form'!$N$12),"",'Order Form'!$N$12)</f>
        <v/>
      </c>
      <c r="G1937" s="369">
        <f t="shared" ca="1" si="129"/>
        <v>42157</v>
      </c>
      <c r="H1937" s="370">
        <f>'Order Form'!$N$13</f>
        <v>0</v>
      </c>
      <c r="I1937" s="371">
        <f>'Order Form'!E491</f>
        <v>6</v>
      </c>
      <c r="J1937" s="372">
        <f>'Order Form'!N491</f>
        <v>0</v>
      </c>
      <c r="K1937" s="367" t="str">
        <f t="shared" si="128"/>
        <v>F</v>
      </c>
      <c r="L19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7" s="367" t="str">
        <f>"SS2016"&amp;"-"&amp;D1937&amp;"-"&amp;'Order Form'!$P$3&amp;"-4"</f>
        <v>SS2016-0-1-4</v>
      </c>
    </row>
    <row r="1938" spans="1:13" x14ac:dyDescent="0.25">
      <c r="A1938" s="364">
        <f>'Order Form'!A492</f>
        <v>108347</v>
      </c>
      <c r="B1938" s="365">
        <f t="shared" si="126"/>
        <v>108347</v>
      </c>
      <c r="C1938" s="366">
        <f t="shared" si="127"/>
        <v>108347</v>
      </c>
      <c r="D1938" s="367">
        <f>'Order Form'!$N$2</f>
        <v>0</v>
      </c>
      <c r="E1938" s="368">
        <f>'Order Form'!$N$11</f>
        <v>0</v>
      </c>
      <c r="F1938" s="368" t="str">
        <f>IF(ISBLANK('Order Form'!$N$12),"",'Order Form'!$N$12)</f>
        <v/>
      </c>
      <c r="G1938" s="369">
        <f t="shared" ca="1" si="129"/>
        <v>42157</v>
      </c>
      <c r="H1938" s="370">
        <f>'Order Form'!$N$13</f>
        <v>0</v>
      </c>
      <c r="I1938" s="371">
        <f>'Order Form'!E492</f>
        <v>6</v>
      </c>
      <c r="J1938" s="372">
        <f>'Order Form'!N492</f>
        <v>0</v>
      </c>
      <c r="K1938" s="367" t="str">
        <f t="shared" si="128"/>
        <v>F</v>
      </c>
      <c r="L19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8" s="367" t="str">
        <f>"SS2016"&amp;"-"&amp;D1938&amp;"-"&amp;'Order Form'!$P$3&amp;"-4"</f>
        <v>SS2016-0-1-4</v>
      </c>
    </row>
    <row r="1939" spans="1:13" x14ac:dyDescent="0.25">
      <c r="A1939" s="364">
        <f>'Order Form'!A493</f>
        <v>108348</v>
      </c>
      <c r="B1939" s="365">
        <f t="shared" si="126"/>
        <v>108348</v>
      </c>
      <c r="C1939" s="366">
        <f t="shared" si="127"/>
        <v>108348</v>
      </c>
      <c r="D1939" s="367">
        <f>'Order Form'!$N$2</f>
        <v>0</v>
      </c>
      <c r="E1939" s="368">
        <f>'Order Form'!$N$11</f>
        <v>0</v>
      </c>
      <c r="F1939" s="368" t="str">
        <f>IF(ISBLANK('Order Form'!$N$12),"",'Order Form'!$N$12)</f>
        <v/>
      </c>
      <c r="G1939" s="369">
        <f t="shared" ca="1" si="129"/>
        <v>42157</v>
      </c>
      <c r="H1939" s="370">
        <f>'Order Form'!$N$13</f>
        <v>0</v>
      </c>
      <c r="I1939" s="371">
        <f>'Order Form'!E493</f>
        <v>6</v>
      </c>
      <c r="J1939" s="372">
        <f>'Order Form'!N493</f>
        <v>0</v>
      </c>
      <c r="K1939" s="367" t="str">
        <f t="shared" si="128"/>
        <v>F</v>
      </c>
      <c r="L19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39" s="367" t="str">
        <f>"SS2016"&amp;"-"&amp;D1939&amp;"-"&amp;'Order Form'!$P$3&amp;"-4"</f>
        <v>SS2016-0-1-4</v>
      </c>
    </row>
    <row r="1940" spans="1:13" x14ac:dyDescent="0.25">
      <c r="A1940" s="364">
        <f>'Order Form'!A494</f>
        <v>111371</v>
      </c>
      <c r="B1940" s="365">
        <f t="shared" si="126"/>
        <v>111371</v>
      </c>
      <c r="C1940" s="366">
        <f t="shared" si="127"/>
        <v>111371</v>
      </c>
      <c r="D1940" s="367">
        <f>'Order Form'!$N$2</f>
        <v>0</v>
      </c>
      <c r="E1940" s="368">
        <f>'Order Form'!$N$11</f>
        <v>0</v>
      </c>
      <c r="F1940" s="368" t="str">
        <f>IF(ISBLANK('Order Form'!$N$12),"",'Order Form'!$N$12)</f>
        <v/>
      </c>
      <c r="G1940" s="369">
        <f t="shared" ca="1" si="129"/>
        <v>42157</v>
      </c>
      <c r="H1940" s="370">
        <f>'Order Form'!$N$13</f>
        <v>0</v>
      </c>
      <c r="I1940" s="371">
        <f>'Order Form'!E494</f>
        <v>6</v>
      </c>
      <c r="J1940" s="372">
        <f>'Order Form'!N494</f>
        <v>0</v>
      </c>
      <c r="K1940" s="367" t="str">
        <f t="shared" si="128"/>
        <v>F</v>
      </c>
      <c r="L19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0" s="367" t="str">
        <f>"SS2016"&amp;"-"&amp;D1940&amp;"-"&amp;'Order Form'!$P$3&amp;"-4"</f>
        <v>SS2016-0-1-4</v>
      </c>
    </row>
    <row r="1941" spans="1:13" x14ac:dyDescent="0.25">
      <c r="A1941" s="364">
        <f>'Order Form'!A495</f>
        <v>111372</v>
      </c>
      <c r="B1941" s="365">
        <f t="shared" si="126"/>
        <v>111372</v>
      </c>
      <c r="C1941" s="366">
        <f t="shared" si="127"/>
        <v>111372</v>
      </c>
      <c r="D1941" s="367">
        <f>'Order Form'!$N$2</f>
        <v>0</v>
      </c>
      <c r="E1941" s="368">
        <f>'Order Form'!$N$11</f>
        <v>0</v>
      </c>
      <c r="F1941" s="368" t="str">
        <f>IF(ISBLANK('Order Form'!$N$12),"",'Order Form'!$N$12)</f>
        <v/>
      </c>
      <c r="G1941" s="369">
        <f t="shared" ca="1" si="129"/>
        <v>42157</v>
      </c>
      <c r="H1941" s="370">
        <f>'Order Form'!$N$13</f>
        <v>0</v>
      </c>
      <c r="I1941" s="371">
        <f>'Order Form'!E495</f>
        <v>6</v>
      </c>
      <c r="J1941" s="372">
        <f>'Order Form'!N495</f>
        <v>0</v>
      </c>
      <c r="K1941" s="367" t="str">
        <f t="shared" si="128"/>
        <v>F</v>
      </c>
      <c r="L19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1" s="367" t="str">
        <f>"SS2016"&amp;"-"&amp;D1941&amp;"-"&amp;'Order Form'!$P$3&amp;"-4"</f>
        <v>SS2016-0-1-4</v>
      </c>
    </row>
    <row r="1942" spans="1:13" x14ac:dyDescent="0.25">
      <c r="A1942" s="364">
        <f>'Order Form'!A496</f>
        <v>105777</v>
      </c>
      <c r="B1942" s="365">
        <f t="shared" si="126"/>
        <v>105777</v>
      </c>
      <c r="C1942" s="366">
        <f t="shared" si="127"/>
        <v>105777</v>
      </c>
      <c r="D1942" s="367">
        <f>'Order Form'!$N$2</f>
        <v>0</v>
      </c>
      <c r="E1942" s="368">
        <f>'Order Form'!$N$11</f>
        <v>0</v>
      </c>
      <c r="F1942" s="368" t="str">
        <f>IF(ISBLANK('Order Form'!$N$12),"",'Order Form'!$N$12)</f>
        <v/>
      </c>
      <c r="G1942" s="369">
        <f t="shared" ca="1" si="129"/>
        <v>42157</v>
      </c>
      <c r="H1942" s="370">
        <f>'Order Form'!$N$13</f>
        <v>0</v>
      </c>
      <c r="I1942" s="371">
        <f>'Order Form'!E496</f>
        <v>6</v>
      </c>
      <c r="J1942" s="372">
        <f>'Order Form'!N496</f>
        <v>0</v>
      </c>
      <c r="K1942" s="367" t="str">
        <f t="shared" si="128"/>
        <v>F</v>
      </c>
      <c r="L19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2" s="367" t="str">
        <f>"SS2016"&amp;"-"&amp;D1942&amp;"-"&amp;'Order Form'!$P$3&amp;"-4"</f>
        <v>SS2016-0-1-4</v>
      </c>
    </row>
    <row r="1943" spans="1:13" x14ac:dyDescent="0.25">
      <c r="A1943" s="364">
        <f>'Order Form'!A497</f>
        <v>105778</v>
      </c>
      <c r="B1943" s="365">
        <f t="shared" si="126"/>
        <v>105778</v>
      </c>
      <c r="C1943" s="366">
        <f t="shared" si="127"/>
        <v>105778</v>
      </c>
      <c r="D1943" s="367">
        <f>'Order Form'!$N$2</f>
        <v>0</v>
      </c>
      <c r="E1943" s="368">
        <f>'Order Form'!$N$11</f>
        <v>0</v>
      </c>
      <c r="F1943" s="368" t="str">
        <f>IF(ISBLANK('Order Form'!$N$12),"",'Order Form'!$N$12)</f>
        <v/>
      </c>
      <c r="G1943" s="369">
        <f t="shared" ca="1" si="129"/>
        <v>42157</v>
      </c>
      <c r="H1943" s="370">
        <f>'Order Form'!$N$13</f>
        <v>0</v>
      </c>
      <c r="I1943" s="371">
        <f>'Order Form'!E497</f>
        <v>6</v>
      </c>
      <c r="J1943" s="372">
        <f>'Order Form'!N497</f>
        <v>0</v>
      </c>
      <c r="K1943" s="367" t="str">
        <f t="shared" si="128"/>
        <v>F</v>
      </c>
      <c r="L19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3" s="367" t="str">
        <f>"SS2016"&amp;"-"&amp;D1943&amp;"-"&amp;'Order Form'!$P$3&amp;"-4"</f>
        <v>SS2016-0-1-4</v>
      </c>
    </row>
    <row r="1944" spans="1:13" x14ac:dyDescent="0.25">
      <c r="A1944" s="364">
        <f>'Order Form'!A498</f>
        <v>108349</v>
      </c>
      <c r="B1944" s="365">
        <f t="shared" si="126"/>
        <v>108349</v>
      </c>
      <c r="C1944" s="366">
        <f t="shared" si="127"/>
        <v>108349</v>
      </c>
      <c r="D1944" s="367">
        <f>'Order Form'!$N$2</f>
        <v>0</v>
      </c>
      <c r="E1944" s="368">
        <f>'Order Form'!$N$11</f>
        <v>0</v>
      </c>
      <c r="F1944" s="368" t="str">
        <f>IF(ISBLANK('Order Form'!$N$12),"",'Order Form'!$N$12)</f>
        <v/>
      </c>
      <c r="G1944" s="369">
        <f t="shared" ca="1" si="129"/>
        <v>42157</v>
      </c>
      <c r="H1944" s="370">
        <f>'Order Form'!$N$13</f>
        <v>0</v>
      </c>
      <c r="I1944" s="371">
        <f>'Order Form'!E498</f>
        <v>6</v>
      </c>
      <c r="J1944" s="372">
        <f>'Order Form'!N498</f>
        <v>0</v>
      </c>
      <c r="K1944" s="367" t="str">
        <f t="shared" si="128"/>
        <v>F</v>
      </c>
      <c r="L19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4" s="367" t="str">
        <f>"SS2016"&amp;"-"&amp;D1944&amp;"-"&amp;'Order Form'!$P$3&amp;"-4"</f>
        <v>SS2016-0-1-4</v>
      </c>
    </row>
    <row r="1945" spans="1:13" x14ac:dyDescent="0.25">
      <c r="A1945" s="364">
        <f>'Order Form'!A499</f>
        <v>108350</v>
      </c>
      <c r="B1945" s="365">
        <f t="shared" si="126"/>
        <v>108350</v>
      </c>
      <c r="C1945" s="366">
        <f t="shared" si="127"/>
        <v>108350</v>
      </c>
      <c r="D1945" s="367">
        <f>'Order Form'!$N$2</f>
        <v>0</v>
      </c>
      <c r="E1945" s="368">
        <f>'Order Form'!$N$11</f>
        <v>0</v>
      </c>
      <c r="F1945" s="368" t="str">
        <f>IF(ISBLANK('Order Form'!$N$12),"",'Order Form'!$N$12)</f>
        <v/>
      </c>
      <c r="G1945" s="369">
        <f t="shared" ca="1" si="129"/>
        <v>42157</v>
      </c>
      <c r="H1945" s="370">
        <f>'Order Form'!$N$13</f>
        <v>0</v>
      </c>
      <c r="I1945" s="371">
        <f>'Order Form'!E499</f>
        <v>6</v>
      </c>
      <c r="J1945" s="372">
        <f>'Order Form'!N499</f>
        <v>0</v>
      </c>
      <c r="K1945" s="367" t="str">
        <f t="shared" si="128"/>
        <v>F</v>
      </c>
      <c r="L19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5" s="367" t="str">
        <f>"SS2016"&amp;"-"&amp;D1945&amp;"-"&amp;'Order Form'!$P$3&amp;"-4"</f>
        <v>SS2016-0-1-4</v>
      </c>
    </row>
    <row r="1946" spans="1:13" x14ac:dyDescent="0.25">
      <c r="A1946" s="364">
        <f>'Order Form'!A500</f>
        <v>108351</v>
      </c>
      <c r="B1946" s="365">
        <f t="shared" si="126"/>
        <v>108351</v>
      </c>
      <c r="C1946" s="366">
        <f t="shared" si="127"/>
        <v>108351</v>
      </c>
      <c r="D1946" s="367">
        <f>'Order Form'!$N$2</f>
        <v>0</v>
      </c>
      <c r="E1946" s="368">
        <f>'Order Form'!$N$11</f>
        <v>0</v>
      </c>
      <c r="F1946" s="368" t="str">
        <f>IF(ISBLANK('Order Form'!$N$12),"",'Order Form'!$N$12)</f>
        <v/>
      </c>
      <c r="G1946" s="369">
        <f t="shared" ca="1" si="129"/>
        <v>42157</v>
      </c>
      <c r="H1946" s="370">
        <f>'Order Form'!$N$13</f>
        <v>0</v>
      </c>
      <c r="I1946" s="371">
        <f>'Order Form'!E500</f>
        <v>6</v>
      </c>
      <c r="J1946" s="372">
        <f>'Order Form'!N500</f>
        <v>0</v>
      </c>
      <c r="K1946" s="367" t="str">
        <f t="shared" si="128"/>
        <v>F</v>
      </c>
      <c r="L19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6" s="367" t="str">
        <f>"SS2016"&amp;"-"&amp;D1946&amp;"-"&amp;'Order Form'!$P$3&amp;"-4"</f>
        <v>SS2016-0-1-4</v>
      </c>
    </row>
    <row r="1947" spans="1:13" x14ac:dyDescent="0.25">
      <c r="A1947" s="364">
        <f>'Order Form'!A501</f>
        <v>108352</v>
      </c>
      <c r="B1947" s="365">
        <f t="shared" si="126"/>
        <v>108352</v>
      </c>
      <c r="C1947" s="366">
        <f t="shared" si="127"/>
        <v>108352</v>
      </c>
      <c r="D1947" s="367">
        <f>'Order Form'!$N$2</f>
        <v>0</v>
      </c>
      <c r="E1947" s="368">
        <f>'Order Form'!$N$11</f>
        <v>0</v>
      </c>
      <c r="F1947" s="368" t="str">
        <f>IF(ISBLANK('Order Form'!$N$12),"",'Order Form'!$N$12)</f>
        <v/>
      </c>
      <c r="G1947" s="369">
        <f t="shared" ca="1" si="129"/>
        <v>42157</v>
      </c>
      <c r="H1947" s="370">
        <f>'Order Form'!$N$13</f>
        <v>0</v>
      </c>
      <c r="I1947" s="371">
        <f>'Order Form'!E501</f>
        <v>6</v>
      </c>
      <c r="J1947" s="372">
        <f>'Order Form'!N501</f>
        <v>0</v>
      </c>
      <c r="K1947" s="367" t="str">
        <f t="shared" si="128"/>
        <v>F</v>
      </c>
      <c r="L19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7" s="367" t="str">
        <f>"SS2016"&amp;"-"&amp;D1947&amp;"-"&amp;'Order Form'!$P$3&amp;"-4"</f>
        <v>SS2016-0-1-4</v>
      </c>
    </row>
    <row r="1948" spans="1:13" x14ac:dyDescent="0.25">
      <c r="A1948" s="364" t="str">
        <f>'Order Form'!A502</f>
        <v>111690.555.20</v>
      </c>
      <c r="B1948" s="365" t="str">
        <f t="shared" si="126"/>
        <v>111690.555.20</v>
      </c>
      <c r="C1948" s="366" t="str">
        <f t="shared" si="127"/>
        <v>111690.555.20</v>
      </c>
      <c r="D1948" s="367">
        <f>'Order Form'!$N$2</f>
        <v>0</v>
      </c>
      <c r="E1948" s="368">
        <f>'Order Form'!$N$11</f>
        <v>0</v>
      </c>
      <c r="F1948" s="368" t="str">
        <f>IF(ISBLANK('Order Form'!$N$12),"",'Order Form'!$N$12)</f>
        <v/>
      </c>
      <c r="G1948" s="369">
        <f t="shared" ca="1" si="129"/>
        <v>42157</v>
      </c>
      <c r="H1948" s="370">
        <f>'Order Form'!$N$13</f>
        <v>0</v>
      </c>
      <c r="I1948" s="371">
        <f>'Order Form'!E502</f>
        <v>7.5</v>
      </c>
      <c r="J1948" s="372">
        <f>'Order Form'!N502</f>
        <v>0</v>
      </c>
      <c r="K1948" s="367" t="str">
        <f t="shared" si="128"/>
        <v>F</v>
      </c>
      <c r="L19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8" s="367" t="str">
        <f>"SS2016"&amp;"-"&amp;D1948&amp;"-"&amp;'Order Form'!$P$3&amp;"-4"</f>
        <v>SS2016-0-1-4</v>
      </c>
    </row>
    <row r="1949" spans="1:13" x14ac:dyDescent="0.25">
      <c r="A1949" s="364" t="str">
        <f>'Order Form'!A503</f>
        <v>111690.555.30</v>
      </c>
      <c r="B1949" s="365" t="str">
        <f t="shared" si="126"/>
        <v>111690.555.30</v>
      </c>
      <c r="C1949" s="366" t="str">
        <f t="shared" si="127"/>
        <v>111690.555.30</v>
      </c>
      <c r="D1949" s="367">
        <f>'Order Form'!$N$2</f>
        <v>0</v>
      </c>
      <c r="E1949" s="368">
        <f>'Order Form'!$N$11</f>
        <v>0</v>
      </c>
      <c r="F1949" s="368" t="str">
        <f>IF(ISBLANK('Order Form'!$N$12),"",'Order Form'!$N$12)</f>
        <v/>
      </c>
      <c r="G1949" s="369">
        <f t="shared" ca="1" si="129"/>
        <v>42157</v>
      </c>
      <c r="H1949" s="370">
        <f>'Order Form'!$N$13</f>
        <v>0</v>
      </c>
      <c r="I1949" s="371">
        <f>'Order Form'!E503</f>
        <v>7.5</v>
      </c>
      <c r="J1949" s="372">
        <f>'Order Form'!N503</f>
        <v>0</v>
      </c>
      <c r="K1949" s="367" t="str">
        <f t="shared" si="128"/>
        <v>F</v>
      </c>
      <c r="L19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49" s="367" t="str">
        <f>"SS2016"&amp;"-"&amp;D1949&amp;"-"&amp;'Order Form'!$P$3&amp;"-4"</f>
        <v>SS2016-0-1-4</v>
      </c>
    </row>
    <row r="1950" spans="1:13" x14ac:dyDescent="0.25">
      <c r="A1950" s="364">
        <f>'Order Form'!A17</f>
        <v>111633.75199999999</v>
      </c>
      <c r="B1950" s="365">
        <f t="shared" si="126"/>
        <v>111633.75199999999</v>
      </c>
      <c r="C1950" s="366">
        <f t="shared" si="127"/>
        <v>111633.75199999999</v>
      </c>
      <c r="D1950" s="367">
        <f>'Order Form'!$N$2</f>
        <v>0</v>
      </c>
      <c r="E1950" s="368">
        <f>'Order Form'!$O$11</f>
        <v>0</v>
      </c>
      <c r="F1950" s="368" t="str">
        <f>IF(ISBLANK('Order Form'!$O$12),"",'Order Form'!$O$12)</f>
        <v/>
      </c>
      <c r="G1950" s="369">
        <f t="shared" ca="1" si="129"/>
        <v>42157</v>
      </c>
      <c r="H1950" s="370">
        <f>'Order Form'!$O$13</f>
        <v>0</v>
      </c>
      <c r="I1950" s="371">
        <f>'Order Form'!E17</f>
        <v>14.5</v>
      </c>
      <c r="J1950" s="372">
        <f>'Order Form'!O17</f>
        <v>0</v>
      </c>
      <c r="K1950" s="367" t="str">
        <f t="shared" si="128"/>
        <v>F</v>
      </c>
      <c r="L19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0" s="367" t="str">
        <f>"SS2016"&amp;"-"&amp;D1950&amp;"-"&amp;'Order Form'!$P$3&amp;"-5"</f>
        <v>SS2016-0-1-5</v>
      </c>
    </row>
    <row r="1951" spans="1:13" x14ac:dyDescent="0.25">
      <c r="A1951" s="364">
        <f>'Order Form'!A18</f>
        <v>111498.999</v>
      </c>
      <c r="B1951" s="365">
        <f t="shared" ref="B1951:B2014" si="130">A1951</f>
        <v>111498.999</v>
      </c>
      <c r="C1951" s="366">
        <f t="shared" ref="C1951:C2014" si="131">IF(B1951=0,A1951,B1951)</f>
        <v>111498.999</v>
      </c>
      <c r="D1951" s="367">
        <f>'Order Form'!$N$2</f>
        <v>0</v>
      </c>
      <c r="E1951" s="368">
        <f>'Order Form'!$O$11</f>
        <v>0</v>
      </c>
      <c r="F1951" s="368" t="str">
        <f>IF(ISBLANK('Order Form'!$O$12),"",'Order Form'!$O$12)</f>
        <v/>
      </c>
      <c r="G1951" s="369">
        <f t="shared" ca="1" si="129"/>
        <v>42157</v>
      </c>
      <c r="H1951" s="370">
        <f>'Order Form'!$O$13</f>
        <v>0</v>
      </c>
      <c r="I1951" s="371">
        <f>'Order Form'!E18</f>
        <v>11</v>
      </c>
      <c r="J1951" s="372">
        <f>'Order Form'!O18</f>
        <v>0</v>
      </c>
      <c r="K1951" s="367" t="str">
        <f t="shared" ref="K1951:K2014" si="132">IF(J1951=0,"F","T")</f>
        <v>F</v>
      </c>
      <c r="L19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1" s="367" t="str">
        <f>"SS2016"&amp;"-"&amp;D1951&amp;"-"&amp;'Order Form'!$P$3&amp;"-5"</f>
        <v>SS2016-0-1-5</v>
      </c>
    </row>
    <row r="1952" spans="1:13" x14ac:dyDescent="0.25">
      <c r="A1952" s="364">
        <f>'Order Form'!A19</f>
        <v>111499.708</v>
      </c>
      <c r="B1952" s="365">
        <f t="shared" si="130"/>
        <v>111499.708</v>
      </c>
      <c r="C1952" s="366">
        <f t="shared" si="131"/>
        <v>111499.708</v>
      </c>
      <c r="D1952" s="367">
        <f>'Order Form'!$N$2</f>
        <v>0</v>
      </c>
      <c r="E1952" s="368">
        <f>'Order Form'!$O$11</f>
        <v>0</v>
      </c>
      <c r="F1952" s="368" t="str">
        <f>IF(ISBLANK('Order Form'!$O$12),"",'Order Form'!$O$12)</f>
        <v/>
      </c>
      <c r="G1952" s="369">
        <f t="shared" ca="1" si="129"/>
        <v>42157</v>
      </c>
      <c r="H1952" s="370">
        <f>'Order Form'!$O$13</f>
        <v>0</v>
      </c>
      <c r="I1952" s="371">
        <f>'Order Form'!E19</f>
        <v>11</v>
      </c>
      <c r="J1952" s="372">
        <f>'Order Form'!O19</f>
        <v>0</v>
      </c>
      <c r="K1952" s="367" t="str">
        <f t="shared" si="132"/>
        <v>F</v>
      </c>
      <c r="L19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2" s="367" t="str">
        <f>"SS2016"&amp;"-"&amp;D1952&amp;"-"&amp;'Order Form'!$P$3&amp;"-5"</f>
        <v>SS2016-0-1-5</v>
      </c>
    </row>
    <row r="1953" spans="1:13" x14ac:dyDescent="0.25">
      <c r="A1953" s="364">
        <f>'Order Form'!A20</f>
        <v>111500.211</v>
      </c>
      <c r="B1953" s="365">
        <f t="shared" si="130"/>
        <v>111500.211</v>
      </c>
      <c r="C1953" s="366">
        <f t="shared" si="131"/>
        <v>111500.211</v>
      </c>
      <c r="D1953" s="367">
        <f>'Order Form'!$N$2</f>
        <v>0</v>
      </c>
      <c r="E1953" s="368">
        <f>'Order Form'!$O$11</f>
        <v>0</v>
      </c>
      <c r="F1953" s="368" t="str">
        <f>IF(ISBLANK('Order Form'!$O$12),"",'Order Form'!$O$12)</f>
        <v/>
      </c>
      <c r="G1953" s="369">
        <f t="shared" ca="1" si="129"/>
        <v>42157</v>
      </c>
      <c r="H1953" s="370">
        <f>'Order Form'!$O$13</f>
        <v>0</v>
      </c>
      <c r="I1953" s="371">
        <f>'Order Form'!E20</f>
        <v>11</v>
      </c>
      <c r="J1953" s="372">
        <f>'Order Form'!O20</f>
        <v>0</v>
      </c>
      <c r="K1953" s="367" t="str">
        <f t="shared" si="132"/>
        <v>F</v>
      </c>
      <c r="L19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3" s="367" t="str">
        <f>"SS2016"&amp;"-"&amp;D1953&amp;"-"&amp;'Order Form'!$P$3&amp;"-5"</f>
        <v>SS2016-0-1-5</v>
      </c>
    </row>
    <row r="1954" spans="1:13" x14ac:dyDescent="0.25">
      <c r="A1954" s="364">
        <f>'Order Form'!A21</f>
        <v>108934.522</v>
      </c>
      <c r="B1954" s="365">
        <f t="shared" si="130"/>
        <v>108934.522</v>
      </c>
      <c r="C1954" s="366">
        <f t="shared" si="131"/>
        <v>108934.522</v>
      </c>
      <c r="D1954" s="367">
        <f>'Order Form'!$N$2</f>
        <v>0</v>
      </c>
      <c r="E1954" s="368">
        <f>'Order Form'!$O$11</f>
        <v>0</v>
      </c>
      <c r="F1954" s="368" t="str">
        <f>IF(ISBLANK('Order Form'!$O$12),"",'Order Form'!$O$12)</f>
        <v/>
      </c>
      <c r="G1954" s="369">
        <f t="shared" ca="1" si="129"/>
        <v>42157</v>
      </c>
      <c r="H1954" s="370">
        <f>'Order Form'!$O$13</f>
        <v>0</v>
      </c>
      <c r="I1954" s="371">
        <f>'Order Form'!E21</f>
        <v>13.5</v>
      </c>
      <c r="J1954" s="372">
        <f>'Order Form'!O21</f>
        <v>0</v>
      </c>
      <c r="K1954" s="367" t="str">
        <f t="shared" si="132"/>
        <v>F</v>
      </c>
      <c r="L19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4" s="367" t="str">
        <f>"SS2016"&amp;"-"&amp;D1954&amp;"-"&amp;'Order Form'!$P$3&amp;"-5"</f>
        <v>SS2016-0-1-5</v>
      </c>
    </row>
    <row r="1955" spans="1:13" x14ac:dyDescent="0.25">
      <c r="A1955" s="364">
        <f>'Order Form'!A22</f>
        <v>111507.117</v>
      </c>
      <c r="B1955" s="365">
        <f t="shared" si="130"/>
        <v>111507.117</v>
      </c>
      <c r="C1955" s="366">
        <f t="shared" si="131"/>
        <v>111507.117</v>
      </c>
      <c r="D1955" s="367">
        <f>'Order Form'!$N$2</f>
        <v>0</v>
      </c>
      <c r="E1955" s="368">
        <f>'Order Form'!$O$11</f>
        <v>0</v>
      </c>
      <c r="F1955" s="368" t="str">
        <f>IF(ISBLANK('Order Form'!$O$12),"",'Order Form'!$O$12)</f>
        <v/>
      </c>
      <c r="G1955" s="369">
        <f t="shared" ca="1" si="129"/>
        <v>42157</v>
      </c>
      <c r="H1955" s="370">
        <f>'Order Form'!$O$13</f>
        <v>0</v>
      </c>
      <c r="I1955" s="371">
        <f>'Order Form'!E22</f>
        <v>13.5</v>
      </c>
      <c r="J1955" s="372">
        <f>'Order Form'!O22</f>
        <v>0</v>
      </c>
      <c r="K1955" s="367" t="str">
        <f t="shared" si="132"/>
        <v>F</v>
      </c>
      <c r="L19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5" s="367" t="str">
        <f>"SS2016"&amp;"-"&amp;D1955&amp;"-"&amp;'Order Form'!$P$3&amp;"-5"</f>
        <v>SS2016-0-1-5</v>
      </c>
    </row>
    <row r="1956" spans="1:13" x14ac:dyDescent="0.25">
      <c r="A1956" s="364">
        <f>'Order Form'!A23</f>
        <v>111695.55499999999</v>
      </c>
      <c r="B1956" s="365">
        <f t="shared" si="130"/>
        <v>111695.55499999999</v>
      </c>
      <c r="C1956" s="366">
        <f t="shared" si="131"/>
        <v>111695.55499999999</v>
      </c>
      <c r="D1956" s="367">
        <f>'Order Form'!$N$2</f>
        <v>0</v>
      </c>
      <c r="E1956" s="368">
        <f>'Order Form'!$O$11</f>
        <v>0</v>
      </c>
      <c r="F1956" s="368" t="str">
        <f>IF(ISBLANK('Order Form'!$O$12),"",'Order Form'!$O$12)</f>
        <v/>
      </c>
      <c r="G1956" s="369">
        <f t="shared" ca="1" si="129"/>
        <v>42157</v>
      </c>
      <c r="H1956" s="370">
        <f>'Order Form'!$O$13</f>
        <v>0</v>
      </c>
      <c r="I1956" s="371">
        <f>'Order Form'!E23</f>
        <v>13.5</v>
      </c>
      <c r="J1956" s="372">
        <f>'Order Form'!O23</f>
        <v>0</v>
      </c>
      <c r="K1956" s="367" t="str">
        <f t="shared" si="132"/>
        <v>F</v>
      </c>
      <c r="L19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6" s="367" t="str">
        <f>"SS2016"&amp;"-"&amp;D1956&amp;"-"&amp;'Order Form'!$P$3&amp;"-5"</f>
        <v>SS2016-0-1-5</v>
      </c>
    </row>
    <row r="1957" spans="1:13" x14ac:dyDescent="0.25">
      <c r="A1957" s="364">
        <f>'Order Form'!A24</f>
        <v>111509.55499999999</v>
      </c>
      <c r="B1957" s="365">
        <f t="shared" si="130"/>
        <v>111509.55499999999</v>
      </c>
      <c r="C1957" s="366">
        <f t="shared" si="131"/>
        <v>111509.55499999999</v>
      </c>
      <c r="D1957" s="367">
        <f>'Order Form'!$N$2</f>
        <v>0</v>
      </c>
      <c r="E1957" s="368">
        <f>'Order Form'!$O$11</f>
        <v>0</v>
      </c>
      <c r="F1957" s="368" t="str">
        <f>IF(ISBLANK('Order Form'!$O$12),"",'Order Form'!$O$12)</f>
        <v/>
      </c>
      <c r="G1957" s="369">
        <f t="shared" ca="1" si="129"/>
        <v>42157</v>
      </c>
      <c r="H1957" s="370">
        <f>'Order Form'!$O$13</f>
        <v>0</v>
      </c>
      <c r="I1957" s="371">
        <f>'Order Form'!E24</f>
        <v>13.5</v>
      </c>
      <c r="J1957" s="372">
        <f>'Order Form'!O24</f>
        <v>0</v>
      </c>
      <c r="K1957" s="367" t="str">
        <f t="shared" si="132"/>
        <v>F</v>
      </c>
      <c r="L19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7" s="367" t="str">
        <f>"SS2016"&amp;"-"&amp;D1957&amp;"-"&amp;'Order Form'!$P$3&amp;"-5"</f>
        <v>SS2016-0-1-5</v>
      </c>
    </row>
    <row r="1958" spans="1:13" x14ac:dyDescent="0.25">
      <c r="A1958" s="364">
        <f>'Order Form'!A25</f>
        <v>111513.901</v>
      </c>
      <c r="B1958" s="365">
        <f t="shared" si="130"/>
        <v>111513.901</v>
      </c>
      <c r="C1958" s="366">
        <f t="shared" si="131"/>
        <v>111513.901</v>
      </c>
      <c r="D1958" s="367">
        <f>'Order Form'!$N$2</f>
        <v>0</v>
      </c>
      <c r="E1958" s="368">
        <f>'Order Form'!$O$11</f>
        <v>0</v>
      </c>
      <c r="F1958" s="368" t="str">
        <f>IF(ISBLANK('Order Form'!$O$12),"",'Order Form'!$O$12)</f>
        <v/>
      </c>
      <c r="G1958" s="369">
        <f t="shared" ca="1" si="129"/>
        <v>42157</v>
      </c>
      <c r="H1958" s="370">
        <f>'Order Form'!$O$13</f>
        <v>0</v>
      </c>
      <c r="I1958" s="371">
        <f>'Order Form'!E25</f>
        <v>13.5</v>
      </c>
      <c r="J1958" s="372">
        <f>'Order Form'!O25</f>
        <v>0</v>
      </c>
      <c r="K1958" s="367" t="str">
        <f t="shared" si="132"/>
        <v>F</v>
      </c>
      <c r="L19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8" s="367" t="str">
        <f>"SS2016"&amp;"-"&amp;D1958&amp;"-"&amp;'Order Form'!$P$3&amp;"-5"</f>
        <v>SS2016-0-1-5</v>
      </c>
    </row>
    <row r="1959" spans="1:13" x14ac:dyDescent="0.25">
      <c r="A1959" s="364">
        <f>'Order Form'!A26</f>
        <v>111504.70699999999</v>
      </c>
      <c r="B1959" s="365">
        <f t="shared" si="130"/>
        <v>111504.70699999999</v>
      </c>
      <c r="C1959" s="366">
        <f t="shared" si="131"/>
        <v>111504.70699999999</v>
      </c>
      <c r="D1959" s="367">
        <f>'Order Form'!$N$2</f>
        <v>0</v>
      </c>
      <c r="E1959" s="368">
        <f>'Order Form'!$O$11</f>
        <v>0</v>
      </c>
      <c r="F1959" s="368" t="str">
        <f>IF(ISBLANK('Order Form'!$O$12),"",'Order Form'!$O$12)</f>
        <v/>
      </c>
      <c r="G1959" s="369">
        <f t="shared" ca="1" si="129"/>
        <v>42157</v>
      </c>
      <c r="H1959" s="370">
        <f>'Order Form'!$O$13</f>
        <v>0</v>
      </c>
      <c r="I1959" s="371">
        <f>'Order Form'!E26</f>
        <v>13.5</v>
      </c>
      <c r="J1959" s="372">
        <f>'Order Form'!O26</f>
        <v>0</v>
      </c>
      <c r="K1959" s="367" t="str">
        <f t="shared" si="132"/>
        <v>F</v>
      </c>
      <c r="L19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59" s="367" t="str">
        <f>"SS2016"&amp;"-"&amp;D1959&amp;"-"&amp;'Order Form'!$P$3&amp;"-5"</f>
        <v>SS2016-0-1-5</v>
      </c>
    </row>
    <row r="1960" spans="1:13" x14ac:dyDescent="0.25">
      <c r="A1960" s="364">
        <f>'Order Form'!A27</f>
        <v>111696.325</v>
      </c>
      <c r="B1960" s="365">
        <f t="shared" si="130"/>
        <v>111696.325</v>
      </c>
      <c r="C1960" s="366">
        <f t="shared" si="131"/>
        <v>111696.325</v>
      </c>
      <c r="D1960" s="367">
        <f>'Order Form'!$N$2</f>
        <v>0</v>
      </c>
      <c r="E1960" s="368">
        <f>'Order Form'!$O$11</f>
        <v>0</v>
      </c>
      <c r="F1960" s="368" t="str">
        <f>IF(ISBLANK('Order Form'!$O$12),"",'Order Form'!$O$12)</f>
        <v/>
      </c>
      <c r="G1960" s="369">
        <f t="shared" ca="1" si="129"/>
        <v>42157</v>
      </c>
      <c r="H1960" s="370">
        <f>'Order Form'!$O$13</f>
        <v>0</v>
      </c>
      <c r="I1960" s="371">
        <f>'Order Form'!E27</f>
        <v>15</v>
      </c>
      <c r="J1960" s="372">
        <f>'Order Form'!O27</f>
        <v>0</v>
      </c>
      <c r="K1960" s="367" t="str">
        <f t="shared" si="132"/>
        <v>F</v>
      </c>
      <c r="L19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0" s="367" t="str">
        <f>"SS2016"&amp;"-"&amp;D1960&amp;"-"&amp;'Order Form'!$P$3&amp;"-5"</f>
        <v>SS2016-0-1-5</v>
      </c>
    </row>
    <row r="1961" spans="1:13" x14ac:dyDescent="0.25">
      <c r="A1961" s="364">
        <f>'Order Form'!A28</f>
        <v>111519.90700000001</v>
      </c>
      <c r="B1961" s="365">
        <f t="shared" si="130"/>
        <v>111519.90700000001</v>
      </c>
      <c r="C1961" s="366">
        <f t="shared" si="131"/>
        <v>111519.90700000001</v>
      </c>
      <c r="D1961" s="367">
        <f>'Order Form'!$N$2</f>
        <v>0</v>
      </c>
      <c r="E1961" s="368">
        <f>'Order Form'!$O$11</f>
        <v>0</v>
      </c>
      <c r="F1961" s="368" t="str">
        <f>IF(ISBLANK('Order Form'!$O$12),"",'Order Form'!$O$12)</f>
        <v/>
      </c>
      <c r="G1961" s="369">
        <f t="shared" ca="1" si="129"/>
        <v>42157</v>
      </c>
      <c r="H1961" s="370">
        <f>'Order Form'!$O$13</f>
        <v>0</v>
      </c>
      <c r="I1961" s="371">
        <f>'Order Form'!E28</f>
        <v>15</v>
      </c>
      <c r="J1961" s="372">
        <f>'Order Form'!O28</f>
        <v>0</v>
      </c>
      <c r="K1961" s="367" t="str">
        <f t="shared" si="132"/>
        <v>F</v>
      </c>
      <c r="L19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1" s="367" t="str">
        <f>"SS2016"&amp;"-"&amp;D1961&amp;"-"&amp;'Order Form'!$P$3&amp;"-5"</f>
        <v>SS2016-0-1-5</v>
      </c>
    </row>
    <row r="1962" spans="1:13" x14ac:dyDescent="0.25">
      <c r="A1962" s="364">
        <f>'Order Form'!A29</f>
        <v>111515.901</v>
      </c>
      <c r="B1962" s="365">
        <f t="shared" si="130"/>
        <v>111515.901</v>
      </c>
      <c r="C1962" s="366">
        <f t="shared" si="131"/>
        <v>111515.901</v>
      </c>
      <c r="D1962" s="367">
        <f>'Order Form'!$N$2</f>
        <v>0</v>
      </c>
      <c r="E1962" s="368">
        <f>'Order Form'!$O$11</f>
        <v>0</v>
      </c>
      <c r="F1962" s="368" t="str">
        <f>IF(ISBLANK('Order Form'!$O$12),"",'Order Form'!$O$12)</f>
        <v/>
      </c>
      <c r="G1962" s="369">
        <f t="shared" ca="1" si="129"/>
        <v>42157</v>
      </c>
      <c r="H1962" s="370">
        <f>'Order Form'!$O$13</f>
        <v>0</v>
      </c>
      <c r="I1962" s="371">
        <f>'Order Form'!E29</f>
        <v>15</v>
      </c>
      <c r="J1962" s="372">
        <f>'Order Form'!O29</f>
        <v>0</v>
      </c>
      <c r="K1962" s="367" t="str">
        <f t="shared" si="132"/>
        <v>F</v>
      </c>
      <c r="L19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2" s="367" t="str">
        <f>"SS2016"&amp;"-"&amp;D1962&amp;"-"&amp;'Order Form'!$P$3&amp;"-5"</f>
        <v>SS2016-0-1-5</v>
      </c>
    </row>
    <row r="1963" spans="1:13" x14ac:dyDescent="0.25">
      <c r="A1963" s="364">
        <f>'Order Form'!A30</f>
        <v>111516.535</v>
      </c>
      <c r="B1963" s="365">
        <f t="shared" si="130"/>
        <v>111516.535</v>
      </c>
      <c r="C1963" s="366">
        <f t="shared" si="131"/>
        <v>111516.535</v>
      </c>
      <c r="D1963" s="367">
        <f>'Order Form'!$N$2</f>
        <v>0</v>
      </c>
      <c r="E1963" s="368">
        <f>'Order Form'!$O$11</f>
        <v>0</v>
      </c>
      <c r="F1963" s="368" t="str">
        <f>IF(ISBLANK('Order Form'!$O$12),"",'Order Form'!$O$12)</f>
        <v/>
      </c>
      <c r="G1963" s="369">
        <f t="shared" ca="1" si="129"/>
        <v>42157</v>
      </c>
      <c r="H1963" s="370">
        <f>'Order Form'!$O$13</f>
        <v>0</v>
      </c>
      <c r="I1963" s="371">
        <f>'Order Form'!E30</f>
        <v>15</v>
      </c>
      <c r="J1963" s="372">
        <f>'Order Form'!O30</f>
        <v>0</v>
      </c>
      <c r="K1963" s="367" t="str">
        <f t="shared" si="132"/>
        <v>F</v>
      </c>
      <c r="L19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3" s="367" t="str">
        <f>"SS2016"&amp;"-"&amp;D1963&amp;"-"&amp;'Order Form'!$P$3&amp;"-5"</f>
        <v>SS2016-0-1-5</v>
      </c>
    </row>
    <row r="1964" spans="1:13" x14ac:dyDescent="0.25">
      <c r="A1964" s="364">
        <f>'Order Form'!A31</f>
        <v>111629.999</v>
      </c>
      <c r="B1964" s="365">
        <f t="shared" si="130"/>
        <v>111629.999</v>
      </c>
      <c r="C1964" s="366">
        <f t="shared" si="131"/>
        <v>111629.999</v>
      </c>
      <c r="D1964" s="367">
        <f>'Order Form'!$N$2</f>
        <v>0</v>
      </c>
      <c r="E1964" s="368">
        <f>'Order Form'!$O$11</f>
        <v>0</v>
      </c>
      <c r="F1964" s="368" t="str">
        <f>IF(ISBLANK('Order Form'!$O$12),"",'Order Form'!$O$12)</f>
        <v/>
      </c>
      <c r="G1964" s="369">
        <f t="shared" ca="1" si="129"/>
        <v>42157</v>
      </c>
      <c r="H1964" s="370">
        <f>'Order Form'!$O$13</f>
        <v>0</v>
      </c>
      <c r="I1964" s="371">
        <f>'Order Form'!E31</f>
        <v>13.5</v>
      </c>
      <c r="J1964" s="372">
        <f>'Order Form'!O31</f>
        <v>0</v>
      </c>
      <c r="K1964" s="367" t="str">
        <f t="shared" si="132"/>
        <v>F</v>
      </c>
      <c r="L19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4" s="367" t="str">
        <f>"SS2016"&amp;"-"&amp;D1964&amp;"-"&amp;'Order Form'!$P$3&amp;"-5"</f>
        <v>SS2016-0-1-5</v>
      </c>
    </row>
    <row r="1965" spans="1:13" x14ac:dyDescent="0.25">
      <c r="A1965" s="364">
        <f>'Order Form'!A32</f>
        <v>111629.75199999999</v>
      </c>
      <c r="B1965" s="365">
        <f t="shared" si="130"/>
        <v>111629.75199999999</v>
      </c>
      <c r="C1965" s="366">
        <f t="shared" si="131"/>
        <v>111629.75199999999</v>
      </c>
      <c r="D1965" s="367">
        <f>'Order Form'!$N$2</f>
        <v>0</v>
      </c>
      <c r="E1965" s="368">
        <f>'Order Form'!$O$11</f>
        <v>0</v>
      </c>
      <c r="F1965" s="368" t="str">
        <f>IF(ISBLANK('Order Form'!$O$12),"",'Order Form'!$O$12)</f>
        <v/>
      </c>
      <c r="G1965" s="369">
        <f t="shared" ca="1" si="129"/>
        <v>42157</v>
      </c>
      <c r="H1965" s="370">
        <f>'Order Form'!$O$13</f>
        <v>0</v>
      </c>
      <c r="I1965" s="371">
        <f>'Order Form'!E32</f>
        <v>13.5</v>
      </c>
      <c r="J1965" s="372">
        <f>'Order Form'!O32</f>
        <v>0</v>
      </c>
      <c r="K1965" s="367" t="str">
        <f t="shared" si="132"/>
        <v>F</v>
      </c>
      <c r="L19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5" s="367" t="str">
        <f>"SS2016"&amp;"-"&amp;D1965&amp;"-"&amp;'Order Form'!$P$3&amp;"-5"</f>
        <v>SS2016-0-1-5</v>
      </c>
    </row>
    <row r="1966" spans="1:13" x14ac:dyDescent="0.25">
      <c r="A1966" s="364">
        <f>'Order Form'!A33</f>
        <v>111629.42</v>
      </c>
      <c r="B1966" s="365">
        <f t="shared" si="130"/>
        <v>111629.42</v>
      </c>
      <c r="C1966" s="366">
        <f t="shared" si="131"/>
        <v>111629.42</v>
      </c>
      <c r="D1966" s="367">
        <f>'Order Form'!$N$2</f>
        <v>0</v>
      </c>
      <c r="E1966" s="368">
        <f>'Order Form'!$O$11</f>
        <v>0</v>
      </c>
      <c r="F1966" s="368" t="str">
        <f>IF(ISBLANK('Order Form'!$O$12),"",'Order Form'!$O$12)</f>
        <v/>
      </c>
      <c r="G1966" s="369">
        <f t="shared" ca="1" si="129"/>
        <v>42157</v>
      </c>
      <c r="H1966" s="370">
        <f>'Order Form'!$O$13</f>
        <v>0</v>
      </c>
      <c r="I1966" s="371">
        <f>'Order Form'!E33</f>
        <v>13.5</v>
      </c>
      <c r="J1966" s="372">
        <f>'Order Form'!O33</f>
        <v>0</v>
      </c>
      <c r="K1966" s="367" t="str">
        <f t="shared" si="132"/>
        <v>F</v>
      </c>
      <c r="L19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6" s="367" t="str">
        <f>"SS2016"&amp;"-"&amp;D1966&amp;"-"&amp;'Order Form'!$P$3&amp;"-5"</f>
        <v>SS2016-0-1-5</v>
      </c>
    </row>
    <row r="1967" spans="1:13" x14ac:dyDescent="0.25">
      <c r="A1967" s="364">
        <f>'Order Form'!A34</f>
        <v>111629.791</v>
      </c>
      <c r="B1967" s="365">
        <f t="shared" si="130"/>
        <v>111629.791</v>
      </c>
      <c r="C1967" s="366">
        <f t="shared" si="131"/>
        <v>111629.791</v>
      </c>
      <c r="D1967" s="367">
        <f>'Order Form'!$N$2</f>
        <v>0</v>
      </c>
      <c r="E1967" s="368">
        <f>'Order Form'!$O$11</f>
        <v>0</v>
      </c>
      <c r="F1967" s="368" t="str">
        <f>IF(ISBLANK('Order Form'!$O$12),"",'Order Form'!$O$12)</f>
        <v/>
      </c>
      <c r="G1967" s="369">
        <f t="shared" ca="1" si="129"/>
        <v>42157</v>
      </c>
      <c r="H1967" s="370">
        <f>'Order Form'!$O$13</f>
        <v>0</v>
      </c>
      <c r="I1967" s="371">
        <f>'Order Form'!E34</f>
        <v>13.5</v>
      </c>
      <c r="J1967" s="372">
        <f>'Order Form'!O34</f>
        <v>0</v>
      </c>
      <c r="K1967" s="367" t="str">
        <f t="shared" si="132"/>
        <v>F</v>
      </c>
      <c r="L19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7" s="367" t="str">
        <f>"SS2016"&amp;"-"&amp;D1967&amp;"-"&amp;'Order Form'!$P$3&amp;"-5"</f>
        <v>SS2016-0-1-5</v>
      </c>
    </row>
    <row r="1968" spans="1:13" x14ac:dyDescent="0.25">
      <c r="A1968" s="364">
        <f>'Order Form'!A35</f>
        <v>107672</v>
      </c>
      <c r="B1968" s="365">
        <f t="shared" si="130"/>
        <v>107672</v>
      </c>
      <c r="C1968" s="366">
        <f t="shared" si="131"/>
        <v>107672</v>
      </c>
      <c r="D1968" s="367">
        <f>'Order Form'!$N$2</f>
        <v>0</v>
      </c>
      <c r="E1968" s="368">
        <f>'Order Form'!$O$11</f>
        <v>0</v>
      </c>
      <c r="F1968" s="368" t="str">
        <f>IF(ISBLANK('Order Form'!$O$12),"",'Order Form'!$O$12)</f>
        <v/>
      </c>
      <c r="G1968" s="369">
        <f t="shared" ca="1" si="129"/>
        <v>42157</v>
      </c>
      <c r="H1968" s="370">
        <f>'Order Form'!$O$13</f>
        <v>0</v>
      </c>
      <c r="I1968" s="371">
        <f>'Order Form'!E35</f>
        <v>17.5</v>
      </c>
      <c r="J1968" s="372">
        <f>'Order Form'!O35</f>
        <v>0</v>
      </c>
      <c r="K1968" s="367" t="str">
        <f t="shared" si="132"/>
        <v>F</v>
      </c>
      <c r="L19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8" s="367" t="str">
        <f>"SS2016"&amp;"-"&amp;D1968&amp;"-"&amp;'Order Form'!$P$3&amp;"-5"</f>
        <v>SS2016-0-1-5</v>
      </c>
    </row>
    <row r="1969" spans="1:13" x14ac:dyDescent="0.25">
      <c r="A1969" s="364">
        <f>'Order Form'!A36</f>
        <v>108659</v>
      </c>
      <c r="B1969" s="365">
        <f t="shared" si="130"/>
        <v>108659</v>
      </c>
      <c r="C1969" s="366">
        <f t="shared" si="131"/>
        <v>108659</v>
      </c>
      <c r="D1969" s="367">
        <f>'Order Form'!$N$2</f>
        <v>0</v>
      </c>
      <c r="E1969" s="368">
        <f>'Order Form'!$O$11</f>
        <v>0</v>
      </c>
      <c r="F1969" s="368" t="str">
        <f>IF(ISBLANK('Order Form'!$O$12),"",'Order Form'!$O$12)</f>
        <v/>
      </c>
      <c r="G1969" s="369">
        <f t="shared" ca="1" si="129"/>
        <v>42157</v>
      </c>
      <c r="H1969" s="370">
        <f>'Order Form'!$O$13</f>
        <v>0</v>
      </c>
      <c r="I1969" s="371">
        <f>'Order Form'!E36</f>
        <v>17.5</v>
      </c>
      <c r="J1969" s="372">
        <f>'Order Form'!O36</f>
        <v>0</v>
      </c>
      <c r="K1969" s="367" t="str">
        <f t="shared" si="132"/>
        <v>F</v>
      </c>
      <c r="L19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69" s="367" t="str">
        <f>"SS2016"&amp;"-"&amp;D1969&amp;"-"&amp;'Order Form'!$P$3&amp;"-5"</f>
        <v>SS2016-0-1-5</v>
      </c>
    </row>
    <row r="1970" spans="1:13" x14ac:dyDescent="0.25">
      <c r="A1970" s="364">
        <f>'Order Form'!A37</f>
        <v>107674</v>
      </c>
      <c r="B1970" s="365">
        <f t="shared" si="130"/>
        <v>107674</v>
      </c>
      <c r="C1970" s="366">
        <f t="shared" si="131"/>
        <v>107674</v>
      </c>
      <c r="D1970" s="367">
        <f>'Order Form'!$N$2</f>
        <v>0</v>
      </c>
      <c r="E1970" s="368">
        <f>'Order Form'!$O$11</f>
        <v>0</v>
      </c>
      <c r="F1970" s="368" t="str">
        <f>IF(ISBLANK('Order Form'!$O$12),"",'Order Form'!$O$12)</f>
        <v/>
      </c>
      <c r="G1970" s="369">
        <f t="shared" ca="1" si="129"/>
        <v>42157</v>
      </c>
      <c r="H1970" s="370">
        <f>'Order Form'!$O$13</f>
        <v>0</v>
      </c>
      <c r="I1970" s="371">
        <f>'Order Form'!E37</f>
        <v>17.5</v>
      </c>
      <c r="J1970" s="372">
        <f>'Order Form'!O37</f>
        <v>0</v>
      </c>
      <c r="K1970" s="367" t="str">
        <f t="shared" si="132"/>
        <v>F</v>
      </c>
      <c r="L19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0" s="367" t="str">
        <f>"SS2016"&amp;"-"&amp;D1970&amp;"-"&amp;'Order Form'!$P$3&amp;"-5"</f>
        <v>SS2016-0-1-5</v>
      </c>
    </row>
    <row r="1971" spans="1:13" x14ac:dyDescent="0.25">
      <c r="A1971" s="364">
        <f>'Order Form'!A38</f>
        <v>107673</v>
      </c>
      <c r="B1971" s="365">
        <f t="shared" si="130"/>
        <v>107673</v>
      </c>
      <c r="C1971" s="366">
        <f t="shared" si="131"/>
        <v>107673</v>
      </c>
      <c r="D1971" s="367">
        <f>'Order Form'!$N$2</f>
        <v>0</v>
      </c>
      <c r="E1971" s="368">
        <f>'Order Form'!$O$11</f>
        <v>0</v>
      </c>
      <c r="F1971" s="368" t="str">
        <f>IF(ISBLANK('Order Form'!$O$12),"",'Order Form'!$O$12)</f>
        <v/>
      </c>
      <c r="G1971" s="369">
        <f t="shared" ca="1" si="129"/>
        <v>42157</v>
      </c>
      <c r="H1971" s="370">
        <f>'Order Form'!$O$13</f>
        <v>0</v>
      </c>
      <c r="I1971" s="371">
        <f>'Order Form'!E38</f>
        <v>17.5</v>
      </c>
      <c r="J1971" s="372">
        <f>'Order Form'!O38</f>
        <v>0</v>
      </c>
      <c r="K1971" s="367" t="str">
        <f t="shared" si="132"/>
        <v>F</v>
      </c>
      <c r="L19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1" s="367" t="str">
        <f>"SS2016"&amp;"-"&amp;D1971&amp;"-"&amp;'Order Form'!$P$3&amp;"-5"</f>
        <v>SS2016-0-1-5</v>
      </c>
    </row>
    <row r="1972" spans="1:13" x14ac:dyDescent="0.25">
      <c r="A1972" s="364">
        <f>'Order Form'!A39</f>
        <v>111670.302</v>
      </c>
      <c r="B1972" s="365">
        <f t="shared" si="130"/>
        <v>111670.302</v>
      </c>
      <c r="C1972" s="366">
        <f t="shared" si="131"/>
        <v>111670.302</v>
      </c>
      <c r="D1972" s="367">
        <f>'Order Form'!$N$2</f>
        <v>0</v>
      </c>
      <c r="E1972" s="368">
        <f>'Order Form'!$O$11</f>
        <v>0</v>
      </c>
      <c r="F1972" s="368" t="str">
        <f>IF(ISBLANK('Order Form'!$O$12),"",'Order Form'!$O$12)</f>
        <v/>
      </c>
      <c r="G1972" s="369">
        <f t="shared" ca="1" si="129"/>
        <v>42157</v>
      </c>
      <c r="H1972" s="370">
        <f>'Order Form'!$O$13</f>
        <v>0</v>
      </c>
      <c r="I1972" s="371">
        <f>'Order Form'!E39</f>
        <v>17.5</v>
      </c>
      <c r="J1972" s="372">
        <f>'Order Form'!O39</f>
        <v>0</v>
      </c>
      <c r="K1972" s="367" t="str">
        <f t="shared" si="132"/>
        <v>F</v>
      </c>
      <c r="L19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2" s="367" t="str">
        <f>"SS2016"&amp;"-"&amp;D1972&amp;"-"&amp;'Order Form'!$P$3&amp;"-5"</f>
        <v>SS2016-0-1-5</v>
      </c>
    </row>
    <row r="1973" spans="1:13" x14ac:dyDescent="0.25">
      <c r="A1973" s="364">
        <f>'Order Form'!A40</f>
        <v>111669.73699999999</v>
      </c>
      <c r="B1973" s="365">
        <f t="shared" si="130"/>
        <v>111669.73699999999</v>
      </c>
      <c r="C1973" s="366">
        <f t="shared" si="131"/>
        <v>111669.73699999999</v>
      </c>
      <c r="D1973" s="367">
        <f>'Order Form'!$N$2</f>
        <v>0</v>
      </c>
      <c r="E1973" s="368">
        <f>'Order Form'!$O$11</f>
        <v>0</v>
      </c>
      <c r="F1973" s="368" t="str">
        <f>IF(ISBLANK('Order Form'!$O$12),"",'Order Form'!$O$12)</f>
        <v/>
      </c>
      <c r="G1973" s="369">
        <f t="shared" ca="1" si="129"/>
        <v>42157</v>
      </c>
      <c r="H1973" s="370">
        <f>'Order Form'!$O$13</f>
        <v>0</v>
      </c>
      <c r="I1973" s="371">
        <f>'Order Form'!E40</f>
        <v>17.5</v>
      </c>
      <c r="J1973" s="372">
        <f>'Order Form'!O40</f>
        <v>0</v>
      </c>
      <c r="K1973" s="367" t="str">
        <f t="shared" si="132"/>
        <v>F</v>
      </c>
      <c r="L19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3" s="367" t="str">
        <f>"SS2016"&amp;"-"&amp;D1973&amp;"-"&amp;'Order Form'!$P$3&amp;"-5"</f>
        <v>SS2016-0-1-5</v>
      </c>
    </row>
    <row r="1974" spans="1:13" x14ac:dyDescent="0.25">
      <c r="A1974" s="364">
        <f>'Order Form'!A41</f>
        <v>108657</v>
      </c>
      <c r="B1974" s="365">
        <f t="shared" si="130"/>
        <v>108657</v>
      </c>
      <c r="C1974" s="366">
        <f t="shared" si="131"/>
        <v>108657</v>
      </c>
      <c r="D1974" s="367">
        <f>'Order Form'!$N$2</f>
        <v>0</v>
      </c>
      <c r="E1974" s="368">
        <f>'Order Form'!$O$11</f>
        <v>0</v>
      </c>
      <c r="F1974" s="368" t="str">
        <f>IF(ISBLANK('Order Form'!$O$12),"",'Order Form'!$O$12)</f>
        <v/>
      </c>
      <c r="G1974" s="369">
        <f t="shared" ca="1" si="129"/>
        <v>42157</v>
      </c>
      <c r="H1974" s="370">
        <f>'Order Form'!$O$13</f>
        <v>0</v>
      </c>
      <c r="I1974" s="371">
        <f>'Order Form'!E41</f>
        <v>22.5</v>
      </c>
      <c r="J1974" s="372">
        <f>'Order Form'!O41</f>
        <v>0</v>
      </c>
      <c r="K1974" s="367" t="str">
        <f t="shared" si="132"/>
        <v>F</v>
      </c>
      <c r="L19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4" s="367" t="str">
        <f>"SS2016"&amp;"-"&amp;D1974&amp;"-"&amp;'Order Form'!$P$3&amp;"-5"</f>
        <v>SS2016-0-1-5</v>
      </c>
    </row>
    <row r="1975" spans="1:13" x14ac:dyDescent="0.25">
      <c r="A1975" s="364">
        <f>'Order Form'!A42</f>
        <v>108656</v>
      </c>
      <c r="B1975" s="365">
        <f t="shared" si="130"/>
        <v>108656</v>
      </c>
      <c r="C1975" s="366">
        <f t="shared" si="131"/>
        <v>108656</v>
      </c>
      <c r="D1975" s="367">
        <f>'Order Form'!$N$2</f>
        <v>0</v>
      </c>
      <c r="E1975" s="368">
        <f>'Order Form'!$O$11</f>
        <v>0</v>
      </c>
      <c r="F1975" s="368" t="str">
        <f>IF(ISBLANK('Order Form'!$O$12),"",'Order Form'!$O$12)</f>
        <v/>
      </c>
      <c r="G1975" s="369">
        <f t="shared" ca="1" si="129"/>
        <v>42157</v>
      </c>
      <c r="H1975" s="370">
        <f>'Order Form'!$O$13</f>
        <v>0</v>
      </c>
      <c r="I1975" s="371">
        <f>'Order Form'!E42</f>
        <v>22.5</v>
      </c>
      <c r="J1975" s="372">
        <f>'Order Form'!O42</f>
        <v>0</v>
      </c>
      <c r="K1975" s="367" t="str">
        <f t="shared" si="132"/>
        <v>F</v>
      </c>
      <c r="L19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5" s="367" t="str">
        <f>"SS2016"&amp;"-"&amp;D1975&amp;"-"&amp;'Order Form'!$P$3&amp;"-5"</f>
        <v>SS2016-0-1-5</v>
      </c>
    </row>
    <row r="1976" spans="1:13" x14ac:dyDescent="0.25">
      <c r="A1976" s="364">
        <f>'Order Form'!A43</f>
        <v>108658</v>
      </c>
      <c r="B1976" s="365">
        <f t="shared" si="130"/>
        <v>108658</v>
      </c>
      <c r="C1976" s="366">
        <f t="shared" si="131"/>
        <v>108658</v>
      </c>
      <c r="D1976" s="367">
        <f>'Order Form'!$N$2</f>
        <v>0</v>
      </c>
      <c r="E1976" s="368">
        <f>'Order Form'!$O$11</f>
        <v>0</v>
      </c>
      <c r="F1976" s="368" t="str">
        <f>IF(ISBLANK('Order Form'!$O$12),"",'Order Form'!$O$12)</f>
        <v/>
      </c>
      <c r="G1976" s="369">
        <f t="shared" ca="1" si="129"/>
        <v>42157</v>
      </c>
      <c r="H1976" s="370">
        <f>'Order Form'!$O$13</f>
        <v>0</v>
      </c>
      <c r="I1976" s="371">
        <f>'Order Form'!E43</f>
        <v>19.5</v>
      </c>
      <c r="J1976" s="372">
        <f>'Order Form'!O43</f>
        <v>0</v>
      </c>
      <c r="K1976" s="367" t="str">
        <f t="shared" si="132"/>
        <v>F</v>
      </c>
      <c r="L19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6" s="367" t="str">
        <f>"SS2016"&amp;"-"&amp;D1976&amp;"-"&amp;'Order Form'!$P$3&amp;"-5"</f>
        <v>SS2016-0-1-5</v>
      </c>
    </row>
    <row r="1977" spans="1:13" x14ac:dyDescent="0.25">
      <c r="A1977" s="364">
        <f>'Order Form'!A44</f>
        <v>107670</v>
      </c>
      <c r="B1977" s="365">
        <f t="shared" si="130"/>
        <v>107670</v>
      </c>
      <c r="C1977" s="366">
        <f t="shared" si="131"/>
        <v>107670</v>
      </c>
      <c r="D1977" s="367">
        <f>'Order Form'!$N$2</f>
        <v>0</v>
      </c>
      <c r="E1977" s="368">
        <f>'Order Form'!$O$11</f>
        <v>0</v>
      </c>
      <c r="F1977" s="368" t="str">
        <f>IF(ISBLANK('Order Form'!$O$12),"",'Order Form'!$O$12)</f>
        <v/>
      </c>
      <c r="G1977" s="369">
        <f t="shared" ca="1" si="129"/>
        <v>42157</v>
      </c>
      <c r="H1977" s="370">
        <f>'Order Form'!$O$13</f>
        <v>0</v>
      </c>
      <c r="I1977" s="371">
        <f>'Order Form'!E44</f>
        <v>19.5</v>
      </c>
      <c r="J1977" s="372">
        <f>'Order Form'!O44</f>
        <v>0</v>
      </c>
      <c r="K1977" s="367" t="str">
        <f t="shared" si="132"/>
        <v>F</v>
      </c>
      <c r="L19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7" s="367" t="str">
        <f>"SS2016"&amp;"-"&amp;D1977&amp;"-"&amp;'Order Form'!$P$3&amp;"-5"</f>
        <v>SS2016-0-1-5</v>
      </c>
    </row>
    <row r="1978" spans="1:13" x14ac:dyDescent="0.25">
      <c r="A1978" s="364">
        <f>'Order Form'!A45</f>
        <v>107669</v>
      </c>
      <c r="B1978" s="365">
        <f t="shared" si="130"/>
        <v>107669</v>
      </c>
      <c r="C1978" s="366">
        <f t="shared" si="131"/>
        <v>107669</v>
      </c>
      <c r="D1978" s="367">
        <f>'Order Form'!$N$2</f>
        <v>0</v>
      </c>
      <c r="E1978" s="368">
        <f>'Order Form'!$O$11</f>
        <v>0</v>
      </c>
      <c r="F1978" s="368" t="str">
        <f>IF(ISBLANK('Order Form'!$O$12),"",'Order Form'!$O$12)</f>
        <v/>
      </c>
      <c r="G1978" s="369">
        <f t="shared" ca="1" si="129"/>
        <v>42157</v>
      </c>
      <c r="H1978" s="370">
        <f>'Order Form'!$O$13</f>
        <v>0</v>
      </c>
      <c r="I1978" s="371">
        <f>'Order Form'!E45</f>
        <v>19.5</v>
      </c>
      <c r="J1978" s="372">
        <f>'Order Form'!O45</f>
        <v>0</v>
      </c>
      <c r="K1978" s="367" t="str">
        <f t="shared" si="132"/>
        <v>F</v>
      </c>
      <c r="L19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8" s="367" t="str">
        <f>"SS2016"&amp;"-"&amp;D1978&amp;"-"&amp;'Order Form'!$P$3&amp;"-5"</f>
        <v>SS2016-0-1-5</v>
      </c>
    </row>
    <row r="1979" spans="1:13" x14ac:dyDescent="0.25">
      <c r="A1979" s="364">
        <f>'Order Form'!A46</f>
        <v>15302</v>
      </c>
      <c r="B1979" s="365">
        <f t="shared" si="130"/>
        <v>15302</v>
      </c>
      <c r="C1979" s="366">
        <f t="shared" si="131"/>
        <v>15302</v>
      </c>
      <c r="D1979" s="367">
        <f>'Order Form'!$N$2</f>
        <v>0</v>
      </c>
      <c r="E1979" s="368">
        <f>'Order Form'!$O$11</f>
        <v>0</v>
      </c>
      <c r="F1979" s="368" t="str">
        <f>IF(ISBLANK('Order Form'!$O$12),"",'Order Form'!$O$12)</f>
        <v/>
      </c>
      <c r="G1979" s="369">
        <f t="shared" ca="1" si="129"/>
        <v>42157</v>
      </c>
      <c r="H1979" s="370">
        <f>'Order Form'!$O$13</f>
        <v>0</v>
      </c>
      <c r="I1979" s="371">
        <f>'Order Form'!E46</f>
        <v>4</v>
      </c>
      <c r="J1979" s="372">
        <f>'Order Form'!O46</f>
        <v>0</v>
      </c>
      <c r="K1979" s="367" t="str">
        <f t="shared" si="132"/>
        <v>F</v>
      </c>
      <c r="L19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79" s="367" t="str">
        <f>"SS2016"&amp;"-"&amp;D1979&amp;"-"&amp;'Order Form'!$P$3&amp;"-5"</f>
        <v>SS2016-0-1-5</v>
      </c>
    </row>
    <row r="1980" spans="1:13" x14ac:dyDescent="0.25">
      <c r="A1980" s="364">
        <f>'Order Form'!A47</f>
        <v>15301</v>
      </c>
      <c r="B1980" s="365">
        <f t="shared" si="130"/>
        <v>15301</v>
      </c>
      <c r="C1980" s="366">
        <f t="shared" si="131"/>
        <v>15301</v>
      </c>
      <c r="D1980" s="367">
        <f>'Order Form'!$N$2</f>
        <v>0</v>
      </c>
      <c r="E1980" s="368">
        <f>'Order Form'!$O$11</f>
        <v>0</v>
      </c>
      <c r="F1980" s="368" t="str">
        <f>IF(ISBLANK('Order Form'!$O$12),"",'Order Form'!$O$12)</f>
        <v/>
      </c>
      <c r="G1980" s="369">
        <f t="shared" ca="1" si="129"/>
        <v>42157</v>
      </c>
      <c r="H1980" s="370">
        <f>'Order Form'!$O$13</f>
        <v>0</v>
      </c>
      <c r="I1980" s="371">
        <f>'Order Form'!E47</f>
        <v>4</v>
      </c>
      <c r="J1980" s="372">
        <f>'Order Form'!O47</f>
        <v>0</v>
      </c>
      <c r="K1980" s="367" t="str">
        <f t="shared" si="132"/>
        <v>F</v>
      </c>
      <c r="L19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0" s="367" t="str">
        <f>"SS2016"&amp;"-"&amp;D1980&amp;"-"&amp;'Order Form'!$P$3&amp;"-5"</f>
        <v>SS2016-0-1-5</v>
      </c>
    </row>
    <row r="1981" spans="1:13" x14ac:dyDescent="0.25">
      <c r="A1981" s="364">
        <f>'Order Form'!A48</f>
        <v>15300</v>
      </c>
      <c r="B1981" s="365">
        <f t="shared" si="130"/>
        <v>15300</v>
      </c>
      <c r="C1981" s="366">
        <f t="shared" si="131"/>
        <v>15300</v>
      </c>
      <c r="D1981" s="367">
        <f>'Order Form'!$N$2</f>
        <v>0</v>
      </c>
      <c r="E1981" s="368">
        <f>'Order Form'!$O$11</f>
        <v>0</v>
      </c>
      <c r="F1981" s="368" t="str">
        <f>IF(ISBLANK('Order Form'!$O$12),"",'Order Form'!$O$12)</f>
        <v/>
      </c>
      <c r="G1981" s="369">
        <f t="shared" ca="1" si="129"/>
        <v>42157</v>
      </c>
      <c r="H1981" s="370">
        <f>'Order Form'!$O$13</f>
        <v>0</v>
      </c>
      <c r="I1981" s="371">
        <f>'Order Form'!E48</f>
        <v>4</v>
      </c>
      <c r="J1981" s="372">
        <f>'Order Form'!O48</f>
        <v>0</v>
      </c>
      <c r="K1981" s="367" t="str">
        <f t="shared" si="132"/>
        <v>F</v>
      </c>
      <c r="L19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1" s="367" t="str">
        <f>"SS2016"&amp;"-"&amp;D1981&amp;"-"&amp;'Order Form'!$P$3&amp;"-5"</f>
        <v>SS2016-0-1-5</v>
      </c>
    </row>
    <row r="1982" spans="1:13" x14ac:dyDescent="0.25">
      <c r="A1982" s="364">
        <f>'Order Form'!A49</f>
        <v>15298</v>
      </c>
      <c r="B1982" s="365">
        <f t="shared" si="130"/>
        <v>15298</v>
      </c>
      <c r="C1982" s="366">
        <f t="shared" si="131"/>
        <v>15298</v>
      </c>
      <c r="D1982" s="367">
        <f>'Order Form'!$N$2</f>
        <v>0</v>
      </c>
      <c r="E1982" s="368">
        <f>'Order Form'!$O$11</f>
        <v>0</v>
      </c>
      <c r="F1982" s="368" t="str">
        <f>IF(ISBLANK('Order Form'!$O$12),"",'Order Form'!$O$12)</f>
        <v/>
      </c>
      <c r="G1982" s="369">
        <f t="shared" ca="1" si="129"/>
        <v>42157</v>
      </c>
      <c r="H1982" s="370">
        <f>'Order Form'!$O$13</f>
        <v>0</v>
      </c>
      <c r="I1982" s="371">
        <f>'Order Form'!E49</f>
        <v>4</v>
      </c>
      <c r="J1982" s="372">
        <f>'Order Form'!O49</f>
        <v>0</v>
      </c>
      <c r="K1982" s="367" t="str">
        <f t="shared" si="132"/>
        <v>F</v>
      </c>
      <c r="L19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2" s="367" t="str">
        <f>"SS2016"&amp;"-"&amp;D1982&amp;"-"&amp;'Order Form'!$P$3&amp;"-5"</f>
        <v>SS2016-0-1-5</v>
      </c>
    </row>
    <row r="1983" spans="1:13" x14ac:dyDescent="0.25">
      <c r="A1983" s="364">
        <f>'Order Form'!A50</f>
        <v>15299</v>
      </c>
      <c r="B1983" s="365">
        <f t="shared" si="130"/>
        <v>15299</v>
      </c>
      <c r="C1983" s="366">
        <f t="shared" si="131"/>
        <v>15299</v>
      </c>
      <c r="D1983" s="367">
        <f>'Order Form'!$N$2</f>
        <v>0</v>
      </c>
      <c r="E1983" s="368">
        <f>'Order Form'!$O$11</f>
        <v>0</v>
      </c>
      <c r="F1983" s="368" t="str">
        <f>IF(ISBLANK('Order Form'!$O$12),"",'Order Form'!$O$12)</f>
        <v/>
      </c>
      <c r="G1983" s="369">
        <f t="shared" ca="1" si="129"/>
        <v>42157</v>
      </c>
      <c r="H1983" s="370">
        <f>'Order Form'!$O$13</f>
        <v>0</v>
      </c>
      <c r="I1983" s="371">
        <f>'Order Form'!E50</f>
        <v>4</v>
      </c>
      <c r="J1983" s="372">
        <f>'Order Form'!O50</f>
        <v>0</v>
      </c>
      <c r="K1983" s="367" t="str">
        <f t="shared" si="132"/>
        <v>F</v>
      </c>
      <c r="L19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3" s="367" t="str">
        <f>"SS2016"&amp;"-"&amp;D1983&amp;"-"&amp;'Order Form'!$P$3&amp;"-5"</f>
        <v>SS2016-0-1-5</v>
      </c>
    </row>
    <row r="1984" spans="1:13" x14ac:dyDescent="0.25">
      <c r="A1984" s="364">
        <f>'Order Form'!A51</f>
        <v>15303</v>
      </c>
      <c r="B1984" s="365">
        <f t="shared" si="130"/>
        <v>15303</v>
      </c>
      <c r="C1984" s="366">
        <f t="shared" si="131"/>
        <v>15303</v>
      </c>
      <c r="D1984" s="367">
        <f>'Order Form'!$N$2</f>
        <v>0</v>
      </c>
      <c r="E1984" s="368">
        <f>'Order Form'!$O$11</f>
        <v>0</v>
      </c>
      <c r="F1984" s="368" t="str">
        <f>IF(ISBLANK('Order Form'!$O$12),"",'Order Form'!$O$12)</f>
        <v/>
      </c>
      <c r="G1984" s="369">
        <f t="shared" ca="1" si="129"/>
        <v>42157</v>
      </c>
      <c r="H1984" s="370">
        <f>'Order Form'!$O$13</f>
        <v>0</v>
      </c>
      <c r="I1984" s="371">
        <f>'Order Form'!E51</f>
        <v>4</v>
      </c>
      <c r="J1984" s="372">
        <f>'Order Form'!O51</f>
        <v>0</v>
      </c>
      <c r="K1984" s="367" t="str">
        <f t="shared" si="132"/>
        <v>F</v>
      </c>
      <c r="L19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4" s="367" t="str">
        <f>"SS2016"&amp;"-"&amp;D1984&amp;"-"&amp;'Order Form'!$P$3&amp;"-5"</f>
        <v>SS2016-0-1-5</v>
      </c>
    </row>
    <row r="1985" spans="1:13" x14ac:dyDescent="0.25">
      <c r="A1985" s="364">
        <f>'Order Form'!A52</f>
        <v>15361</v>
      </c>
      <c r="B1985" s="365">
        <f t="shared" si="130"/>
        <v>15361</v>
      </c>
      <c r="C1985" s="366">
        <f t="shared" si="131"/>
        <v>15361</v>
      </c>
      <c r="D1985" s="367">
        <f>'Order Form'!$N$2</f>
        <v>0</v>
      </c>
      <c r="E1985" s="368">
        <f>'Order Form'!$O$11</f>
        <v>0</v>
      </c>
      <c r="F1985" s="368" t="str">
        <f>IF(ISBLANK('Order Form'!$O$12),"",'Order Form'!$O$12)</f>
        <v/>
      </c>
      <c r="G1985" s="369">
        <f t="shared" ca="1" si="129"/>
        <v>42157</v>
      </c>
      <c r="H1985" s="370">
        <f>'Order Form'!$O$13</f>
        <v>0</v>
      </c>
      <c r="I1985" s="371">
        <f>'Order Form'!E52</f>
        <v>14.5</v>
      </c>
      <c r="J1985" s="372">
        <f>'Order Form'!O52</f>
        <v>0</v>
      </c>
      <c r="K1985" s="367" t="str">
        <f t="shared" si="132"/>
        <v>F</v>
      </c>
      <c r="L19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5" s="367" t="str">
        <f>"SS2016"&amp;"-"&amp;D1985&amp;"-"&amp;'Order Form'!$P$3&amp;"-5"</f>
        <v>SS2016-0-1-5</v>
      </c>
    </row>
    <row r="1986" spans="1:13" x14ac:dyDescent="0.25">
      <c r="A1986" s="364">
        <f>'Order Form'!A53</f>
        <v>15362</v>
      </c>
      <c r="B1986" s="365">
        <f t="shared" si="130"/>
        <v>15362</v>
      </c>
      <c r="C1986" s="366">
        <f t="shared" si="131"/>
        <v>15362</v>
      </c>
      <c r="D1986" s="367">
        <f>'Order Form'!$N$2</f>
        <v>0</v>
      </c>
      <c r="E1986" s="368">
        <f>'Order Form'!$O$11</f>
        <v>0</v>
      </c>
      <c r="F1986" s="368" t="str">
        <f>IF(ISBLANK('Order Form'!$O$12),"",'Order Form'!$O$12)</f>
        <v/>
      </c>
      <c r="G1986" s="369">
        <f t="shared" ref="G1986:G2049" ca="1" si="133">TODAY()</f>
        <v>42157</v>
      </c>
      <c r="H1986" s="370">
        <f>'Order Form'!$O$13</f>
        <v>0</v>
      </c>
      <c r="I1986" s="371">
        <f>'Order Form'!E53</f>
        <v>14.5</v>
      </c>
      <c r="J1986" s="372">
        <f>'Order Form'!O53</f>
        <v>0</v>
      </c>
      <c r="K1986" s="367" t="str">
        <f t="shared" si="132"/>
        <v>F</v>
      </c>
      <c r="L19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6" s="367" t="str">
        <f>"SS2016"&amp;"-"&amp;D1986&amp;"-"&amp;'Order Form'!$P$3&amp;"-5"</f>
        <v>SS2016-0-1-5</v>
      </c>
    </row>
    <row r="1987" spans="1:13" x14ac:dyDescent="0.25">
      <c r="A1987" s="364">
        <f>'Order Form'!A54</f>
        <v>15363</v>
      </c>
      <c r="B1987" s="365">
        <f t="shared" si="130"/>
        <v>15363</v>
      </c>
      <c r="C1987" s="366">
        <f t="shared" si="131"/>
        <v>15363</v>
      </c>
      <c r="D1987" s="367">
        <f>'Order Form'!$N$2</f>
        <v>0</v>
      </c>
      <c r="E1987" s="368">
        <f>'Order Form'!$O$11</f>
        <v>0</v>
      </c>
      <c r="F1987" s="368" t="str">
        <f>IF(ISBLANK('Order Form'!$O$12),"",'Order Form'!$O$12)</f>
        <v/>
      </c>
      <c r="G1987" s="369">
        <f t="shared" ca="1" si="133"/>
        <v>42157</v>
      </c>
      <c r="H1987" s="370">
        <f>'Order Form'!$O$13</f>
        <v>0</v>
      </c>
      <c r="I1987" s="371">
        <f>'Order Form'!E54</f>
        <v>14.5</v>
      </c>
      <c r="J1987" s="372">
        <f>'Order Form'!O54</f>
        <v>0</v>
      </c>
      <c r="K1987" s="367" t="str">
        <f t="shared" si="132"/>
        <v>F</v>
      </c>
      <c r="L19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7" s="367" t="str">
        <f>"SS2016"&amp;"-"&amp;D1987&amp;"-"&amp;'Order Form'!$P$3&amp;"-5"</f>
        <v>SS2016-0-1-5</v>
      </c>
    </row>
    <row r="1988" spans="1:13" x14ac:dyDescent="0.25">
      <c r="A1988" s="364">
        <f>'Order Form'!A55</f>
        <v>15364</v>
      </c>
      <c r="B1988" s="365">
        <f t="shared" si="130"/>
        <v>15364</v>
      </c>
      <c r="C1988" s="366">
        <f t="shared" si="131"/>
        <v>15364</v>
      </c>
      <c r="D1988" s="367">
        <f>'Order Form'!$N$2</f>
        <v>0</v>
      </c>
      <c r="E1988" s="368">
        <f>'Order Form'!$O$11</f>
        <v>0</v>
      </c>
      <c r="F1988" s="368" t="str">
        <f>IF(ISBLANK('Order Form'!$O$12),"",'Order Form'!$O$12)</f>
        <v/>
      </c>
      <c r="G1988" s="369">
        <f t="shared" ca="1" si="133"/>
        <v>42157</v>
      </c>
      <c r="H1988" s="370">
        <f>'Order Form'!$O$13</f>
        <v>0</v>
      </c>
      <c r="I1988" s="371">
        <f>'Order Form'!E55</f>
        <v>14.5</v>
      </c>
      <c r="J1988" s="372">
        <f>'Order Form'!O55</f>
        <v>0</v>
      </c>
      <c r="K1988" s="367" t="str">
        <f t="shared" si="132"/>
        <v>F</v>
      </c>
      <c r="L19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8" s="367" t="str">
        <f>"SS2016"&amp;"-"&amp;D1988&amp;"-"&amp;'Order Form'!$P$3&amp;"-5"</f>
        <v>SS2016-0-1-5</v>
      </c>
    </row>
    <row r="1989" spans="1:13" x14ac:dyDescent="0.25">
      <c r="A1989" s="364">
        <f>'Order Form'!A56</f>
        <v>15365</v>
      </c>
      <c r="B1989" s="365">
        <f t="shared" si="130"/>
        <v>15365</v>
      </c>
      <c r="C1989" s="366">
        <f t="shared" si="131"/>
        <v>15365</v>
      </c>
      <c r="D1989" s="367">
        <f>'Order Form'!$N$2</f>
        <v>0</v>
      </c>
      <c r="E1989" s="368">
        <f>'Order Form'!$O$11</f>
        <v>0</v>
      </c>
      <c r="F1989" s="368" t="str">
        <f>IF(ISBLANK('Order Form'!$O$12),"",'Order Form'!$O$12)</f>
        <v/>
      </c>
      <c r="G1989" s="369">
        <f t="shared" ca="1" si="133"/>
        <v>42157</v>
      </c>
      <c r="H1989" s="370">
        <f>'Order Form'!$O$13</f>
        <v>0</v>
      </c>
      <c r="I1989" s="371">
        <f>'Order Form'!E56</f>
        <v>14.5</v>
      </c>
      <c r="J1989" s="372">
        <f>'Order Form'!O56</f>
        <v>0</v>
      </c>
      <c r="K1989" s="367" t="str">
        <f t="shared" si="132"/>
        <v>F</v>
      </c>
      <c r="L19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89" s="367" t="str">
        <f>"SS2016"&amp;"-"&amp;D1989&amp;"-"&amp;'Order Form'!$P$3&amp;"-5"</f>
        <v>SS2016-0-1-5</v>
      </c>
    </row>
    <row r="1990" spans="1:13" x14ac:dyDescent="0.25">
      <c r="A1990" s="364">
        <f>'Order Form'!A57</f>
        <v>15366</v>
      </c>
      <c r="B1990" s="365">
        <f t="shared" si="130"/>
        <v>15366</v>
      </c>
      <c r="C1990" s="366">
        <f t="shared" si="131"/>
        <v>15366</v>
      </c>
      <c r="D1990" s="367">
        <f>'Order Form'!$N$2</f>
        <v>0</v>
      </c>
      <c r="E1990" s="368">
        <f>'Order Form'!$O$11</f>
        <v>0</v>
      </c>
      <c r="F1990" s="368" t="str">
        <f>IF(ISBLANK('Order Form'!$O$12),"",'Order Form'!$O$12)</f>
        <v/>
      </c>
      <c r="G1990" s="369">
        <f t="shared" ca="1" si="133"/>
        <v>42157</v>
      </c>
      <c r="H1990" s="370">
        <f>'Order Form'!$O$13</f>
        <v>0</v>
      </c>
      <c r="I1990" s="371">
        <f>'Order Form'!E57</f>
        <v>14.5</v>
      </c>
      <c r="J1990" s="372">
        <f>'Order Form'!O57</f>
        <v>0</v>
      </c>
      <c r="K1990" s="367" t="str">
        <f t="shared" si="132"/>
        <v>F</v>
      </c>
      <c r="L19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0" s="367" t="str">
        <f>"SS2016"&amp;"-"&amp;D1990&amp;"-"&amp;'Order Form'!$P$3&amp;"-5"</f>
        <v>SS2016-0-1-5</v>
      </c>
    </row>
    <row r="1991" spans="1:13" x14ac:dyDescent="0.25">
      <c r="A1991" s="364">
        <f>'Order Form'!A58</f>
        <v>15367</v>
      </c>
      <c r="B1991" s="365">
        <f t="shared" si="130"/>
        <v>15367</v>
      </c>
      <c r="C1991" s="366">
        <f t="shared" si="131"/>
        <v>15367</v>
      </c>
      <c r="D1991" s="367">
        <f>'Order Form'!$N$2</f>
        <v>0</v>
      </c>
      <c r="E1991" s="368">
        <f>'Order Form'!$O$11</f>
        <v>0</v>
      </c>
      <c r="F1991" s="368" t="str">
        <f>IF(ISBLANK('Order Form'!$O$12),"",'Order Form'!$O$12)</f>
        <v/>
      </c>
      <c r="G1991" s="369">
        <f t="shared" ca="1" si="133"/>
        <v>42157</v>
      </c>
      <c r="H1991" s="370">
        <f>'Order Form'!$O$13</f>
        <v>0</v>
      </c>
      <c r="I1991" s="371">
        <f>'Order Form'!E58</f>
        <v>14.5</v>
      </c>
      <c r="J1991" s="372">
        <f>'Order Form'!O58</f>
        <v>0</v>
      </c>
      <c r="K1991" s="367" t="str">
        <f t="shared" si="132"/>
        <v>F</v>
      </c>
      <c r="L19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1" s="367" t="str">
        <f>"SS2016"&amp;"-"&amp;D1991&amp;"-"&amp;'Order Form'!$P$3&amp;"-5"</f>
        <v>SS2016-0-1-5</v>
      </c>
    </row>
    <row r="1992" spans="1:13" x14ac:dyDescent="0.25">
      <c r="A1992" s="364">
        <f>'Order Form'!A59</f>
        <v>15368</v>
      </c>
      <c r="B1992" s="365">
        <f t="shared" si="130"/>
        <v>15368</v>
      </c>
      <c r="C1992" s="366">
        <f t="shared" si="131"/>
        <v>15368</v>
      </c>
      <c r="D1992" s="367">
        <f>'Order Form'!$N$2</f>
        <v>0</v>
      </c>
      <c r="E1992" s="368">
        <f>'Order Form'!$O$11</f>
        <v>0</v>
      </c>
      <c r="F1992" s="368" t="str">
        <f>IF(ISBLANK('Order Form'!$O$12),"",'Order Form'!$O$12)</f>
        <v/>
      </c>
      <c r="G1992" s="369">
        <f t="shared" ca="1" si="133"/>
        <v>42157</v>
      </c>
      <c r="H1992" s="370">
        <f>'Order Form'!$O$13</f>
        <v>0</v>
      </c>
      <c r="I1992" s="371">
        <f>'Order Form'!E59</f>
        <v>14.5</v>
      </c>
      <c r="J1992" s="372">
        <f>'Order Form'!O59</f>
        <v>0</v>
      </c>
      <c r="K1992" s="367" t="str">
        <f t="shared" si="132"/>
        <v>F</v>
      </c>
      <c r="L19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2" s="367" t="str">
        <f>"SS2016"&amp;"-"&amp;D1992&amp;"-"&amp;'Order Form'!$P$3&amp;"-5"</f>
        <v>SS2016-0-1-5</v>
      </c>
    </row>
    <row r="1993" spans="1:13" x14ac:dyDescent="0.25">
      <c r="A1993" s="364">
        <f>'Order Form'!A60</f>
        <v>15353</v>
      </c>
      <c r="B1993" s="365">
        <f t="shared" si="130"/>
        <v>15353</v>
      </c>
      <c r="C1993" s="366">
        <f t="shared" si="131"/>
        <v>15353</v>
      </c>
      <c r="D1993" s="367">
        <f>'Order Form'!$N$2</f>
        <v>0</v>
      </c>
      <c r="E1993" s="368">
        <f>'Order Form'!$O$11</f>
        <v>0</v>
      </c>
      <c r="F1993" s="368" t="str">
        <f>IF(ISBLANK('Order Form'!$O$12),"",'Order Form'!$O$12)</f>
        <v/>
      </c>
      <c r="G1993" s="369">
        <f t="shared" ca="1" si="133"/>
        <v>42157</v>
      </c>
      <c r="H1993" s="370">
        <f>'Order Form'!$O$13</f>
        <v>0</v>
      </c>
      <c r="I1993" s="371">
        <f>'Order Form'!E60</f>
        <v>14.5</v>
      </c>
      <c r="J1993" s="372">
        <f>'Order Form'!O60</f>
        <v>0</v>
      </c>
      <c r="K1993" s="367" t="str">
        <f t="shared" si="132"/>
        <v>F</v>
      </c>
      <c r="L19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3" s="367" t="str">
        <f>"SS2016"&amp;"-"&amp;D1993&amp;"-"&amp;'Order Form'!$P$3&amp;"-5"</f>
        <v>SS2016-0-1-5</v>
      </c>
    </row>
    <row r="1994" spans="1:13" x14ac:dyDescent="0.25">
      <c r="A1994" s="364">
        <f>'Order Form'!A61</f>
        <v>15354</v>
      </c>
      <c r="B1994" s="365">
        <f t="shared" si="130"/>
        <v>15354</v>
      </c>
      <c r="C1994" s="366">
        <f t="shared" si="131"/>
        <v>15354</v>
      </c>
      <c r="D1994" s="367">
        <f>'Order Form'!$N$2</f>
        <v>0</v>
      </c>
      <c r="E1994" s="368">
        <f>'Order Form'!$O$11</f>
        <v>0</v>
      </c>
      <c r="F1994" s="368" t="str">
        <f>IF(ISBLANK('Order Form'!$O$12),"",'Order Form'!$O$12)</f>
        <v/>
      </c>
      <c r="G1994" s="369">
        <f t="shared" ca="1" si="133"/>
        <v>42157</v>
      </c>
      <c r="H1994" s="370">
        <f>'Order Form'!$O$13</f>
        <v>0</v>
      </c>
      <c r="I1994" s="371">
        <f>'Order Form'!E61</f>
        <v>14.5</v>
      </c>
      <c r="J1994" s="372">
        <f>'Order Form'!O61</f>
        <v>0</v>
      </c>
      <c r="K1994" s="367" t="str">
        <f t="shared" si="132"/>
        <v>F</v>
      </c>
      <c r="L19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4" s="367" t="str">
        <f>"SS2016"&amp;"-"&amp;D1994&amp;"-"&amp;'Order Form'!$P$3&amp;"-5"</f>
        <v>SS2016-0-1-5</v>
      </c>
    </row>
    <row r="1995" spans="1:13" x14ac:dyDescent="0.25">
      <c r="A1995" s="364">
        <f>'Order Form'!A62</f>
        <v>15355</v>
      </c>
      <c r="B1995" s="365">
        <f t="shared" si="130"/>
        <v>15355</v>
      </c>
      <c r="C1995" s="366">
        <f t="shared" si="131"/>
        <v>15355</v>
      </c>
      <c r="D1995" s="367">
        <f>'Order Form'!$N$2</f>
        <v>0</v>
      </c>
      <c r="E1995" s="368">
        <f>'Order Form'!$O$11</f>
        <v>0</v>
      </c>
      <c r="F1995" s="368" t="str">
        <f>IF(ISBLANK('Order Form'!$O$12),"",'Order Form'!$O$12)</f>
        <v/>
      </c>
      <c r="G1995" s="369">
        <f t="shared" ca="1" si="133"/>
        <v>42157</v>
      </c>
      <c r="H1995" s="370">
        <f>'Order Form'!$O$13</f>
        <v>0</v>
      </c>
      <c r="I1995" s="371">
        <f>'Order Form'!E62</f>
        <v>14.5</v>
      </c>
      <c r="J1995" s="372">
        <f>'Order Form'!O62</f>
        <v>0</v>
      </c>
      <c r="K1995" s="367" t="str">
        <f t="shared" si="132"/>
        <v>F</v>
      </c>
      <c r="L19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5" s="367" t="str">
        <f>"SS2016"&amp;"-"&amp;D1995&amp;"-"&amp;'Order Form'!$P$3&amp;"-5"</f>
        <v>SS2016-0-1-5</v>
      </c>
    </row>
    <row r="1996" spans="1:13" x14ac:dyDescent="0.25">
      <c r="A1996" s="364">
        <f>'Order Form'!A63</f>
        <v>15356</v>
      </c>
      <c r="B1996" s="365">
        <f t="shared" si="130"/>
        <v>15356</v>
      </c>
      <c r="C1996" s="366">
        <f t="shared" si="131"/>
        <v>15356</v>
      </c>
      <c r="D1996" s="367">
        <f>'Order Form'!$N$2</f>
        <v>0</v>
      </c>
      <c r="E1996" s="368">
        <f>'Order Form'!$O$11</f>
        <v>0</v>
      </c>
      <c r="F1996" s="368" t="str">
        <f>IF(ISBLANK('Order Form'!$O$12),"",'Order Form'!$O$12)</f>
        <v/>
      </c>
      <c r="G1996" s="369">
        <f t="shared" ca="1" si="133"/>
        <v>42157</v>
      </c>
      <c r="H1996" s="370">
        <f>'Order Form'!$O$13</f>
        <v>0</v>
      </c>
      <c r="I1996" s="371">
        <f>'Order Form'!E63</f>
        <v>14.5</v>
      </c>
      <c r="J1996" s="372">
        <f>'Order Form'!O63</f>
        <v>0</v>
      </c>
      <c r="K1996" s="367" t="str">
        <f t="shared" si="132"/>
        <v>F</v>
      </c>
      <c r="L19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6" s="367" t="str">
        <f>"SS2016"&amp;"-"&amp;D1996&amp;"-"&amp;'Order Form'!$P$3&amp;"-5"</f>
        <v>SS2016-0-1-5</v>
      </c>
    </row>
    <row r="1997" spans="1:13" x14ac:dyDescent="0.25">
      <c r="A1997" s="364">
        <f>'Order Form'!A64</f>
        <v>15357</v>
      </c>
      <c r="B1997" s="365">
        <f t="shared" si="130"/>
        <v>15357</v>
      </c>
      <c r="C1997" s="366">
        <f t="shared" si="131"/>
        <v>15357</v>
      </c>
      <c r="D1997" s="367">
        <f>'Order Form'!$N$2</f>
        <v>0</v>
      </c>
      <c r="E1997" s="368">
        <f>'Order Form'!$O$11</f>
        <v>0</v>
      </c>
      <c r="F1997" s="368" t="str">
        <f>IF(ISBLANK('Order Form'!$O$12),"",'Order Form'!$O$12)</f>
        <v/>
      </c>
      <c r="G1997" s="369">
        <f t="shared" ca="1" si="133"/>
        <v>42157</v>
      </c>
      <c r="H1997" s="370">
        <f>'Order Form'!$O$13</f>
        <v>0</v>
      </c>
      <c r="I1997" s="371">
        <f>'Order Form'!E64</f>
        <v>14.5</v>
      </c>
      <c r="J1997" s="372">
        <f>'Order Form'!O64</f>
        <v>0</v>
      </c>
      <c r="K1997" s="367" t="str">
        <f t="shared" si="132"/>
        <v>F</v>
      </c>
      <c r="L19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7" s="367" t="str">
        <f>"SS2016"&amp;"-"&amp;D1997&amp;"-"&amp;'Order Form'!$P$3&amp;"-5"</f>
        <v>SS2016-0-1-5</v>
      </c>
    </row>
    <row r="1998" spans="1:13" x14ac:dyDescent="0.25">
      <c r="A1998" s="364">
        <f>'Order Form'!A65</f>
        <v>15358</v>
      </c>
      <c r="B1998" s="365">
        <f t="shared" si="130"/>
        <v>15358</v>
      </c>
      <c r="C1998" s="366">
        <f t="shared" si="131"/>
        <v>15358</v>
      </c>
      <c r="D1998" s="367">
        <f>'Order Form'!$N$2</f>
        <v>0</v>
      </c>
      <c r="E1998" s="368">
        <f>'Order Form'!$O$11</f>
        <v>0</v>
      </c>
      <c r="F1998" s="368" t="str">
        <f>IF(ISBLANK('Order Form'!$O$12),"",'Order Form'!$O$12)</f>
        <v/>
      </c>
      <c r="G1998" s="369">
        <f t="shared" ca="1" si="133"/>
        <v>42157</v>
      </c>
      <c r="H1998" s="370">
        <f>'Order Form'!$O$13</f>
        <v>0</v>
      </c>
      <c r="I1998" s="371">
        <f>'Order Form'!E65</f>
        <v>14.5</v>
      </c>
      <c r="J1998" s="372">
        <f>'Order Form'!O65</f>
        <v>0</v>
      </c>
      <c r="K1998" s="367" t="str">
        <f t="shared" si="132"/>
        <v>F</v>
      </c>
      <c r="L19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8" s="367" t="str">
        <f>"SS2016"&amp;"-"&amp;D1998&amp;"-"&amp;'Order Form'!$P$3&amp;"-5"</f>
        <v>SS2016-0-1-5</v>
      </c>
    </row>
    <row r="1999" spans="1:13" x14ac:dyDescent="0.25">
      <c r="A1999" s="364">
        <f>'Order Form'!A66</f>
        <v>15359</v>
      </c>
      <c r="B1999" s="365">
        <f t="shared" si="130"/>
        <v>15359</v>
      </c>
      <c r="C1999" s="366">
        <f t="shared" si="131"/>
        <v>15359</v>
      </c>
      <c r="D1999" s="367">
        <f>'Order Form'!$N$2</f>
        <v>0</v>
      </c>
      <c r="E1999" s="368">
        <f>'Order Form'!$O$11</f>
        <v>0</v>
      </c>
      <c r="F1999" s="368" t="str">
        <f>IF(ISBLANK('Order Form'!$O$12),"",'Order Form'!$O$12)</f>
        <v/>
      </c>
      <c r="G1999" s="369">
        <f t="shared" ca="1" si="133"/>
        <v>42157</v>
      </c>
      <c r="H1999" s="370">
        <f>'Order Form'!$O$13</f>
        <v>0</v>
      </c>
      <c r="I1999" s="371">
        <f>'Order Form'!E66</f>
        <v>14.5</v>
      </c>
      <c r="J1999" s="372">
        <f>'Order Form'!O66</f>
        <v>0</v>
      </c>
      <c r="K1999" s="367" t="str">
        <f t="shared" si="132"/>
        <v>F</v>
      </c>
      <c r="L19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1999" s="367" t="str">
        <f>"SS2016"&amp;"-"&amp;D1999&amp;"-"&amp;'Order Form'!$P$3&amp;"-5"</f>
        <v>SS2016-0-1-5</v>
      </c>
    </row>
    <row r="2000" spans="1:13" x14ac:dyDescent="0.25">
      <c r="A2000" s="364">
        <f>'Order Form'!A67</f>
        <v>15360</v>
      </c>
      <c r="B2000" s="365">
        <f t="shared" si="130"/>
        <v>15360</v>
      </c>
      <c r="C2000" s="366">
        <f t="shared" si="131"/>
        <v>15360</v>
      </c>
      <c r="D2000" s="367">
        <f>'Order Form'!$N$2</f>
        <v>0</v>
      </c>
      <c r="E2000" s="368">
        <f>'Order Form'!$O$11</f>
        <v>0</v>
      </c>
      <c r="F2000" s="368" t="str">
        <f>IF(ISBLANK('Order Form'!$O$12),"",'Order Form'!$O$12)</f>
        <v/>
      </c>
      <c r="G2000" s="369">
        <f t="shared" ca="1" si="133"/>
        <v>42157</v>
      </c>
      <c r="H2000" s="370">
        <f>'Order Form'!$O$13</f>
        <v>0</v>
      </c>
      <c r="I2000" s="371">
        <f>'Order Form'!E67</f>
        <v>14.5</v>
      </c>
      <c r="J2000" s="372">
        <f>'Order Form'!O67</f>
        <v>0</v>
      </c>
      <c r="K2000" s="367" t="str">
        <f t="shared" si="132"/>
        <v>F</v>
      </c>
      <c r="L20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0" s="367" t="str">
        <f>"SS2016"&amp;"-"&amp;D2000&amp;"-"&amp;'Order Form'!$P$3&amp;"-5"</f>
        <v>SS2016-0-1-5</v>
      </c>
    </row>
    <row r="2001" spans="1:13" x14ac:dyDescent="0.25">
      <c r="A2001" s="364">
        <f>'Order Form'!A68</f>
        <v>15318</v>
      </c>
      <c r="B2001" s="365">
        <f t="shared" si="130"/>
        <v>15318</v>
      </c>
      <c r="C2001" s="366">
        <f t="shared" si="131"/>
        <v>15318</v>
      </c>
      <c r="D2001" s="367">
        <f>'Order Form'!$N$2</f>
        <v>0</v>
      </c>
      <c r="E2001" s="368">
        <f>'Order Form'!$O$11</f>
        <v>0</v>
      </c>
      <c r="F2001" s="368" t="str">
        <f>IF(ISBLANK('Order Form'!$O$12),"",'Order Form'!$O$12)</f>
        <v/>
      </c>
      <c r="G2001" s="369">
        <f t="shared" ca="1" si="133"/>
        <v>42157</v>
      </c>
      <c r="H2001" s="370">
        <f>'Order Form'!$O$13</f>
        <v>0</v>
      </c>
      <c r="I2001" s="371">
        <f>'Order Form'!E68</f>
        <v>14.5</v>
      </c>
      <c r="J2001" s="372">
        <f>'Order Form'!O68</f>
        <v>0</v>
      </c>
      <c r="K2001" s="367" t="str">
        <f t="shared" si="132"/>
        <v>F</v>
      </c>
      <c r="L20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1" s="367" t="str">
        <f>"SS2016"&amp;"-"&amp;D2001&amp;"-"&amp;'Order Form'!$P$3&amp;"-5"</f>
        <v>SS2016-0-1-5</v>
      </c>
    </row>
    <row r="2002" spans="1:13" x14ac:dyDescent="0.25">
      <c r="A2002" s="364">
        <f>'Order Form'!A69</f>
        <v>15319</v>
      </c>
      <c r="B2002" s="365">
        <f t="shared" si="130"/>
        <v>15319</v>
      </c>
      <c r="C2002" s="366">
        <f t="shared" si="131"/>
        <v>15319</v>
      </c>
      <c r="D2002" s="367">
        <f>'Order Form'!$N$2</f>
        <v>0</v>
      </c>
      <c r="E2002" s="368">
        <f>'Order Form'!$O$11</f>
        <v>0</v>
      </c>
      <c r="F2002" s="368" t="str">
        <f>IF(ISBLANK('Order Form'!$O$12),"",'Order Form'!$O$12)</f>
        <v/>
      </c>
      <c r="G2002" s="369">
        <f t="shared" ca="1" si="133"/>
        <v>42157</v>
      </c>
      <c r="H2002" s="370">
        <f>'Order Form'!$O$13</f>
        <v>0</v>
      </c>
      <c r="I2002" s="371">
        <f>'Order Form'!E69</f>
        <v>14.5</v>
      </c>
      <c r="J2002" s="372">
        <f>'Order Form'!O69</f>
        <v>0</v>
      </c>
      <c r="K2002" s="367" t="str">
        <f t="shared" si="132"/>
        <v>F</v>
      </c>
      <c r="L20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2" s="367" t="str">
        <f>"SS2016"&amp;"-"&amp;D2002&amp;"-"&amp;'Order Form'!$P$3&amp;"-5"</f>
        <v>SS2016-0-1-5</v>
      </c>
    </row>
    <row r="2003" spans="1:13" x14ac:dyDescent="0.25">
      <c r="A2003" s="364">
        <f>'Order Form'!A70</f>
        <v>15320</v>
      </c>
      <c r="B2003" s="365">
        <f t="shared" si="130"/>
        <v>15320</v>
      </c>
      <c r="C2003" s="366">
        <f t="shared" si="131"/>
        <v>15320</v>
      </c>
      <c r="D2003" s="367">
        <f>'Order Form'!$N$2</f>
        <v>0</v>
      </c>
      <c r="E2003" s="368">
        <f>'Order Form'!$O$11</f>
        <v>0</v>
      </c>
      <c r="F2003" s="368" t="str">
        <f>IF(ISBLANK('Order Form'!$O$12),"",'Order Form'!$O$12)</f>
        <v/>
      </c>
      <c r="G2003" s="369">
        <f t="shared" ca="1" si="133"/>
        <v>42157</v>
      </c>
      <c r="H2003" s="370">
        <f>'Order Form'!$O$13</f>
        <v>0</v>
      </c>
      <c r="I2003" s="371">
        <f>'Order Form'!E70</f>
        <v>14.5</v>
      </c>
      <c r="J2003" s="372">
        <f>'Order Form'!O70</f>
        <v>0</v>
      </c>
      <c r="K2003" s="367" t="str">
        <f t="shared" si="132"/>
        <v>F</v>
      </c>
      <c r="L20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3" s="367" t="str">
        <f>"SS2016"&amp;"-"&amp;D2003&amp;"-"&amp;'Order Form'!$P$3&amp;"-5"</f>
        <v>SS2016-0-1-5</v>
      </c>
    </row>
    <row r="2004" spans="1:13" x14ac:dyDescent="0.25">
      <c r="A2004" s="364">
        <f>'Order Form'!A71</f>
        <v>15321</v>
      </c>
      <c r="B2004" s="365">
        <f t="shared" si="130"/>
        <v>15321</v>
      </c>
      <c r="C2004" s="366">
        <f t="shared" si="131"/>
        <v>15321</v>
      </c>
      <c r="D2004" s="367">
        <f>'Order Form'!$N$2</f>
        <v>0</v>
      </c>
      <c r="E2004" s="368">
        <f>'Order Form'!$O$11</f>
        <v>0</v>
      </c>
      <c r="F2004" s="368" t="str">
        <f>IF(ISBLANK('Order Form'!$O$12),"",'Order Form'!$O$12)</f>
        <v/>
      </c>
      <c r="G2004" s="369">
        <f t="shared" ca="1" si="133"/>
        <v>42157</v>
      </c>
      <c r="H2004" s="370">
        <f>'Order Form'!$O$13</f>
        <v>0</v>
      </c>
      <c r="I2004" s="371">
        <f>'Order Form'!E71</f>
        <v>14.5</v>
      </c>
      <c r="J2004" s="372">
        <f>'Order Form'!O71</f>
        <v>0</v>
      </c>
      <c r="K2004" s="367" t="str">
        <f t="shared" si="132"/>
        <v>F</v>
      </c>
      <c r="L20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4" s="367" t="str">
        <f>"SS2016"&amp;"-"&amp;D2004&amp;"-"&amp;'Order Form'!$P$3&amp;"-5"</f>
        <v>SS2016-0-1-5</v>
      </c>
    </row>
    <row r="2005" spans="1:13" x14ac:dyDescent="0.25">
      <c r="A2005" s="364">
        <f>'Order Form'!A72</f>
        <v>15322</v>
      </c>
      <c r="B2005" s="365">
        <f t="shared" si="130"/>
        <v>15322</v>
      </c>
      <c r="C2005" s="366">
        <f t="shared" si="131"/>
        <v>15322</v>
      </c>
      <c r="D2005" s="367">
        <f>'Order Form'!$N$2</f>
        <v>0</v>
      </c>
      <c r="E2005" s="368">
        <f>'Order Form'!$O$11</f>
        <v>0</v>
      </c>
      <c r="F2005" s="368" t="str">
        <f>IF(ISBLANK('Order Form'!$O$12),"",'Order Form'!$O$12)</f>
        <v/>
      </c>
      <c r="G2005" s="369">
        <f t="shared" ca="1" si="133"/>
        <v>42157</v>
      </c>
      <c r="H2005" s="370">
        <f>'Order Form'!$O$13</f>
        <v>0</v>
      </c>
      <c r="I2005" s="371">
        <f>'Order Form'!E72</f>
        <v>22.5</v>
      </c>
      <c r="J2005" s="372">
        <f>'Order Form'!O72</f>
        <v>0</v>
      </c>
      <c r="K2005" s="367" t="str">
        <f t="shared" si="132"/>
        <v>F</v>
      </c>
      <c r="L20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5" s="367" t="str">
        <f>"SS2016"&amp;"-"&amp;D2005&amp;"-"&amp;'Order Form'!$P$3&amp;"-5"</f>
        <v>SS2016-0-1-5</v>
      </c>
    </row>
    <row r="2006" spans="1:13" x14ac:dyDescent="0.25">
      <c r="A2006" s="364">
        <f>'Order Form'!A73</f>
        <v>15323</v>
      </c>
      <c r="B2006" s="365">
        <f t="shared" si="130"/>
        <v>15323</v>
      </c>
      <c r="C2006" s="366">
        <f t="shared" si="131"/>
        <v>15323</v>
      </c>
      <c r="D2006" s="367">
        <f>'Order Form'!$N$2</f>
        <v>0</v>
      </c>
      <c r="E2006" s="368">
        <f>'Order Form'!$O$11</f>
        <v>0</v>
      </c>
      <c r="F2006" s="368" t="str">
        <f>IF(ISBLANK('Order Form'!$O$12),"",'Order Form'!$O$12)</f>
        <v/>
      </c>
      <c r="G2006" s="369">
        <f t="shared" ca="1" si="133"/>
        <v>42157</v>
      </c>
      <c r="H2006" s="370">
        <f>'Order Form'!$O$13</f>
        <v>0</v>
      </c>
      <c r="I2006" s="371">
        <f>'Order Form'!E73</f>
        <v>22.5</v>
      </c>
      <c r="J2006" s="372">
        <f>'Order Form'!O73</f>
        <v>0</v>
      </c>
      <c r="K2006" s="367" t="str">
        <f t="shared" si="132"/>
        <v>F</v>
      </c>
      <c r="L20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6" s="367" t="str">
        <f>"SS2016"&amp;"-"&amp;D2006&amp;"-"&amp;'Order Form'!$P$3&amp;"-5"</f>
        <v>SS2016-0-1-5</v>
      </c>
    </row>
    <row r="2007" spans="1:13" x14ac:dyDescent="0.25">
      <c r="A2007" s="364">
        <f>'Order Form'!A74</f>
        <v>15324</v>
      </c>
      <c r="B2007" s="365">
        <f t="shared" si="130"/>
        <v>15324</v>
      </c>
      <c r="C2007" s="366">
        <f t="shared" si="131"/>
        <v>15324</v>
      </c>
      <c r="D2007" s="367">
        <f>'Order Form'!$N$2</f>
        <v>0</v>
      </c>
      <c r="E2007" s="368">
        <f>'Order Form'!$O$11</f>
        <v>0</v>
      </c>
      <c r="F2007" s="368" t="str">
        <f>IF(ISBLANK('Order Form'!$O$12),"",'Order Form'!$O$12)</f>
        <v/>
      </c>
      <c r="G2007" s="369">
        <f t="shared" ca="1" si="133"/>
        <v>42157</v>
      </c>
      <c r="H2007" s="370">
        <f>'Order Form'!$O$13</f>
        <v>0</v>
      </c>
      <c r="I2007" s="371">
        <f>'Order Form'!E74</f>
        <v>22.5</v>
      </c>
      <c r="J2007" s="372">
        <f>'Order Form'!O74</f>
        <v>0</v>
      </c>
      <c r="K2007" s="367" t="str">
        <f t="shared" si="132"/>
        <v>F</v>
      </c>
      <c r="L20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7" s="367" t="str">
        <f>"SS2016"&amp;"-"&amp;D2007&amp;"-"&amp;'Order Form'!$P$3&amp;"-5"</f>
        <v>SS2016-0-1-5</v>
      </c>
    </row>
    <row r="2008" spans="1:13" x14ac:dyDescent="0.25">
      <c r="A2008" s="364">
        <f>'Order Form'!A75</f>
        <v>15325</v>
      </c>
      <c r="B2008" s="365">
        <f t="shared" si="130"/>
        <v>15325</v>
      </c>
      <c r="C2008" s="366">
        <f t="shared" si="131"/>
        <v>15325</v>
      </c>
      <c r="D2008" s="367">
        <f>'Order Form'!$N$2</f>
        <v>0</v>
      </c>
      <c r="E2008" s="368">
        <f>'Order Form'!$O$11</f>
        <v>0</v>
      </c>
      <c r="F2008" s="368" t="str">
        <f>IF(ISBLANK('Order Form'!$O$12),"",'Order Form'!$O$12)</f>
        <v/>
      </c>
      <c r="G2008" s="369">
        <f t="shared" ca="1" si="133"/>
        <v>42157</v>
      </c>
      <c r="H2008" s="370">
        <f>'Order Form'!$O$13</f>
        <v>0</v>
      </c>
      <c r="I2008" s="371">
        <f>'Order Form'!E75</f>
        <v>22.5</v>
      </c>
      <c r="J2008" s="372">
        <f>'Order Form'!O75</f>
        <v>0</v>
      </c>
      <c r="K2008" s="367" t="str">
        <f t="shared" si="132"/>
        <v>F</v>
      </c>
      <c r="L20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8" s="367" t="str">
        <f>"SS2016"&amp;"-"&amp;D2008&amp;"-"&amp;'Order Form'!$P$3&amp;"-5"</f>
        <v>SS2016-0-1-5</v>
      </c>
    </row>
    <row r="2009" spans="1:13" x14ac:dyDescent="0.25">
      <c r="A2009" s="364">
        <f>'Order Form'!A76</f>
        <v>15304</v>
      </c>
      <c r="B2009" s="365">
        <f t="shared" si="130"/>
        <v>15304</v>
      </c>
      <c r="C2009" s="366">
        <f t="shared" si="131"/>
        <v>15304</v>
      </c>
      <c r="D2009" s="367">
        <f>'Order Form'!$N$2</f>
        <v>0</v>
      </c>
      <c r="E2009" s="368">
        <f>'Order Form'!$O$11</f>
        <v>0</v>
      </c>
      <c r="F2009" s="368" t="str">
        <f>IF(ISBLANK('Order Form'!$O$12),"",'Order Form'!$O$12)</f>
        <v/>
      </c>
      <c r="G2009" s="369">
        <f t="shared" ca="1" si="133"/>
        <v>42157</v>
      </c>
      <c r="H2009" s="370">
        <f>'Order Form'!$O$13</f>
        <v>0</v>
      </c>
      <c r="I2009" s="371">
        <f>'Order Form'!E76</f>
        <v>22.5</v>
      </c>
      <c r="J2009" s="372">
        <f>'Order Form'!O76</f>
        <v>0</v>
      </c>
      <c r="K2009" s="367" t="str">
        <f t="shared" si="132"/>
        <v>F</v>
      </c>
      <c r="L20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09" s="367" t="str">
        <f>"SS2016"&amp;"-"&amp;D2009&amp;"-"&amp;'Order Form'!$P$3&amp;"-5"</f>
        <v>SS2016-0-1-5</v>
      </c>
    </row>
    <row r="2010" spans="1:13" x14ac:dyDescent="0.25">
      <c r="A2010" s="364">
        <f>'Order Form'!A77</f>
        <v>15305</v>
      </c>
      <c r="B2010" s="365">
        <f t="shared" si="130"/>
        <v>15305</v>
      </c>
      <c r="C2010" s="366">
        <f t="shared" si="131"/>
        <v>15305</v>
      </c>
      <c r="D2010" s="367">
        <f>'Order Form'!$N$2</f>
        <v>0</v>
      </c>
      <c r="E2010" s="368">
        <f>'Order Form'!$O$11</f>
        <v>0</v>
      </c>
      <c r="F2010" s="368" t="str">
        <f>IF(ISBLANK('Order Form'!$O$12),"",'Order Form'!$O$12)</f>
        <v/>
      </c>
      <c r="G2010" s="369">
        <f t="shared" ca="1" si="133"/>
        <v>42157</v>
      </c>
      <c r="H2010" s="370">
        <f>'Order Form'!$O$13</f>
        <v>0</v>
      </c>
      <c r="I2010" s="371">
        <f>'Order Form'!E77</f>
        <v>22.5</v>
      </c>
      <c r="J2010" s="372">
        <f>'Order Form'!O77</f>
        <v>0</v>
      </c>
      <c r="K2010" s="367" t="str">
        <f t="shared" si="132"/>
        <v>F</v>
      </c>
      <c r="L20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0" s="367" t="str">
        <f>"SS2016"&amp;"-"&amp;D2010&amp;"-"&amp;'Order Form'!$P$3&amp;"-5"</f>
        <v>SS2016-0-1-5</v>
      </c>
    </row>
    <row r="2011" spans="1:13" x14ac:dyDescent="0.25">
      <c r="A2011" s="364">
        <f>'Order Form'!A78</f>
        <v>15306</v>
      </c>
      <c r="B2011" s="365">
        <f t="shared" si="130"/>
        <v>15306</v>
      </c>
      <c r="C2011" s="366">
        <f t="shared" si="131"/>
        <v>15306</v>
      </c>
      <c r="D2011" s="367">
        <f>'Order Form'!$N$2</f>
        <v>0</v>
      </c>
      <c r="E2011" s="368">
        <f>'Order Form'!$O$11</f>
        <v>0</v>
      </c>
      <c r="F2011" s="368" t="str">
        <f>IF(ISBLANK('Order Form'!$O$12),"",'Order Form'!$O$12)</f>
        <v/>
      </c>
      <c r="G2011" s="369">
        <f t="shared" ca="1" si="133"/>
        <v>42157</v>
      </c>
      <c r="H2011" s="370">
        <f>'Order Form'!$O$13</f>
        <v>0</v>
      </c>
      <c r="I2011" s="371">
        <f>'Order Form'!E78</f>
        <v>22.5</v>
      </c>
      <c r="J2011" s="372">
        <f>'Order Form'!O78</f>
        <v>0</v>
      </c>
      <c r="K2011" s="367" t="str">
        <f t="shared" si="132"/>
        <v>F</v>
      </c>
      <c r="L20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1" s="367" t="str">
        <f>"SS2016"&amp;"-"&amp;D2011&amp;"-"&amp;'Order Form'!$P$3&amp;"-5"</f>
        <v>SS2016-0-1-5</v>
      </c>
    </row>
    <row r="2012" spans="1:13" x14ac:dyDescent="0.25">
      <c r="A2012" s="364">
        <f>'Order Form'!A79</f>
        <v>15307</v>
      </c>
      <c r="B2012" s="365">
        <f t="shared" si="130"/>
        <v>15307</v>
      </c>
      <c r="C2012" s="366">
        <f t="shared" si="131"/>
        <v>15307</v>
      </c>
      <c r="D2012" s="367">
        <f>'Order Form'!$N$2</f>
        <v>0</v>
      </c>
      <c r="E2012" s="368">
        <f>'Order Form'!$O$11</f>
        <v>0</v>
      </c>
      <c r="F2012" s="368" t="str">
        <f>IF(ISBLANK('Order Form'!$O$12),"",'Order Form'!$O$12)</f>
        <v/>
      </c>
      <c r="G2012" s="369">
        <f t="shared" ca="1" si="133"/>
        <v>42157</v>
      </c>
      <c r="H2012" s="370">
        <f>'Order Form'!$O$13</f>
        <v>0</v>
      </c>
      <c r="I2012" s="371">
        <f>'Order Form'!E79</f>
        <v>22.5</v>
      </c>
      <c r="J2012" s="372">
        <f>'Order Form'!O79</f>
        <v>0</v>
      </c>
      <c r="K2012" s="367" t="str">
        <f t="shared" si="132"/>
        <v>F</v>
      </c>
      <c r="L20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2" s="367" t="str">
        <f>"SS2016"&amp;"-"&amp;D2012&amp;"-"&amp;'Order Form'!$P$3&amp;"-5"</f>
        <v>SS2016-0-1-5</v>
      </c>
    </row>
    <row r="2013" spans="1:13" x14ac:dyDescent="0.25">
      <c r="A2013" s="364">
        <f>'Order Form'!A80</f>
        <v>15326</v>
      </c>
      <c r="B2013" s="365">
        <f t="shared" si="130"/>
        <v>15326</v>
      </c>
      <c r="C2013" s="366">
        <f t="shared" si="131"/>
        <v>15326</v>
      </c>
      <c r="D2013" s="367">
        <f>'Order Form'!$N$2</f>
        <v>0</v>
      </c>
      <c r="E2013" s="368">
        <f>'Order Form'!$O$11</f>
        <v>0</v>
      </c>
      <c r="F2013" s="368" t="str">
        <f>IF(ISBLANK('Order Form'!$O$12),"",'Order Form'!$O$12)</f>
        <v/>
      </c>
      <c r="G2013" s="369">
        <f t="shared" ca="1" si="133"/>
        <v>42157</v>
      </c>
      <c r="H2013" s="370">
        <f>'Order Form'!$O$13</f>
        <v>0</v>
      </c>
      <c r="I2013" s="371">
        <f>'Order Form'!E80</f>
        <v>22.5</v>
      </c>
      <c r="J2013" s="372">
        <f>'Order Form'!O80</f>
        <v>0</v>
      </c>
      <c r="K2013" s="367" t="str">
        <f t="shared" si="132"/>
        <v>F</v>
      </c>
      <c r="L20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3" s="367" t="str">
        <f>"SS2016"&amp;"-"&amp;D2013&amp;"-"&amp;'Order Form'!$P$3&amp;"-5"</f>
        <v>SS2016-0-1-5</v>
      </c>
    </row>
    <row r="2014" spans="1:13" x14ac:dyDescent="0.25">
      <c r="A2014" s="364">
        <f>'Order Form'!A81</f>
        <v>15327</v>
      </c>
      <c r="B2014" s="365">
        <f t="shared" si="130"/>
        <v>15327</v>
      </c>
      <c r="C2014" s="366">
        <f t="shared" si="131"/>
        <v>15327</v>
      </c>
      <c r="D2014" s="367">
        <f>'Order Form'!$N$2</f>
        <v>0</v>
      </c>
      <c r="E2014" s="368">
        <f>'Order Form'!$O$11</f>
        <v>0</v>
      </c>
      <c r="F2014" s="368" t="str">
        <f>IF(ISBLANK('Order Form'!$O$12),"",'Order Form'!$O$12)</f>
        <v/>
      </c>
      <c r="G2014" s="369">
        <f t="shared" ca="1" si="133"/>
        <v>42157</v>
      </c>
      <c r="H2014" s="370">
        <f>'Order Form'!$O$13</f>
        <v>0</v>
      </c>
      <c r="I2014" s="371">
        <f>'Order Form'!E81</f>
        <v>22.5</v>
      </c>
      <c r="J2014" s="372">
        <f>'Order Form'!O81</f>
        <v>0</v>
      </c>
      <c r="K2014" s="367" t="str">
        <f t="shared" si="132"/>
        <v>F</v>
      </c>
      <c r="L20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4" s="367" t="str">
        <f>"SS2016"&amp;"-"&amp;D2014&amp;"-"&amp;'Order Form'!$P$3&amp;"-5"</f>
        <v>SS2016-0-1-5</v>
      </c>
    </row>
    <row r="2015" spans="1:13" x14ac:dyDescent="0.25">
      <c r="A2015" s="364">
        <f>'Order Form'!A82</f>
        <v>15328</v>
      </c>
      <c r="B2015" s="365">
        <f t="shared" ref="B2015:B2078" si="134">A2015</f>
        <v>15328</v>
      </c>
      <c r="C2015" s="366">
        <f t="shared" ref="C2015:C2078" si="135">IF(B2015=0,A2015,B2015)</f>
        <v>15328</v>
      </c>
      <c r="D2015" s="367">
        <f>'Order Form'!$N$2</f>
        <v>0</v>
      </c>
      <c r="E2015" s="368">
        <f>'Order Form'!$O$11</f>
        <v>0</v>
      </c>
      <c r="F2015" s="368" t="str">
        <f>IF(ISBLANK('Order Form'!$O$12),"",'Order Form'!$O$12)</f>
        <v/>
      </c>
      <c r="G2015" s="369">
        <f t="shared" ca="1" si="133"/>
        <v>42157</v>
      </c>
      <c r="H2015" s="370">
        <f>'Order Form'!$O$13</f>
        <v>0</v>
      </c>
      <c r="I2015" s="371">
        <f>'Order Form'!E82</f>
        <v>22.5</v>
      </c>
      <c r="J2015" s="372">
        <f>'Order Form'!O82</f>
        <v>0</v>
      </c>
      <c r="K2015" s="367" t="str">
        <f t="shared" ref="K2015:K2078" si="136">IF(J2015=0,"F","T")</f>
        <v>F</v>
      </c>
      <c r="L20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5" s="367" t="str">
        <f>"SS2016"&amp;"-"&amp;D2015&amp;"-"&amp;'Order Form'!$P$3&amp;"-5"</f>
        <v>SS2016-0-1-5</v>
      </c>
    </row>
    <row r="2016" spans="1:13" x14ac:dyDescent="0.25">
      <c r="A2016" s="364">
        <f>'Order Form'!A83</f>
        <v>15329</v>
      </c>
      <c r="B2016" s="365">
        <f t="shared" si="134"/>
        <v>15329</v>
      </c>
      <c r="C2016" s="366">
        <f t="shared" si="135"/>
        <v>15329</v>
      </c>
      <c r="D2016" s="367">
        <f>'Order Form'!$N$2</f>
        <v>0</v>
      </c>
      <c r="E2016" s="368">
        <f>'Order Form'!$O$11</f>
        <v>0</v>
      </c>
      <c r="F2016" s="368" t="str">
        <f>IF(ISBLANK('Order Form'!$O$12),"",'Order Form'!$O$12)</f>
        <v/>
      </c>
      <c r="G2016" s="369">
        <f t="shared" ca="1" si="133"/>
        <v>42157</v>
      </c>
      <c r="H2016" s="370">
        <f>'Order Form'!$O$13</f>
        <v>0</v>
      </c>
      <c r="I2016" s="371">
        <f>'Order Form'!E83</f>
        <v>22.5</v>
      </c>
      <c r="J2016" s="372">
        <f>'Order Form'!O83</f>
        <v>0</v>
      </c>
      <c r="K2016" s="367" t="str">
        <f t="shared" si="136"/>
        <v>F</v>
      </c>
      <c r="L20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6" s="367" t="str">
        <f>"SS2016"&amp;"-"&amp;D2016&amp;"-"&amp;'Order Form'!$P$3&amp;"-5"</f>
        <v>SS2016-0-1-5</v>
      </c>
    </row>
    <row r="2017" spans="1:13" x14ac:dyDescent="0.25">
      <c r="A2017" s="364">
        <f>'Order Form'!A84</f>
        <v>15311</v>
      </c>
      <c r="B2017" s="365">
        <f t="shared" si="134"/>
        <v>15311</v>
      </c>
      <c r="C2017" s="366">
        <f t="shared" si="135"/>
        <v>15311</v>
      </c>
      <c r="D2017" s="367">
        <f>'Order Form'!$N$2</f>
        <v>0</v>
      </c>
      <c r="E2017" s="368">
        <f>'Order Form'!$O$11</f>
        <v>0</v>
      </c>
      <c r="F2017" s="368" t="str">
        <f>IF(ISBLANK('Order Form'!$O$12),"",'Order Form'!$O$12)</f>
        <v/>
      </c>
      <c r="G2017" s="369">
        <f t="shared" ca="1" si="133"/>
        <v>42157</v>
      </c>
      <c r="H2017" s="370">
        <f>'Order Form'!$O$13</f>
        <v>0</v>
      </c>
      <c r="I2017" s="371">
        <f>'Order Form'!E84</f>
        <v>22.5</v>
      </c>
      <c r="J2017" s="372">
        <f>'Order Form'!O84</f>
        <v>0</v>
      </c>
      <c r="K2017" s="367" t="str">
        <f t="shared" si="136"/>
        <v>F</v>
      </c>
      <c r="L20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7" s="367" t="str">
        <f>"SS2016"&amp;"-"&amp;D2017&amp;"-"&amp;'Order Form'!$P$3&amp;"-5"</f>
        <v>SS2016-0-1-5</v>
      </c>
    </row>
    <row r="2018" spans="1:13" x14ac:dyDescent="0.25">
      <c r="A2018" s="364">
        <f>'Order Form'!A85</f>
        <v>15312</v>
      </c>
      <c r="B2018" s="365">
        <f t="shared" si="134"/>
        <v>15312</v>
      </c>
      <c r="C2018" s="366">
        <f t="shared" si="135"/>
        <v>15312</v>
      </c>
      <c r="D2018" s="367">
        <f>'Order Form'!$N$2</f>
        <v>0</v>
      </c>
      <c r="E2018" s="368">
        <f>'Order Form'!$O$11</f>
        <v>0</v>
      </c>
      <c r="F2018" s="368" t="str">
        <f>IF(ISBLANK('Order Form'!$O$12),"",'Order Form'!$O$12)</f>
        <v/>
      </c>
      <c r="G2018" s="369">
        <f t="shared" ca="1" si="133"/>
        <v>42157</v>
      </c>
      <c r="H2018" s="370">
        <f>'Order Form'!$O$13</f>
        <v>0</v>
      </c>
      <c r="I2018" s="371">
        <f>'Order Form'!E85</f>
        <v>22.5</v>
      </c>
      <c r="J2018" s="372">
        <f>'Order Form'!O85</f>
        <v>0</v>
      </c>
      <c r="K2018" s="367" t="str">
        <f t="shared" si="136"/>
        <v>F</v>
      </c>
      <c r="L20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8" s="367" t="str">
        <f>"SS2016"&amp;"-"&amp;D2018&amp;"-"&amp;'Order Form'!$P$3&amp;"-5"</f>
        <v>SS2016-0-1-5</v>
      </c>
    </row>
    <row r="2019" spans="1:13" x14ac:dyDescent="0.25">
      <c r="A2019" s="364">
        <f>'Order Form'!A86</f>
        <v>15313</v>
      </c>
      <c r="B2019" s="365">
        <f t="shared" si="134"/>
        <v>15313</v>
      </c>
      <c r="C2019" s="366">
        <f t="shared" si="135"/>
        <v>15313</v>
      </c>
      <c r="D2019" s="367">
        <f>'Order Form'!$N$2</f>
        <v>0</v>
      </c>
      <c r="E2019" s="368">
        <f>'Order Form'!$O$11</f>
        <v>0</v>
      </c>
      <c r="F2019" s="368" t="str">
        <f>IF(ISBLANK('Order Form'!$O$12),"",'Order Form'!$O$12)</f>
        <v/>
      </c>
      <c r="G2019" s="369">
        <f t="shared" ca="1" si="133"/>
        <v>42157</v>
      </c>
      <c r="H2019" s="370">
        <f>'Order Form'!$O$13</f>
        <v>0</v>
      </c>
      <c r="I2019" s="371">
        <f>'Order Form'!E86</f>
        <v>22.5</v>
      </c>
      <c r="J2019" s="372">
        <f>'Order Form'!O86</f>
        <v>0</v>
      </c>
      <c r="K2019" s="367" t="str">
        <f t="shared" si="136"/>
        <v>F</v>
      </c>
      <c r="L20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19" s="367" t="str">
        <f>"SS2016"&amp;"-"&amp;D2019&amp;"-"&amp;'Order Form'!$P$3&amp;"-5"</f>
        <v>SS2016-0-1-5</v>
      </c>
    </row>
    <row r="2020" spans="1:13" x14ac:dyDescent="0.25">
      <c r="A2020" s="364">
        <f>'Order Form'!A87</f>
        <v>15308</v>
      </c>
      <c r="B2020" s="365">
        <f t="shared" si="134"/>
        <v>15308</v>
      </c>
      <c r="C2020" s="366">
        <f t="shared" si="135"/>
        <v>15308</v>
      </c>
      <c r="D2020" s="367">
        <f>'Order Form'!$N$2</f>
        <v>0</v>
      </c>
      <c r="E2020" s="368">
        <f>'Order Form'!$O$11</f>
        <v>0</v>
      </c>
      <c r="F2020" s="368" t="str">
        <f>IF(ISBLANK('Order Form'!$O$12),"",'Order Form'!$O$12)</f>
        <v/>
      </c>
      <c r="G2020" s="369">
        <f t="shared" ca="1" si="133"/>
        <v>42157</v>
      </c>
      <c r="H2020" s="370">
        <f>'Order Form'!$O$13</f>
        <v>0</v>
      </c>
      <c r="I2020" s="371">
        <f>'Order Form'!E87</f>
        <v>22.5</v>
      </c>
      <c r="J2020" s="372">
        <f>'Order Form'!O87</f>
        <v>0</v>
      </c>
      <c r="K2020" s="367" t="str">
        <f t="shared" si="136"/>
        <v>F</v>
      </c>
      <c r="L20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0" s="367" t="str">
        <f>"SS2016"&amp;"-"&amp;D2020&amp;"-"&amp;'Order Form'!$P$3&amp;"-5"</f>
        <v>SS2016-0-1-5</v>
      </c>
    </row>
    <row r="2021" spans="1:13" x14ac:dyDescent="0.25">
      <c r="A2021" s="364">
        <f>'Order Form'!A88</f>
        <v>15309</v>
      </c>
      <c r="B2021" s="365">
        <f t="shared" si="134"/>
        <v>15309</v>
      </c>
      <c r="C2021" s="366">
        <f t="shared" si="135"/>
        <v>15309</v>
      </c>
      <c r="D2021" s="367">
        <f>'Order Form'!$N$2</f>
        <v>0</v>
      </c>
      <c r="E2021" s="368">
        <f>'Order Form'!$O$11</f>
        <v>0</v>
      </c>
      <c r="F2021" s="368" t="str">
        <f>IF(ISBLANK('Order Form'!$O$12),"",'Order Form'!$O$12)</f>
        <v/>
      </c>
      <c r="G2021" s="369">
        <f t="shared" ca="1" si="133"/>
        <v>42157</v>
      </c>
      <c r="H2021" s="370">
        <f>'Order Form'!$O$13</f>
        <v>0</v>
      </c>
      <c r="I2021" s="371">
        <f>'Order Form'!E88</f>
        <v>22.5</v>
      </c>
      <c r="J2021" s="372">
        <f>'Order Form'!O88</f>
        <v>0</v>
      </c>
      <c r="K2021" s="367" t="str">
        <f t="shared" si="136"/>
        <v>F</v>
      </c>
      <c r="L20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1" s="367" t="str">
        <f>"SS2016"&amp;"-"&amp;D2021&amp;"-"&amp;'Order Form'!$P$3&amp;"-5"</f>
        <v>SS2016-0-1-5</v>
      </c>
    </row>
    <row r="2022" spans="1:13" x14ac:dyDescent="0.25">
      <c r="A2022" s="364">
        <f>'Order Form'!A89</f>
        <v>15310</v>
      </c>
      <c r="B2022" s="365">
        <f t="shared" si="134"/>
        <v>15310</v>
      </c>
      <c r="C2022" s="366">
        <f t="shared" si="135"/>
        <v>15310</v>
      </c>
      <c r="D2022" s="367">
        <f>'Order Form'!$N$2</f>
        <v>0</v>
      </c>
      <c r="E2022" s="368">
        <f>'Order Form'!$O$11</f>
        <v>0</v>
      </c>
      <c r="F2022" s="368" t="str">
        <f>IF(ISBLANK('Order Form'!$O$12),"",'Order Form'!$O$12)</f>
        <v/>
      </c>
      <c r="G2022" s="369">
        <f t="shared" ca="1" si="133"/>
        <v>42157</v>
      </c>
      <c r="H2022" s="370">
        <f>'Order Form'!$O$13</f>
        <v>0</v>
      </c>
      <c r="I2022" s="371">
        <f>'Order Form'!E89</f>
        <v>22.5</v>
      </c>
      <c r="J2022" s="372">
        <f>'Order Form'!O89</f>
        <v>0</v>
      </c>
      <c r="K2022" s="367" t="str">
        <f t="shared" si="136"/>
        <v>F</v>
      </c>
      <c r="L20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2" s="367" t="str">
        <f>"SS2016"&amp;"-"&amp;D2022&amp;"-"&amp;'Order Form'!$P$3&amp;"-5"</f>
        <v>SS2016-0-1-5</v>
      </c>
    </row>
    <row r="2023" spans="1:13" x14ac:dyDescent="0.25">
      <c r="A2023" s="364">
        <f>'Order Form'!A90</f>
        <v>15330</v>
      </c>
      <c r="B2023" s="365">
        <f t="shared" si="134"/>
        <v>15330</v>
      </c>
      <c r="C2023" s="366">
        <f t="shared" si="135"/>
        <v>15330</v>
      </c>
      <c r="D2023" s="367">
        <f>'Order Form'!$N$2</f>
        <v>0</v>
      </c>
      <c r="E2023" s="368">
        <f>'Order Form'!$O$11</f>
        <v>0</v>
      </c>
      <c r="F2023" s="368" t="str">
        <f>IF(ISBLANK('Order Form'!$O$12),"",'Order Form'!$O$12)</f>
        <v/>
      </c>
      <c r="G2023" s="369">
        <f t="shared" ca="1" si="133"/>
        <v>42157</v>
      </c>
      <c r="H2023" s="370">
        <f>'Order Form'!$O$13</f>
        <v>0</v>
      </c>
      <c r="I2023" s="371">
        <f>'Order Form'!E90</f>
        <v>22.5</v>
      </c>
      <c r="J2023" s="372">
        <f>'Order Form'!O90</f>
        <v>0</v>
      </c>
      <c r="K2023" s="367" t="str">
        <f t="shared" si="136"/>
        <v>F</v>
      </c>
      <c r="L20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3" s="367" t="str">
        <f>"SS2016"&amp;"-"&amp;D2023&amp;"-"&amp;'Order Form'!$P$3&amp;"-5"</f>
        <v>SS2016-0-1-5</v>
      </c>
    </row>
    <row r="2024" spans="1:13" x14ac:dyDescent="0.25">
      <c r="A2024" s="364">
        <f>'Order Form'!A91</f>
        <v>15331</v>
      </c>
      <c r="B2024" s="365">
        <f t="shared" si="134"/>
        <v>15331</v>
      </c>
      <c r="C2024" s="366">
        <f t="shared" si="135"/>
        <v>15331</v>
      </c>
      <c r="D2024" s="367">
        <f>'Order Form'!$N$2</f>
        <v>0</v>
      </c>
      <c r="E2024" s="368">
        <f>'Order Form'!$O$11</f>
        <v>0</v>
      </c>
      <c r="F2024" s="368" t="str">
        <f>IF(ISBLANK('Order Form'!$O$12),"",'Order Form'!$O$12)</f>
        <v/>
      </c>
      <c r="G2024" s="369">
        <f t="shared" ca="1" si="133"/>
        <v>42157</v>
      </c>
      <c r="H2024" s="370">
        <f>'Order Form'!$O$13</f>
        <v>0</v>
      </c>
      <c r="I2024" s="371">
        <f>'Order Form'!E91</f>
        <v>22.5</v>
      </c>
      <c r="J2024" s="372">
        <f>'Order Form'!O91</f>
        <v>0</v>
      </c>
      <c r="K2024" s="367" t="str">
        <f t="shared" si="136"/>
        <v>F</v>
      </c>
      <c r="L20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4" s="367" t="str">
        <f>"SS2016"&amp;"-"&amp;D2024&amp;"-"&amp;'Order Form'!$P$3&amp;"-5"</f>
        <v>SS2016-0-1-5</v>
      </c>
    </row>
    <row r="2025" spans="1:13" x14ac:dyDescent="0.25">
      <c r="A2025" s="364">
        <f>'Order Form'!A92</f>
        <v>15332</v>
      </c>
      <c r="B2025" s="365">
        <f t="shared" si="134"/>
        <v>15332</v>
      </c>
      <c r="C2025" s="366">
        <f t="shared" si="135"/>
        <v>15332</v>
      </c>
      <c r="D2025" s="367">
        <f>'Order Form'!$N$2</f>
        <v>0</v>
      </c>
      <c r="E2025" s="368">
        <f>'Order Form'!$O$11</f>
        <v>0</v>
      </c>
      <c r="F2025" s="368" t="str">
        <f>IF(ISBLANK('Order Form'!$O$12),"",'Order Form'!$O$12)</f>
        <v/>
      </c>
      <c r="G2025" s="369">
        <f t="shared" ca="1" si="133"/>
        <v>42157</v>
      </c>
      <c r="H2025" s="370">
        <f>'Order Form'!$O$13</f>
        <v>0</v>
      </c>
      <c r="I2025" s="371">
        <f>'Order Form'!E92</f>
        <v>22.5</v>
      </c>
      <c r="J2025" s="372">
        <f>'Order Form'!O92</f>
        <v>0</v>
      </c>
      <c r="K2025" s="367" t="str">
        <f t="shared" si="136"/>
        <v>F</v>
      </c>
      <c r="L20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5" s="367" t="str">
        <f>"SS2016"&amp;"-"&amp;D2025&amp;"-"&amp;'Order Form'!$P$3&amp;"-5"</f>
        <v>SS2016-0-1-5</v>
      </c>
    </row>
    <row r="2026" spans="1:13" x14ac:dyDescent="0.25">
      <c r="A2026" s="364">
        <f>'Order Form'!A93</f>
        <v>15341</v>
      </c>
      <c r="B2026" s="365">
        <f t="shared" si="134"/>
        <v>15341</v>
      </c>
      <c r="C2026" s="366">
        <f t="shared" si="135"/>
        <v>15341</v>
      </c>
      <c r="D2026" s="367">
        <f>'Order Form'!$N$2</f>
        <v>0</v>
      </c>
      <c r="E2026" s="368">
        <f>'Order Form'!$O$11</f>
        <v>0</v>
      </c>
      <c r="F2026" s="368" t="str">
        <f>IF(ISBLANK('Order Form'!$O$12),"",'Order Form'!$O$12)</f>
        <v/>
      </c>
      <c r="G2026" s="369">
        <f t="shared" ca="1" si="133"/>
        <v>42157</v>
      </c>
      <c r="H2026" s="370">
        <f>'Order Form'!$O$13</f>
        <v>0</v>
      </c>
      <c r="I2026" s="371">
        <f>'Order Form'!E93</f>
        <v>18.5</v>
      </c>
      <c r="J2026" s="372">
        <f>'Order Form'!O93</f>
        <v>0</v>
      </c>
      <c r="K2026" s="367" t="str">
        <f t="shared" si="136"/>
        <v>F</v>
      </c>
      <c r="L20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6" s="367" t="str">
        <f>"SS2016"&amp;"-"&amp;D2026&amp;"-"&amp;'Order Form'!$P$3&amp;"-5"</f>
        <v>SS2016-0-1-5</v>
      </c>
    </row>
    <row r="2027" spans="1:13" x14ac:dyDescent="0.25">
      <c r="A2027" s="364">
        <f>'Order Form'!A94</f>
        <v>15342</v>
      </c>
      <c r="B2027" s="365">
        <f t="shared" si="134"/>
        <v>15342</v>
      </c>
      <c r="C2027" s="366">
        <f t="shared" si="135"/>
        <v>15342</v>
      </c>
      <c r="D2027" s="367">
        <f>'Order Form'!$N$2</f>
        <v>0</v>
      </c>
      <c r="E2027" s="368">
        <f>'Order Form'!$O$11</f>
        <v>0</v>
      </c>
      <c r="F2027" s="368" t="str">
        <f>IF(ISBLANK('Order Form'!$O$12),"",'Order Form'!$O$12)</f>
        <v/>
      </c>
      <c r="G2027" s="369">
        <f t="shared" ca="1" si="133"/>
        <v>42157</v>
      </c>
      <c r="H2027" s="370">
        <f>'Order Form'!$O$13</f>
        <v>0</v>
      </c>
      <c r="I2027" s="371">
        <f>'Order Form'!E94</f>
        <v>18.5</v>
      </c>
      <c r="J2027" s="372">
        <f>'Order Form'!O94</f>
        <v>0</v>
      </c>
      <c r="K2027" s="367" t="str">
        <f t="shared" si="136"/>
        <v>F</v>
      </c>
      <c r="L20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7" s="367" t="str">
        <f>"SS2016"&amp;"-"&amp;D2027&amp;"-"&amp;'Order Form'!$P$3&amp;"-5"</f>
        <v>SS2016-0-1-5</v>
      </c>
    </row>
    <row r="2028" spans="1:13" x14ac:dyDescent="0.25">
      <c r="A2028" s="364">
        <f>'Order Form'!A95</f>
        <v>15343</v>
      </c>
      <c r="B2028" s="365">
        <f t="shared" si="134"/>
        <v>15343</v>
      </c>
      <c r="C2028" s="366">
        <f t="shared" si="135"/>
        <v>15343</v>
      </c>
      <c r="D2028" s="367">
        <f>'Order Form'!$N$2</f>
        <v>0</v>
      </c>
      <c r="E2028" s="368">
        <f>'Order Form'!$O$11</f>
        <v>0</v>
      </c>
      <c r="F2028" s="368" t="str">
        <f>IF(ISBLANK('Order Form'!$O$12),"",'Order Form'!$O$12)</f>
        <v/>
      </c>
      <c r="G2028" s="369">
        <f t="shared" ca="1" si="133"/>
        <v>42157</v>
      </c>
      <c r="H2028" s="370">
        <f>'Order Form'!$O$13</f>
        <v>0</v>
      </c>
      <c r="I2028" s="371">
        <f>'Order Form'!E95</f>
        <v>18.5</v>
      </c>
      <c r="J2028" s="372">
        <f>'Order Form'!O95</f>
        <v>0</v>
      </c>
      <c r="K2028" s="367" t="str">
        <f t="shared" si="136"/>
        <v>F</v>
      </c>
      <c r="L20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8" s="367" t="str">
        <f>"SS2016"&amp;"-"&amp;D2028&amp;"-"&amp;'Order Form'!$P$3&amp;"-5"</f>
        <v>SS2016-0-1-5</v>
      </c>
    </row>
    <row r="2029" spans="1:13" x14ac:dyDescent="0.25">
      <c r="A2029" s="364">
        <f>'Order Form'!A96</f>
        <v>15344</v>
      </c>
      <c r="B2029" s="365">
        <f t="shared" si="134"/>
        <v>15344</v>
      </c>
      <c r="C2029" s="366">
        <f t="shared" si="135"/>
        <v>15344</v>
      </c>
      <c r="D2029" s="367">
        <f>'Order Form'!$N$2</f>
        <v>0</v>
      </c>
      <c r="E2029" s="368">
        <f>'Order Form'!$O$11</f>
        <v>0</v>
      </c>
      <c r="F2029" s="368" t="str">
        <f>IF(ISBLANK('Order Form'!$O$12),"",'Order Form'!$O$12)</f>
        <v/>
      </c>
      <c r="G2029" s="369">
        <f t="shared" ca="1" si="133"/>
        <v>42157</v>
      </c>
      <c r="H2029" s="370">
        <f>'Order Form'!$O$13</f>
        <v>0</v>
      </c>
      <c r="I2029" s="371">
        <f>'Order Form'!E96</f>
        <v>18.5</v>
      </c>
      <c r="J2029" s="372">
        <f>'Order Form'!O96</f>
        <v>0</v>
      </c>
      <c r="K2029" s="367" t="str">
        <f t="shared" si="136"/>
        <v>F</v>
      </c>
      <c r="L20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29" s="367" t="str">
        <f>"SS2016"&amp;"-"&amp;D2029&amp;"-"&amp;'Order Form'!$P$3&amp;"-5"</f>
        <v>SS2016-0-1-5</v>
      </c>
    </row>
    <row r="2030" spans="1:13" x14ac:dyDescent="0.25">
      <c r="A2030" s="364">
        <f>'Order Form'!A97</f>
        <v>15345</v>
      </c>
      <c r="B2030" s="365">
        <f t="shared" si="134"/>
        <v>15345</v>
      </c>
      <c r="C2030" s="366">
        <f t="shared" si="135"/>
        <v>15345</v>
      </c>
      <c r="D2030" s="367">
        <f>'Order Form'!$N$2</f>
        <v>0</v>
      </c>
      <c r="E2030" s="368">
        <f>'Order Form'!$O$11</f>
        <v>0</v>
      </c>
      <c r="F2030" s="368" t="str">
        <f>IF(ISBLANK('Order Form'!$O$12),"",'Order Form'!$O$12)</f>
        <v/>
      </c>
      <c r="G2030" s="369">
        <f t="shared" ca="1" si="133"/>
        <v>42157</v>
      </c>
      <c r="H2030" s="370">
        <f>'Order Form'!$O$13</f>
        <v>0</v>
      </c>
      <c r="I2030" s="371">
        <f>'Order Form'!E97</f>
        <v>18.5</v>
      </c>
      <c r="J2030" s="372">
        <f>'Order Form'!O97</f>
        <v>0</v>
      </c>
      <c r="K2030" s="367" t="str">
        <f t="shared" si="136"/>
        <v>F</v>
      </c>
      <c r="L20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0" s="367" t="str">
        <f>"SS2016"&amp;"-"&amp;D2030&amp;"-"&amp;'Order Form'!$P$3&amp;"-5"</f>
        <v>SS2016-0-1-5</v>
      </c>
    </row>
    <row r="2031" spans="1:13" x14ac:dyDescent="0.25">
      <c r="A2031" s="364">
        <f>'Order Form'!A98</f>
        <v>15346</v>
      </c>
      <c r="B2031" s="365">
        <f t="shared" si="134"/>
        <v>15346</v>
      </c>
      <c r="C2031" s="366">
        <f t="shared" si="135"/>
        <v>15346</v>
      </c>
      <c r="D2031" s="367">
        <f>'Order Form'!$N$2</f>
        <v>0</v>
      </c>
      <c r="E2031" s="368">
        <f>'Order Form'!$O$11</f>
        <v>0</v>
      </c>
      <c r="F2031" s="368" t="str">
        <f>IF(ISBLANK('Order Form'!$O$12),"",'Order Form'!$O$12)</f>
        <v/>
      </c>
      <c r="G2031" s="369">
        <f t="shared" ca="1" si="133"/>
        <v>42157</v>
      </c>
      <c r="H2031" s="370">
        <f>'Order Form'!$O$13</f>
        <v>0</v>
      </c>
      <c r="I2031" s="371">
        <f>'Order Form'!E98</f>
        <v>18.5</v>
      </c>
      <c r="J2031" s="372">
        <f>'Order Form'!O98</f>
        <v>0</v>
      </c>
      <c r="K2031" s="367" t="str">
        <f t="shared" si="136"/>
        <v>F</v>
      </c>
      <c r="L20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1" s="367" t="str">
        <f>"SS2016"&amp;"-"&amp;D2031&amp;"-"&amp;'Order Form'!$P$3&amp;"-5"</f>
        <v>SS2016-0-1-5</v>
      </c>
    </row>
    <row r="2032" spans="1:13" x14ac:dyDescent="0.25">
      <c r="A2032" s="364">
        <f>'Order Form'!A99</f>
        <v>15347</v>
      </c>
      <c r="B2032" s="365">
        <f t="shared" si="134"/>
        <v>15347</v>
      </c>
      <c r="C2032" s="366">
        <f t="shared" si="135"/>
        <v>15347</v>
      </c>
      <c r="D2032" s="367">
        <f>'Order Form'!$N$2</f>
        <v>0</v>
      </c>
      <c r="E2032" s="368">
        <f>'Order Form'!$O$11</f>
        <v>0</v>
      </c>
      <c r="F2032" s="368" t="str">
        <f>IF(ISBLANK('Order Form'!$O$12),"",'Order Form'!$O$12)</f>
        <v/>
      </c>
      <c r="G2032" s="369">
        <f t="shared" ca="1" si="133"/>
        <v>42157</v>
      </c>
      <c r="H2032" s="370">
        <f>'Order Form'!$O$13</f>
        <v>0</v>
      </c>
      <c r="I2032" s="371">
        <f>'Order Form'!E99</f>
        <v>18.5</v>
      </c>
      <c r="J2032" s="372">
        <f>'Order Form'!O99</f>
        <v>0</v>
      </c>
      <c r="K2032" s="367" t="str">
        <f t="shared" si="136"/>
        <v>F</v>
      </c>
      <c r="L20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2" s="367" t="str">
        <f>"SS2016"&amp;"-"&amp;D2032&amp;"-"&amp;'Order Form'!$P$3&amp;"-5"</f>
        <v>SS2016-0-1-5</v>
      </c>
    </row>
    <row r="2033" spans="1:13" x14ac:dyDescent="0.25">
      <c r="A2033" s="364">
        <f>'Order Form'!A100</f>
        <v>15348</v>
      </c>
      <c r="B2033" s="365">
        <f t="shared" si="134"/>
        <v>15348</v>
      </c>
      <c r="C2033" s="366">
        <f t="shared" si="135"/>
        <v>15348</v>
      </c>
      <c r="D2033" s="367">
        <f>'Order Form'!$N$2</f>
        <v>0</v>
      </c>
      <c r="E2033" s="368">
        <f>'Order Form'!$O$11</f>
        <v>0</v>
      </c>
      <c r="F2033" s="368" t="str">
        <f>IF(ISBLANK('Order Form'!$O$12),"",'Order Form'!$O$12)</f>
        <v/>
      </c>
      <c r="G2033" s="369">
        <f t="shared" ca="1" si="133"/>
        <v>42157</v>
      </c>
      <c r="H2033" s="370">
        <f>'Order Form'!$O$13</f>
        <v>0</v>
      </c>
      <c r="I2033" s="371">
        <f>'Order Form'!E100</f>
        <v>18.5</v>
      </c>
      <c r="J2033" s="372">
        <f>'Order Form'!O100</f>
        <v>0</v>
      </c>
      <c r="K2033" s="367" t="str">
        <f t="shared" si="136"/>
        <v>F</v>
      </c>
      <c r="L20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3" s="367" t="str">
        <f>"SS2016"&amp;"-"&amp;D2033&amp;"-"&amp;'Order Form'!$P$3&amp;"-5"</f>
        <v>SS2016-0-1-5</v>
      </c>
    </row>
    <row r="2034" spans="1:13" x14ac:dyDescent="0.25">
      <c r="A2034" s="364">
        <f>'Order Form'!A101</f>
        <v>15337</v>
      </c>
      <c r="B2034" s="365">
        <f t="shared" si="134"/>
        <v>15337</v>
      </c>
      <c r="C2034" s="366">
        <f t="shared" si="135"/>
        <v>15337</v>
      </c>
      <c r="D2034" s="367">
        <f>'Order Form'!$N$2</f>
        <v>0</v>
      </c>
      <c r="E2034" s="368">
        <f>'Order Form'!$O$11</f>
        <v>0</v>
      </c>
      <c r="F2034" s="368" t="str">
        <f>IF(ISBLANK('Order Form'!$O$12),"",'Order Form'!$O$12)</f>
        <v/>
      </c>
      <c r="G2034" s="369">
        <f t="shared" ca="1" si="133"/>
        <v>42157</v>
      </c>
      <c r="H2034" s="370">
        <f>'Order Form'!$O$13</f>
        <v>0</v>
      </c>
      <c r="I2034" s="371">
        <f>'Order Form'!E101</f>
        <v>18.5</v>
      </c>
      <c r="J2034" s="372">
        <f>'Order Form'!O101</f>
        <v>0</v>
      </c>
      <c r="K2034" s="367" t="str">
        <f t="shared" si="136"/>
        <v>F</v>
      </c>
      <c r="L20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4" s="367" t="str">
        <f>"SS2016"&amp;"-"&amp;D2034&amp;"-"&amp;'Order Form'!$P$3&amp;"-5"</f>
        <v>SS2016-0-1-5</v>
      </c>
    </row>
    <row r="2035" spans="1:13" x14ac:dyDescent="0.25">
      <c r="A2035" s="364">
        <f>'Order Form'!A102</f>
        <v>15338</v>
      </c>
      <c r="B2035" s="365">
        <f t="shared" si="134"/>
        <v>15338</v>
      </c>
      <c r="C2035" s="366">
        <f t="shared" si="135"/>
        <v>15338</v>
      </c>
      <c r="D2035" s="367">
        <f>'Order Form'!$N$2</f>
        <v>0</v>
      </c>
      <c r="E2035" s="368">
        <f>'Order Form'!$O$11</f>
        <v>0</v>
      </c>
      <c r="F2035" s="368" t="str">
        <f>IF(ISBLANK('Order Form'!$O$12),"",'Order Form'!$O$12)</f>
        <v/>
      </c>
      <c r="G2035" s="369">
        <f t="shared" ca="1" si="133"/>
        <v>42157</v>
      </c>
      <c r="H2035" s="370">
        <f>'Order Form'!$O$13</f>
        <v>0</v>
      </c>
      <c r="I2035" s="371">
        <f>'Order Form'!E102</f>
        <v>18.5</v>
      </c>
      <c r="J2035" s="372">
        <f>'Order Form'!O102</f>
        <v>0</v>
      </c>
      <c r="K2035" s="367" t="str">
        <f t="shared" si="136"/>
        <v>F</v>
      </c>
      <c r="L20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5" s="367" t="str">
        <f>"SS2016"&amp;"-"&amp;D2035&amp;"-"&amp;'Order Form'!$P$3&amp;"-5"</f>
        <v>SS2016-0-1-5</v>
      </c>
    </row>
    <row r="2036" spans="1:13" x14ac:dyDescent="0.25">
      <c r="A2036" s="364">
        <f>'Order Form'!A103</f>
        <v>15339</v>
      </c>
      <c r="B2036" s="365">
        <f t="shared" si="134"/>
        <v>15339</v>
      </c>
      <c r="C2036" s="366">
        <f t="shared" si="135"/>
        <v>15339</v>
      </c>
      <c r="D2036" s="367">
        <f>'Order Form'!$N$2</f>
        <v>0</v>
      </c>
      <c r="E2036" s="368">
        <f>'Order Form'!$O$11</f>
        <v>0</v>
      </c>
      <c r="F2036" s="368" t="str">
        <f>IF(ISBLANK('Order Form'!$O$12),"",'Order Form'!$O$12)</f>
        <v/>
      </c>
      <c r="G2036" s="369">
        <f t="shared" ca="1" si="133"/>
        <v>42157</v>
      </c>
      <c r="H2036" s="370">
        <f>'Order Form'!$O$13</f>
        <v>0</v>
      </c>
      <c r="I2036" s="371">
        <f>'Order Form'!E103</f>
        <v>18.5</v>
      </c>
      <c r="J2036" s="372">
        <f>'Order Form'!O103</f>
        <v>0</v>
      </c>
      <c r="K2036" s="367" t="str">
        <f t="shared" si="136"/>
        <v>F</v>
      </c>
      <c r="L20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6" s="367" t="str">
        <f>"SS2016"&amp;"-"&amp;D2036&amp;"-"&amp;'Order Form'!$P$3&amp;"-5"</f>
        <v>SS2016-0-1-5</v>
      </c>
    </row>
    <row r="2037" spans="1:13" x14ac:dyDescent="0.25">
      <c r="A2037" s="364">
        <f>'Order Form'!A104</f>
        <v>15340</v>
      </c>
      <c r="B2037" s="365">
        <f t="shared" si="134"/>
        <v>15340</v>
      </c>
      <c r="C2037" s="366">
        <f t="shared" si="135"/>
        <v>15340</v>
      </c>
      <c r="D2037" s="367">
        <f>'Order Form'!$N$2</f>
        <v>0</v>
      </c>
      <c r="E2037" s="368">
        <f>'Order Form'!$O$11</f>
        <v>0</v>
      </c>
      <c r="F2037" s="368" t="str">
        <f>IF(ISBLANK('Order Form'!$O$12),"",'Order Form'!$O$12)</f>
        <v/>
      </c>
      <c r="G2037" s="369">
        <f t="shared" ca="1" si="133"/>
        <v>42157</v>
      </c>
      <c r="H2037" s="370">
        <f>'Order Form'!$O$13</f>
        <v>0</v>
      </c>
      <c r="I2037" s="371">
        <f>'Order Form'!E104</f>
        <v>18.5</v>
      </c>
      <c r="J2037" s="372">
        <f>'Order Form'!O104</f>
        <v>0</v>
      </c>
      <c r="K2037" s="367" t="str">
        <f t="shared" si="136"/>
        <v>F</v>
      </c>
      <c r="L20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7" s="367" t="str">
        <f>"SS2016"&amp;"-"&amp;D2037&amp;"-"&amp;'Order Form'!$P$3&amp;"-5"</f>
        <v>SS2016-0-1-5</v>
      </c>
    </row>
    <row r="2038" spans="1:13" x14ac:dyDescent="0.25">
      <c r="A2038" s="364">
        <f>'Order Form'!A105</f>
        <v>15333</v>
      </c>
      <c r="B2038" s="365">
        <f t="shared" si="134"/>
        <v>15333</v>
      </c>
      <c r="C2038" s="366">
        <f t="shared" si="135"/>
        <v>15333</v>
      </c>
      <c r="D2038" s="367">
        <f>'Order Form'!$N$2</f>
        <v>0</v>
      </c>
      <c r="E2038" s="368">
        <f>'Order Form'!$O$11</f>
        <v>0</v>
      </c>
      <c r="F2038" s="368" t="str">
        <f>IF(ISBLANK('Order Form'!$O$12),"",'Order Form'!$O$12)</f>
        <v/>
      </c>
      <c r="G2038" s="369">
        <f t="shared" ca="1" si="133"/>
        <v>42157</v>
      </c>
      <c r="H2038" s="370">
        <f>'Order Form'!$O$13</f>
        <v>0</v>
      </c>
      <c r="I2038" s="371">
        <f>'Order Form'!E105</f>
        <v>18.5</v>
      </c>
      <c r="J2038" s="372">
        <f>'Order Form'!O105</f>
        <v>0</v>
      </c>
      <c r="K2038" s="367" t="str">
        <f t="shared" si="136"/>
        <v>F</v>
      </c>
      <c r="L20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8" s="367" t="str">
        <f>"SS2016"&amp;"-"&amp;D2038&amp;"-"&amp;'Order Form'!$P$3&amp;"-5"</f>
        <v>SS2016-0-1-5</v>
      </c>
    </row>
    <row r="2039" spans="1:13" x14ac:dyDescent="0.25">
      <c r="A2039" s="364">
        <f>'Order Form'!A106</f>
        <v>15334</v>
      </c>
      <c r="B2039" s="365">
        <f t="shared" si="134"/>
        <v>15334</v>
      </c>
      <c r="C2039" s="366">
        <f t="shared" si="135"/>
        <v>15334</v>
      </c>
      <c r="D2039" s="367">
        <f>'Order Form'!$N$2</f>
        <v>0</v>
      </c>
      <c r="E2039" s="368">
        <f>'Order Form'!$O$11</f>
        <v>0</v>
      </c>
      <c r="F2039" s="368" t="str">
        <f>IF(ISBLANK('Order Form'!$O$12),"",'Order Form'!$O$12)</f>
        <v/>
      </c>
      <c r="G2039" s="369">
        <f t="shared" ca="1" si="133"/>
        <v>42157</v>
      </c>
      <c r="H2039" s="370">
        <f>'Order Form'!$O$13</f>
        <v>0</v>
      </c>
      <c r="I2039" s="371">
        <f>'Order Form'!E106</f>
        <v>18.5</v>
      </c>
      <c r="J2039" s="372">
        <f>'Order Form'!O106</f>
        <v>0</v>
      </c>
      <c r="K2039" s="367" t="str">
        <f t="shared" si="136"/>
        <v>F</v>
      </c>
      <c r="L20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39" s="367" t="str">
        <f>"SS2016"&amp;"-"&amp;D2039&amp;"-"&amp;'Order Form'!$P$3&amp;"-5"</f>
        <v>SS2016-0-1-5</v>
      </c>
    </row>
    <row r="2040" spans="1:13" x14ac:dyDescent="0.25">
      <c r="A2040" s="364">
        <f>'Order Form'!A107</f>
        <v>15335</v>
      </c>
      <c r="B2040" s="365">
        <f t="shared" si="134"/>
        <v>15335</v>
      </c>
      <c r="C2040" s="366">
        <f t="shared" si="135"/>
        <v>15335</v>
      </c>
      <c r="D2040" s="367">
        <f>'Order Form'!$N$2</f>
        <v>0</v>
      </c>
      <c r="E2040" s="368">
        <f>'Order Form'!$O$11</f>
        <v>0</v>
      </c>
      <c r="F2040" s="368" t="str">
        <f>IF(ISBLANK('Order Form'!$O$12),"",'Order Form'!$O$12)</f>
        <v/>
      </c>
      <c r="G2040" s="369">
        <f t="shared" ca="1" si="133"/>
        <v>42157</v>
      </c>
      <c r="H2040" s="370">
        <f>'Order Form'!$O$13</f>
        <v>0</v>
      </c>
      <c r="I2040" s="371">
        <f>'Order Form'!E107</f>
        <v>18.5</v>
      </c>
      <c r="J2040" s="372">
        <f>'Order Form'!O107</f>
        <v>0</v>
      </c>
      <c r="K2040" s="367" t="str">
        <f t="shared" si="136"/>
        <v>F</v>
      </c>
      <c r="L20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0" s="367" t="str">
        <f>"SS2016"&amp;"-"&amp;D2040&amp;"-"&amp;'Order Form'!$P$3&amp;"-5"</f>
        <v>SS2016-0-1-5</v>
      </c>
    </row>
    <row r="2041" spans="1:13" x14ac:dyDescent="0.25">
      <c r="A2041" s="364">
        <f>'Order Form'!A108</f>
        <v>15336</v>
      </c>
      <c r="B2041" s="365">
        <f t="shared" si="134"/>
        <v>15336</v>
      </c>
      <c r="C2041" s="366">
        <f t="shared" si="135"/>
        <v>15336</v>
      </c>
      <c r="D2041" s="367">
        <f>'Order Form'!$N$2</f>
        <v>0</v>
      </c>
      <c r="E2041" s="368">
        <f>'Order Form'!$O$11</f>
        <v>0</v>
      </c>
      <c r="F2041" s="368" t="str">
        <f>IF(ISBLANK('Order Form'!$O$12),"",'Order Form'!$O$12)</f>
        <v/>
      </c>
      <c r="G2041" s="369">
        <f t="shared" ca="1" si="133"/>
        <v>42157</v>
      </c>
      <c r="H2041" s="370">
        <f>'Order Form'!$O$13</f>
        <v>0</v>
      </c>
      <c r="I2041" s="371">
        <f>'Order Form'!E108</f>
        <v>18.5</v>
      </c>
      <c r="J2041" s="372">
        <f>'Order Form'!O108</f>
        <v>0</v>
      </c>
      <c r="K2041" s="367" t="str">
        <f t="shared" si="136"/>
        <v>F</v>
      </c>
      <c r="L20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1" s="367" t="str">
        <f>"SS2016"&amp;"-"&amp;D2041&amp;"-"&amp;'Order Form'!$P$3&amp;"-5"</f>
        <v>SS2016-0-1-5</v>
      </c>
    </row>
    <row r="2042" spans="1:13" x14ac:dyDescent="0.25">
      <c r="A2042" s="364">
        <f>'Order Form'!A109</f>
        <v>108555</v>
      </c>
      <c r="B2042" s="365">
        <f t="shared" si="134"/>
        <v>108555</v>
      </c>
      <c r="C2042" s="366">
        <f t="shared" si="135"/>
        <v>108555</v>
      </c>
      <c r="D2042" s="367">
        <f>'Order Form'!$N$2</f>
        <v>0</v>
      </c>
      <c r="E2042" s="368">
        <f>'Order Form'!$O$11</f>
        <v>0</v>
      </c>
      <c r="F2042" s="368" t="str">
        <f>IF(ISBLANK('Order Form'!$O$12),"",'Order Form'!$O$12)</f>
        <v/>
      </c>
      <c r="G2042" s="369">
        <f t="shared" ca="1" si="133"/>
        <v>42157</v>
      </c>
      <c r="H2042" s="370">
        <f>'Order Form'!$O$13</f>
        <v>0</v>
      </c>
      <c r="I2042" s="371">
        <f>'Order Form'!E109</f>
        <v>12.5</v>
      </c>
      <c r="J2042" s="372">
        <f>'Order Form'!O109</f>
        <v>0</v>
      </c>
      <c r="K2042" s="367" t="str">
        <f t="shared" si="136"/>
        <v>F</v>
      </c>
      <c r="L20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2" s="367" t="str">
        <f>"SS2016"&amp;"-"&amp;D2042&amp;"-"&amp;'Order Form'!$P$3&amp;"-5"</f>
        <v>SS2016-0-1-5</v>
      </c>
    </row>
    <row r="2043" spans="1:13" x14ac:dyDescent="0.25">
      <c r="A2043" s="364">
        <f>'Order Form'!A110</f>
        <v>108678</v>
      </c>
      <c r="B2043" s="365">
        <f t="shared" si="134"/>
        <v>108678</v>
      </c>
      <c r="C2043" s="366">
        <f t="shared" si="135"/>
        <v>108678</v>
      </c>
      <c r="D2043" s="367">
        <f>'Order Form'!$N$2</f>
        <v>0</v>
      </c>
      <c r="E2043" s="368">
        <f>'Order Form'!$O$11</f>
        <v>0</v>
      </c>
      <c r="F2043" s="368" t="str">
        <f>IF(ISBLANK('Order Form'!$O$12),"",'Order Form'!$O$12)</f>
        <v/>
      </c>
      <c r="G2043" s="369">
        <f t="shared" ca="1" si="133"/>
        <v>42157</v>
      </c>
      <c r="H2043" s="370">
        <f>'Order Form'!$O$13</f>
        <v>0</v>
      </c>
      <c r="I2043" s="371">
        <f>'Order Form'!E110</f>
        <v>12.5</v>
      </c>
      <c r="J2043" s="372">
        <f>'Order Form'!O110</f>
        <v>0</v>
      </c>
      <c r="K2043" s="367" t="str">
        <f t="shared" si="136"/>
        <v>F</v>
      </c>
      <c r="L20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3" s="367" t="str">
        <f>"SS2016"&amp;"-"&amp;D2043&amp;"-"&amp;'Order Form'!$P$3&amp;"-5"</f>
        <v>SS2016-0-1-5</v>
      </c>
    </row>
    <row r="2044" spans="1:13" x14ac:dyDescent="0.25">
      <c r="A2044" s="364">
        <f>'Order Form'!A111</f>
        <v>100137</v>
      </c>
      <c r="B2044" s="365">
        <f t="shared" si="134"/>
        <v>100137</v>
      </c>
      <c r="C2044" s="366">
        <f t="shared" si="135"/>
        <v>100137</v>
      </c>
      <c r="D2044" s="367">
        <f>'Order Form'!$N$2</f>
        <v>0</v>
      </c>
      <c r="E2044" s="368">
        <f>'Order Form'!$O$11</f>
        <v>0</v>
      </c>
      <c r="F2044" s="368" t="str">
        <f>IF(ISBLANK('Order Form'!$O$12),"",'Order Form'!$O$12)</f>
        <v/>
      </c>
      <c r="G2044" s="369">
        <f t="shared" ca="1" si="133"/>
        <v>42157</v>
      </c>
      <c r="H2044" s="370">
        <f>'Order Form'!$O$13</f>
        <v>0</v>
      </c>
      <c r="I2044" s="371">
        <f>'Order Form'!E111</f>
        <v>12.5</v>
      </c>
      <c r="J2044" s="372">
        <f>'Order Form'!O111</f>
        <v>0</v>
      </c>
      <c r="K2044" s="367" t="str">
        <f t="shared" si="136"/>
        <v>F</v>
      </c>
      <c r="L20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4" s="367" t="str">
        <f>"SS2016"&amp;"-"&amp;D2044&amp;"-"&amp;'Order Form'!$P$3&amp;"-5"</f>
        <v>SS2016-0-1-5</v>
      </c>
    </row>
    <row r="2045" spans="1:13" x14ac:dyDescent="0.25">
      <c r="A2045" s="364">
        <f>'Order Form'!A112</f>
        <v>100505</v>
      </c>
      <c r="B2045" s="365">
        <f t="shared" si="134"/>
        <v>100505</v>
      </c>
      <c r="C2045" s="366">
        <f t="shared" si="135"/>
        <v>100505</v>
      </c>
      <c r="D2045" s="367">
        <f>'Order Form'!$N$2</f>
        <v>0</v>
      </c>
      <c r="E2045" s="368">
        <f>'Order Form'!$O$11</f>
        <v>0</v>
      </c>
      <c r="F2045" s="368" t="str">
        <f>IF(ISBLANK('Order Form'!$O$12),"",'Order Form'!$O$12)</f>
        <v/>
      </c>
      <c r="G2045" s="369">
        <f t="shared" ca="1" si="133"/>
        <v>42157</v>
      </c>
      <c r="H2045" s="370">
        <f>'Order Form'!$O$13</f>
        <v>0</v>
      </c>
      <c r="I2045" s="371">
        <f>'Order Form'!E112</f>
        <v>12.5</v>
      </c>
      <c r="J2045" s="372">
        <f>'Order Form'!O112</f>
        <v>0</v>
      </c>
      <c r="K2045" s="367" t="str">
        <f t="shared" si="136"/>
        <v>F</v>
      </c>
      <c r="L20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5" s="367" t="str">
        <f>"SS2016"&amp;"-"&amp;D2045&amp;"-"&amp;'Order Form'!$P$3&amp;"-5"</f>
        <v>SS2016-0-1-5</v>
      </c>
    </row>
    <row r="2046" spans="1:13" x14ac:dyDescent="0.25">
      <c r="A2046" s="364">
        <f>'Order Form'!A113</f>
        <v>100139</v>
      </c>
      <c r="B2046" s="365">
        <f t="shared" si="134"/>
        <v>100139</v>
      </c>
      <c r="C2046" s="366">
        <f t="shared" si="135"/>
        <v>100139</v>
      </c>
      <c r="D2046" s="367">
        <f>'Order Form'!$N$2</f>
        <v>0</v>
      </c>
      <c r="E2046" s="368">
        <f>'Order Form'!$O$11</f>
        <v>0</v>
      </c>
      <c r="F2046" s="368" t="str">
        <f>IF(ISBLANK('Order Form'!$O$12),"",'Order Form'!$O$12)</f>
        <v/>
      </c>
      <c r="G2046" s="369">
        <f t="shared" ca="1" si="133"/>
        <v>42157</v>
      </c>
      <c r="H2046" s="370">
        <f>'Order Form'!$O$13</f>
        <v>0</v>
      </c>
      <c r="I2046" s="371">
        <f>'Order Form'!E113</f>
        <v>12.5</v>
      </c>
      <c r="J2046" s="372">
        <f>'Order Form'!O113</f>
        <v>0</v>
      </c>
      <c r="K2046" s="367" t="str">
        <f t="shared" si="136"/>
        <v>F</v>
      </c>
      <c r="L20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6" s="367" t="str">
        <f>"SS2016"&amp;"-"&amp;D2046&amp;"-"&amp;'Order Form'!$P$3&amp;"-5"</f>
        <v>SS2016-0-1-5</v>
      </c>
    </row>
    <row r="2047" spans="1:13" x14ac:dyDescent="0.25">
      <c r="A2047" s="364">
        <f>'Order Form'!A114</f>
        <v>100549</v>
      </c>
      <c r="B2047" s="365">
        <f t="shared" si="134"/>
        <v>100549</v>
      </c>
      <c r="C2047" s="366">
        <f t="shared" si="135"/>
        <v>100549</v>
      </c>
      <c r="D2047" s="367">
        <f>'Order Form'!$N$2</f>
        <v>0</v>
      </c>
      <c r="E2047" s="368">
        <f>'Order Form'!$O$11</f>
        <v>0</v>
      </c>
      <c r="F2047" s="368" t="str">
        <f>IF(ISBLANK('Order Form'!$O$12),"",'Order Form'!$O$12)</f>
        <v/>
      </c>
      <c r="G2047" s="369">
        <f t="shared" ca="1" si="133"/>
        <v>42157</v>
      </c>
      <c r="H2047" s="370">
        <f>'Order Form'!$O$13</f>
        <v>0</v>
      </c>
      <c r="I2047" s="371">
        <f>'Order Form'!E114</f>
        <v>12.5</v>
      </c>
      <c r="J2047" s="372">
        <f>'Order Form'!O114</f>
        <v>0</v>
      </c>
      <c r="K2047" s="367" t="str">
        <f t="shared" si="136"/>
        <v>F</v>
      </c>
      <c r="L20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7" s="367" t="str">
        <f>"SS2016"&amp;"-"&amp;D2047&amp;"-"&amp;'Order Form'!$P$3&amp;"-5"</f>
        <v>SS2016-0-1-5</v>
      </c>
    </row>
    <row r="2048" spans="1:13" x14ac:dyDescent="0.25">
      <c r="A2048" s="364">
        <f>'Order Form'!A115</f>
        <v>111624.55499999999</v>
      </c>
      <c r="B2048" s="365">
        <f t="shared" si="134"/>
        <v>111624.55499999999</v>
      </c>
      <c r="C2048" s="366">
        <f t="shared" si="135"/>
        <v>111624.55499999999</v>
      </c>
      <c r="D2048" s="367">
        <f>'Order Form'!$N$2</f>
        <v>0</v>
      </c>
      <c r="E2048" s="368">
        <f>'Order Form'!$O$11</f>
        <v>0</v>
      </c>
      <c r="F2048" s="368" t="str">
        <f>IF(ISBLANK('Order Form'!$O$12),"",'Order Form'!$O$12)</f>
        <v/>
      </c>
      <c r="G2048" s="369">
        <f t="shared" ca="1" si="133"/>
        <v>42157</v>
      </c>
      <c r="H2048" s="370">
        <f>'Order Form'!$O$13</f>
        <v>0</v>
      </c>
      <c r="I2048" s="371">
        <f>'Order Form'!E115</f>
        <v>12.5</v>
      </c>
      <c r="J2048" s="372">
        <f>'Order Form'!O115</f>
        <v>0</v>
      </c>
      <c r="K2048" s="367" t="str">
        <f t="shared" si="136"/>
        <v>F</v>
      </c>
      <c r="L20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8" s="367" t="str">
        <f>"SS2016"&amp;"-"&amp;D2048&amp;"-"&amp;'Order Form'!$P$3&amp;"-5"</f>
        <v>SS2016-0-1-5</v>
      </c>
    </row>
    <row r="2049" spans="1:13" x14ac:dyDescent="0.25">
      <c r="A2049" s="364">
        <f>'Order Form'!A116</f>
        <v>111664.70699999999</v>
      </c>
      <c r="B2049" s="365">
        <f t="shared" si="134"/>
        <v>111664.70699999999</v>
      </c>
      <c r="C2049" s="366">
        <f t="shared" si="135"/>
        <v>111664.70699999999</v>
      </c>
      <c r="D2049" s="367">
        <f>'Order Form'!$N$2</f>
        <v>0</v>
      </c>
      <c r="E2049" s="368">
        <f>'Order Form'!$O$11</f>
        <v>0</v>
      </c>
      <c r="F2049" s="368" t="str">
        <f>IF(ISBLANK('Order Form'!$O$12),"",'Order Form'!$O$12)</f>
        <v/>
      </c>
      <c r="G2049" s="369">
        <f t="shared" ca="1" si="133"/>
        <v>42157</v>
      </c>
      <c r="H2049" s="370">
        <f>'Order Form'!$O$13</f>
        <v>0</v>
      </c>
      <c r="I2049" s="371">
        <f>'Order Form'!E116</f>
        <v>12.5</v>
      </c>
      <c r="J2049" s="372">
        <f>'Order Form'!O116</f>
        <v>0</v>
      </c>
      <c r="K2049" s="367" t="str">
        <f t="shared" si="136"/>
        <v>F</v>
      </c>
      <c r="L20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49" s="367" t="str">
        <f>"SS2016"&amp;"-"&amp;D2049&amp;"-"&amp;'Order Form'!$P$3&amp;"-5"</f>
        <v>SS2016-0-1-5</v>
      </c>
    </row>
    <row r="2050" spans="1:13" x14ac:dyDescent="0.25">
      <c r="A2050" s="364">
        <f>'Order Form'!A117</f>
        <v>108673</v>
      </c>
      <c r="B2050" s="365">
        <f t="shared" si="134"/>
        <v>108673</v>
      </c>
      <c r="C2050" s="366">
        <f t="shared" si="135"/>
        <v>108673</v>
      </c>
      <c r="D2050" s="367">
        <f>'Order Form'!$N$2</f>
        <v>0</v>
      </c>
      <c r="E2050" s="368">
        <f>'Order Form'!$O$11</f>
        <v>0</v>
      </c>
      <c r="F2050" s="368" t="str">
        <f>IF(ISBLANK('Order Form'!$O$12),"",'Order Form'!$O$12)</f>
        <v/>
      </c>
      <c r="G2050" s="369">
        <f t="shared" ref="G2050:G2113" ca="1" si="137">TODAY()</f>
        <v>42157</v>
      </c>
      <c r="H2050" s="370">
        <f>'Order Form'!$O$13</f>
        <v>0</v>
      </c>
      <c r="I2050" s="371">
        <f>'Order Form'!E117</f>
        <v>12.5</v>
      </c>
      <c r="J2050" s="372">
        <f>'Order Form'!O117</f>
        <v>0</v>
      </c>
      <c r="K2050" s="367" t="str">
        <f t="shared" si="136"/>
        <v>F</v>
      </c>
      <c r="L20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0" s="367" t="str">
        <f>"SS2016"&amp;"-"&amp;D2050&amp;"-"&amp;'Order Form'!$P$3&amp;"-5"</f>
        <v>SS2016-0-1-5</v>
      </c>
    </row>
    <row r="2051" spans="1:13" x14ac:dyDescent="0.25">
      <c r="A2051" s="364">
        <f>'Order Form'!A118</f>
        <v>107694</v>
      </c>
      <c r="B2051" s="365">
        <f t="shared" si="134"/>
        <v>107694</v>
      </c>
      <c r="C2051" s="366">
        <f t="shared" si="135"/>
        <v>107694</v>
      </c>
      <c r="D2051" s="367">
        <f>'Order Form'!$N$2</f>
        <v>0</v>
      </c>
      <c r="E2051" s="368">
        <f>'Order Form'!$O$11</f>
        <v>0</v>
      </c>
      <c r="F2051" s="368" t="str">
        <f>IF(ISBLANK('Order Form'!$O$12),"",'Order Form'!$O$12)</f>
        <v/>
      </c>
      <c r="G2051" s="369">
        <f t="shared" ca="1" si="137"/>
        <v>42157</v>
      </c>
      <c r="H2051" s="370">
        <f>'Order Form'!$O$13</f>
        <v>0</v>
      </c>
      <c r="I2051" s="371">
        <f>'Order Form'!E118</f>
        <v>12.5</v>
      </c>
      <c r="J2051" s="372">
        <f>'Order Form'!O118</f>
        <v>0</v>
      </c>
      <c r="K2051" s="367" t="str">
        <f t="shared" si="136"/>
        <v>F</v>
      </c>
      <c r="L20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1" s="367" t="str">
        <f>"SS2016"&amp;"-"&amp;D2051&amp;"-"&amp;'Order Form'!$P$3&amp;"-5"</f>
        <v>SS2016-0-1-5</v>
      </c>
    </row>
    <row r="2052" spans="1:13" x14ac:dyDescent="0.25">
      <c r="A2052" s="364">
        <f>'Order Form'!A119</f>
        <v>107693</v>
      </c>
      <c r="B2052" s="365">
        <f t="shared" si="134"/>
        <v>107693</v>
      </c>
      <c r="C2052" s="366">
        <f t="shared" si="135"/>
        <v>107693</v>
      </c>
      <c r="D2052" s="367">
        <f>'Order Form'!$N$2</f>
        <v>0</v>
      </c>
      <c r="E2052" s="368">
        <f>'Order Form'!$O$11</f>
        <v>0</v>
      </c>
      <c r="F2052" s="368" t="str">
        <f>IF(ISBLANK('Order Form'!$O$12),"",'Order Form'!$O$12)</f>
        <v/>
      </c>
      <c r="G2052" s="369">
        <f t="shared" ca="1" si="137"/>
        <v>42157</v>
      </c>
      <c r="H2052" s="370">
        <f>'Order Form'!$O$13</f>
        <v>0</v>
      </c>
      <c r="I2052" s="371">
        <f>'Order Form'!E119</f>
        <v>12.5</v>
      </c>
      <c r="J2052" s="372">
        <f>'Order Form'!O119</f>
        <v>0</v>
      </c>
      <c r="K2052" s="367" t="str">
        <f t="shared" si="136"/>
        <v>F</v>
      </c>
      <c r="L20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2" s="367" t="str">
        <f>"SS2016"&amp;"-"&amp;D2052&amp;"-"&amp;'Order Form'!$P$3&amp;"-5"</f>
        <v>SS2016-0-1-5</v>
      </c>
    </row>
    <row r="2053" spans="1:13" x14ac:dyDescent="0.25">
      <c r="A2053" s="364">
        <f>'Order Form'!A120</f>
        <v>107696</v>
      </c>
      <c r="B2053" s="365">
        <f t="shared" si="134"/>
        <v>107696</v>
      </c>
      <c r="C2053" s="366">
        <f t="shared" si="135"/>
        <v>107696</v>
      </c>
      <c r="D2053" s="367">
        <f>'Order Form'!$N$2</f>
        <v>0</v>
      </c>
      <c r="E2053" s="368">
        <f>'Order Form'!$O$11</f>
        <v>0</v>
      </c>
      <c r="F2053" s="368" t="str">
        <f>IF(ISBLANK('Order Form'!$O$12),"",'Order Form'!$O$12)</f>
        <v/>
      </c>
      <c r="G2053" s="369">
        <f t="shared" ca="1" si="137"/>
        <v>42157</v>
      </c>
      <c r="H2053" s="370">
        <f>'Order Form'!$O$13</f>
        <v>0</v>
      </c>
      <c r="I2053" s="371">
        <f>'Order Form'!E120</f>
        <v>12.5</v>
      </c>
      <c r="J2053" s="372">
        <f>'Order Form'!O120</f>
        <v>0</v>
      </c>
      <c r="K2053" s="367" t="str">
        <f t="shared" si="136"/>
        <v>F</v>
      </c>
      <c r="L20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3" s="367" t="str">
        <f>"SS2016"&amp;"-"&amp;D2053&amp;"-"&amp;'Order Form'!$P$3&amp;"-5"</f>
        <v>SS2016-0-1-5</v>
      </c>
    </row>
    <row r="2054" spans="1:13" x14ac:dyDescent="0.25">
      <c r="A2054" s="364">
        <f>'Order Form'!A121</f>
        <v>107698</v>
      </c>
      <c r="B2054" s="365">
        <f t="shared" si="134"/>
        <v>107698</v>
      </c>
      <c r="C2054" s="366">
        <f t="shared" si="135"/>
        <v>107698</v>
      </c>
      <c r="D2054" s="367">
        <f>'Order Form'!$N$2</f>
        <v>0</v>
      </c>
      <c r="E2054" s="368">
        <f>'Order Form'!$O$11</f>
        <v>0</v>
      </c>
      <c r="F2054" s="368" t="str">
        <f>IF(ISBLANK('Order Form'!$O$12),"",'Order Form'!$O$12)</f>
        <v/>
      </c>
      <c r="G2054" s="369">
        <f t="shared" ca="1" si="137"/>
        <v>42157</v>
      </c>
      <c r="H2054" s="370">
        <f>'Order Form'!$O$13</f>
        <v>0</v>
      </c>
      <c r="I2054" s="371">
        <f>'Order Form'!E121</f>
        <v>12.5</v>
      </c>
      <c r="J2054" s="372">
        <f>'Order Form'!O121</f>
        <v>0</v>
      </c>
      <c r="K2054" s="367" t="str">
        <f t="shared" si="136"/>
        <v>F</v>
      </c>
      <c r="L20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4" s="367" t="str">
        <f>"SS2016"&amp;"-"&amp;D2054&amp;"-"&amp;'Order Form'!$P$3&amp;"-5"</f>
        <v>SS2016-0-1-5</v>
      </c>
    </row>
    <row r="2055" spans="1:13" x14ac:dyDescent="0.25">
      <c r="A2055" s="364">
        <f>'Order Form'!A122</f>
        <v>107695</v>
      </c>
      <c r="B2055" s="365">
        <f t="shared" si="134"/>
        <v>107695</v>
      </c>
      <c r="C2055" s="366">
        <f t="shared" si="135"/>
        <v>107695</v>
      </c>
      <c r="D2055" s="367">
        <f>'Order Form'!$N$2</f>
        <v>0</v>
      </c>
      <c r="E2055" s="368">
        <f>'Order Form'!$O$11</f>
        <v>0</v>
      </c>
      <c r="F2055" s="368" t="str">
        <f>IF(ISBLANK('Order Form'!$O$12),"",'Order Form'!$O$12)</f>
        <v/>
      </c>
      <c r="G2055" s="369">
        <f t="shared" ca="1" si="137"/>
        <v>42157</v>
      </c>
      <c r="H2055" s="370">
        <f>'Order Form'!$O$13</f>
        <v>0</v>
      </c>
      <c r="I2055" s="371">
        <f>'Order Form'!E122</f>
        <v>12.5</v>
      </c>
      <c r="J2055" s="372">
        <f>'Order Form'!O122</f>
        <v>0</v>
      </c>
      <c r="K2055" s="367" t="str">
        <f t="shared" si="136"/>
        <v>F</v>
      </c>
      <c r="L20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5" s="367" t="str">
        <f>"SS2016"&amp;"-"&amp;D2055&amp;"-"&amp;'Order Form'!$P$3&amp;"-5"</f>
        <v>SS2016-0-1-5</v>
      </c>
    </row>
    <row r="2056" spans="1:13" x14ac:dyDescent="0.25">
      <c r="A2056" s="364">
        <f>'Order Form'!A123</f>
        <v>111613.787</v>
      </c>
      <c r="B2056" s="365">
        <f t="shared" si="134"/>
        <v>111613.787</v>
      </c>
      <c r="C2056" s="366">
        <f t="shared" si="135"/>
        <v>111613.787</v>
      </c>
      <c r="D2056" s="367">
        <f>'Order Form'!$N$2</f>
        <v>0</v>
      </c>
      <c r="E2056" s="368">
        <f>'Order Form'!$O$11</f>
        <v>0</v>
      </c>
      <c r="F2056" s="368" t="str">
        <f>IF(ISBLANK('Order Form'!$O$12),"",'Order Form'!$O$12)</f>
        <v/>
      </c>
      <c r="G2056" s="369">
        <f t="shared" ca="1" si="137"/>
        <v>42157</v>
      </c>
      <c r="H2056" s="370">
        <f>'Order Form'!$O$13</f>
        <v>0</v>
      </c>
      <c r="I2056" s="371">
        <f>'Order Form'!E123</f>
        <v>12.5</v>
      </c>
      <c r="J2056" s="372">
        <f>'Order Form'!O123</f>
        <v>0</v>
      </c>
      <c r="K2056" s="367" t="str">
        <f t="shared" si="136"/>
        <v>F</v>
      </c>
      <c r="L20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6" s="367" t="str">
        <f>"SS2016"&amp;"-"&amp;D2056&amp;"-"&amp;'Order Form'!$P$3&amp;"-5"</f>
        <v>SS2016-0-1-5</v>
      </c>
    </row>
    <row r="2057" spans="1:13" x14ac:dyDescent="0.25">
      <c r="A2057" s="364">
        <f>'Order Form'!A124</f>
        <v>111643.55499999999</v>
      </c>
      <c r="B2057" s="365">
        <f t="shared" si="134"/>
        <v>111643.55499999999</v>
      </c>
      <c r="C2057" s="366">
        <f t="shared" si="135"/>
        <v>111643.55499999999</v>
      </c>
      <c r="D2057" s="367">
        <f>'Order Form'!$N$2</f>
        <v>0</v>
      </c>
      <c r="E2057" s="368">
        <f>'Order Form'!$O$11</f>
        <v>0</v>
      </c>
      <c r="F2057" s="368" t="str">
        <f>IF(ISBLANK('Order Form'!$O$12),"",'Order Form'!$O$12)</f>
        <v/>
      </c>
      <c r="G2057" s="369">
        <f t="shared" ca="1" si="137"/>
        <v>42157</v>
      </c>
      <c r="H2057" s="370">
        <f>'Order Form'!$O$13</f>
        <v>0</v>
      </c>
      <c r="I2057" s="371">
        <f>'Order Form'!E124</f>
        <v>12.5</v>
      </c>
      <c r="J2057" s="372">
        <f>'Order Form'!O124</f>
        <v>0</v>
      </c>
      <c r="K2057" s="367" t="str">
        <f t="shared" si="136"/>
        <v>F</v>
      </c>
      <c r="L20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7" s="367" t="str">
        <f>"SS2016"&amp;"-"&amp;D2057&amp;"-"&amp;'Order Form'!$P$3&amp;"-5"</f>
        <v>SS2016-0-1-5</v>
      </c>
    </row>
    <row r="2058" spans="1:13" x14ac:dyDescent="0.25">
      <c r="A2058" s="364">
        <f>'Order Form'!A125</f>
        <v>111642.70699999999</v>
      </c>
      <c r="B2058" s="365">
        <f t="shared" si="134"/>
        <v>111642.70699999999</v>
      </c>
      <c r="C2058" s="366">
        <f t="shared" si="135"/>
        <v>111642.70699999999</v>
      </c>
      <c r="D2058" s="367">
        <f>'Order Form'!$N$2</f>
        <v>0</v>
      </c>
      <c r="E2058" s="368">
        <f>'Order Form'!$O$11</f>
        <v>0</v>
      </c>
      <c r="F2058" s="368" t="str">
        <f>IF(ISBLANK('Order Form'!$O$12),"",'Order Form'!$O$12)</f>
        <v/>
      </c>
      <c r="G2058" s="369">
        <f t="shared" ca="1" si="137"/>
        <v>42157</v>
      </c>
      <c r="H2058" s="370">
        <f>'Order Form'!$O$13</f>
        <v>0</v>
      </c>
      <c r="I2058" s="371">
        <f>'Order Form'!E125</f>
        <v>12.5</v>
      </c>
      <c r="J2058" s="372">
        <f>'Order Form'!O125</f>
        <v>0</v>
      </c>
      <c r="K2058" s="367" t="str">
        <f t="shared" si="136"/>
        <v>F</v>
      </c>
      <c r="L20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8" s="367" t="str">
        <f>"SS2016"&amp;"-"&amp;D2058&amp;"-"&amp;'Order Form'!$P$3&amp;"-5"</f>
        <v>SS2016-0-1-5</v>
      </c>
    </row>
    <row r="2059" spans="1:13" x14ac:dyDescent="0.25">
      <c r="A2059" s="364">
        <f>'Order Form'!A126</f>
        <v>108700</v>
      </c>
      <c r="B2059" s="365">
        <f t="shared" si="134"/>
        <v>108700</v>
      </c>
      <c r="C2059" s="366">
        <f t="shared" si="135"/>
        <v>108700</v>
      </c>
      <c r="D2059" s="367">
        <f>'Order Form'!$N$2</f>
        <v>0</v>
      </c>
      <c r="E2059" s="368">
        <f>'Order Form'!$O$11</f>
        <v>0</v>
      </c>
      <c r="F2059" s="368" t="str">
        <f>IF(ISBLANK('Order Form'!$O$12),"",'Order Form'!$O$12)</f>
        <v/>
      </c>
      <c r="G2059" s="369">
        <f t="shared" ca="1" si="137"/>
        <v>42157</v>
      </c>
      <c r="H2059" s="370">
        <f>'Order Form'!$O$13</f>
        <v>0</v>
      </c>
      <c r="I2059" s="371">
        <f>'Order Form'!E126</f>
        <v>12.5</v>
      </c>
      <c r="J2059" s="372">
        <f>'Order Form'!O126</f>
        <v>0</v>
      </c>
      <c r="K2059" s="367" t="str">
        <f t="shared" si="136"/>
        <v>F</v>
      </c>
      <c r="L20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59" s="367" t="str">
        <f>"SS2016"&amp;"-"&amp;D2059&amp;"-"&amp;'Order Form'!$P$3&amp;"-5"</f>
        <v>SS2016-0-1-5</v>
      </c>
    </row>
    <row r="2060" spans="1:13" x14ac:dyDescent="0.25">
      <c r="A2060" s="364">
        <f>'Order Form'!A127</f>
        <v>111656.55499999999</v>
      </c>
      <c r="B2060" s="365">
        <f t="shared" si="134"/>
        <v>111656.55499999999</v>
      </c>
      <c r="C2060" s="366">
        <f t="shared" si="135"/>
        <v>111656.55499999999</v>
      </c>
      <c r="D2060" s="367">
        <f>'Order Form'!$N$2</f>
        <v>0</v>
      </c>
      <c r="E2060" s="368">
        <f>'Order Form'!$O$11</f>
        <v>0</v>
      </c>
      <c r="F2060" s="368" t="str">
        <f>IF(ISBLANK('Order Form'!$O$12),"",'Order Form'!$O$12)</f>
        <v/>
      </c>
      <c r="G2060" s="369">
        <f t="shared" ca="1" si="137"/>
        <v>42157</v>
      </c>
      <c r="H2060" s="370">
        <f>'Order Form'!$O$13</f>
        <v>0</v>
      </c>
      <c r="I2060" s="371">
        <f>'Order Form'!E127</f>
        <v>12.5</v>
      </c>
      <c r="J2060" s="372">
        <f>'Order Form'!O127</f>
        <v>0</v>
      </c>
      <c r="K2060" s="367" t="str">
        <f t="shared" si="136"/>
        <v>F</v>
      </c>
      <c r="L20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0" s="367" t="str">
        <f>"SS2016"&amp;"-"&amp;D2060&amp;"-"&amp;'Order Form'!$P$3&amp;"-5"</f>
        <v>SS2016-0-1-5</v>
      </c>
    </row>
    <row r="2061" spans="1:13" x14ac:dyDescent="0.25">
      <c r="A2061" s="364">
        <f>'Order Form'!A128</f>
        <v>111655.55499999999</v>
      </c>
      <c r="B2061" s="365">
        <f t="shared" si="134"/>
        <v>111655.55499999999</v>
      </c>
      <c r="C2061" s="366">
        <f t="shared" si="135"/>
        <v>111655.55499999999</v>
      </c>
      <c r="D2061" s="367">
        <f>'Order Form'!$N$2</f>
        <v>0</v>
      </c>
      <c r="E2061" s="368">
        <f>'Order Form'!$O$11</f>
        <v>0</v>
      </c>
      <c r="F2061" s="368" t="str">
        <f>IF(ISBLANK('Order Form'!$O$12),"",'Order Form'!$O$12)</f>
        <v/>
      </c>
      <c r="G2061" s="369">
        <f t="shared" ca="1" si="137"/>
        <v>42157</v>
      </c>
      <c r="H2061" s="370">
        <f>'Order Form'!$O$13</f>
        <v>0</v>
      </c>
      <c r="I2061" s="371">
        <f>'Order Form'!E128</f>
        <v>12.5</v>
      </c>
      <c r="J2061" s="372">
        <f>'Order Form'!O128</f>
        <v>0</v>
      </c>
      <c r="K2061" s="367" t="str">
        <f t="shared" si="136"/>
        <v>F</v>
      </c>
      <c r="L20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1" s="367" t="str">
        <f>"SS2016"&amp;"-"&amp;D2061&amp;"-"&amp;'Order Form'!$P$3&amp;"-5"</f>
        <v>SS2016-0-1-5</v>
      </c>
    </row>
    <row r="2062" spans="1:13" x14ac:dyDescent="0.25">
      <c r="A2062" s="364">
        <f>'Order Form'!A129</f>
        <v>111654.93700000001</v>
      </c>
      <c r="B2062" s="365">
        <f t="shared" si="134"/>
        <v>111654.93700000001</v>
      </c>
      <c r="C2062" s="366">
        <f t="shared" si="135"/>
        <v>111654.93700000001</v>
      </c>
      <c r="D2062" s="367">
        <f>'Order Form'!$N$2</f>
        <v>0</v>
      </c>
      <c r="E2062" s="368">
        <f>'Order Form'!$O$11</f>
        <v>0</v>
      </c>
      <c r="F2062" s="368" t="str">
        <f>IF(ISBLANK('Order Form'!$O$12),"",'Order Form'!$O$12)</f>
        <v/>
      </c>
      <c r="G2062" s="369">
        <f t="shared" ca="1" si="137"/>
        <v>42157</v>
      </c>
      <c r="H2062" s="370">
        <f>'Order Form'!$O$13</f>
        <v>0</v>
      </c>
      <c r="I2062" s="371">
        <f>'Order Form'!E129</f>
        <v>12.5</v>
      </c>
      <c r="J2062" s="372">
        <f>'Order Form'!O129</f>
        <v>0</v>
      </c>
      <c r="K2062" s="367" t="str">
        <f t="shared" si="136"/>
        <v>F</v>
      </c>
      <c r="L20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2" s="367" t="str">
        <f>"SS2016"&amp;"-"&amp;D2062&amp;"-"&amp;'Order Form'!$P$3&amp;"-5"</f>
        <v>SS2016-0-1-5</v>
      </c>
    </row>
    <row r="2063" spans="1:13" x14ac:dyDescent="0.25">
      <c r="A2063" s="364">
        <f>'Order Form'!A130</f>
        <v>100482</v>
      </c>
      <c r="B2063" s="365">
        <f t="shared" si="134"/>
        <v>100482</v>
      </c>
      <c r="C2063" s="366">
        <f t="shared" si="135"/>
        <v>100482</v>
      </c>
      <c r="D2063" s="367">
        <f>'Order Form'!$N$2</f>
        <v>0</v>
      </c>
      <c r="E2063" s="368">
        <f>'Order Form'!$O$11</f>
        <v>0</v>
      </c>
      <c r="F2063" s="368" t="str">
        <f>IF(ISBLANK('Order Form'!$O$12),"",'Order Form'!$O$12)</f>
        <v/>
      </c>
      <c r="G2063" s="369">
        <f t="shared" ca="1" si="137"/>
        <v>42157</v>
      </c>
      <c r="H2063" s="370">
        <f>'Order Form'!$O$13</f>
        <v>0</v>
      </c>
      <c r="I2063" s="371">
        <f>'Order Form'!E130</f>
        <v>12.5</v>
      </c>
      <c r="J2063" s="372">
        <f>'Order Form'!O130</f>
        <v>0</v>
      </c>
      <c r="K2063" s="367" t="str">
        <f t="shared" si="136"/>
        <v>F</v>
      </c>
      <c r="L20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3" s="367" t="str">
        <f>"SS2016"&amp;"-"&amp;D2063&amp;"-"&amp;'Order Form'!$P$3&amp;"-5"</f>
        <v>SS2016-0-1-5</v>
      </c>
    </row>
    <row r="2064" spans="1:13" x14ac:dyDescent="0.25">
      <c r="A2064" s="364">
        <f>'Order Form'!A131</f>
        <v>100483</v>
      </c>
      <c r="B2064" s="365">
        <f t="shared" si="134"/>
        <v>100483</v>
      </c>
      <c r="C2064" s="366">
        <f t="shared" si="135"/>
        <v>100483</v>
      </c>
      <c r="D2064" s="367">
        <f>'Order Form'!$N$2</f>
        <v>0</v>
      </c>
      <c r="E2064" s="368">
        <f>'Order Form'!$O$11</f>
        <v>0</v>
      </c>
      <c r="F2064" s="368" t="str">
        <f>IF(ISBLANK('Order Form'!$O$12),"",'Order Form'!$O$12)</f>
        <v/>
      </c>
      <c r="G2064" s="369">
        <f t="shared" ca="1" si="137"/>
        <v>42157</v>
      </c>
      <c r="H2064" s="370">
        <f>'Order Form'!$O$13</f>
        <v>0</v>
      </c>
      <c r="I2064" s="371">
        <f>'Order Form'!E131</f>
        <v>12.5</v>
      </c>
      <c r="J2064" s="372">
        <f>'Order Form'!O131</f>
        <v>0</v>
      </c>
      <c r="K2064" s="367" t="str">
        <f t="shared" si="136"/>
        <v>F</v>
      </c>
      <c r="L20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4" s="367" t="str">
        <f>"SS2016"&amp;"-"&amp;D2064&amp;"-"&amp;'Order Form'!$P$3&amp;"-5"</f>
        <v>SS2016-0-1-5</v>
      </c>
    </row>
    <row r="2065" spans="1:13" x14ac:dyDescent="0.25">
      <c r="A2065" s="364">
        <f>'Order Form'!A132</f>
        <v>100481</v>
      </c>
      <c r="B2065" s="365">
        <f t="shared" si="134"/>
        <v>100481</v>
      </c>
      <c r="C2065" s="366">
        <f t="shared" si="135"/>
        <v>100481</v>
      </c>
      <c r="D2065" s="367">
        <f>'Order Form'!$N$2</f>
        <v>0</v>
      </c>
      <c r="E2065" s="368">
        <f>'Order Form'!$O$11</f>
        <v>0</v>
      </c>
      <c r="F2065" s="368" t="str">
        <f>IF(ISBLANK('Order Form'!$O$12),"",'Order Form'!$O$12)</f>
        <v/>
      </c>
      <c r="G2065" s="369">
        <f t="shared" ca="1" si="137"/>
        <v>42157</v>
      </c>
      <c r="H2065" s="370">
        <f>'Order Form'!$O$13</f>
        <v>0</v>
      </c>
      <c r="I2065" s="371">
        <f>'Order Form'!E132</f>
        <v>12.5</v>
      </c>
      <c r="J2065" s="372">
        <f>'Order Form'!O132</f>
        <v>0</v>
      </c>
      <c r="K2065" s="367" t="str">
        <f t="shared" si="136"/>
        <v>F</v>
      </c>
      <c r="L20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5" s="367" t="str">
        <f>"SS2016"&amp;"-"&amp;D2065&amp;"-"&amp;'Order Form'!$P$3&amp;"-5"</f>
        <v>SS2016-0-1-5</v>
      </c>
    </row>
    <row r="2066" spans="1:13" x14ac:dyDescent="0.25">
      <c r="A2066" s="364">
        <f>'Order Form'!A133</f>
        <v>107700</v>
      </c>
      <c r="B2066" s="365">
        <f t="shared" si="134"/>
        <v>107700</v>
      </c>
      <c r="C2066" s="366">
        <f t="shared" si="135"/>
        <v>107700</v>
      </c>
      <c r="D2066" s="367">
        <f>'Order Form'!$N$2</f>
        <v>0</v>
      </c>
      <c r="E2066" s="368">
        <f>'Order Form'!$O$11</f>
        <v>0</v>
      </c>
      <c r="F2066" s="368" t="str">
        <f>IF(ISBLANK('Order Form'!$O$12),"",'Order Form'!$O$12)</f>
        <v/>
      </c>
      <c r="G2066" s="369">
        <f t="shared" ca="1" si="137"/>
        <v>42157</v>
      </c>
      <c r="H2066" s="370">
        <f>'Order Form'!$O$13</f>
        <v>0</v>
      </c>
      <c r="I2066" s="371">
        <f>'Order Form'!E133</f>
        <v>12.5</v>
      </c>
      <c r="J2066" s="372">
        <f>'Order Form'!O133</f>
        <v>0</v>
      </c>
      <c r="K2066" s="367" t="str">
        <f t="shared" si="136"/>
        <v>F</v>
      </c>
      <c r="L20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6" s="367" t="str">
        <f>"SS2016"&amp;"-"&amp;D2066&amp;"-"&amp;'Order Form'!$P$3&amp;"-5"</f>
        <v>SS2016-0-1-5</v>
      </c>
    </row>
    <row r="2067" spans="1:13" x14ac:dyDescent="0.25">
      <c r="A2067" s="364">
        <f>'Order Form'!A134</f>
        <v>107701</v>
      </c>
      <c r="B2067" s="365">
        <f t="shared" si="134"/>
        <v>107701</v>
      </c>
      <c r="C2067" s="366">
        <f t="shared" si="135"/>
        <v>107701</v>
      </c>
      <c r="D2067" s="367">
        <f>'Order Form'!$N$2</f>
        <v>0</v>
      </c>
      <c r="E2067" s="368">
        <f>'Order Form'!$O$11</f>
        <v>0</v>
      </c>
      <c r="F2067" s="368" t="str">
        <f>IF(ISBLANK('Order Form'!$O$12),"",'Order Form'!$O$12)</f>
        <v/>
      </c>
      <c r="G2067" s="369">
        <f t="shared" ca="1" si="137"/>
        <v>42157</v>
      </c>
      <c r="H2067" s="370">
        <f>'Order Form'!$O$13</f>
        <v>0</v>
      </c>
      <c r="I2067" s="371">
        <f>'Order Form'!E134</f>
        <v>12.5</v>
      </c>
      <c r="J2067" s="372">
        <f>'Order Form'!O134</f>
        <v>0</v>
      </c>
      <c r="K2067" s="367" t="str">
        <f t="shared" si="136"/>
        <v>F</v>
      </c>
      <c r="L20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7" s="367" t="str">
        <f>"SS2016"&amp;"-"&amp;D2067&amp;"-"&amp;'Order Form'!$P$3&amp;"-5"</f>
        <v>SS2016-0-1-5</v>
      </c>
    </row>
    <row r="2068" spans="1:13" x14ac:dyDescent="0.25">
      <c r="A2068" s="364">
        <f>'Order Form'!A135</f>
        <v>107702</v>
      </c>
      <c r="B2068" s="365">
        <f t="shared" si="134"/>
        <v>107702</v>
      </c>
      <c r="C2068" s="366">
        <f t="shared" si="135"/>
        <v>107702</v>
      </c>
      <c r="D2068" s="367">
        <f>'Order Form'!$N$2</f>
        <v>0</v>
      </c>
      <c r="E2068" s="368">
        <f>'Order Form'!$O$11</f>
        <v>0</v>
      </c>
      <c r="F2068" s="368" t="str">
        <f>IF(ISBLANK('Order Form'!$O$12),"",'Order Form'!$O$12)</f>
        <v/>
      </c>
      <c r="G2068" s="369">
        <f t="shared" ca="1" si="137"/>
        <v>42157</v>
      </c>
      <c r="H2068" s="370">
        <f>'Order Form'!$O$13</f>
        <v>0</v>
      </c>
      <c r="I2068" s="371">
        <f>'Order Form'!E135</f>
        <v>12.5</v>
      </c>
      <c r="J2068" s="372">
        <f>'Order Form'!O135</f>
        <v>0</v>
      </c>
      <c r="K2068" s="367" t="str">
        <f t="shared" si="136"/>
        <v>F</v>
      </c>
      <c r="L20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8" s="367" t="str">
        <f>"SS2016"&amp;"-"&amp;D2068&amp;"-"&amp;'Order Form'!$P$3&amp;"-5"</f>
        <v>SS2016-0-1-5</v>
      </c>
    </row>
    <row r="2069" spans="1:13" x14ac:dyDescent="0.25">
      <c r="A2069" s="364">
        <f>'Order Form'!A136</f>
        <v>107703</v>
      </c>
      <c r="B2069" s="365">
        <f t="shared" si="134"/>
        <v>107703</v>
      </c>
      <c r="C2069" s="366">
        <f t="shared" si="135"/>
        <v>107703</v>
      </c>
      <c r="D2069" s="367">
        <f>'Order Form'!$N$2</f>
        <v>0</v>
      </c>
      <c r="E2069" s="368">
        <f>'Order Form'!$O$11</f>
        <v>0</v>
      </c>
      <c r="F2069" s="368" t="str">
        <f>IF(ISBLANK('Order Form'!$O$12),"",'Order Form'!$O$12)</f>
        <v/>
      </c>
      <c r="G2069" s="369">
        <f t="shared" ca="1" si="137"/>
        <v>42157</v>
      </c>
      <c r="H2069" s="370">
        <f>'Order Form'!$O$13</f>
        <v>0</v>
      </c>
      <c r="I2069" s="371">
        <f>'Order Form'!E136</f>
        <v>12.5</v>
      </c>
      <c r="J2069" s="372">
        <f>'Order Form'!O136</f>
        <v>0</v>
      </c>
      <c r="K2069" s="367" t="str">
        <f t="shared" si="136"/>
        <v>F</v>
      </c>
      <c r="L20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69" s="367" t="str">
        <f>"SS2016"&amp;"-"&amp;D2069&amp;"-"&amp;'Order Form'!$P$3&amp;"-5"</f>
        <v>SS2016-0-1-5</v>
      </c>
    </row>
    <row r="2070" spans="1:13" x14ac:dyDescent="0.25">
      <c r="A2070" s="364">
        <f>'Order Form'!A137</f>
        <v>108674</v>
      </c>
      <c r="B2070" s="365">
        <f t="shared" si="134"/>
        <v>108674</v>
      </c>
      <c r="C2070" s="366">
        <f t="shared" si="135"/>
        <v>108674</v>
      </c>
      <c r="D2070" s="367">
        <f>'Order Form'!$N$2</f>
        <v>0</v>
      </c>
      <c r="E2070" s="368">
        <f>'Order Form'!$O$11</f>
        <v>0</v>
      </c>
      <c r="F2070" s="368" t="str">
        <f>IF(ISBLANK('Order Form'!$O$12),"",'Order Form'!$O$12)</f>
        <v/>
      </c>
      <c r="G2070" s="369">
        <f t="shared" ca="1" si="137"/>
        <v>42157</v>
      </c>
      <c r="H2070" s="370">
        <f>'Order Form'!$O$13</f>
        <v>0</v>
      </c>
      <c r="I2070" s="371">
        <f>'Order Form'!E137</f>
        <v>12.5</v>
      </c>
      <c r="J2070" s="372">
        <f>'Order Form'!O137</f>
        <v>0</v>
      </c>
      <c r="K2070" s="367" t="str">
        <f t="shared" si="136"/>
        <v>F</v>
      </c>
      <c r="L20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0" s="367" t="str">
        <f>"SS2016"&amp;"-"&amp;D2070&amp;"-"&amp;'Order Form'!$P$3&amp;"-5"</f>
        <v>SS2016-0-1-5</v>
      </c>
    </row>
    <row r="2071" spans="1:13" x14ac:dyDescent="0.25">
      <c r="A2071" s="364">
        <f>'Order Form'!A138</f>
        <v>108675</v>
      </c>
      <c r="B2071" s="365">
        <f t="shared" si="134"/>
        <v>108675</v>
      </c>
      <c r="C2071" s="366">
        <f t="shared" si="135"/>
        <v>108675</v>
      </c>
      <c r="D2071" s="367">
        <f>'Order Form'!$N$2</f>
        <v>0</v>
      </c>
      <c r="E2071" s="368">
        <f>'Order Form'!$O$11</f>
        <v>0</v>
      </c>
      <c r="F2071" s="368" t="str">
        <f>IF(ISBLANK('Order Form'!$O$12),"",'Order Form'!$O$12)</f>
        <v/>
      </c>
      <c r="G2071" s="369">
        <f t="shared" ca="1" si="137"/>
        <v>42157</v>
      </c>
      <c r="H2071" s="370">
        <f>'Order Form'!$O$13</f>
        <v>0</v>
      </c>
      <c r="I2071" s="371">
        <f>'Order Form'!E138</f>
        <v>12.5</v>
      </c>
      <c r="J2071" s="372">
        <f>'Order Form'!O138</f>
        <v>0</v>
      </c>
      <c r="K2071" s="367" t="str">
        <f t="shared" si="136"/>
        <v>F</v>
      </c>
      <c r="L20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1" s="367" t="str">
        <f>"SS2016"&amp;"-"&amp;D2071&amp;"-"&amp;'Order Form'!$P$3&amp;"-5"</f>
        <v>SS2016-0-1-5</v>
      </c>
    </row>
    <row r="2072" spans="1:13" x14ac:dyDescent="0.25">
      <c r="A2072" s="364">
        <f>'Order Form'!A139</f>
        <v>100208</v>
      </c>
      <c r="B2072" s="365">
        <f t="shared" si="134"/>
        <v>100208</v>
      </c>
      <c r="C2072" s="366">
        <f t="shared" si="135"/>
        <v>100208</v>
      </c>
      <c r="D2072" s="367">
        <f>'Order Form'!$N$2</f>
        <v>0</v>
      </c>
      <c r="E2072" s="368">
        <f>'Order Form'!$O$11</f>
        <v>0</v>
      </c>
      <c r="F2072" s="368" t="str">
        <f>IF(ISBLANK('Order Form'!$O$12),"",'Order Form'!$O$12)</f>
        <v/>
      </c>
      <c r="G2072" s="369">
        <f t="shared" ca="1" si="137"/>
        <v>42157</v>
      </c>
      <c r="H2072" s="370">
        <f>'Order Form'!$O$13</f>
        <v>0</v>
      </c>
      <c r="I2072" s="371">
        <f>'Order Form'!E139</f>
        <v>12.5</v>
      </c>
      <c r="J2072" s="372">
        <f>'Order Form'!O139</f>
        <v>0</v>
      </c>
      <c r="K2072" s="367" t="str">
        <f t="shared" si="136"/>
        <v>F</v>
      </c>
      <c r="L20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2" s="367" t="str">
        <f>"SS2016"&amp;"-"&amp;D2072&amp;"-"&amp;'Order Form'!$P$3&amp;"-5"</f>
        <v>SS2016-0-1-5</v>
      </c>
    </row>
    <row r="2073" spans="1:13" x14ac:dyDescent="0.25">
      <c r="A2073" s="364">
        <f>'Order Form'!A140</f>
        <v>111641.999</v>
      </c>
      <c r="B2073" s="365">
        <f t="shared" si="134"/>
        <v>111641.999</v>
      </c>
      <c r="C2073" s="366">
        <f t="shared" si="135"/>
        <v>111641.999</v>
      </c>
      <c r="D2073" s="367">
        <f>'Order Form'!$N$2</f>
        <v>0</v>
      </c>
      <c r="E2073" s="368">
        <f>'Order Form'!$O$11</f>
        <v>0</v>
      </c>
      <c r="F2073" s="368" t="str">
        <f>IF(ISBLANK('Order Form'!$O$12),"",'Order Form'!$O$12)</f>
        <v/>
      </c>
      <c r="G2073" s="369">
        <f t="shared" ca="1" si="137"/>
        <v>42157</v>
      </c>
      <c r="H2073" s="370">
        <f>'Order Form'!$O$13</f>
        <v>0</v>
      </c>
      <c r="I2073" s="371">
        <f>'Order Form'!E140</f>
        <v>12.5</v>
      </c>
      <c r="J2073" s="372">
        <f>'Order Form'!O140</f>
        <v>0</v>
      </c>
      <c r="K2073" s="367" t="str">
        <f t="shared" si="136"/>
        <v>F</v>
      </c>
      <c r="L20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3" s="367" t="str">
        <f>"SS2016"&amp;"-"&amp;D2073&amp;"-"&amp;'Order Form'!$P$3&amp;"-5"</f>
        <v>SS2016-0-1-5</v>
      </c>
    </row>
    <row r="2074" spans="1:13" x14ac:dyDescent="0.25">
      <c r="A2074" s="364">
        <f>'Order Form'!A141</f>
        <v>100486</v>
      </c>
      <c r="B2074" s="365">
        <f t="shared" si="134"/>
        <v>100486</v>
      </c>
      <c r="C2074" s="366">
        <f t="shared" si="135"/>
        <v>100486</v>
      </c>
      <c r="D2074" s="367">
        <f>'Order Form'!$N$2</f>
        <v>0</v>
      </c>
      <c r="E2074" s="368">
        <f>'Order Form'!$O$11</f>
        <v>0</v>
      </c>
      <c r="F2074" s="368" t="str">
        <f>IF(ISBLANK('Order Form'!$O$12),"",'Order Form'!$O$12)</f>
        <v/>
      </c>
      <c r="G2074" s="369">
        <f t="shared" ca="1" si="137"/>
        <v>42157</v>
      </c>
      <c r="H2074" s="370">
        <f>'Order Form'!$O$13</f>
        <v>0</v>
      </c>
      <c r="I2074" s="371">
        <f>'Order Form'!E141</f>
        <v>12.5</v>
      </c>
      <c r="J2074" s="372">
        <f>'Order Form'!O141</f>
        <v>0</v>
      </c>
      <c r="K2074" s="367" t="str">
        <f t="shared" si="136"/>
        <v>F</v>
      </c>
      <c r="L20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4" s="367" t="str">
        <f>"SS2016"&amp;"-"&amp;D2074&amp;"-"&amp;'Order Form'!$P$3&amp;"-5"</f>
        <v>SS2016-0-1-5</v>
      </c>
    </row>
    <row r="2075" spans="1:13" x14ac:dyDescent="0.25">
      <c r="A2075" s="364">
        <f>'Order Form'!A142</f>
        <v>100485</v>
      </c>
      <c r="B2075" s="365">
        <f t="shared" si="134"/>
        <v>100485</v>
      </c>
      <c r="C2075" s="366">
        <f t="shared" si="135"/>
        <v>100485</v>
      </c>
      <c r="D2075" s="367">
        <f>'Order Form'!$N$2</f>
        <v>0</v>
      </c>
      <c r="E2075" s="368">
        <f>'Order Form'!$O$11</f>
        <v>0</v>
      </c>
      <c r="F2075" s="368" t="str">
        <f>IF(ISBLANK('Order Form'!$O$12),"",'Order Form'!$O$12)</f>
        <v/>
      </c>
      <c r="G2075" s="369">
        <f t="shared" ca="1" si="137"/>
        <v>42157</v>
      </c>
      <c r="H2075" s="370">
        <f>'Order Form'!$O$13</f>
        <v>0</v>
      </c>
      <c r="I2075" s="371">
        <f>'Order Form'!E142</f>
        <v>12.5</v>
      </c>
      <c r="J2075" s="372">
        <f>'Order Form'!O142</f>
        <v>0</v>
      </c>
      <c r="K2075" s="367" t="str">
        <f t="shared" si="136"/>
        <v>F</v>
      </c>
      <c r="L20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5" s="367" t="str">
        <f>"SS2016"&amp;"-"&amp;D2075&amp;"-"&amp;'Order Form'!$P$3&amp;"-5"</f>
        <v>SS2016-0-1-5</v>
      </c>
    </row>
    <row r="2076" spans="1:13" x14ac:dyDescent="0.25">
      <c r="A2076" s="364">
        <f>'Order Form'!A143</f>
        <v>100487</v>
      </c>
      <c r="B2076" s="365">
        <f t="shared" si="134"/>
        <v>100487</v>
      </c>
      <c r="C2076" s="366">
        <f t="shared" si="135"/>
        <v>100487</v>
      </c>
      <c r="D2076" s="367">
        <f>'Order Form'!$N$2</f>
        <v>0</v>
      </c>
      <c r="E2076" s="368">
        <f>'Order Form'!$O$11</f>
        <v>0</v>
      </c>
      <c r="F2076" s="368" t="str">
        <f>IF(ISBLANK('Order Form'!$O$12),"",'Order Form'!$O$12)</f>
        <v/>
      </c>
      <c r="G2076" s="369">
        <f t="shared" ca="1" si="137"/>
        <v>42157</v>
      </c>
      <c r="H2076" s="370">
        <f>'Order Form'!$O$13</f>
        <v>0</v>
      </c>
      <c r="I2076" s="371">
        <f>'Order Form'!E143</f>
        <v>12.5</v>
      </c>
      <c r="J2076" s="372">
        <f>'Order Form'!O143</f>
        <v>0</v>
      </c>
      <c r="K2076" s="367" t="str">
        <f t="shared" si="136"/>
        <v>F</v>
      </c>
      <c r="L20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6" s="367" t="str">
        <f>"SS2016"&amp;"-"&amp;D2076&amp;"-"&amp;'Order Form'!$P$3&amp;"-5"</f>
        <v>SS2016-0-1-5</v>
      </c>
    </row>
    <row r="2077" spans="1:13" x14ac:dyDescent="0.25">
      <c r="A2077" s="364">
        <f>'Order Form'!A144</f>
        <v>100488</v>
      </c>
      <c r="B2077" s="365">
        <f t="shared" si="134"/>
        <v>100488</v>
      </c>
      <c r="C2077" s="366">
        <f t="shared" si="135"/>
        <v>100488</v>
      </c>
      <c r="D2077" s="367">
        <f>'Order Form'!$N$2</f>
        <v>0</v>
      </c>
      <c r="E2077" s="368">
        <f>'Order Form'!$O$11</f>
        <v>0</v>
      </c>
      <c r="F2077" s="368" t="str">
        <f>IF(ISBLANK('Order Form'!$O$12),"",'Order Form'!$O$12)</f>
        <v/>
      </c>
      <c r="G2077" s="369">
        <f t="shared" ca="1" si="137"/>
        <v>42157</v>
      </c>
      <c r="H2077" s="370">
        <f>'Order Form'!$O$13</f>
        <v>0</v>
      </c>
      <c r="I2077" s="371">
        <f>'Order Form'!E144</f>
        <v>12.5</v>
      </c>
      <c r="J2077" s="372">
        <f>'Order Form'!O144</f>
        <v>0</v>
      </c>
      <c r="K2077" s="367" t="str">
        <f t="shared" si="136"/>
        <v>F</v>
      </c>
      <c r="L20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7" s="367" t="str">
        <f>"SS2016"&amp;"-"&amp;D2077&amp;"-"&amp;'Order Form'!$P$3&amp;"-5"</f>
        <v>SS2016-0-1-5</v>
      </c>
    </row>
    <row r="2078" spans="1:13" x14ac:dyDescent="0.25">
      <c r="A2078" s="364">
        <f>'Order Form'!A145</f>
        <v>100489</v>
      </c>
      <c r="B2078" s="365">
        <f t="shared" si="134"/>
        <v>100489</v>
      </c>
      <c r="C2078" s="366">
        <f t="shared" si="135"/>
        <v>100489</v>
      </c>
      <c r="D2078" s="367">
        <f>'Order Form'!$N$2</f>
        <v>0</v>
      </c>
      <c r="E2078" s="368">
        <f>'Order Form'!$O$11</f>
        <v>0</v>
      </c>
      <c r="F2078" s="368" t="str">
        <f>IF(ISBLANK('Order Form'!$O$12),"",'Order Form'!$O$12)</f>
        <v/>
      </c>
      <c r="G2078" s="369">
        <f t="shared" ca="1" si="137"/>
        <v>42157</v>
      </c>
      <c r="H2078" s="370">
        <f>'Order Form'!$O$13</f>
        <v>0</v>
      </c>
      <c r="I2078" s="371">
        <f>'Order Form'!E145</f>
        <v>12.5</v>
      </c>
      <c r="J2078" s="372">
        <f>'Order Form'!O145</f>
        <v>0</v>
      </c>
      <c r="K2078" s="367" t="str">
        <f t="shared" si="136"/>
        <v>F</v>
      </c>
      <c r="L20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8" s="367" t="str">
        <f>"SS2016"&amp;"-"&amp;D2078&amp;"-"&amp;'Order Form'!$P$3&amp;"-5"</f>
        <v>SS2016-0-1-5</v>
      </c>
    </row>
    <row r="2079" spans="1:13" x14ac:dyDescent="0.25">
      <c r="A2079" s="364">
        <f>'Order Form'!A146</f>
        <v>107699</v>
      </c>
      <c r="B2079" s="365">
        <f t="shared" ref="B2079:B2142" si="138">A2079</f>
        <v>107699</v>
      </c>
      <c r="C2079" s="366">
        <f t="shared" ref="C2079:C2142" si="139">IF(B2079=0,A2079,B2079)</f>
        <v>107699</v>
      </c>
      <c r="D2079" s="367">
        <f>'Order Form'!$N$2</f>
        <v>0</v>
      </c>
      <c r="E2079" s="368">
        <f>'Order Form'!$O$11</f>
        <v>0</v>
      </c>
      <c r="F2079" s="368" t="str">
        <f>IF(ISBLANK('Order Form'!$O$12),"",'Order Form'!$O$12)</f>
        <v/>
      </c>
      <c r="G2079" s="369">
        <f t="shared" ca="1" si="137"/>
        <v>42157</v>
      </c>
      <c r="H2079" s="370">
        <f>'Order Form'!$O$13</f>
        <v>0</v>
      </c>
      <c r="I2079" s="371">
        <f>'Order Form'!E146</f>
        <v>12.5</v>
      </c>
      <c r="J2079" s="372">
        <f>'Order Form'!O146</f>
        <v>0</v>
      </c>
      <c r="K2079" s="367" t="str">
        <f t="shared" ref="K2079:K2142" si="140">IF(J2079=0,"F","T")</f>
        <v>F</v>
      </c>
      <c r="L20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79" s="367" t="str">
        <f>"SS2016"&amp;"-"&amp;D2079&amp;"-"&amp;'Order Form'!$P$3&amp;"-5"</f>
        <v>SS2016-0-1-5</v>
      </c>
    </row>
    <row r="2080" spans="1:13" x14ac:dyDescent="0.25">
      <c r="A2080" s="364">
        <f>'Order Form'!A147</f>
        <v>111626.70699999999</v>
      </c>
      <c r="B2080" s="365">
        <f t="shared" si="138"/>
        <v>111626.70699999999</v>
      </c>
      <c r="C2080" s="366">
        <f t="shared" si="139"/>
        <v>111626.70699999999</v>
      </c>
      <c r="D2080" s="367">
        <f>'Order Form'!$N$2</f>
        <v>0</v>
      </c>
      <c r="E2080" s="368">
        <f>'Order Form'!$O$11</f>
        <v>0</v>
      </c>
      <c r="F2080" s="368" t="str">
        <f>IF(ISBLANK('Order Form'!$O$12),"",'Order Form'!$O$12)</f>
        <v/>
      </c>
      <c r="G2080" s="369">
        <f t="shared" ca="1" si="137"/>
        <v>42157</v>
      </c>
      <c r="H2080" s="370">
        <f>'Order Form'!$O$13</f>
        <v>0</v>
      </c>
      <c r="I2080" s="371">
        <f>'Order Form'!E147</f>
        <v>12.5</v>
      </c>
      <c r="J2080" s="372">
        <f>'Order Form'!O147</f>
        <v>0</v>
      </c>
      <c r="K2080" s="367" t="str">
        <f t="shared" si="140"/>
        <v>F</v>
      </c>
      <c r="L20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0" s="367" t="str">
        <f>"SS2016"&amp;"-"&amp;D2080&amp;"-"&amp;'Order Form'!$P$3&amp;"-5"</f>
        <v>SS2016-0-1-5</v>
      </c>
    </row>
    <row r="2081" spans="1:13" x14ac:dyDescent="0.25">
      <c r="A2081" s="364">
        <f>'Order Form'!A148</f>
        <v>111665.93700000001</v>
      </c>
      <c r="B2081" s="365">
        <f t="shared" si="138"/>
        <v>111665.93700000001</v>
      </c>
      <c r="C2081" s="366">
        <f t="shared" si="139"/>
        <v>111665.93700000001</v>
      </c>
      <c r="D2081" s="367">
        <f>'Order Form'!$N$2</f>
        <v>0</v>
      </c>
      <c r="E2081" s="368">
        <f>'Order Form'!$O$11</f>
        <v>0</v>
      </c>
      <c r="F2081" s="368" t="str">
        <f>IF(ISBLANK('Order Form'!$O$12),"",'Order Form'!$O$12)</f>
        <v/>
      </c>
      <c r="G2081" s="369">
        <f t="shared" ca="1" si="137"/>
        <v>42157</v>
      </c>
      <c r="H2081" s="370">
        <f>'Order Form'!$O$13</f>
        <v>0</v>
      </c>
      <c r="I2081" s="371">
        <f>'Order Form'!E148</f>
        <v>12.5</v>
      </c>
      <c r="J2081" s="372">
        <f>'Order Form'!O148</f>
        <v>0</v>
      </c>
      <c r="K2081" s="367" t="str">
        <f t="shared" si="140"/>
        <v>F</v>
      </c>
      <c r="L20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1" s="367" t="str">
        <f>"SS2016"&amp;"-"&amp;D2081&amp;"-"&amp;'Order Form'!$P$3&amp;"-5"</f>
        <v>SS2016-0-1-5</v>
      </c>
    </row>
    <row r="2082" spans="1:13" x14ac:dyDescent="0.25">
      <c r="A2082" s="364">
        <f>'Order Form'!A149</f>
        <v>111647.73699999999</v>
      </c>
      <c r="B2082" s="365">
        <f t="shared" si="138"/>
        <v>111647.73699999999</v>
      </c>
      <c r="C2082" s="366">
        <f t="shared" si="139"/>
        <v>111647.73699999999</v>
      </c>
      <c r="D2082" s="367">
        <f>'Order Form'!$N$2</f>
        <v>0</v>
      </c>
      <c r="E2082" s="368">
        <f>'Order Form'!$O$11</f>
        <v>0</v>
      </c>
      <c r="F2082" s="368" t="str">
        <f>IF(ISBLANK('Order Form'!$O$12),"",'Order Form'!$O$12)</f>
        <v/>
      </c>
      <c r="G2082" s="369">
        <f t="shared" ca="1" si="137"/>
        <v>42157</v>
      </c>
      <c r="H2082" s="370">
        <f>'Order Form'!$O$13</f>
        <v>0</v>
      </c>
      <c r="I2082" s="371">
        <f>'Order Form'!E149</f>
        <v>12.5</v>
      </c>
      <c r="J2082" s="372">
        <f>'Order Form'!O149</f>
        <v>0</v>
      </c>
      <c r="K2082" s="367" t="str">
        <f t="shared" si="140"/>
        <v>F</v>
      </c>
      <c r="L20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2" s="367" t="str">
        <f>"SS2016"&amp;"-"&amp;D2082&amp;"-"&amp;'Order Form'!$P$3&amp;"-5"</f>
        <v>SS2016-0-1-5</v>
      </c>
    </row>
    <row r="2083" spans="1:13" x14ac:dyDescent="0.25">
      <c r="A2083" s="364">
        <f>'Order Form'!A150</f>
        <v>111644.901</v>
      </c>
      <c r="B2083" s="365">
        <f t="shared" si="138"/>
        <v>111644.901</v>
      </c>
      <c r="C2083" s="366">
        <f t="shared" si="139"/>
        <v>111644.901</v>
      </c>
      <c r="D2083" s="367">
        <f>'Order Form'!$N$2</f>
        <v>0</v>
      </c>
      <c r="E2083" s="368">
        <f>'Order Form'!$O$11</f>
        <v>0</v>
      </c>
      <c r="F2083" s="368" t="str">
        <f>IF(ISBLANK('Order Form'!$O$12),"",'Order Form'!$O$12)</f>
        <v/>
      </c>
      <c r="G2083" s="369">
        <f t="shared" ca="1" si="137"/>
        <v>42157</v>
      </c>
      <c r="H2083" s="370">
        <f>'Order Form'!$O$13</f>
        <v>0</v>
      </c>
      <c r="I2083" s="371">
        <f>'Order Form'!E150</f>
        <v>12.5</v>
      </c>
      <c r="J2083" s="372">
        <f>'Order Form'!O150</f>
        <v>0</v>
      </c>
      <c r="K2083" s="367" t="str">
        <f t="shared" si="140"/>
        <v>F</v>
      </c>
      <c r="L20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3" s="367" t="str">
        <f>"SS2016"&amp;"-"&amp;D2083&amp;"-"&amp;'Order Form'!$P$3&amp;"-5"</f>
        <v>SS2016-0-1-5</v>
      </c>
    </row>
    <row r="2084" spans="1:13" x14ac:dyDescent="0.25">
      <c r="A2084" s="364">
        <f>'Order Form'!A151</f>
        <v>100539</v>
      </c>
      <c r="B2084" s="365">
        <f t="shared" si="138"/>
        <v>100539</v>
      </c>
      <c r="C2084" s="366">
        <f t="shared" si="139"/>
        <v>100539</v>
      </c>
      <c r="D2084" s="367">
        <f>'Order Form'!$N$2</f>
        <v>0</v>
      </c>
      <c r="E2084" s="368">
        <f>'Order Form'!$O$11</f>
        <v>0</v>
      </c>
      <c r="F2084" s="368" t="str">
        <f>IF(ISBLANK('Order Form'!$O$12),"",'Order Form'!$O$12)</f>
        <v/>
      </c>
      <c r="G2084" s="369">
        <f t="shared" ca="1" si="137"/>
        <v>42157</v>
      </c>
      <c r="H2084" s="370">
        <f>'Order Form'!$O$13</f>
        <v>0</v>
      </c>
      <c r="I2084" s="371">
        <f>'Order Form'!E151</f>
        <v>12.5</v>
      </c>
      <c r="J2084" s="372">
        <f>'Order Form'!O151</f>
        <v>0</v>
      </c>
      <c r="K2084" s="367" t="str">
        <f t="shared" si="140"/>
        <v>F</v>
      </c>
      <c r="L20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4" s="367" t="str">
        <f>"SS2016"&amp;"-"&amp;D2084&amp;"-"&amp;'Order Form'!$P$3&amp;"-5"</f>
        <v>SS2016-0-1-5</v>
      </c>
    </row>
    <row r="2085" spans="1:13" x14ac:dyDescent="0.25">
      <c r="A2085" s="364">
        <f>'Order Form'!A152</f>
        <v>100241</v>
      </c>
      <c r="B2085" s="365">
        <f t="shared" si="138"/>
        <v>100241</v>
      </c>
      <c r="C2085" s="366">
        <f t="shared" si="139"/>
        <v>100241</v>
      </c>
      <c r="D2085" s="367">
        <f>'Order Form'!$N$2</f>
        <v>0</v>
      </c>
      <c r="E2085" s="368">
        <f>'Order Form'!$O$11</f>
        <v>0</v>
      </c>
      <c r="F2085" s="368" t="str">
        <f>IF(ISBLANK('Order Form'!$O$12),"",'Order Form'!$O$12)</f>
        <v/>
      </c>
      <c r="G2085" s="369">
        <f t="shared" ca="1" si="137"/>
        <v>42157</v>
      </c>
      <c r="H2085" s="370">
        <f>'Order Form'!$O$13</f>
        <v>0</v>
      </c>
      <c r="I2085" s="371">
        <f>'Order Form'!E152</f>
        <v>12.5</v>
      </c>
      <c r="J2085" s="372">
        <f>'Order Form'!O152</f>
        <v>0</v>
      </c>
      <c r="K2085" s="367" t="str">
        <f t="shared" si="140"/>
        <v>F</v>
      </c>
      <c r="L20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5" s="367" t="str">
        <f>"SS2016"&amp;"-"&amp;D2085&amp;"-"&amp;'Order Form'!$P$3&amp;"-5"</f>
        <v>SS2016-0-1-5</v>
      </c>
    </row>
    <row r="2086" spans="1:13" x14ac:dyDescent="0.25">
      <c r="A2086" s="364">
        <f>'Order Form'!A153</f>
        <v>100167</v>
      </c>
      <c r="B2086" s="365">
        <f t="shared" si="138"/>
        <v>100167</v>
      </c>
      <c r="C2086" s="366">
        <f t="shared" si="139"/>
        <v>100167</v>
      </c>
      <c r="D2086" s="367">
        <f>'Order Form'!$N$2</f>
        <v>0</v>
      </c>
      <c r="E2086" s="368">
        <f>'Order Form'!$O$11</f>
        <v>0</v>
      </c>
      <c r="F2086" s="368" t="str">
        <f>IF(ISBLANK('Order Form'!$O$12),"",'Order Form'!$O$12)</f>
        <v/>
      </c>
      <c r="G2086" s="369">
        <f t="shared" ca="1" si="137"/>
        <v>42157</v>
      </c>
      <c r="H2086" s="370">
        <f>'Order Form'!$O$13</f>
        <v>0</v>
      </c>
      <c r="I2086" s="371">
        <f>'Order Form'!E153</f>
        <v>12.5</v>
      </c>
      <c r="J2086" s="372">
        <f>'Order Form'!O153</f>
        <v>0</v>
      </c>
      <c r="K2086" s="367" t="str">
        <f t="shared" si="140"/>
        <v>F</v>
      </c>
      <c r="L20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6" s="367" t="str">
        <f>"SS2016"&amp;"-"&amp;D2086&amp;"-"&amp;'Order Form'!$P$3&amp;"-5"</f>
        <v>SS2016-0-1-5</v>
      </c>
    </row>
    <row r="2087" spans="1:13" x14ac:dyDescent="0.25">
      <c r="A2087" s="364">
        <f>'Order Form'!A154</f>
        <v>100530</v>
      </c>
      <c r="B2087" s="365">
        <f t="shared" si="138"/>
        <v>100530</v>
      </c>
      <c r="C2087" s="366">
        <f t="shared" si="139"/>
        <v>100530</v>
      </c>
      <c r="D2087" s="367">
        <f>'Order Form'!$N$2</f>
        <v>0</v>
      </c>
      <c r="E2087" s="368">
        <f>'Order Form'!$O$11</f>
        <v>0</v>
      </c>
      <c r="F2087" s="368" t="str">
        <f>IF(ISBLANK('Order Form'!$O$12),"",'Order Form'!$O$12)</f>
        <v/>
      </c>
      <c r="G2087" s="369">
        <f t="shared" ca="1" si="137"/>
        <v>42157</v>
      </c>
      <c r="H2087" s="370">
        <f>'Order Form'!$O$13</f>
        <v>0</v>
      </c>
      <c r="I2087" s="371">
        <f>'Order Form'!E154</f>
        <v>12.5</v>
      </c>
      <c r="J2087" s="372">
        <f>'Order Form'!O154</f>
        <v>0</v>
      </c>
      <c r="K2087" s="367" t="str">
        <f t="shared" si="140"/>
        <v>F</v>
      </c>
      <c r="L20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7" s="367" t="str">
        <f>"SS2016"&amp;"-"&amp;D2087&amp;"-"&amp;'Order Form'!$P$3&amp;"-5"</f>
        <v>SS2016-0-1-5</v>
      </c>
    </row>
    <row r="2088" spans="1:13" x14ac:dyDescent="0.25">
      <c r="A2088" s="364">
        <f>'Order Form'!A155</f>
        <v>100207</v>
      </c>
      <c r="B2088" s="365">
        <f t="shared" si="138"/>
        <v>100207</v>
      </c>
      <c r="C2088" s="366">
        <f t="shared" si="139"/>
        <v>100207</v>
      </c>
      <c r="D2088" s="367">
        <f>'Order Form'!$N$2</f>
        <v>0</v>
      </c>
      <c r="E2088" s="368">
        <f>'Order Form'!$O$11</f>
        <v>0</v>
      </c>
      <c r="F2088" s="368" t="str">
        <f>IF(ISBLANK('Order Form'!$O$12),"",'Order Form'!$O$12)</f>
        <v/>
      </c>
      <c r="G2088" s="369">
        <f t="shared" ca="1" si="137"/>
        <v>42157</v>
      </c>
      <c r="H2088" s="370">
        <f>'Order Form'!$O$13</f>
        <v>0</v>
      </c>
      <c r="I2088" s="371">
        <f>'Order Form'!E155</f>
        <v>12.5</v>
      </c>
      <c r="J2088" s="372">
        <f>'Order Form'!O155</f>
        <v>0</v>
      </c>
      <c r="K2088" s="367" t="str">
        <f t="shared" si="140"/>
        <v>F</v>
      </c>
      <c r="L20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8" s="367" t="str">
        <f>"SS2016"&amp;"-"&amp;D2088&amp;"-"&amp;'Order Form'!$P$3&amp;"-5"</f>
        <v>SS2016-0-1-5</v>
      </c>
    </row>
    <row r="2089" spans="1:13" x14ac:dyDescent="0.25">
      <c r="A2089" s="364">
        <f>'Order Form'!A156</f>
        <v>100536</v>
      </c>
      <c r="B2089" s="365">
        <f t="shared" si="138"/>
        <v>100536</v>
      </c>
      <c r="C2089" s="366">
        <f t="shared" si="139"/>
        <v>100536</v>
      </c>
      <c r="D2089" s="367">
        <f>'Order Form'!$N$2</f>
        <v>0</v>
      </c>
      <c r="E2089" s="368">
        <f>'Order Form'!$O$11</f>
        <v>0</v>
      </c>
      <c r="F2089" s="368" t="str">
        <f>IF(ISBLANK('Order Form'!$O$12),"",'Order Form'!$O$12)</f>
        <v/>
      </c>
      <c r="G2089" s="369">
        <f t="shared" ca="1" si="137"/>
        <v>42157</v>
      </c>
      <c r="H2089" s="370">
        <f>'Order Form'!$O$13</f>
        <v>0</v>
      </c>
      <c r="I2089" s="371">
        <f>'Order Form'!E156</f>
        <v>12.5</v>
      </c>
      <c r="J2089" s="372">
        <f>'Order Form'!O156</f>
        <v>0</v>
      </c>
      <c r="K2089" s="367" t="str">
        <f t="shared" si="140"/>
        <v>F</v>
      </c>
      <c r="L20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89" s="367" t="str">
        <f>"SS2016"&amp;"-"&amp;D2089&amp;"-"&amp;'Order Form'!$P$3&amp;"-5"</f>
        <v>SS2016-0-1-5</v>
      </c>
    </row>
    <row r="2090" spans="1:13" x14ac:dyDescent="0.25">
      <c r="A2090" s="364">
        <f>'Order Form'!A157</f>
        <v>100166</v>
      </c>
      <c r="B2090" s="365">
        <f t="shared" si="138"/>
        <v>100166</v>
      </c>
      <c r="C2090" s="366">
        <f t="shared" si="139"/>
        <v>100166</v>
      </c>
      <c r="D2090" s="367">
        <f>'Order Form'!$N$2</f>
        <v>0</v>
      </c>
      <c r="E2090" s="368">
        <f>'Order Form'!$O$11</f>
        <v>0</v>
      </c>
      <c r="F2090" s="368" t="str">
        <f>IF(ISBLANK('Order Form'!$O$12),"",'Order Form'!$O$12)</f>
        <v/>
      </c>
      <c r="G2090" s="369">
        <f t="shared" ca="1" si="137"/>
        <v>42157</v>
      </c>
      <c r="H2090" s="370">
        <f>'Order Form'!$O$13</f>
        <v>0</v>
      </c>
      <c r="I2090" s="371">
        <f>'Order Form'!E157</f>
        <v>12.5</v>
      </c>
      <c r="J2090" s="372">
        <f>'Order Form'!O157</f>
        <v>0</v>
      </c>
      <c r="K2090" s="367" t="str">
        <f t="shared" si="140"/>
        <v>F</v>
      </c>
      <c r="L20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0" s="367" t="str">
        <f>"SS2016"&amp;"-"&amp;D2090&amp;"-"&amp;'Order Form'!$P$3&amp;"-5"</f>
        <v>SS2016-0-1-5</v>
      </c>
    </row>
    <row r="2091" spans="1:13" x14ac:dyDescent="0.25">
      <c r="A2091" s="364">
        <f>'Order Form'!A158</f>
        <v>100541</v>
      </c>
      <c r="B2091" s="365">
        <f t="shared" si="138"/>
        <v>100541</v>
      </c>
      <c r="C2091" s="366">
        <f t="shared" si="139"/>
        <v>100541</v>
      </c>
      <c r="D2091" s="367">
        <f>'Order Form'!$N$2</f>
        <v>0</v>
      </c>
      <c r="E2091" s="368">
        <f>'Order Form'!$O$11</f>
        <v>0</v>
      </c>
      <c r="F2091" s="368" t="str">
        <f>IF(ISBLANK('Order Form'!$O$12),"",'Order Form'!$O$12)</f>
        <v/>
      </c>
      <c r="G2091" s="369">
        <f t="shared" ca="1" si="137"/>
        <v>42157</v>
      </c>
      <c r="H2091" s="370">
        <f>'Order Form'!$O$13</f>
        <v>0</v>
      </c>
      <c r="I2091" s="371">
        <f>'Order Form'!E158</f>
        <v>12.5</v>
      </c>
      <c r="J2091" s="372">
        <f>'Order Form'!O158</f>
        <v>0</v>
      </c>
      <c r="K2091" s="367" t="str">
        <f t="shared" si="140"/>
        <v>F</v>
      </c>
      <c r="L20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1" s="367" t="str">
        <f>"SS2016"&amp;"-"&amp;D2091&amp;"-"&amp;'Order Form'!$P$3&amp;"-5"</f>
        <v>SS2016-0-1-5</v>
      </c>
    </row>
    <row r="2092" spans="1:13" x14ac:dyDescent="0.25">
      <c r="A2092" s="364">
        <f>'Order Form'!A159</f>
        <v>108686</v>
      </c>
      <c r="B2092" s="365">
        <f t="shared" si="138"/>
        <v>108686</v>
      </c>
      <c r="C2092" s="366">
        <f t="shared" si="139"/>
        <v>108686</v>
      </c>
      <c r="D2092" s="367">
        <f>'Order Form'!$N$2</f>
        <v>0</v>
      </c>
      <c r="E2092" s="368">
        <f>'Order Form'!$O$11</f>
        <v>0</v>
      </c>
      <c r="F2092" s="368" t="str">
        <f>IF(ISBLANK('Order Form'!$O$12),"",'Order Form'!$O$12)</f>
        <v/>
      </c>
      <c r="G2092" s="369">
        <f t="shared" ca="1" si="137"/>
        <v>42157</v>
      </c>
      <c r="H2092" s="370">
        <f>'Order Form'!$O$13</f>
        <v>0</v>
      </c>
      <c r="I2092" s="371">
        <f>'Order Form'!E159</f>
        <v>12.5</v>
      </c>
      <c r="J2092" s="372">
        <f>'Order Form'!O159</f>
        <v>0</v>
      </c>
      <c r="K2092" s="367" t="str">
        <f t="shared" si="140"/>
        <v>F</v>
      </c>
      <c r="L20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2" s="367" t="str">
        <f>"SS2016"&amp;"-"&amp;D2092&amp;"-"&amp;'Order Form'!$P$3&amp;"-5"</f>
        <v>SS2016-0-1-5</v>
      </c>
    </row>
    <row r="2093" spans="1:13" x14ac:dyDescent="0.25">
      <c r="A2093" s="364">
        <f>'Order Form'!A160</f>
        <v>100533</v>
      </c>
      <c r="B2093" s="365">
        <f t="shared" si="138"/>
        <v>100533</v>
      </c>
      <c r="C2093" s="366">
        <f t="shared" si="139"/>
        <v>100533</v>
      </c>
      <c r="D2093" s="367">
        <f>'Order Form'!$N$2</f>
        <v>0</v>
      </c>
      <c r="E2093" s="368">
        <f>'Order Form'!$O$11</f>
        <v>0</v>
      </c>
      <c r="F2093" s="368" t="str">
        <f>IF(ISBLANK('Order Form'!$O$12),"",'Order Form'!$O$12)</f>
        <v/>
      </c>
      <c r="G2093" s="369">
        <f t="shared" ca="1" si="137"/>
        <v>42157</v>
      </c>
      <c r="H2093" s="370">
        <f>'Order Form'!$O$13</f>
        <v>0</v>
      </c>
      <c r="I2093" s="371">
        <f>'Order Form'!E160</f>
        <v>12.5</v>
      </c>
      <c r="J2093" s="372">
        <f>'Order Form'!O160</f>
        <v>0</v>
      </c>
      <c r="K2093" s="367" t="str">
        <f t="shared" si="140"/>
        <v>F</v>
      </c>
      <c r="L20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3" s="367" t="str">
        <f>"SS2016"&amp;"-"&amp;D2093&amp;"-"&amp;'Order Form'!$P$3&amp;"-5"</f>
        <v>SS2016-0-1-5</v>
      </c>
    </row>
    <row r="2094" spans="1:13" x14ac:dyDescent="0.25">
      <c r="A2094" s="364">
        <f>'Order Form'!A161</f>
        <v>100531</v>
      </c>
      <c r="B2094" s="365">
        <f t="shared" si="138"/>
        <v>100531</v>
      </c>
      <c r="C2094" s="366">
        <f t="shared" si="139"/>
        <v>100531</v>
      </c>
      <c r="D2094" s="367">
        <f>'Order Form'!$N$2</f>
        <v>0</v>
      </c>
      <c r="E2094" s="368">
        <f>'Order Form'!$O$11</f>
        <v>0</v>
      </c>
      <c r="F2094" s="368" t="str">
        <f>IF(ISBLANK('Order Form'!$O$12),"",'Order Form'!$O$12)</f>
        <v/>
      </c>
      <c r="G2094" s="369">
        <f t="shared" ca="1" si="137"/>
        <v>42157</v>
      </c>
      <c r="H2094" s="370">
        <f>'Order Form'!$O$13</f>
        <v>0</v>
      </c>
      <c r="I2094" s="371">
        <f>'Order Form'!E161</f>
        <v>12.5</v>
      </c>
      <c r="J2094" s="372">
        <f>'Order Form'!O161</f>
        <v>0</v>
      </c>
      <c r="K2094" s="367" t="str">
        <f t="shared" si="140"/>
        <v>F</v>
      </c>
      <c r="L20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4" s="367" t="str">
        <f>"SS2016"&amp;"-"&amp;D2094&amp;"-"&amp;'Order Form'!$P$3&amp;"-5"</f>
        <v>SS2016-0-1-5</v>
      </c>
    </row>
    <row r="2095" spans="1:13" x14ac:dyDescent="0.25">
      <c r="A2095" s="364">
        <f>'Order Form'!A162</f>
        <v>107719</v>
      </c>
      <c r="B2095" s="365">
        <f t="shared" si="138"/>
        <v>107719</v>
      </c>
      <c r="C2095" s="366">
        <f t="shared" si="139"/>
        <v>107719</v>
      </c>
      <c r="D2095" s="367">
        <f>'Order Form'!$N$2</f>
        <v>0</v>
      </c>
      <c r="E2095" s="368">
        <f>'Order Form'!$O$11</f>
        <v>0</v>
      </c>
      <c r="F2095" s="368" t="str">
        <f>IF(ISBLANK('Order Form'!$O$12),"",'Order Form'!$O$12)</f>
        <v/>
      </c>
      <c r="G2095" s="369">
        <f t="shared" ca="1" si="137"/>
        <v>42157</v>
      </c>
      <c r="H2095" s="370">
        <f>'Order Form'!$O$13</f>
        <v>0</v>
      </c>
      <c r="I2095" s="371">
        <f>'Order Form'!E162</f>
        <v>12.5</v>
      </c>
      <c r="J2095" s="372">
        <f>'Order Form'!O162</f>
        <v>0</v>
      </c>
      <c r="K2095" s="367" t="str">
        <f t="shared" si="140"/>
        <v>F</v>
      </c>
      <c r="L20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5" s="367" t="str">
        <f>"SS2016"&amp;"-"&amp;D2095&amp;"-"&amp;'Order Form'!$P$3&amp;"-5"</f>
        <v>SS2016-0-1-5</v>
      </c>
    </row>
    <row r="2096" spans="1:13" x14ac:dyDescent="0.25">
      <c r="A2096" s="364">
        <f>'Order Form'!A163</f>
        <v>100529</v>
      </c>
      <c r="B2096" s="365">
        <f t="shared" si="138"/>
        <v>100529</v>
      </c>
      <c r="C2096" s="366">
        <f t="shared" si="139"/>
        <v>100529</v>
      </c>
      <c r="D2096" s="367">
        <f>'Order Form'!$N$2</f>
        <v>0</v>
      </c>
      <c r="E2096" s="368">
        <f>'Order Form'!$O$11</f>
        <v>0</v>
      </c>
      <c r="F2096" s="368" t="str">
        <f>IF(ISBLANK('Order Form'!$O$12),"",'Order Form'!$O$12)</f>
        <v/>
      </c>
      <c r="G2096" s="369">
        <f t="shared" ca="1" si="137"/>
        <v>42157</v>
      </c>
      <c r="H2096" s="370">
        <f>'Order Form'!$O$13</f>
        <v>0</v>
      </c>
      <c r="I2096" s="371">
        <f>'Order Form'!E163</f>
        <v>12.5</v>
      </c>
      <c r="J2096" s="372">
        <f>'Order Form'!O163</f>
        <v>0</v>
      </c>
      <c r="K2096" s="367" t="str">
        <f t="shared" si="140"/>
        <v>F</v>
      </c>
      <c r="L20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6" s="367" t="str">
        <f>"SS2016"&amp;"-"&amp;D2096&amp;"-"&amp;'Order Form'!$P$3&amp;"-5"</f>
        <v>SS2016-0-1-5</v>
      </c>
    </row>
    <row r="2097" spans="1:13" x14ac:dyDescent="0.25">
      <c r="A2097" s="364">
        <f>'Order Form'!A164</f>
        <v>100534</v>
      </c>
      <c r="B2097" s="365">
        <f t="shared" si="138"/>
        <v>100534</v>
      </c>
      <c r="C2097" s="366">
        <f t="shared" si="139"/>
        <v>100534</v>
      </c>
      <c r="D2097" s="367">
        <f>'Order Form'!$N$2</f>
        <v>0</v>
      </c>
      <c r="E2097" s="368">
        <f>'Order Form'!$O$11</f>
        <v>0</v>
      </c>
      <c r="F2097" s="368" t="str">
        <f>IF(ISBLANK('Order Form'!$O$12),"",'Order Form'!$O$12)</f>
        <v/>
      </c>
      <c r="G2097" s="369">
        <f t="shared" ca="1" si="137"/>
        <v>42157</v>
      </c>
      <c r="H2097" s="370">
        <f>'Order Form'!$O$13</f>
        <v>0</v>
      </c>
      <c r="I2097" s="371">
        <f>'Order Form'!E164</f>
        <v>12.5</v>
      </c>
      <c r="J2097" s="372">
        <f>'Order Form'!O164</f>
        <v>0</v>
      </c>
      <c r="K2097" s="367" t="str">
        <f t="shared" si="140"/>
        <v>F</v>
      </c>
      <c r="L20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7" s="367" t="str">
        <f>"SS2016"&amp;"-"&amp;D2097&amp;"-"&amp;'Order Form'!$P$3&amp;"-5"</f>
        <v>SS2016-0-1-5</v>
      </c>
    </row>
    <row r="2098" spans="1:13" x14ac:dyDescent="0.25">
      <c r="A2098" s="364">
        <f>'Order Form'!A165</f>
        <v>100528</v>
      </c>
      <c r="B2098" s="365">
        <f t="shared" si="138"/>
        <v>100528</v>
      </c>
      <c r="C2098" s="366">
        <f t="shared" si="139"/>
        <v>100528</v>
      </c>
      <c r="D2098" s="367">
        <f>'Order Form'!$N$2</f>
        <v>0</v>
      </c>
      <c r="E2098" s="368">
        <f>'Order Form'!$O$11</f>
        <v>0</v>
      </c>
      <c r="F2098" s="368" t="str">
        <f>IF(ISBLANK('Order Form'!$O$12),"",'Order Form'!$O$12)</f>
        <v/>
      </c>
      <c r="G2098" s="369">
        <f t="shared" ca="1" si="137"/>
        <v>42157</v>
      </c>
      <c r="H2098" s="370">
        <f>'Order Form'!$O$13</f>
        <v>0</v>
      </c>
      <c r="I2098" s="371">
        <f>'Order Form'!E165</f>
        <v>12.5</v>
      </c>
      <c r="J2098" s="372">
        <f>'Order Form'!O165</f>
        <v>0</v>
      </c>
      <c r="K2098" s="367" t="str">
        <f t="shared" si="140"/>
        <v>F</v>
      </c>
      <c r="L20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8" s="367" t="str">
        <f>"SS2016"&amp;"-"&amp;D2098&amp;"-"&amp;'Order Form'!$P$3&amp;"-5"</f>
        <v>SS2016-0-1-5</v>
      </c>
    </row>
    <row r="2099" spans="1:13" x14ac:dyDescent="0.25">
      <c r="A2099" s="364">
        <f>'Order Form'!A166</f>
        <v>100382</v>
      </c>
      <c r="B2099" s="365">
        <f t="shared" si="138"/>
        <v>100382</v>
      </c>
      <c r="C2099" s="366">
        <f t="shared" si="139"/>
        <v>100382</v>
      </c>
      <c r="D2099" s="367">
        <f>'Order Form'!$N$2</f>
        <v>0</v>
      </c>
      <c r="E2099" s="368">
        <f>'Order Form'!$O$11</f>
        <v>0</v>
      </c>
      <c r="F2099" s="368" t="str">
        <f>IF(ISBLANK('Order Form'!$O$12),"",'Order Form'!$O$12)</f>
        <v/>
      </c>
      <c r="G2099" s="369">
        <f t="shared" ca="1" si="137"/>
        <v>42157</v>
      </c>
      <c r="H2099" s="370">
        <f>'Order Form'!$O$13</f>
        <v>0</v>
      </c>
      <c r="I2099" s="371">
        <f>'Order Form'!E166</f>
        <v>12.5</v>
      </c>
      <c r="J2099" s="372">
        <f>'Order Form'!O166</f>
        <v>0</v>
      </c>
      <c r="K2099" s="367" t="str">
        <f t="shared" si="140"/>
        <v>F</v>
      </c>
      <c r="L20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099" s="367" t="str">
        <f>"SS2016"&amp;"-"&amp;D2099&amp;"-"&amp;'Order Form'!$P$3&amp;"-5"</f>
        <v>SS2016-0-1-5</v>
      </c>
    </row>
    <row r="2100" spans="1:13" x14ac:dyDescent="0.25">
      <c r="A2100" s="364">
        <f>'Order Form'!A167</f>
        <v>108681</v>
      </c>
      <c r="B2100" s="365">
        <f t="shared" si="138"/>
        <v>108681</v>
      </c>
      <c r="C2100" s="366">
        <f t="shared" si="139"/>
        <v>108681</v>
      </c>
      <c r="D2100" s="367">
        <f>'Order Form'!$N$2</f>
        <v>0</v>
      </c>
      <c r="E2100" s="368">
        <f>'Order Form'!$O$11</f>
        <v>0</v>
      </c>
      <c r="F2100" s="368" t="str">
        <f>IF(ISBLANK('Order Form'!$O$12),"",'Order Form'!$O$12)</f>
        <v/>
      </c>
      <c r="G2100" s="369">
        <f t="shared" ca="1" si="137"/>
        <v>42157</v>
      </c>
      <c r="H2100" s="370">
        <f>'Order Form'!$O$13</f>
        <v>0</v>
      </c>
      <c r="I2100" s="371">
        <f>'Order Form'!E167</f>
        <v>12.5</v>
      </c>
      <c r="J2100" s="372">
        <f>'Order Form'!O167</f>
        <v>0</v>
      </c>
      <c r="K2100" s="367" t="str">
        <f t="shared" si="140"/>
        <v>F</v>
      </c>
      <c r="L21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0" s="367" t="str">
        <f>"SS2016"&amp;"-"&amp;D2100&amp;"-"&amp;'Order Form'!$P$3&amp;"-5"</f>
        <v>SS2016-0-1-5</v>
      </c>
    </row>
    <row r="2101" spans="1:13" x14ac:dyDescent="0.25">
      <c r="A2101" s="364">
        <f>'Order Form'!A168</f>
        <v>108680</v>
      </c>
      <c r="B2101" s="365">
        <f t="shared" si="138"/>
        <v>108680</v>
      </c>
      <c r="C2101" s="366">
        <f t="shared" si="139"/>
        <v>108680</v>
      </c>
      <c r="D2101" s="367">
        <f>'Order Form'!$N$2</f>
        <v>0</v>
      </c>
      <c r="E2101" s="368">
        <f>'Order Form'!$O$11</f>
        <v>0</v>
      </c>
      <c r="F2101" s="368" t="str">
        <f>IF(ISBLANK('Order Form'!$O$12),"",'Order Form'!$O$12)</f>
        <v/>
      </c>
      <c r="G2101" s="369">
        <f t="shared" ca="1" si="137"/>
        <v>42157</v>
      </c>
      <c r="H2101" s="370">
        <f>'Order Form'!$O$13</f>
        <v>0</v>
      </c>
      <c r="I2101" s="371">
        <f>'Order Form'!E168</f>
        <v>12.5</v>
      </c>
      <c r="J2101" s="372">
        <f>'Order Form'!O168</f>
        <v>0</v>
      </c>
      <c r="K2101" s="367" t="str">
        <f t="shared" si="140"/>
        <v>F</v>
      </c>
      <c r="L21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1" s="367" t="str">
        <f>"SS2016"&amp;"-"&amp;D2101&amp;"-"&amp;'Order Form'!$P$3&amp;"-5"</f>
        <v>SS2016-0-1-5</v>
      </c>
    </row>
    <row r="2102" spans="1:13" x14ac:dyDescent="0.25">
      <c r="A2102" s="364">
        <f>'Order Form'!A169</f>
        <v>111376</v>
      </c>
      <c r="B2102" s="365">
        <f t="shared" si="138"/>
        <v>111376</v>
      </c>
      <c r="C2102" s="366">
        <f t="shared" si="139"/>
        <v>111376</v>
      </c>
      <c r="D2102" s="367">
        <f>'Order Form'!$N$2</f>
        <v>0</v>
      </c>
      <c r="E2102" s="368">
        <f>'Order Form'!$O$11</f>
        <v>0</v>
      </c>
      <c r="F2102" s="368" t="str">
        <f>IF(ISBLANK('Order Form'!$O$12),"",'Order Form'!$O$12)</f>
        <v/>
      </c>
      <c r="G2102" s="369">
        <f t="shared" ca="1" si="137"/>
        <v>42157</v>
      </c>
      <c r="H2102" s="370">
        <f>'Order Form'!$O$13</f>
        <v>0</v>
      </c>
      <c r="I2102" s="371">
        <f>'Order Form'!E169</f>
        <v>12.5</v>
      </c>
      <c r="J2102" s="372">
        <f>'Order Form'!O169</f>
        <v>0</v>
      </c>
      <c r="K2102" s="367" t="str">
        <f t="shared" si="140"/>
        <v>F</v>
      </c>
      <c r="L21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2" s="367" t="str">
        <f>"SS2016"&amp;"-"&amp;D2102&amp;"-"&amp;'Order Form'!$P$3&amp;"-5"</f>
        <v>SS2016-0-1-5</v>
      </c>
    </row>
    <row r="2103" spans="1:13" x14ac:dyDescent="0.25">
      <c r="A2103" s="364">
        <f>'Order Form'!A170</f>
        <v>100546</v>
      </c>
      <c r="B2103" s="365">
        <f t="shared" si="138"/>
        <v>100546</v>
      </c>
      <c r="C2103" s="366">
        <f t="shared" si="139"/>
        <v>100546</v>
      </c>
      <c r="D2103" s="367">
        <f>'Order Form'!$N$2</f>
        <v>0</v>
      </c>
      <c r="E2103" s="368">
        <f>'Order Form'!$O$11</f>
        <v>0</v>
      </c>
      <c r="F2103" s="368" t="str">
        <f>IF(ISBLANK('Order Form'!$O$12),"",'Order Form'!$O$12)</f>
        <v/>
      </c>
      <c r="G2103" s="369">
        <f t="shared" ca="1" si="137"/>
        <v>42157</v>
      </c>
      <c r="H2103" s="370">
        <f>'Order Form'!$O$13</f>
        <v>0</v>
      </c>
      <c r="I2103" s="371">
        <f>'Order Form'!E170</f>
        <v>12.5</v>
      </c>
      <c r="J2103" s="372">
        <f>'Order Form'!O170</f>
        <v>0</v>
      </c>
      <c r="K2103" s="367" t="str">
        <f t="shared" si="140"/>
        <v>F</v>
      </c>
      <c r="L21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3" s="367" t="str">
        <f>"SS2016"&amp;"-"&amp;D2103&amp;"-"&amp;'Order Form'!$P$3&amp;"-5"</f>
        <v>SS2016-0-1-5</v>
      </c>
    </row>
    <row r="2104" spans="1:13" x14ac:dyDescent="0.25">
      <c r="A2104" s="364">
        <f>'Order Form'!A171</f>
        <v>101838</v>
      </c>
      <c r="B2104" s="365">
        <f t="shared" si="138"/>
        <v>101838</v>
      </c>
      <c r="C2104" s="366">
        <f t="shared" si="139"/>
        <v>101838</v>
      </c>
      <c r="D2104" s="367">
        <f>'Order Form'!$N$2</f>
        <v>0</v>
      </c>
      <c r="E2104" s="368">
        <f>'Order Form'!$O$11</f>
        <v>0</v>
      </c>
      <c r="F2104" s="368" t="str">
        <f>IF(ISBLANK('Order Form'!$O$12),"",'Order Form'!$O$12)</f>
        <v/>
      </c>
      <c r="G2104" s="369">
        <f t="shared" ca="1" si="137"/>
        <v>42157</v>
      </c>
      <c r="H2104" s="370">
        <f>'Order Form'!$O$13</f>
        <v>0</v>
      </c>
      <c r="I2104" s="371">
        <f>'Order Form'!E171</f>
        <v>12.5</v>
      </c>
      <c r="J2104" s="372">
        <f>'Order Form'!O171</f>
        <v>0</v>
      </c>
      <c r="K2104" s="367" t="str">
        <f t="shared" si="140"/>
        <v>F</v>
      </c>
      <c r="L21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4" s="367" t="str">
        <f>"SS2016"&amp;"-"&amp;D2104&amp;"-"&amp;'Order Form'!$P$3&amp;"-5"</f>
        <v>SS2016-0-1-5</v>
      </c>
    </row>
    <row r="2105" spans="1:13" x14ac:dyDescent="0.25">
      <c r="A2105" s="364">
        <f>'Order Form'!A172</f>
        <v>100545</v>
      </c>
      <c r="B2105" s="365">
        <f t="shared" si="138"/>
        <v>100545</v>
      </c>
      <c r="C2105" s="366">
        <f t="shared" si="139"/>
        <v>100545</v>
      </c>
      <c r="D2105" s="367">
        <f>'Order Form'!$N$2</f>
        <v>0</v>
      </c>
      <c r="E2105" s="368">
        <f>'Order Form'!$O$11</f>
        <v>0</v>
      </c>
      <c r="F2105" s="368" t="str">
        <f>IF(ISBLANK('Order Form'!$O$12),"",'Order Form'!$O$12)</f>
        <v/>
      </c>
      <c r="G2105" s="369">
        <f t="shared" ca="1" si="137"/>
        <v>42157</v>
      </c>
      <c r="H2105" s="370">
        <f>'Order Form'!$O$13</f>
        <v>0</v>
      </c>
      <c r="I2105" s="371">
        <f>'Order Form'!E172</f>
        <v>12.5</v>
      </c>
      <c r="J2105" s="372">
        <f>'Order Form'!O172</f>
        <v>0</v>
      </c>
      <c r="K2105" s="367" t="str">
        <f t="shared" si="140"/>
        <v>F</v>
      </c>
      <c r="L21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5" s="367" t="str">
        <f>"SS2016"&amp;"-"&amp;D2105&amp;"-"&amp;'Order Form'!$P$3&amp;"-5"</f>
        <v>SS2016-0-1-5</v>
      </c>
    </row>
    <row r="2106" spans="1:13" x14ac:dyDescent="0.25">
      <c r="A2106" s="364">
        <f>'Order Form'!A173</f>
        <v>107734</v>
      </c>
      <c r="B2106" s="365">
        <f t="shared" si="138"/>
        <v>107734</v>
      </c>
      <c r="C2106" s="366">
        <f t="shared" si="139"/>
        <v>107734</v>
      </c>
      <c r="D2106" s="367">
        <f>'Order Form'!$N$2</f>
        <v>0</v>
      </c>
      <c r="E2106" s="368">
        <f>'Order Form'!$O$11</f>
        <v>0</v>
      </c>
      <c r="F2106" s="368" t="str">
        <f>IF(ISBLANK('Order Form'!$O$12),"",'Order Form'!$O$12)</f>
        <v/>
      </c>
      <c r="G2106" s="369">
        <f t="shared" ca="1" si="137"/>
        <v>42157</v>
      </c>
      <c r="H2106" s="370">
        <f>'Order Form'!$O$13</f>
        <v>0</v>
      </c>
      <c r="I2106" s="371">
        <f>'Order Form'!E173</f>
        <v>12.5</v>
      </c>
      <c r="J2106" s="372">
        <f>'Order Form'!O173</f>
        <v>0</v>
      </c>
      <c r="K2106" s="367" t="str">
        <f t="shared" si="140"/>
        <v>F</v>
      </c>
      <c r="L21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6" s="367" t="str">
        <f>"SS2016"&amp;"-"&amp;D2106&amp;"-"&amp;'Order Form'!$P$3&amp;"-5"</f>
        <v>SS2016-0-1-5</v>
      </c>
    </row>
    <row r="2107" spans="1:13" x14ac:dyDescent="0.25">
      <c r="A2107" s="364">
        <f>'Order Form'!A174</f>
        <v>100544</v>
      </c>
      <c r="B2107" s="365">
        <f t="shared" si="138"/>
        <v>100544</v>
      </c>
      <c r="C2107" s="366">
        <f t="shared" si="139"/>
        <v>100544</v>
      </c>
      <c r="D2107" s="367">
        <f>'Order Form'!$N$2</f>
        <v>0</v>
      </c>
      <c r="E2107" s="368">
        <f>'Order Form'!$O$11</f>
        <v>0</v>
      </c>
      <c r="F2107" s="368" t="str">
        <f>IF(ISBLANK('Order Form'!$O$12),"",'Order Form'!$O$12)</f>
        <v/>
      </c>
      <c r="G2107" s="369">
        <f t="shared" ca="1" si="137"/>
        <v>42157</v>
      </c>
      <c r="H2107" s="370">
        <f>'Order Form'!$O$13</f>
        <v>0</v>
      </c>
      <c r="I2107" s="371">
        <f>'Order Form'!E174</f>
        <v>12.5</v>
      </c>
      <c r="J2107" s="372">
        <f>'Order Form'!O174</f>
        <v>0</v>
      </c>
      <c r="K2107" s="367" t="str">
        <f t="shared" si="140"/>
        <v>F</v>
      </c>
      <c r="L21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7" s="367" t="str">
        <f>"SS2016"&amp;"-"&amp;D2107&amp;"-"&amp;'Order Form'!$P$3&amp;"-5"</f>
        <v>SS2016-0-1-5</v>
      </c>
    </row>
    <row r="2108" spans="1:13" x14ac:dyDescent="0.25">
      <c r="A2108" s="364">
        <f>'Order Form'!A175</f>
        <v>111375</v>
      </c>
      <c r="B2108" s="365">
        <f t="shared" si="138"/>
        <v>111375</v>
      </c>
      <c r="C2108" s="366">
        <f t="shared" si="139"/>
        <v>111375</v>
      </c>
      <c r="D2108" s="367">
        <f>'Order Form'!$N$2</f>
        <v>0</v>
      </c>
      <c r="E2108" s="368">
        <f>'Order Form'!$O$11</f>
        <v>0</v>
      </c>
      <c r="F2108" s="368" t="str">
        <f>IF(ISBLANK('Order Form'!$O$12),"",'Order Form'!$O$12)</f>
        <v/>
      </c>
      <c r="G2108" s="369">
        <f t="shared" ca="1" si="137"/>
        <v>42157</v>
      </c>
      <c r="H2108" s="370">
        <f>'Order Form'!$O$13</f>
        <v>0</v>
      </c>
      <c r="I2108" s="371">
        <f>'Order Form'!E175</f>
        <v>12.5</v>
      </c>
      <c r="J2108" s="372">
        <f>'Order Form'!O175</f>
        <v>0</v>
      </c>
      <c r="K2108" s="367" t="str">
        <f t="shared" si="140"/>
        <v>F</v>
      </c>
      <c r="L21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8" s="367" t="str">
        <f>"SS2016"&amp;"-"&amp;D2108&amp;"-"&amp;'Order Form'!$P$3&amp;"-5"</f>
        <v>SS2016-0-1-5</v>
      </c>
    </row>
    <row r="2109" spans="1:13" x14ac:dyDescent="0.25">
      <c r="A2109" s="364">
        <f>'Order Form'!A176</f>
        <v>107717</v>
      </c>
      <c r="B2109" s="365">
        <f t="shared" si="138"/>
        <v>107717</v>
      </c>
      <c r="C2109" s="366">
        <f t="shared" si="139"/>
        <v>107717</v>
      </c>
      <c r="D2109" s="367">
        <f>'Order Form'!$N$2</f>
        <v>0</v>
      </c>
      <c r="E2109" s="368">
        <f>'Order Form'!$O$11</f>
        <v>0</v>
      </c>
      <c r="F2109" s="368" t="str">
        <f>IF(ISBLANK('Order Form'!$O$12),"",'Order Form'!$O$12)</f>
        <v/>
      </c>
      <c r="G2109" s="369">
        <f t="shared" ca="1" si="137"/>
        <v>42157</v>
      </c>
      <c r="H2109" s="370">
        <f>'Order Form'!$O$13</f>
        <v>0</v>
      </c>
      <c r="I2109" s="371">
        <f>'Order Form'!E176</f>
        <v>12.5</v>
      </c>
      <c r="J2109" s="372">
        <f>'Order Form'!O176</f>
        <v>0</v>
      </c>
      <c r="K2109" s="367" t="str">
        <f t="shared" si="140"/>
        <v>F</v>
      </c>
      <c r="L21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09" s="367" t="str">
        <f>"SS2016"&amp;"-"&amp;D2109&amp;"-"&amp;'Order Form'!$P$3&amp;"-5"</f>
        <v>SS2016-0-1-5</v>
      </c>
    </row>
    <row r="2110" spans="1:13" x14ac:dyDescent="0.25">
      <c r="A2110" s="364">
        <f>'Order Form'!A177</f>
        <v>107718</v>
      </c>
      <c r="B2110" s="365">
        <f t="shared" si="138"/>
        <v>107718</v>
      </c>
      <c r="C2110" s="366">
        <f t="shared" si="139"/>
        <v>107718</v>
      </c>
      <c r="D2110" s="367">
        <f>'Order Form'!$N$2</f>
        <v>0</v>
      </c>
      <c r="E2110" s="368">
        <f>'Order Form'!$O$11</f>
        <v>0</v>
      </c>
      <c r="F2110" s="368" t="str">
        <f>IF(ISBLANK('Order Form'!$O$12),"",'Order Form'!$O$12)</f>
        <v/>
      </c>
      <c r="G2110" s="369">
        <f t="shared" ca="1" si="137"/>
        <v>42157</v>
      </c>
      <c r="H2110" s="370">
        <f>'Order Form'!$O$13</f>
        <v>0</v>
      </c>
      <c r="I2110" s="371">
        <f>'Order Form'!E177</f>
        <v>12.5</v>
      </c>
      <c r="J2110" s="372">
        <f>'Order Form'!O177</f>
        <v>0</v>
      </c>
      <c r="K2110" s="367" t="str">
        <f t="shared" si="140"/>
        <v>F</v>
      </c>
      <c r="L21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0" s="367" t="str">
        <f>"SS2016"&amp;"-"&amp;D2110&amp;"-"&amp;'Order Form'!$P$3&amp;"-5"</f>
        <v>SS2016-0-1-5</v>
      </c>
    </row>
    <row r="2111" spans="1:13" x14ac:dyDescent="0.25">
      <c r="A2111" s="364">
        <f>'Order Form'!A178</f>
        <v>108676</v>
      </c>
      <c r="B2111" s="365">
        <f t="shared" si="138"/>
        <v>108676</v>
      </c>
      <c r="C2111" s="366">
        <f t="shared" si="139"/>
        <v>108676</v>
      </c>
      <c r="D2111" s="367">
        <f>'Order Form'!$N$2</f>
        <v>0</v>
      </c>
      <c r="E2111" s="368">
        <f>'Order Form'!$O$11</f>
        <v>0</v>
      </c>
      <c r="F2111" s="368" t="str">
        <f>IF(ISBLANK('Order Form'!$O$12),"",'Order Form'!$O$12)</f>
        <v/>
      </c>
      <c r="G2111" s="369">
        <f t="shared" ca="1" si="137"/>
        <v>42157</v>
      </c>
      <c r="H2111" s="370">
        <f>'Order Form'!$O$13</f>
        <v>0</v>
      </c>
      <c r="I2111" s="371">
        <f>'Order Form'!E178</f>
        <v>12.5</v>
      </c>
      <c r="J2111" s="372">
        <f>'Order Form'!O178</f>
        <v>0</v>
      </c>
      <c r="K2111" s="367" t="str">
        <f t="shared" si="140"/>
        <v>F</v>
      </c>
      <c r="L21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1" s="367" t="str">
        <f>"SS2016"&amp;"-"&amp;D2111&amp;"-"&amp;'Order Form'!$P$3&amp;"-5"</f>
        <v>SS2016-0-1-5</v>
      </c>
    </row>
    <row r="2112" spans="1:13" x14ac:dyDescent="0.25">
      <c r="A2112" s="364">
        <f>'Order Form'!A179</f>
        <v>108677</v>
      </c>
      <c r="B2112" s="365">
        <f t="shared" si="138"/>
        <v>108677</v>
      </c>
      <c r="C2112" s="366">
        <f t="shared" si="139"/>
        <v>108677</v>
      </c>
      <c r="D2112" s="367">
        <f>'Order Form'!$N$2</f>
        <v>0</v>
      </c>
      <c r="E2112" s="368">
        <f>'Order Form'!$O$11</f>
        <v>0</v>
      </c>
      <c r="F2112" s="368" t="str">
        <f>IF(ISBLANK('Order Form'!$O$12),"",'Order Form'!$O$12)</f>
        <v/>
      </c>
      <c r="G2112" s="369">
        <f t="shared" ca="1" si="137"/>
        <v>42157</v>
      </c>
      <c r="H2112" s="370">
        <f>'Order Form'!$O$13</f>
        <v>0</v>
      </c>
      <c r="I2112" s="371">
        <f>'Order Form'!E179</f>
        <v>12.5</v>
      </c>
      <c r="J2112" s="372">
        <f>'Order Form'!O179</f>
        <v>0</v>
      </c>
      <c r="K2112" s="367" t="str">
        <f t="shared" si="140"/>
        <v>F</v>
      </c>
      <c r="L21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2" s="367" t="str">
        <f>"SS2016"&amp;"-"&amp;D2112&amp;"-"&amp;'Order Form'!$P$3&amp;"-5"</f>
        <v>SS2016-0-1-5</v>
      </c>
    </row>
    <row r="2113" spans="1:13" x14ac:dyDescent="0.25">
      <c r="A2113" s="364">
        <f>'Order Form'!A180</f>
        <v>107743</v>
      </c>
      <c r="B2113" s="365">
        <f t="shared" si="138"/>
        <v>107743</v>
      </c>
      <c r="C2113" s="366">
        <f t="shared" si="139"/>
        <v>107743</v>
      </c>
      <c r="D2113" s="367">
        <f>'Order Form'!$N$2</f>
        <v>0</v>
      </c>
      <c r="E2113" s="368">
        <f>'Order Form'!$O$11</f>
        <v>0</v>
      </c>
      <c r="F2113" s="368" t="str">
        <f>IF(ISBLANK('Order Form'!$O$12),"",'Order Form'!$O$12)</f>
        <v/>
      </c>
      <c r="G2113" s="369">
        <f t="shared" ca="1" si="137"/>
        <v>42157</v>
      </c>
      <c r="H2113" s="370">
        <f>'Order Form'!$O$13</f>
        <v>0</v>
      </c>
      <c r="I2113" s="371">
        <f>'Order Form'!E180</f>
        <v>12.5</v>
      </c>
      <c r="J2113" s="372">
        <f>'Order Form'!O180</f>
        <v>0</v>
      </c>
      <c r="K2113" s="367" t="str">
        <f t="shared" si="140"/>
        <v>F</v>
      </c>
      <c r="L21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3" s="367" t="str">
        <f>"SS2016"&amp;"-"&amp;D2113&amp;"-"&amp;'Order Form'!$P$3&amp;"-5"</f>
        <v>SS2016-0-1-5</v>
      </c>
    </row>
    <row r="2114" spans="1:13" x14ac:dyDescent="0.25">
      <c r="A2114" s="364">
        <f>'Order Form'!A181</f>
        <v>107740</v>
      </c>
      <c r="B2114" s="365">
        <f t="shared" si="138"/>
        <v>107740</v>
      </c>
      <c r="C2114" s="366">
        <f t="shared" si="139"/>
        <v>107740</v>
      </c>
      <c r="D2114" s="367">
        <f>'Order Form'!$N$2</f>
        <v>0</v>
      </c>
      <c r="E2114" s="368">
        <f>'Order Form'!$O$11</f>
        <v>0</v>
      </c>
      <c r="F2114" s="368" t="str">
        <f>IF(ISBLANK('Order Form'!$O$12),"",'Order Form'!$O$12)</f>
        <v/>
      </c>
      <c r="G2114" s="369">
        <f t="shared" ref="G2114:G2177" ca="1" si="141">TODAY()</f>
        <v>42157</v>
      </c>
      <c r="H2114" s="370">
        <f>'Order Form'!$O$13</f>
        <v>0</v>
      </c>
      <c r="I2114" s="371">
        <f>'Order Form'!E181</f>
        <v>12.5</v>
      </c>
      <c r="J2114" s="372">
        <f>'Order Form'!O181</f>
        <v>0</v>
      </c>
      <c r="K2114" s="367" t="str">
        <f t="shared" si="140"/>
        <v>F</v>
      </c>
      <c r="L21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4" s="367" t="str">
        <f>"SS2016"&amp;"-"&amp;D2114&amp;"-"&amp;'Order Form'!$P$3&amp;"-5"</f>
        <v>SS2016-0-1-5</v>
      </c>
    </row>
    <row r="2115" spans="1:13" x14ac:dyDescent="0.25">
      <c r="A2115" s="364">
        <f>'Order Form'!A182</f>
        <v>100526</v>
      </c>
      <c r="B2115" s="365">
        <f t="shared" si="138"/>
        <v>100526</v>
      </c>
      <c r="C2115" s="366">
        <f t="shared" si="139"/>
        <v>100526</v>
      </c>
      <c r="D2115" s="367">
        <f>'Order Form'!$N$2</f>
        <v>0</v>
      </c>
      <c r="E2115" s="368">
        <f>'Order Form'!$O$11</f>
        <v>0</v>
      </c>
      <c r="F2115" s="368" t="str">
        <f>IF(ISBLANK('Order Form'!$O$12),"",'Order Form'!$O$12)</f>
        <v/>
      </c>
      <c r="G2115" s="369">
        <f t="shared" ca="1" si="141"/>
        <v>42157</v>
      </c>
      <c r="H2115" s="370">
        <f>'Order Form'!$O$13</f>
        <v>0</v>
      </c>
      <c r="I2115" s="371">
        <f>'Order Form'!E182</f>
        <v>12.5</v>
      </c>
      <c r="J2115" s="372">
        <f>'Order Form'!O182</f>
        <v>0</v>
      </c>
      <c r="K2115" s="367" t="str">
        <f t="shared" si="140"/>
        <v>F</v>
      </c>
      <c r="L21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5" s="367" t="str">
        <f>"SS2016"&amp;"-"&amp;D2115&amp;"-"&amp;'Order Form'!$P$3&amp;"-5"</f>
        <v>SS2016-0-1-5</v>
      </c>
    </row>
    <row r="2116" spans="1:13" x14ac:dyDescent="0.25">
      <c r="A2116" s="364">
        <f>'Order Form'!A183</f>
        <v>100511</v>
      </c>
      <c r="B2116" s="365">
        <f t="shared" si="138"/>
        <v>100511</v>
      </c>
      <c r="C2116" s="366">
        <f t="shared" si="139"/>
        <v>100511</v>
      </c>
      <c r="D2116" s="367">
        <f>'Order Form'!$N$2</f>
        <v>0</v>
      </c>
      <c r="E2116" s="368">
        <f>'Order Form'!$O$11</f>
        <v>0</v>
      </c>
      <c r="F2116" s="368" t="str">
        <f>IF(ISBLANK('Order Form'!$O$12),"",'Order Form'!$O$12)</f>
        <v/>
      </c>
      <c r="G2116" s="369">
        <f t="shared" ca="1" si="141"/>
        <v>42157</v>
      </c>
      <c r="H2116" s="370">
        <f>'Order Form'!$O$13</f>
        <v>0</v>
      </c>
      <c r="I2116" s="371">
        <f>'Order Form'!E183</f>
        <v>12.5</v>
      </c>
      <c r="J2116" s="372">
        <f>'Order Form'!O183</f>
        <v>0</v>
      </c>
      <c r="K2116" s="367" t="str">
        <f t="shared" si="140"/>
        <v>F</v>
      </c>
      <c r="L21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6" s="367" t="str">
        <f>"SS2016"&amp;"-"&amp;D2116&amp;"-"&amp;'Order Form'!$P$3&amp;"-5"</f>
        <v>SS2016-0-1-5</v>
      </c>
    </row>
    <row r="2117" spans="1:13" x14ac:dyDescent="0.25">
      <c r="A2117" s="364">
        <f>'Order Form'!A184</f>
        <v>100141</v>
      </c>
      <c r="B2117" s="365">
        <f t="shared" si="138"/>
        <v>100141</v>
      </c>
      <c r="C2117" s="366">
        <f t="shared" si="139"/>
        <v>100141</v>
      </c>
      <c r="D2117" s="367">
        <f>'Order Form'!$N$2</f>
        <v>0</v>
      </c>
      <c r="E2117" s="368">
        <f>'Order Form'!$O$11</f>
        <v>0</v>
      </c>
      <c r="F2117" s="368" t="str">
        <f>IF(ISBLANK('Order Form'!$O$12),"",'Order Form'!$O$12)</f>
        <v/>
      </c>
      <c r="G2117" s="369">
        <f t="shared" ca="1" si="141"/>
        <v>42157</v>
      </c>
      <c r="H2117" s="370">
        <f>'Order Form'!$O$13</f>
        <v>0</v>
      </c>
      <c r="I2117" s="371">
        <f>'Order Form'!E184</f>
        <v>12.5</v>
      </c>
      <c r="J2117" s="372">
        <f>'Order Form'!O184</f>
        <v>0</v>
      </c>
      <c r="K2117" s="367" t="str">
        <f t="shared" si="140"/>
        <v>F</v>
      </c>
      <c r="L21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7" s="367" t="str">
        <f>"SS2016"&amp;"-"&amp;D2117&amp;"-"&amp;'Order Form'!$P$3&amp;"-5"</f>
        <v>SS2016-0-1-5</v>
      </c>
    </row>
    <row r="2118" spans="1:13" x14ac:dyDescent="0.25">
      <c r="A2118" s="364">
        <f>'Order Form'!A185</f>
        <v>100509</v>
      </c>
      <c r="B2118" s="365">
        <f t="shared" si="138"/>
        <v>100509</v>
      </c>
      <c r="C2118" s="366">
        <f t="shared" si="139"/>
        <v>100509</v>
      </c>
      <c r="D2118" s="367">
        <f>'Order Form'!$N$2</f>
        <v>0</v>
      </c>
      <c r="E2118" s="368">
        <f>'Order Form'!$O$11</f>
        <v>0</v>
      </c>
      <c r="F2118" s="368" t="str">
        <f>IF(ISBLANK('Order Form'!$O$12),"",'Order Form'!$O$12)</f>
        <v/>
      </c>
      <c r="G2118" s="369">
        <f t="shared" ca="1" si="141"/>
        <v>42157</v>
      </c>
      <c r="H2118" s="370">
        <f>'Order Form'!$O$13</f>
        <v>0</v>
      </c>
      <c r="I2118" s="371">
        <f>'Order Form'!E185</f>
        <v>12.5</v>
      </c>
      <c r="J2118" s="372">
        <f>'Order Form'!O185</f>
        <v>0</v>
      </c>
      <c r="K2118" s="367" t="str">
        <f t="shared" si="140"/>
        <v>F</v>
      </c>
      <c r="L21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8" s="367" t="str">
        <f>"SS2016"&amp;"-"&amp;D2118&amp;"-"&amp;'Order Form'!$P$3&amp;"-5"</f>
        <v>SS2016-0-1-5</v>
      </c>
    </row>
    <row r="2119" spans="1:13" x14ac:dyDescent="0.25">
      <c r="A2119" s="364">
        <f>'Order Form'!A186</f>
        <v>100860</v>
      </c>
      <c r="B2119" s="365">
        <f t="shared" si="138"/>
        <v>100860</v>
      </c>
      <c r="C2119" s="366">
        <f t="shared" si="139"/>
        <v>100860</v>
      </c>
      <c r="D2119" s="367">
        <f>'Order Form'!$N$2</f>
        <v>0</v>
      </c>
      <c r="E2119" s="368">
        <f>'Order Form'!$O$11</f>
        <v>0</v>
      </c>
      <c r="F2119" s="368" t="str">
        <f>IF(ISBLANK('Order Form'!$O$12),"",'Order Form'!$O$12)</f>
        <v/>
      </c>
      <c r="G2119" s="369">
        <f t="shared" ca="1" si="141"/>
        <v>42157</v>
      </c>
      <c r="H2119" s="370">
        <f>'Order Form'!$O$13</f>
        <v>0</v>
      </c>
      <c r="I2119" s="371">
        <f>'Order Form'!E186</f>
        <v>12.5</v>
      </c>
      <c r="J2119" s="372">
        <f>'Order Form'!O186</f>
        <v>0</v>
      </c>
      <c r="K2119" s="367" t="str">
        <f t="shared" si="140"/>
        <v>F</v>
      </c>
      <c r="L21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19" s="367" t="str">
        <f>"SS2016"&amp;"-"&amp;D2119&amp;"-"&amp;'Order Form'!$P$3&amp;"-5"</f>
        <v>SS2016-0-1-5</v>
      </c>
    </row>
    <row r="2120" spans="1:13" x14ac:dyDescent="0.25">
      <c r="A2120" s="364">
        <f>'Order Form'!A187</f>
        <v>100504</v>
      </c>
      <c r="B2120" s="365">
        <f t="shared" si="138"/>
        <v>100504</v>
      </c>
      <c r="C2120" s="366">
        <f t="shared" si="139"/>
        <v>100504</v>
      </c>
      <c r="D2120" s="367">
        <f>'Order Form'!$N$2</f>
        <v>0</v>
      </c>
      <c r="E2120" s="368">
        <f>'Order Form'!$O$11</f>
        <v>0</v>
      </c>
      <c r="F2120" s="368" t="str">
        <f>IF(ISBLANK('Order Form'!$O$12),"",'Order Form'!$O$12)</f>
        <v/>
      </c>
      <c r="G2120" s="369">
        <f t="shared" ca="1" si="141"/>
        <v>42157</v>
      </c>
      <c r="H2120" s="370">
        <f>'Order Form'!$O$13</f>
        <v>0</v>
      </c>
      <c r="I2120" s="371">
        <f>'Order Form'!E187</f>
        <v>12.5</v>
      </c>
      <c r="J2120" s="372">
        <f>'Order Form'!O187</f>
        <v>0</v>
      </c>
      <c r="K2120" s="367" t="str">
        <f t="shared" si="140"/>
        <v>F</v>
      </c>
      <c r="L21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0" s="367" t="str">
        <f>"SS2016"&amp;"-"&amp;D2120&amp;"-"&amp;'Order Form'!$P$3&amp;"-5"</f>
        <v>SS2016-0-1-5</v>
      </c>
    </row>
    <row r="2121" spans="1:13" x14ac:dyDescent="0.25">
      <c r="A2121" s="364">
        <f>'Order Form'!A188</f>
        <v>108691</v>
      </c>
      <c r="B2121" s="365">
        <f t="shared" si="138"/>
        <v>108691</v>
      </c>
      <c r="C2121" s="366">
        <f t="shared" si="139"/>
        <v>108691</v>
      </c>
      <c r="D2121" s="367">
        <f>'Order Form'!$N$2</f>
        <v>0</v>
      </c>
      <c r="E2121" s="368">
        <f>'Order Form'!$O$11</f>
        <v>0</v>
      </c>
      <c r="F2121" s="368" t="str">
        <f>IF(ISBLANK('Order Form'!$O$12),"",'Order Form'!$O$12)</f>
        <v/>
      </c>
      <c r="G2121" s="369">
        <f t="shared" ca="1" si="141"/>
        <v>42157</v>
      </c>
      <c r="H2121" s="370">
        <f>'Order Form'!$O$13</f>
        <v>0</v>
      </c>
      <c r="I2121" s="371">
        <f>'Order Form'!E188</f>
        <v>12.5</v>
      </c>
      <c r="J2121" s="372">
        <f>'Order Form'!O188</f>
        <v>0</v>
      </c>
      <c r="K2121" s="367" t="str">
        <f t="shared" si="140"/>
        <v>F</v>
      </c>
      <c r="L21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1" s="367" t="str">
        <f>"SS2016"&amp;"-"&amp;D2121&amp;"-"&amp;'Order Form'!$P$3&amp;"-5"</f>
        <v>SS2016-0-1-5</v>
      </c>
    </row>
    <row r="2122" spans="1:13" x14ac:dyDescent="0.25">
      <c r="A2122" s="364">
        <f>'Order Form'!A189</f>
        <v>108589</v>
      </c>
      <c r="B2122" s="365">
        <f t="shared" si="138"/>
        <v>108589</v>
      </c>
      <c r="C2122" s="366">
        <f t="shared" si="139"/>
        <v>108589</v>
      </c>
      <c r="D2122" s="367">
        <f>'Order Form'!$N$2</f>
        <v>0</v>
      </c>
      <c r="E2122" s="368">
        <f>'Order Form'!$O$11</f>
        <v>0</v>
      </c>
      <c r="F2122" s="368" t="str">
        <f>IF(ISBLANK('Order Form'!$O$12),"",'Order Form'!$O$12)</f>
        <v/>
      </c>
      <c r="G2122" s="369">
        <f t="shared" ca="1" si="141"/>
        <v>42157</v>
      </c>
      <c r="H2122" s="370">
        <f>'Order Form'!$O$13</f>
        <v>0</v>
      </c>
      <c r="I2122" s="371">
        <f>'Order Form'!E189</f>
        <v>12.5</v>
      </c>
      <c r="J2122" s="372">
        <f>'Order Form'!O189</f>
        <v>0</v>
      </c>
      <c r="K2122" s="367" t="str">
        <f t="shared" si="140"/>
        <v>F</v>
      </c>
      <c r="L21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2" s="367" t="str">
        <f>"SS2016"&amp;"-"&amp;D2122&amp;"-"&amp;'Order Form'!$P$3&amp;"-5"</f>
        <v>SS2016-0-1-5</v>
      </c>
    </row>
    <row r="2123" spans="1:13" x14ac:dyDescent="0.25">
      <c r="A2123" s="364">
        <f>'Order Form'!A190</f>
        <v>100515</v>
      </c>
      <c r="B2123" s="365">
        <f t="shared" si="138"/>
        <v>100515</v>
      </c>
      <c r="C2123" s="366">
        <f t="shared" si="139"/>
        <v>100515</v>
      </c>
      <c r="D2123" s="367">
        <f>'Order Form'!$N$2</f>
        <v>0</v>
      </c>
      <c r="E2123" s="368">
        <f>'Order Form'!$O$11</f>
        <v>0</v>
      </c>
      <c r="F2123" s="368" t="str">
        <f>IF(ISBLANK('Order Form'!$O$12),"",'Order Form'!$O$12)</f>
        <v/>
      </c>
      <c r="G2123" s="369">
        <f t="shared" ca="1" si="141"/>
        <v>42157</v>
      </c>
      <c r="H2123" s="370">
        <f>'Order Form'!$O$13</f>
        <v>0</v>
      </c>
      <c r="I2123" s="371">
        <f>'Order Form'!E190</f>
        <v>12.5</v>
      </c>
      <c r="J2123" s="372">
        <f>'Order Form'!O190</f>
        <v>0</v>
      </c>
      <c r="K2123" s="367" t="str">
        <f t="shared" si="140"/>
        <v>F</v>
      </c>
      <c r="L21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3" s="367" t="str">
        <f>"SS2016"&amp;"-"&amp;D2123&amp;"-"&amp;'Order Form'!$P$3&amp;"-5"</f>
        <v>SS2016-0-1-5</v>
      </c>
    </row>
    <row r="2124" spans="1:13" x14ac:dyDescent="0.25">
      <c r="A2124" s="364">
        <f>'Order Form'!A191</f>
        <v>108682</v>
      </c>
      <c r="B2124" s="365">
        <f t="shared" si="138"/>
        <v>108682</v>
      </c>
      <c r="C2124" s="366">
        <f t="shared" si="139"/>
        <v>108682</v>
      </c>
      <c r="D2124" s="367">
        <f>'Order Form'!$N$2</f>
        <v>0</v>
      </c>
      <c r="E2124" s="368">
        <f>'Order Form'!$O$11</f>
        <v>0</v>
      </c>
      <c r="F2124" s="368" t="str">
        <f>IF(ISBLANK('Order Form'!$O$12),"",'Order Form'!$O$12)</f>
        <v/>
      </c>
      <c r="G2124" s="369">
        <f t="shared" ca="1" si="141"/>
        <v>42157</v>
      </c>
      <c r="H2124" s="370">
        <f>'Order Form'!$O$13</f>
        <v>0</v>
      </c>
      <c r="I2124" s="371">
        <f>'Order Form'!E191</f>
        <v>12.5</v>
      </c>
      <c r="J2124" s="372">
        <f>'Order Form'!O191</f>
        <v>0</v>
      </c>
      <c r="K2124" s="367" t="str">
        <f t="shared" si="140"/>
        <v>F</v>
      </c>
      <c r="L21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4" s="367" t="str">
        <f>"SS2016"&amp;"-"&amp;D2124&amp;"-"&amp;'Order Form'!$P$3&amp;"-5"</f>
        <v>SS2016-0-1-5</v>
      </c>
    </row>
    <row r="2125" spans="1:13" x14ac:dyDescent="0.25">
      <c r="A2125" s="364">
        <f>'Order Form'!A192</f>
        <v>107705</v>
      </c>
      <c r="B2125" s="365">
        <f t="shared" si="138"/>
        <v>107705</v>
      </c>
      <c r="C2125" s="366">
        <f t="shared" si="139"/>
        <v>107705</v>
      </c>
      <c r="D2125" s="367">
        <f>'Order Form'!$N$2</f>
        <v>0</v>
      </c>
      <c r="E2125" s="368">
        <f>'Order Form'!$O$11</f>
        <v>0</v>
      </c>
      <c r="F2125" s="368" t="str">
        <f>IF(ISBLANK('Order Form'!$O$12),"",'Order Form'!$O$12)</f>
        <v/>
      </c>
      <c r="G2125" s="369">
        <f t="shared" ca="1" si="141"/>
        <v>42157</v>
      </c>
      <c r="H2125" s="370">
        <f>'Order Form'!$O$13</f>
        <v>0</v>
      </c>
      <c r="I2125" s="371">
        <f>'Order Form'!E192</f>
        <v>12.5</v>
      </c>
      <c r="J2125" s="372">
        <f>'Order Form'!O192</f>
        <v>0</v>
      </c>
      <c r="K2125" s="367" t="str">
        <f t="shared" si="140"/>
        <v>F</v>
      </c>
      <c r="L21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5" s="367" t="str">
        <f>"SS2016"&amp;"-"&amp;D2125&amp;"-"&amp;'Order Form'!$P$3&amp;"-5"</f>
        <v>SS2016-0-1-5</v>
      </c>
    </row>
    <row r="2126" spans="1:13" x14ac:dyDescent="0.25">
      <c r="A2126" s="364">
        <f>'Order Form'!A193</f>
        <v>107706</v>
      </c>
      <c r="B2126" s="365">
        <f t="shared" si="138"/>
        <v>107706</v>
      </c>
      <c r="C2126" s="366">
        <f t="shared" si="139"/>
        <v>107706</v>
      </c>
      <c r="D2126" s="367">
        <f>'Order Form'!$N$2</f>
        <v>0</v>
      </c>
      <c r="E2126" s="368">
        <f>'Order Form'!$O$11</f>
        <v>0</v>
      </c>
      <c r="F2126" s="368" t="str">
        <f>IF(ISBLANK('Order Form'!$O$12),"",'Order Form'!$O$12)</f>
        <v/>
      </c>
      <c r="G2126" s="369">
        <f t="shared" ca="1" si="141"/>
        <v>42157</v>
      </c>
      <c r="H2126" s="370">
        <f>'Order Form'!$O$13</f>
        <v>0</v>
      </c>
      <c r="I2126" s="371">
        <f>'Order Form'!E193</f>
        <v>12.5</v>
      </c>
      <c r="J2126" s="372">
        <f>'Order Form'!O193</f>
        <v>0</v>
      </c>
      <c r="K2126" s="367" t="str">
        <f t="shared" si="140"/>
        <v>F</v>
      </c>
      <c r="L21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6" s="367" t="str">
        <f>"SS2016"&amp;"-"&amp;D2126&amp;"-"&amp;'Order Form'!$P$3&amp;"-5"</f>
        <v>SS2016-0-1-5</v>
      </c>
    </row>
    <row r="2127" spans="1:13" x14ac:dyDescent="0.25">
      <c r="A2127" s="364">
        <f>'Order Form'!A194</f>
        <v>111662.55499999999</v>
      </c>
      <c r="B2127" s="365">
        <f t="shared" si="138"/>
        <v>111662.55499999999</v>
      </c>
      <c r="C2127" s="366">
        <f t="shared" si="139"/>
        <v>111662.55499999999</v>
      </c>
      <c r="D2127" s="367">
        <f>'Order Form'!$N$2</f>
        <v>0</v>
      </c>
      <c r="E2127" s="368">
        <f>'Order Form'!$O$11</f>
        <v>0</v>
      </c>
      <c r="F2127" s="368" t="str">
        <f>IF(ISBLANK('Order Form'!$O$12),"",'Order Form'!$O$12)</f>
        <v/>
      </c>
      <c r="G2127" s="369">
        <f t="shared" ca="1" si="141"/>
        <v>42157</v>
      </c>
      <c r="H2127" s="370">
        <f>'Order Form'!$O$13</f>
        <v>0</v>
      </c>
      <c r="I2127" s="371">
        <f>'Order Form'!E194</f>
        <v>12.5</v>
      </c>
      <c r="J2127" s="372">
        <f>'Order Form'!O194</f>
        <v>0</v>
      </c>
      <c r="K2127" s="367" t="str">
        <f t="shared" si="140"/>
        <v>F</v>
      </c>
      <c r="L21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7" s="367" t="str">
        <f>"SS2016"&amp;"-"&amp;D2127&amp;"-"&amp;'Order Form'!$P$3&amp;"-5"</f>
        <v>SS2016-0-1-5</v>
      </c>
    </row>
    <row r="2128" spans="1:13" x14ac:dyDescent="0.25">
      <c r="A2128" s="364">
        <f>'Order Form'!A195</f>
        <v>108590</v>
      </c>
      <c r="B2128" s="365">
        <f t="shared" si="138"/>
        <v>108590</v>
      </c>
      <c r="C2128" s="366">
        <f t="shared" si="139"/>
        <v>108590</v>
      </c>
      <c r="D2128" s="367">
        <f>'Order Form'!$N$2</f>
        <v>0</v>
      </c>
      <c r="E2128" s="368">
        <f>'Order Form'!$O$11</f>
        <v>0</v>
      </c>
      <c r="F2128" s="368" t="str">
        <f>IF(ISBLANK('Order Form'!$O$12),"",'Order Form'!$O$12)</f>
        <v/>
      </c>
      <c r="G2128" s="369">
        <f t="shared" ca="1" si="141"/>
        <v>42157</v>
      </c>
      <c r="H2128" s="370">
        <f>'Order Form'!$O$13</f>
        <v>0</v>
      </c>
      <c r="I2128" s="371">
        <f>'Order Form'!E195</f>
        <v>12.5</v>
      </c>
      <c r="J2128" s="372">
        <f>'Order Form'!O195</f>
        <v>0</v>
      </c>
      <c r="K2128" s="367" t="str">
        <f t="shared" si="140"/>
        <v>F</v>
      </c>
      <c r="L21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8" s="367" t="str">
        <f>"SS2016"&amp;"-"&amp;D2128&amp;"-"&amp;'Order Form'!$P$3&amp;"-5"</f>
        <v>SS2016-0-1-5</v>
      </c>
    </row>
    <row r="2129" spans="1:13" x14ac:dyDescent="0.25">
      <c r="A2129" s="364">
        <f>'Order Form'!A196</f>
        <v>111432.55499999999</v>
      </c>
      <c r="B2129" s="365">
        <f t="shared" si="138"/>
        <v>111432.55499999999</v>
      </c>
      <c r="C2129" s="366">
        <f t="shared" si="139"/>
        <v>111432.55499999999</v>
      </c>
      <c r="D2129" s="367">
        <f>'Order Form'!$N$2</f>
        <v>0</v>
      </c>
      <c r="E2129" s="368">
        <f>'Order Form'!$O$11</f>
        <v>0</v>
      </c>
      <c r="F2129" s="368" t="str">
        <f>IF(ISBLANK('Order Form'!$O$12),"",'Order Form'!$O$12)</f>
        <v/>
      </c>
      <c r="G2129" s="369">
        <f t="shared" ca="1" si="141"/>
        <v>42157</v>
      </c>
      <c r="H2129" s="370">
        <f>'Order Form'!$O$13</f>
        <v>0</v>
      </c>
      <c r="I2129" s="371">
        <f>'Order Form'!E196</f>
        <v>12.5</v>
      </c>
      <c r="J2129" s="372">
        <f>'Order Form'!O196</f>
        <v>0</v>
      </c>
      <c r="K2129" s="367" t="str">
        <f t="shared" si="140"/>
        <v>F</v>
      </c>
      <c r="L21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29" s="367" t="str">
        <f>"SS2016"&amp;"-"&amp;D2129&amp;"-"&amp;'Order Form'!$P$3&amp;"-5"</f>
        <v>SS2016-0-1-5</v>
      </c>
    </row>
    <row r="2130" spans="1:13" x14ac:dyDescent="0.25">
      <c r="A2130" s="364">
        <f>'Order Form'!A197</f>
        <v>100510</v>
      </c>
      <c r="B2130" s="365">
        <f t="shared" si="138"/>
        <v>100510</v>
      </c>
      <c r="C2130" s="366">
        <f t="shared" si="139"/>
        <v>100510</v>
      </c>
      <c r="D2130" s="367">
        <f>'Order Form'!$N$2</f>
        <v>0</v>
      </c>
      <c r="E2130" s="368">
        <f>'Order Form'!$O$11</f>
        <v>0</v>
      </c>
      <c r="F2130" s="368" t="str">
        <f>IF(ISBLANK('Order Form'!$O$12),"",'Order Form'!$O$12)</f>
        <v/>
      </c>
      <c r="G2130" s="369">
        <f t="shared" ca="1" si="141"/>
        <v>42157</v>
      </c>
      <c r="H2130" s="370">
        <f>'Order Form'!$O$13</f>
        <v>0</v>
      </c>
      <c r="I2130" s="371">
        <f>'Order Form'!E197</f>
        <v>12.5</v>
      </c>
      <c r="J2130" s="372">
        <f>'Order Form'!O197</f>
        <v>0</v>
      </c>
      <c r="K2130" s="367" t="str">
        <f t="shared" si="140"/>
        <v>F</v>
      </c>
      <c r="L21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0" s="367" t="str">
        <f>"SS2016"&amp;"-"&amp;D2130&amp;"-"&amp;'Order Form'!$P$3&amp;"-5"</f>
        <v>SS2016-0-1-5</v>
      </c>
    </row>
    <row r="2131" spans="1:13" x14ac:dyDescent="0.25">
      <c r="A2131" s="364">
        <f>'Order Form'!A198</f>
        <v>100235</v>
      </c>
      <c r="B2131" s="365">
        <f t="shared" si="138"/>
        <v>100235</v>
      </c>
      <c r="C2131" s="366">
        <f t="shared" si="139"/>
        <v>100235</v>
      </c>
      <c r="D2131" s="367">
        <f>'Order Form'!$N$2</f>
        <v>0</v>
      </c>
      <c r="E2131" s="368">
        <f>'Order Form'!$O$11</f>
        <v>0</v>
      </c>
      <c r="F2131" s="368" t="str">
        <f>IF(ISBLANK('Order Form'!$O$12),"",'Order Form'!$O$12)</f>
        <v/>
      </c>
      <c r="G2131" s="369">
        <f t="shared" ca="1" si="141"/>
        <v>42157</v>
      </c>
      <c r="H2131" s="370">
        <f>'Order Form'!$O$13</f>
        <v>0</v>
      </c>
      <c r="I2131" s="371">
        <f>'Order Form'!E198</f>
        <v>12.5</v>
      </c>
      <c r="J2131" s="372">
        <f>'Order Form'!O198</f>
        <v>0</v>
      </c>
      <c r="K2131" s="367" t="str">
        <f t="shared" si="140"/>
        <v>F</v>
      </c>
      <c r="L21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1" s="367" t="str">
        <f>"SS2016"&amp;"-"&amp;D2131&amp;"-"&amp;'Order Form'!$P$3&amp;"-5"</f>
        <v>SS2016-0-1-5</v>
      </c>
    </row>
    <row r="2132" spans="1:13" x14ac:dyDescent="0.25">
      <c r="A2132" s="364">
        <f>'Order Form'!A199</f>
        <v>111663.21400000001</v>
      </c>
      <c r="B2132" s="365">
        <f t="shared" si="138"/>
        <v>111663.21400000001</v>
      </c>
      <c r="C2132" s="366">
        <f t="shared" si="139"/>
        <v>111663.21400000001</v>
      </c>
      <c r="D2132" s="367">
        <f>'Order Form'!$N$2</f>
        <v>0</v>
      </c>
      <c r="E2132" s="368">
        <f>'Order Form'!$O$11</f>
        <v>0</v>
      </c>
      <c r="F2132" s="368" t="str">
        <f>IF(ISBLANK('Order Form'!$O$12),"",'Order Form'!$O$12)</f>
        <v/>
      </c>
      <c r="G2132" s="369">
        <f t="shared" ca="1" si="141"/>
        <v>42157</v>
      </c>
      <c r="H2132" s="370">
        <f>'Order Form'!$O$13</f>
        <v>0</v>
      </c>
      <c r="I2132" s="371">
        <f>'Order Form'!E199</f>
        <v>12.5</v>
      </c>
      <c r="J2132" s="372">
        <f>'Order Form'!O199</f>
        <v>0</v>
      </c>
      <c r="K2132" s="367" t="str">
        <f t="shared" si="140"/>
        <v>F</v>
      </c>
      <c r="L21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2" s="367" t="str">
        <f>"SS2016"&amp;"-"&amp;D2132&amp;"-"&amp;'Order Form'!$P$3&amp;"-5"</f>
        <v>SS2016-0-1-5</v>
      </c>
    </row>
    <row r="2133" spans="1:13" x14ac:dyDescent="0.25">
      <c r="A2133" s="364">
        <f>'Order Form'!A200</f>
        <v>108690</v>
      </c>
      <c r="B2133" s="365">
        <f t="shared" si="138"/>
        <v>108690</v>
      </c>
      <c r="C2133" s="366">
        <f t="shared" si="139"/>
        <v>108690</v>
      </c>
      <c r="D2133" s="367">
        <f>'Order Form'!$N$2</f>
        <v>0</v>
      </c>
      <c r="E2133" s="368">
        <f>'Order Form'!$O$11</f>
        <v>0</v>
      </c>
      <c r="F2133" s="368" t="str">
        <f>IF(ISBLANK('Order Form'!$O$12),"",'Order Form'!$O$12)</f>
        <v/>
      </c>
      <c r="G2133" s="369">
        <f t="shared" ca="1" si="141"/>
        <v>42157</v>
      </c>
      <c r="H2133" s="370">
        <f>'Order Form'!$O$13</f>
        <v>0</v>
      </c>
      <c r="I2133" s="371">
        <f>'Order Form'!E200</f>
        <v>12.5</v>
      </c>
      <c r="J2133" s="372">
        <f>'Order Form'!O200</f>
        <v>0</v>
      </c>
      <c r="K2133" s="367" t="str">
        <f t="shared" si="140"/>
        <v>F</v>
      </c>
      <c r="L21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3" s="367" t="str">
        <f>"SS2016"&amp;"-"&amp;D2133&amp;"-"&amp;'Order Form'!$P$3&amp;"-5"</f>
        <v>SS2016-0-1-5</v>
      </c>
    </row>
    <row r="2134" spans="1:13" x14ac:dyDescent="0.25">
      <c r="A2134" s="364">
        <f>'Order Form'!A201</f>
        <v>111659.93700000001</v>
      </c>
      <c r="B2134" s="365">
        <f t="shared" si="138"/>
        <v>111659.93700000001</v>
      </c>
      <c r="C2134" s="366">
        <f t="shared" si="139"/>
        <v>111659.93700000001</v>
      </c>
      <c r="D2134" s="367">
        <f>'Order Form'!$N$2</f>
        <v>0</v>
      </c>
      <c r="E2134" s="368">
        <f>'Order Form'!$O$11</f>
        <v>0</v>
      </c>
      <c r="F2134" s="368" t="str">
        <f>IF(ISBLANK('Order Form'!$O$12),"",'Order Form'!$O$12)</f>
        <v/>
      </c>
      <c r="G2134" s="369">
        <f t="shared" ca="1" si="141"/>
        <v>42157</v>
      </c>
      <c r="H2134" s="370">
        <f>'Order Form'!$O$13</f>
        <v>0</v>
      </c>
      <c r="I2134" s="371">
        <f>'Order Form'!E201</f>
        <v>12.5</v>
      </c>
      <c r="J2134" s="372">
        <f>'Order Form'!O201</f>
        <v>0</v>
      </c>
      <c r="K2134" s="367" t="str">
        <f t="shared" si="140"/>
        <v>F</v>
      </c>
      <c r="L21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4" s="367" t="str">
        <f>"SS2016"&amp;"-"&amp;D2134&amp;"-"&amp;'Order Form'!$P$3&amp;"-5"</f>
        <v>SS2016-0-1-5</v>
      </c>
    </row>
    <row r="2135" spans="1:13" x14ac:dyDescent="0.25">
      <c r="A2135" s="364">
        <f>'Order Form'!A202</f>
        <v>107731</v>
      </c>
      <c r="B2135" s="365">
        <f t="shared" si="138"/>
        <v>107731</v>
      </c>
      <c r="C2135" s="366">
        <f t="shared" si="139"/>
        <v>107731</v>
      </c>
      <c r="D2135" s="367">
        <f>'Order Form'!$N$2</f>
        <v>0</v>
      </c>
      <c r="E2135" s="368">
        <f>'Order Form'!$O$11</f>
        <v>0</v>
      </c>
      <c r="F2135" s="368" t="str">
        <f>IF(ISBLANK('Order Form'!$O$12),"",'Order Form'!$O$12)</f>
        <v/>
      </c>
      <c r="G2135" s="369">
        <f t="shared" ca="1" si="141"/>
        <v>42157</v>
      </c>
      <c r="H2135" s="370">
        <f>'Order Form'!$O$13</f>
        <v>0</v>
      </c>
      <c r="I2135" s="371">
        <f>'Order Form'!E202</f>
        <v>12.5</v>
      </c>
      <c r="J2135" s="372">
        <f>'Order Form'!O202</f>
        <v>0</v>
      </c>
      <c r="K2135" s="367" t="str">
        <f t="shared" si="140"/>
        <v>F</v>
      </c>
      <c r="L21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5" s="367" t="str">
        <f>"SS2016"&amp;"-"&amp;D2135&amp;"-"&amp;'Order Form'!$P$3&amp;"-5"</f>
        <v>SS2016-0-1-5</v>
      </c>
    </row>
    <row r="2136" spans="1:13" x14ac:dyDescent="0.25">
      <c r="A2136" s="364">
        <f>'Order Form'!A203</f>
        <v>108704</v>
      </c>
      <c r="B2136" s="365">
        <f t="shared" si="138"/>
        <v>108704</v>
      </c>
      <c r="C2136" s="366">
        <f t="shared" si="139"/>
        <v>108704</v>
      </c>
      <c r="D2136" s="367">
        <f>'Order Form'!$N$2</f>
        <v>0</v>
      </c>
      <c r="E2136" s="368">
        <f>'Order Form'!$O$11</f>
        <v>0</v>
      </c>
      <c r="F2136" s="368" t="str">
        <f>IF(ISBLANK('Order Form'!$O$12),"",'Order Form'!$O$12)</f>
        <v/>
      </c>
      <c r="G2136" s="369">
        <f t="shared" ca="1" si="141"/>
        <v>42157</v>
      </c>
      <c r="H2136" s="370">
        <f>'Order Form'!$O$13</f>
        <v>0</v>
      </c>
      <c r="I2136" s="371">
        <f>'Order Form'!E203</f>
        <v>12.5</v>
      </c>
      <c r="J2136" s="372">
        <f>'Order Form'!O203</f>
        <v>0</v>
      </c>
      <c r="K2136" s="367" t="str">
        <f t="shared" si="140"/>
        <v>F</v>
      </c>
      <c r="L21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6" s="367" t="str">
        <f>"SS2016"&amp;"-"&amp;D2136&amp;"-"&amp;'Order Form'!$P$3&amp;"-5"</f>
        <v>SS2016-0-1-5</v>
      </c>
    </row>
    <row r="2137" spans="1:13" x14ac:dyDescent="0.25">
      <c r="A2137" s="364">
        <f>'Order Form'!A204</f>
        <v>111660.789</v>
      </c>
      <c r="B2137" s="365">
        <f t="shared" si="138"/>
        <v>111660.789</v>
      </c>
      <c r="C2137" s="366">
        <f t="shared" si="139"/>
        <v>111660.789</v>
      </c>
      <c r="D2137" s="367">
        <f>'Order Form'!$N$2</f>
        <v>0</v>
      </c>
      <c r="E2137" s="368">
        <f>'Order Form'!$O$11</f>
        <v>0</v>
      </c>
      <c r="F2137" s="368" t="str">
        <f>IF(ISBLANK('Order Form'!$O$12),"",'Order Form'!$O$12)</f>
        <v/>
      </c>
      <c r="G2137" s="369">
        <f t="shared" ca="1" si="141"/>
        <v>42157</v>
      </c>
      <c r="H2137" s="370">
        <f>'Order Form'!$O$13</f>
        <v>0</v>
      </c>
      <c r="I2137" s="371">
        <f>'Order Form'!E204</f>
        <v>12.5</v>
      </c>
      <c r="J2137" s="372">
        <f>'Order Form'!O204</f>
        <v>0</v>
      </c>
      <c r="K2137" s="367" t="str">
        <f t="shared" si="140"/>
        <v>F</v>
      </c>
      <c r="L21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7" s="367" t="str">
        <f>"SS2016"&amp;"-"&amp;D2137&amp;"-"&amp;'Order Form'!$P$3&amp;"-5"</f>
        <v>SS2016-0-1-5</v>
      </c>
    </row>
    <row r="2138" spans="1:13" x14ac:dyDescent="0.25">
      <c r="A2138" s="364">
        <f>'Order Form'!A205</f>
        <v>107745</v>
      </c>
      <c r="B2138" s="365">
        <f t="shared" si="138"/>
        <v>107745</v>
      </c>
      <c r="C2138" s="366">
        <f t="shared" si="139"/>
        <v>107745</v>
      </c>
      <c r="D2138" s="367">
        <f>'Order Form'!$N$2</f>
        <v>0</v>
      </c>
      <c r="E2138" s="368">
        <f>'Order Form'!$O$11</f>
        <v>0</v>
      </c>
      <c r="F2138" s="368" t="str">
        <f>IF(ISBLANK('Order Form'!$O$12),"",'Order Form'!$O$12)</f>
        <v/>
      </c>
      <c r="G2138" s="369">
        <f t="shared" ca="1" si="141"/>
        <v>42157</v>
      </c>
      <c r="H2138" s="370">
        <f>'Order Form'!$O$13</f>
        <v>0</v>
      </c>
      <c r="I2138" s="371">
        <f>'Order Form'!E205</f>
        <v>12.5</v>
      </c>
      <c r="J2138" s="372">
        <f>'Order Form'!O205</f>
        <v>0</v>
      </c>
      <c r="K2138" s="367" t="str">
        <f t="shared" si="140"/>
        <v>F</v>
      </c>
      <c r="L21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8" s="367" t="str">
        <f>"SS2016"&amp;"-"&amp;D2138&amp;"-"&amp;'Order Form'!$P$3&amp;"-5"</f>
        <v>SS2016-0-1-5</v>
      </c>
    </row>
    <row r="2139" spans="1:13" x14ac:dyDescent="0.25">
      <c r="A2139" s="364">
        <f>'Order Form'!A206</f>
        <v>111661.55499999999</v>
      </c>
      <c r="B2139" s="365">
        <f t="shared" si="138"/>
        <v>111661.55499999999</v>
      </c>
      <c r="C2139" s="366">
        <f t="shared" si="139"/>
        <v>111661.55499999999</v>
      </c>
      <c r="D2139" s="367">
        <f>'Order Form'!$N$2</f>
        <v>0</v>
      </c>
      <c r="E2139" s="368">
        <f>'Order Form'!$O$11</f>
        <v>0</v>
      </c>
      <c r="F2139" s="368" t="str">
        <f>IF(ISBLANK('Order Form'!$O$12),"",'Order Form'!$O$12)</f>
        <v/>
      </c>
      <c r="G2139" s="369">
        <f t="shared" ca="1" si="141"/>
        <v>42157</v>
      </c>
      <c r="H2139" s="370">
        <f>'Order Form'!$O$13</f>
        <v>0</v>
      </c>
      <c r="I2139" s="371">
        <f>'Order Form'!E206</f>
        <v>12.5</v>
      </c>
      <c r="J2139" s="372">
        <f>'Order Form'!O206</f>
        <v>0</v>
      </c>
      <c r="K2139" s="367" t="str">
        <f t="shared" si="140"/>
        <v>F</v>
      </c>
      <c r="L21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39" s="367" t="str">
        <f>"SS2016"&amp;"-"&amp;D2139&amp;"-"&amp;'Order Form'!$P$3&amp;"-5"</f>
        <v>SS2016-0-1-5</v>
      </c>
    </row>
    <row r="2140" spans="1:13" x14ac:dyDescent="0.25">
      <c r="A2140" s="364">
        <f>'Order Form'!A207</f>
        <v>100060</v>
      </c>
      <c r="B2140" s="365">
        <f t="shared" si="138"/>
        <v>100060</v>
      </c>
      <c r="C2140" s="366">
        <f t="shared" si="139"/>
        <v>100060</v>
      </c>
      <c r="D2140" s="367">
        <f>'Order Form'!$N$2</f>
        <v>0</v>
      </c>
      <c r="E2140" s="368">
        <f>'Order Form'!$O$11</f>
        <v>0</v>
      </c>
      <c r="F2140" s="368" t="str">
        <f>IF(ISBLANK('Order Form'!$O$12),"",'Order Form'!$O$12)</f>
        <v/>
      </c>
      <c r="G2140" s="369">
        <f t="shared" ca="1" si="141"/>
        <v>42157</v>
      </c>
      <c r="H2140" s="370">
        <f>'Order Form'!$O$13</f>
        <v>0</v>
      </c>
      <c r="I2140" s="371">
        <f>'Order Form'!E207</f>
        <v>12.5</v>
      </c>
      <c r="J2140" s="372">
        <f>'Order Form'!O207</f>
        <v>0</v>
      </c>
      <c r="K2140" s="367" t="str">
        <f t="shared" si="140"/>
        <v>F</v>
      </c>
      <c r="L21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0" s="367" t="str">
        <f>"SS2016"&amp;"-"&amp;D2140&amp;"-"&amp;'Order Form'!$P$3&amp;"-5"</f>
        <v>SS2016-0-1-5</v>
      </c>
    </row>
    <row r="2141" spans="1:13" x14ac:dyDescent="0.25">
      <c r="A2141" s="364">
        <f>'Order Form'!A208</f>
        <v>111640.5</v>
      </c>
      <c r="B2141" s="365">
        <f t="shared" si="138"/>
        <v>111640.5</v>
      </c>
      <c r="C2141" s="366">
        <f t="shared" si="139"/>
        <v>111640.5</v>
      </c>
      <c r="D2141" s="367">
        <f>'Order Form'!$N$2</f>
        <v>0</v>
      </c>
      <c r="E2141" s="368">
        <f>'Order Form'!$O$11</f>
        <v>0</v>
      </c>
      <c r="F2141" s="368" t="str">
        <f>IF(ISBLANK('Order Form'!$O$12),"",'Order Form'!$O$12)</f>
        <v/>
      </c>
      <c r="G2141" s="369">
        <f t="shared" ca="1" si="141"/>
        <v>42157</v>
      </c>
      <c r="H2141" s="370">
        <f>'Order Form'!$O$13</f>
        <v>0</v>
      </c>
      <c r="I2141" s="371">
        <f>'Order Form'!E208</f>
        <v>12.5</v>
      </c>
      <c r="J2141" s="372">
        <f>'Order Form'!O208</f>
        <v>0</v>
      </c>
      <c r="K2141" s="367" t="str">
        <f t="shared" si="140"/>
        <v>F</v>
      </c>
      <c r="L21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1" s="367" t="str">
        <f>"SS2016"&amp;"-"&amp;D2141&amp;"-"&amp;'Order Form'!$P$3&amp;"-5"</f>
        <v>SS2016-0-1-5</v>
      </c>
    </row>
    <row r="2142" spans="1:13" x14ac:dyDescent="0.25">
      <c r="A2142" s="364">
        <f>'Order Form'!A209</f>
        <v>111630.75199999999</v>
      </c>
      <c r="B2142" s="365">
        <f t="shared" si="138"/>
        <v>111630.75199999999</v>
      </c>
      <c r="C2142" s="366">
        <f t="shared" si="139"/>
        <v>111630.75199999999</v>
      </c>
      <c r="D2142" s="367">
        <f>'Order Form'!$N$2</f>
        <v>0</v>
      </c>
      <c r="E2142" s="368">
        <f>'Order Form'!$O$11</f>
        <v>0</v>
      </c>
      <c r="F2142" s="368" t="str">
        <f>IF(ISBLANK('Order Form'!$O$12),"",'Order Form'!$O$12)</f>
        <v/>
      </c>
      <c r="G2142" s="369">
        <f t="shared" ca="1" si="141"/>
        <v>42157</v>
      </c>
      <c r="H2142" s="370">
        <f>'Order Form'!$O$13</f>
        <v>0</v>
      </c>
      <c r="I2142" s="371">
        <f>'Order Form'!E209</f>
        <v>12.5</v>
      </c>
      <c r="J2142" s="372">
        <f>'Order Form'!O209</f>
        <v>0</v>
      </c>
      <c r="K2142" s="367" t="str">
        <f t="shared" si="140"/>
        <v>F</v>
      </c>
      <c r="L21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2" s="367" t="str">
        <f>"SS2016"&amp;"-"&amp;D2142&amp;"-"&amp;'Order Form'!$P$3&amp;"-5"</f>
        <v>SS2016-0-1-5</v>
      </c>
    </row>
    <row r="2143" spans="1:13" x14ac:dyDescent="0.25">
      <c r="A2143" s="364">
        <f>'Order Form'!A210</f>
        <v>108693</v>
      </c>
      <c r="B2143" s="365">
        <f t="shared" ref="B2143:B2206" si="142">A2143</f>
        <v>108693</v>
      </c>
      <c r="C2143" s="366">
        <f t="shared" ref="C2143:C2206" si="143">IF(B2143=0,A2143,B2143)</f>
        <v>108693</v>
      </c>
      <c r="D2143" s="367">
        <f>'Order Form'!$N$2</f>
        <v>0</v>
      </c>
      <c r="E2143" s="368">
        <f>'Order Form'!$O$11</f>
        <v>0</v>
      </c>
      <c r="F2143" s="368" t="str">
        <f>IF(ISBLANK('Order Form'!$O$12),"",'Order Form'!$O$12)</f>
        <v/>
      </c>
      <c r="G2143" s="369">
        <f t="shared" ca="1" si="141"/>
        <v>42157</v>
      </c>
      <c r="H2143" s="370">
        <f>'Order Form'!$O$13</f>
        <v>0</v>
      </c>
      <c r="I2143" s="371">
        <f>'Order Form'!E210</f>
        <v>12.5</v>
      </c>
      <c r="J2143" s="372">
        <f>'Order Form'!O210</f>
        <v>0</v>
      </c>
      <c r="K2143" s="367" t="str">
        <f t="shared" ref="K2143:K2206" si="144">IF(J2143=0,"F","T")</f>
        <v>F</v>
      </c>
      <c r="L21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3" s="367" t="str">
        <f>"SS2016"&amp;"-"&amp;D2143&amp;"-"&amp;'Order Form'!$P$3&amp;"-5"</f>
        <v>SS2016-0-1-5</v>
      </c>
    </row>
    <row r="2144" spans="1:13" x14ac:dyDescent="0.25">
      <c r="A2144" s="364">
        <f>'Order Form'!A211</f>
        <v>108694</v>
      </c>
      <c r="B2144" s="365">
        <f t="shared" si="142"/>
        <v>108694</v>
      </c>
      <c r="C2144" s="366">
        <f t="shared" si="143"/>
        <v>108694</v>
      </c>
      <c r="D2144" s="367">
        <f>'Order Form'!$N$2</f>
        <v>0</v>
      </c>
      <c r="E2144" s="368">
        <f>'Order Form'!$O$11</f>
        <v>0</v>
      </c>
      <c r="F2144" s="368" t="str">
        <f>IF(ISBLANK('Order Form'!$O$12),"",'Order Form'!$O$12)</f>
        <v/>
      </c>
      <c r="G2144" s="369">
        <f t="shared" ca="1" si="141"/>
        <v>42157</v>
      </c>
      <c r="H2144" s="370">
        <f>'Order Form'!$O$13</f>
        <v>0</v>
      </c>
      <c r="I2144" s="371">
        <f>'Order Form'!E211</f>
        <v>12.5</v>
      </c>
      <c r="J2144" s="372">
        <f>'Order Form'!O211</f>
        <v>0</v>
      </c>
      <c r="K2144" s="367" t="str">
        <f t="shared" si="144"/>
        <v>F</v>
      </c>
      <c r="L21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4" s="367" t="str">
        <f>"SS2016"&amp;"-"&amp;D2144&amp;"-"&amp;'Order Form'!$P$3&amp;"-5"</f>
        <v>SS2016-0-1-5</v>
      </c>
    </row>
    <row r="2145" spans="1:13" x14ac:dyDescent="0.25">
      <c r="A2145" s="364">
        <f>'Order Form'!A212</f>
        <v>111658.409</v>
      </c>
      <c r="B2145" s="365">
        <f t="shared" si="142"/>
        <v>111658.409</v>
      </c>
      <c r="C2145" s="366">
        <f t="shared" si="143"/>
        <v>111658.409</v>
      </c>
      <c r="D2145" s="367">
        <f>'Order Form'!$N$2</f>
        <v>0</v>
      </c>
      <c r="E2145" s="368">
        <f>'Order Form'!$O$11</f>
        <v>0</v>
      </c>
      <c r="F2145" s="368" t="str">
        <f>IF(ISBLANK('Order Form'!$O$12),"",'Order Form'!$O$12)</f>
        <v/>
      </c>
      <c r="G2145" s="369">
        <f t="shared" ca="1" si="141"/>
        <v>42157</v>
      </c>
      <c r="H2145" s="370">
        <f>'Order Form'!$O$13</f>
        <v>0</v>
      </c>
      <c r="I2145" s="371">
        <f>'Order Form'!E212</f>
        <v>12.5</v>
      </c>
      <c r="J2145" s="372">
        <f>'Order Form'!O212</f>
        <v>0</v>
      </c>
      <c r="K2145" s="367" t="str">
        <f t="shared" si="144"/>
        <v>F</v>
      </c>
      <c r="L21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5" s="367" t="str">
        <f>"SS2016"&amp;"-"&amp;D2145&amp;"-"&amp;'Order Form'!$P$3&amp;"-5"</f>
        <v>SS2016-0-1-5</v>
      </c>
    </row>
    <row r="2146" spans="1:13" x14ac:dyDescent="0.25">
      <c r="A2146" s="364">
        <f>'Order Form'!A213</f>
        <v>100069</v>
      </c>
      <c r="B2146" s="365">
        <f t="shared" si="142"/>
        <v>100069</v>
      </c>
      <c r="C2146" s="366">
        <f t="shared" si="143"/>
        <v>100069</v>
      </c>
      <c r="D2146" s="367">
        <f>'Order Form'!$N$2</f>
        <v>0</v>
      </c>
      <c r="E2146" s="368">
        <f>'Order Form'!$O$11</f>
        <v>0</v>
      </c>
      <c r="F2146" s="368" t="str">
        <f>IF(ISBLANK('Order Form'!$O$12),"",'Order Form'!$O$12)</f>
        <v/>
      </c>
      <c r="G2146" s="369">
        <f t="shared" ca="1" si="141"/>
        <v>42157</v>
      </c>
      <c r="H2146" s="370">
        <f>'Order Form'!$O$13</f>
        <v>0</v>
      </c>
      <c r="I2146" s="371">
        <f>'Order Form'!E213</f>
        <v>12.5</v>
      </c>
      <c r="J2146" s="372">
        <f>'Order Form'!O213</f>
        <v>0</v>
      </c>
      <c r="K2146" s="367" t="str">
        <f t="shared" si="144"/>
        <v>F</v>
      </c>
      <c r="L21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6" s="367" t="str">
        <f>"SS2016"&amp;"-"&amp;D2146&amp;"-"&amp;'Order Form'!$P$3&amp;"-5"</f>
        <v>SS2016-0-1-5</v>
      </c>
    </row>
    <row r="2147" spans="1:13" x14ac:dyDescent="0.25">
      <c r="A2147" s="364">
        <f>'Order Form'!A214</f>
        <v>111659.845</v>
      </c>
      <c r="B2147" s="365">
        <f t="shared" si="142"/>
        <v>111659.845</v>
      </c>
      <c r="C2147" s="366">
        <f t="shared" si="143"/>
        <v>111659.845</v>
      </c>
      <c r="D2147" s="367">
        <f>'Order Form'!$N$2</f>
        <v>0</v>
      </c>
      <c r="E2147" s="368">
        <f>'Order Form'!$O$11</f>
        <v>0</v>
      </c>
      <c r="F2147" s="368" t="str">
        <f>IF(ISBLANK('Order Form'!$O$12),"",'Order Form'!$O$12)</f>
        <v/>
      </c>
      <c r="G2147" s="369">
        <f t="shared" ca="1" si="141"/>
        <v>42157</v>
      </c>
      <c r="H2147" s="370">
        <f>'Order Form'!$O$13</f>
        <v>0</v>
      </c>
      <c r="I2147" s="371">
        <f>'Order Form'!E214</f>
        <v>12.5</v>
      </c>
      <c r="J2147" s="372">
        <f>'Order Form'!O214</f>
        <v>0</v>
      </c>
      <c r="K2147" s="367" t="str">
        <f t="shared" si="144"/>
        <v>F</v>
      </c>
      <c r="L21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7" s="367" t="str">
        <f>"SS2016"&amp;"-"&amp;D2147&amp;"-"&amp;'Order Form'!$P$3&amp;"-5"</f>
        <v>SS2016-0-1-5</v>
      </c>
    </row>
    <row r="2148" spans="1:13" x14ac:dyDescent="0.25">
      <c r="A2148" s="364">
        <f>'Order Form'!A215</f>
        <v>108695</v>
      </c>
      <c r="B2148" s="365">
        <f t="shared" si="142"/>
        <v>108695</v>
      </c>
      <c r="C2148" s="366">
        <f t="shared" si="143"/>
        <v>108695</v>
      </c>
      <c r="D2148" s="367">
        <f>'Order Form'!$N$2</f>
        <v>0</v>
      </c>
      <c r="E2148" s="368">
        <f>'Order Form'!$O$11</f>
        <v>0</v>
      </c>
      <c r="F2148" s="368" t="str">
        <f>IF(ISBLANK('Order Form'!$O$12),"",'Order Form'!$O$12)</f>
        <v/>
      </c>
      <c r="G2148" s="369">
        <f t="shared" ca="1" si="141"/>
        <v>42157</v>
      </c>
      <c r="H2148" s="370">
        <f>'Order Form'!$O$13</f>
        <v>0</v>
      </c>
      <c r="I2148" s="371">
        <f>'Order Form'!E215</f>
        <v>12.5</v>
      </c>
      <c r="J2148" s="372">
        <f>'Order Form'!O215</f>
        <v>0</v>
      </c>
      <c r="K2148" s="367" t="str">
        <f t="shared" si="144"/>
        <v>F</v>
      </c>
      <c r="L21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8" s="367" t="str">
        <f>"SS2016"&amp;"-"&amp;D2148&amp;"-"&amp;'Order Form'!$P$3&amp;"-5"</f>
        <v>SS2016-0-1-5</v>
      </c>
    </row>
    <row r="2149" spans="1:13" x14ac:dyDescent="0.25">
      <c r="A2149" s="364">
        <f>'Order Form'!A216</f>
        <v>111657.55499999999</v>
      </c>
      <c r="B2149" s="365">
        <f t="shared" si="142"/>
        <v>111657.55499999999</v>
      </c>
      <c r="C2149" s="366">
        <f t="shared" si="143"/>
        <v>111657.55499999999</v>
      </c>
      <c r="D2149" s="367">
        <f>'Order Form'!$N$2</f>
        <v>0</v>
      </c>
      <c r="E2149" s="368">
        <f>'Order Form'!$O$11</f>
        <v>0</v>
      </c>
      <c r="F2149" s="368" t="str">
        <f>IF(ISBLANK('Order Form'!$O$12),"",'Order Form'!$O$12)</f>
        <v/>
      </c>
      <c r="G2149" s="369">
        <f t="shared" ca="1" si="141"/>
        <v>42157</v>
      </c>
      <c r="H2149" s="370">
        <f>'Order Form'!$O$13</f>
        <v>0</v>
      </c>
      <c r="I2149" s="371">
        <f>'Order Form'!E216</f>
        <v>12.5</v>
      </c>
      <c r="J2149" s="372">
        <f>'Order Form'!O216</f>
        <v>0</v>
      </c>
      <c r="K2149" s="367" t="str">
        <f t="shared" si="144"/>
        <v>F</v>
      </c>
      <c r="L21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49" s="367" t="str">
        <f>"SS2016"&amp;"-"&amp;D2149&amp;"-"&amp;'Order Form'!$P$3&amp;"-5"</f>
        <v>SS2016-0-1-5</v>
      </c>
    </row>
    <row r="2150" spans="1:13" x14ac:dyDescent="0.25">
      <c r="A2150" s="364">
        <f>'Order Form'!A217</f>
        <v>108701</v>
      </c>
      <c r="B2150" s="365">
        <f t="shared" si="142"/>
        <v>108701</v>
      </c>
      <c r="C2150" s="366">
        <f t="shared" si="143"/>
        <v>108701</v>
      </c>
      <c r="D2150" s="367">
        <f>'Order Form'!$N$2</f>
        <v>0</v>
      </c>
      <c r="E2150" s="368">
        <f>'Order Form'!$O$11</f>
        <v>0</v>
      </c>
      <c r="F2150" s="368" t="str">
        <f>IF(ISBLANK('Order Form'!$O$12),"",'Order Form'!$O$12)</f>
        <v/>
      </c>
      <c r="G2150" s="369">
        <f t="shared" ca="1" si="141"/>
        <v>42157</v>
      </c>
      <c r="H2150" s="370">
        <f>'Order Form'!$O$13</f>
        <v>0</v>
      </c>
      <c r="I2150" s="371">
        <f>'Order Form'!E217</f>
        <v>12.5</v>
      </c>
      <c r="J2150" s="372">
        <f>'Order Form'!O217</f>
        <v>0</v>
      </c>
      <c r="K2150" s="367" t="str">
        <f t="shared" si="144"/>
        <v>F</v>
      </c>
      <c r="L21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0" s="367" t="str">
        <f>"SS2016"&amp;"-"&amp;D2150&amp;"-"&amp;'Order Form'!$P$3&amp;"-5"</f>
        <v>SS2016-0-1-5</v>
      </c>
    </row>
    <row r="2151" spans="1:13" x14ac:dyDescent="0.25">
      <c r="A2151" s="364">
        <f>'Order Form'!A218</f>
        <v>108702</v>
      </c>
      <c r="B2151" s="365">
        <f t="shared" si="142"/>
        <v>108702</v>
      </c>
      <c r="C2151" s="366">
        <f t="shared" si="143"/>
        <v>108702</v>
      </c>
      <c r="D2151" s="367">
        <f>'Order Form'!$N$2</f>
        <v>0</v>
      </c>
      <c r="E2151" s="368">
        <f>'Order Form'!$O$11</f>
        <v>0</v>
      </c>
      <c r="F2151" s="368" t="str">
        <f>IF(ISBLANK('Order Form'!$O$12),"",'Order Form'!$O$12)</f>
        <v/>
      </c>
      <c r="G2151" s="369">
        <f t="shared" ca="1" si="141"/>
        <v>42157</v>
      </c>
      <c r="H2151" s="370">
        <f>'Order Form'!$O$13</f>
        <v>0</v>
      </c>
      <c r="I2151" s="371">
        <f>'Order Form'!E218</f>
        <v>12.5</v>
      </c>
      <c r="J2151" s="372">
        <f>'Order Form'!O218</f>
        <v>0</v>
      </c>
      <c r="K2151" s="367" t="str">
        <f t="shared" si="144"/>
        <v>F</v>
      </c>
      <c r="L21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1" s="367" t="str">
        <f>"SS2016"&amp;"-"&amp;D2151&amp;"-"&amp;'Order Form'!$P$3&amp;"-5"</f>
        <v>SS2016-0-1-5</v>
      </c>
    </row>
    <row r="2152" spans="1:13" x14ac:dyDescent="0.25">
      <c r="A2152" s="364">
        <f>'Order Form'!A219</f>
        <v>111649.901</v>
      </c>
      <c r="B2152" s="365">
        <f t="shared" si="142"/>
        <v>111649.901</v>
      </c>
      <c r="C2152" s="366">
        <f t="shared" si="143"/>
        <v>111649.901</v>
      </c>
      <c r="D2152" s="367">
        <f>'Order Form'!$N$2</f>
        <v>0</v>
      </c>
      <c r="E2152" s="368">
        <f>'Order Form'!$O$11</f>
        <v>0</v>
      </c>
      <c r="F2152" s="368" t="str">
        <f>IF(ISBLANK('Order Form'!$O$12),"",'Order Form'!$O$12)</f>
        <v/>
      </c>
      <c r="G2152" s="369">
        <f t="shared" ca="1" si="141"/>
        <v>42157</v>
      </c>
      <c r="H2152" s="370">
        <f>'Order Form'!$O$13</f>
        <v>0</v>
      </c>
      <c r="I2152" s="371">
        <f>'Order Form'!E219</f>
        <v>12.5</v>
      </c>
      <c r="J2152" s="372">
        <f>'Order Form'!O219</f>
        <v>0</v>
      </c>
      <c r="K2152" s="367" t="str">
        <f t="shared" si="144"/>
        <v>F</v>
      </c>
      <c r="L21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2" s="367" t="str">
        <f>"SS2016"&amp;"-"&amp;D2152&amp;"-"&amp;'Order Form'!$P$3&amp;"-5"</f>
        <v>SS2016-0-1-5</v>
      </c>
    </row>
    <row r="2153" spans="1:13" x14ac:dyDescent="0.25">
      <c r="A2153" s="364">
        <f>'Order Form'!A220</f>
        <v>111648.55499999999</v>
      </c>
      <c r="B2153" s="365">
        <f t="shared" si="142"/>
        <v>111648.55499999999</v>
      </c>
      <c r="C2153" s="366">
        <f t="shared" si="143"/>
        <v>111648.55499999999</v>
      </c>
      <c r="D2153" s="367">
        <f>'Order Form'!$N$2</f>
        <v>0</v>
      </c>
      <c r="E2153" s="368">
        <f>'Order Form'!$O$11</f>
        <v>0</v>
      </c>
      <c r="F2153" s="368" t="str">
        <f>IF(ISBLANK('Order Form'!$O$12),"",'Order Form'!$O$12)</f>
        <v/>
      </c>
      <c r="G2153" s="369">
        <f t="shared" ca="1" si="141"/>
        <v>42157</v>
      </c>
      <c r="H2153" s="370">
        <f>'Order Form'!$O$13</f>
        <v>0</v>
      </c>
      <c r="I2153" s="371">
        <f>'Order Form'!E220</f>
        <v>12.5</v>
      </c>
      <c r="J2153" s="372">
        <f>'Order Form'!O220</f>
        <v>0</v>
      </c>
      <c r="K2153" s="367" t="str">
        <f t="shared" si="144"/>
        <v>F</v>
      </c>
      <c r="L21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3" s="367" t="str">
        <f>"SS2016"&amp;"-"&amp;D2153&amp;"-"&amp;'Order Form'!$P$3&amp;"-5"</f>
        <v>SS2016-0-1-5</v>
      </c>
    </row>
    <row r="2154" spans="1:13" x14ac:dyDescent="0.25">
      <c r="A2154" s="364">
        <f>'Order Form'!A221</f>
        <v>111419</v>
      </c>
      <c r="B2154" s="365">
        <f t="shared" si="142"/>
        <v>111419</v>
      </c>
      <c r="C2154" s="366">
        <f t="shared" si="143"/>
        <v>111419</v>
      </c>
      <c r="D2154" s="367">
        <f>'Order Form'!$N$2</f>
        <v>0</v>
      </c>
      <c r="E2154" s="368">
        <f>'Order Form'!$O$11</f>
        <v>0</v>
      </c>
      <c r="F2154" s="368" t="str">
        <f>IF(ISBLANK('Order Form'!$O$12),"",'Order Form'!$O$12)</f>
        <v/>
      </c>
      <c r="G2154" s="369">
        <f t="shared" ca="1" si="141"/>
        <v>42157</v>
      </c>
      <c r="H2154" s="370">
        <f>'Order Form'!$O$13</f>
        <v>0</v>
      </c>
      <c r="I2154" s="371">
        <f>'Order Form'!E221</f>
        <v>12.5</v>
      </c>
      <c r="J2154" s="372">
        <f>'Order Form'!O221</f>
        <v>0</v>
      </c>
      <c r="K2154" s="367" t="str">
        <f t="shared" si="144"/>
        <v>F</v>
      </c>
      <c r="L21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4" s="367" t="str">
        <f>"SS2016"&amp;"-"&amp;D2154&amp;"-"&amp;'Order Form'!$P$3&amp;"-5"</f>
        <v>SS2016-0-1-5</v>
      </c>
    </row>
    <row r="2155" spans="1:13" x14ac:dyDescent="0.25">
      <c r="A2155" s="364">
        <f>'Order Form'!A222</f>
        <v>111420</v>
      </c>
      <c r="B2155" s="365">
        <f t="shared" si="142"/>
        <v>111420</v>
      </c>
      <c r="C2155" s="366">
        <f t="shared" si="143"/>
        <v>111420</v>
      </c>
      <c r="D2155" s="367">
        <f>'Order Form'!$N$2</f>
        <v>0</v>
      </c>
      <c r="E2155" s="368">
        <f>'Order Form'!$O$11</f>
        <v>0</v>
      </c>
      <c r="F2155" s="368" t="str">
        <f>IF(ISBLANK('Order Form'!$O$12),"",'Order Form'!$O$12)</f>
        <v/>
      </c>
      <c r="G2155" s="369">
        <f t="shared" ca="1" si="141"/>
        <v>42157</v>
      </c>
      <c r="H2155" s="370">
        <f>'Order Form'!$O$13</f>
        <v>0</v>
      </c>
      <c r="I2155" s="371">
        <f>'Order Form'!E222</f>
        <v>12.5</v>
      </c>
      <c r="J2155" s="372">
        <f>'Order Form'!O222</f>
        <v>0</v>
      </c>
      <c r="K2155" s="367" t="str">
        <f t="shared" si="144"/>
        <v>F</v>
      </c>
      <c r="L21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5" s="367" t="str">
        <f>"SS2016"&amp;"-"&amp;D2155&amp;"-"&amp;'Order Form'!$P$3&amp;"-5"</f>
        <v>SS2016-0-1-5</v>
      </c>
    </row>
    <row r="2156" spans="1:13" x14ac:dyDescent="0.25">
      <c r="A2156" s="364">
        <f>'Order Form'!A223</f>
        <v>111097</v>
      </c>
      <c r="B2156" s="365">
        <f t="shared" si="142"/>
        <v>111097</v>
      </c>
      <c r="C2156" s="366">
        <f t="shared" si="143"/>
        <v>111097</v>
      </c>
      <c r="D2156" s="367">
        <f>'Order Form'!$N$2</f>
        <v>0</v>
      </c>
      <c r="E2156" s="368">
        <f>'Order Form'!$O$11</f>
        <v>0</v>
      </c>
      <c r="F2156" s="368" t="str">
        <f>IF(ISBLANK('Order Form'!$O$12),"",'Order Form'!$O$12)</f>
        <v/>
      </c>
      <c r="G2156" s="369">
        <f t="shared" ca="1" si="141"/>
        <v>42157</v>
      </c>
      <c r="H2156" s="370">
        <f>'Order Form'!$O$13</f>
        <v>0</v>
      </c>
      <c r="I2156" s="371">
        <f>'Order Form'!E223</f>
        <v>12.5</v>
      </c>
      <c r="J2156" s="372">
        <f>'Order Form'!O223</f>
        <v>0</v>
      </c>
      <c r="K2156" s="367" t="str">
        <f t="shared" si="144"/>
        <v>F</v>
      </c>
      <c r="L21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6" s="367" t="str">
        <f>"SS2016"&amp;"-"&amp;D2156&amp;"-"&amp;'Order Form'!$P$3&amp;"-5"</f>
        <v>SS2016-0-1-5</v>
      </c>
    </row>
    <row r="2157" spans="1:13" x14ac:dyDescent="0.25">
      <c r="A2157" s="364">
        <f>'Order Form'!A224</f>
        <v>111651.522</v>
      </c>
      <c r="B2157" s="365">
        <f t="shared" si="142"/>
        <v>111651.522</v>
      </c>
      <c r="C2157" s="366">
        <f t="shared" si="143"/>
        <v>111651.522</v>
      </c>
      <c r="D2157" s="367">
        <f>'Order Form'!$N$2</f>
        <v>0</v>
      </c>
      <c r="E2157" s="368">
        <f>'Order Form'!$O$11</f>
        <v>0</v>
      </c>
      <c r="F2157" s="368" t="str">
        <f>IF(ISBLANK('Order Form'!$O$12),"",'Order Form'!$O$12)</f>
        <v/>
      </c>
      <c r="G2157" s="369">
        <f t="shared" ca="1" si="141"/>
        <v>42157</v>
      </c>
      <c r="H2157" s="370">
        <f>'Order Form'!$O$13</f>
        <v>0</v>
      </c>
      <c r="I2157" s="371">
        <f>'Order Form'!E224</f>
        <v>12.5</v>
      </c>
      <c r="J2157" s="372">
        <f>'Order Form'!O224</f>
        <v>0</v>
      </c>
      <c r="K2157" s="367" t="str">
        <f t="shared" si="144"/>
        <v>F</v>
      </c>
      <c r="L21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7" s="367" t="str">
        <f>"SS2016"&amp;"-"&amp;D2157&amp;"-"&amp;'Order Form'!$P$3&amp;"-5"</f>
        <v>SS2016-0-1-5</v>
      </c>
    </row>
    <row r="2158" spans="1:13" x14ac:dyDescent="0.25">
      <c r="A2158" s="364">
        <f>'Order Form'!A225</f>
        <v>108699</v>
      </c>
      <c r="B2158" s="365">
        <f t="shared" si="142"/>
        <v>108699</v>
      </c>
      <c r="C2158" s="366">
        <f t="shared" si="143"/>
        <v>108699</v>
      </c>
      <c r="D2158" s="367">
        <f>'Order Form'!$N$2</f>
        <v>0</v>
      </c>
      <c r="E2158" s="368">
        <f>'Order Form'!$O$11</f>
        <v>0</v>
      </c>
      <c r="F2158" s="368" t="str">
        <f>IF(ISBLANK('Order Form'!$O$12),"",'Order Form'!$O$12)</f>
        <v/>
      </c>
      <c r="G2158" s="369">
        <f t="shared" ca="1" si="141"/>
        <v>42157</v>
      </c>
      <c r="H2158" s="370">
        <f>'Order Form'!$O$13</f>
        <v>0</v>
      </c>
      <c r="I2158" s="371">
        <f>'Order Form'!E225</f>
        <v>12.5</v>
      </c>
      <c r="J2158" s="372">
        <f>'Order Form'!O225</f>
        <v>0</v>
      </c>
      <c r="K2158" s="367" t="str">
        <f t="shared" si="144"/>
        <v>F</v>
      </c>
      <c r="L21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8" s="367" t="str">
        <f>"SS2016"&amp;"-"&amp;D2158&amp;"-"&amp;'Order Form'!$P$3&amp;"-5"</f>
        <v>SS2016-0-1-5</v>
      </c>
    </row>
    <row r="2159" spans="1:13" x14ac:dyDescent="0.25">
      <c r="A2159" s="364">
        <f>'Order Form'!A226</f>
        <v>111442.901</v>
      </c>
      <c r="B2159" s="365">
        <f t="shared" si="142"/>
        <v>111442.901</v>
      </c>
      <c r="C2159" s="366">
        <f t="shared" si="143"/>
        <v>111442.901</v>
      </c>
      <c r="D2159" s="367">
        <f>'Order Form'!$N$2</f>
        <v>0</v>
      </c>
      <c r="E2159" s="368">
        <f>'Order Form'!$O$11</f>
        <v>0</v>
      </c>
      <c r="F2159" s="368" t="str">
        <f>IF(ISBLANK('Order Form'!$O$12),"",'Order Form'!$O$12)</f>
        <v/>
      </c>
      <c r="G2159" s="369">
        <f t="shared" ca="1" si="141"/>
        <v>42157</v>
      </c>
      <c r="H2159" s="370">
        <f>'Order Form'!$O$13</f>
        <v>0</v>
      </c>
      <c r="I2159" s="371">
        <f>'Order Form'!E226</f>
        <v>12.5</v>
      </c>
      <c r="J2159" s="372">
        <f>'Order Form'!O226</f>
        <v>0</v>
      </c>
      <c r="K2159" s="367" t="str">
        <f t="shared" si="144"/>
        <v>F</v>
      </c>
      <c r="L21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59" s="367" t="str">
        <f>"SS2016"&amp;"-"&amp;D2159&amp;"-"&amp;'Order Form'!$P$3&amp;"-5"</f>
        <v>SS2016-0-1-5</v>
      </c>
    </row>
    <row r="2160" spans="1:13" x14ac:dyDescent="0.25">
      <c r="A2160" s="364">
        <f>'Order Form'!A227</f>
        <v>105815</v>
      </c>
      <c r="B2160" s="365">
        <f t="shared" si="142"/>
        <v>105815</v>
      </c>
      <c r="C2160" s="366">
        <f t="shared" si="143"/>
        <v>105815</v>
      </c>
      <c r="D2160" s="367">
        <f>'Order Form'!$N$2</f>
        <v>0</v>
      </c>
      <c r="E2160" s="368">
        <f>'Order Form'!$O$11</f>
        <v>0</v>
      </c>
      <c r="F2160" s="368" t="str">
        <f>IF(ISBLANK('Order Form'!$O$12),"",'Order Form'!$O$12)</f>
        <v/>
      </c>
      <c r="G2160" s="369">
        <f t="shared" ca="1" si="141"/>
        <v>42157</v>
      </c>
      <c r="H2160" s="370">
        <f>'Order Form'!$O$13</f>
        <v>0</v>
      </c>
      <c r="I2160" s="371">
        <f>'Order Form'!E227</f>
        <v>12.5</v>
      </c>
      <c r="J2160" s="372">
        <f>'Order Form'!O227</f>
        <v>0</v>
      </c>
      <c r="K2160" s="367" t="str">
        <f t="shared" si="144"/>
        <v>F</v>
      </c>
      <c r="L21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0" s="367" t="str">
        <f>"SS2016"&amp;"-"&amp;D2160&amp;"-"&amp;'Order Form'!$P$3&amp;"-5"</f>
        <v>SS2016-0-1-5</v>
      </c>
    </row>
    <row r="2161" spans="1:13" x14ac:dyDescent="0.25">
      <c r="A2161" s="364">
        <f>'Order Form'!A228</f>
        <v>107713</v>
      </c>
      <c r="B2161" s="365">
        <f t="shared" si="142"/>
        <v>107713</v>
      </c>
      <c r="C2161" s="366">
        <f t="shared" si="143"/>
        <v>107713</v>
      </c>
      <c r="D2161" s="367">
        <f>'Order Form'!$N$2</f>
        <v>0</v>
      </c>
      <c r="E2161" s="368">
        <f>'Order Form'!$O$11</f>
        <v>0</v>
      </c>
      <c r="F2161" s="368" t="str">
        <f>IF(ISBLANK('Order Form'!$O$12),"",'Order Form'!$O$12)</f>
        <v/>
      </c>
      <c r="G2161" s="369">
        <f t="shared" ca="1" si="141"/>
        <v>42157</v>
      </c>
      <c r="H2161" s="370">
        <f>'Order Form'!$O$13</f>
        <v>0</v>
      </c>
      <c r="I2161" s="371">
        <f>'Order Form'!E228</f>
        <v>12.5</v>
      </c>
      <c r="J2161" s="372">
        <f>'Order Form'!O228</f>
        <v>0</v>
      </c>
      <c r="K2161" s="367" t="str">
        <f t="shared" si="144"/>
        <v>F</v>
      </c>
      <c r="L21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1" s="367" t="str">
        <f>"SS2016"&amp;"-"&amp;D2161&amp;"-"&amp;'Order Form'!$P$3&amp;"-5"</f>
        <v>SS2016-0-1-5</v>
      </c>
    </row>
    <row r="2162" spans="1:13" x14ac:dyDescent="0.25">
      <c r="A2162" s="364">
        <f>'Order Form'!A229</f>
        <v>108689</v>
      </c>
      <c r="B2162" s="365">
        <f t="shared" si="142"/>
        <v>108689</v>
      </c>
      <c r="C2162" s="366">
        <f t="shared" si="143"/>
        <v>108689</v>
      </c>
      <c r="D2162" s="367">
        <f>'Order Form'!$N$2</f>
        <v>0</v>
      </c>
      <c r="E2162" s="368">
        <f>'Order Form'!$O$11</f>
        <v>0</v>
      </c>
      <c r="F2162" s="368" t="str">
        <f>IF(ISBLANK('Order Form'!$O$12),"",'Order Form'!$O$12)</f>
        <v/>
      </c>
      <c r="G2162" s="369">
        <f t="shared" ca="1" si="141"/>
        <v>42157</v>
      </c>
      <c r="H2162" s="370">
        <f>'Order Form'!$O$13</f>
        <v>0</v>
      </c>
      <c r="I2162" s="371">
        <f>'Order Form'!E229</f>
        <v>12.5</v>
      </c>
      <c r="J2162" s="372">
        <f>'Order Form'!O229</f>
        <v>0</v>
      </c>
      <c r="K2162" s="367" t="str">
        <f t="shared" si="144"/>
        <v>F</v>
      </c>
      <c r="L21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2" s="367" t="str">
        <f>"SS2016"&amp;"-"&amp;D2162&amp;"-"&amp;'Order Form'!$P$3&amp;"-5"</f>
        <v>SS2016-0-1-5</v>
      </c>
    </row>
    <row r="2163" spans="1:13" x14ac:dyDescent="0.25">
      <c r="A2163" s="364">
        <f>'Order Form'!A230</f>
        <v>111653.901</v>
      </c>
      <c r="B2163" s="365">
        <f t="shared" si="142"/>
        <v>111653.901</v>
      </c>
      <c r="C2163" s="366">
        <f t="shared" si="143"/>
        <v>111653.901</v>
      </c>
      <c r="D2163" s="367">
        <f>'Order Form'!$N$2</f>
        <v>0</v>
      </c>
      <c r="E2163" s="368">
        <f>'Order Form'!$O$11</f>
        <v>0</v>
      </c>
      <c r="F2163" s="368" t="str">
        <f>IF(ISBLANK('Order Form'!$O$12),"",'Order Form'!$O$12)</f>
        <v/>
      </c>
      <c r="G2163" s="369">
        <f t="shared" ca="1" si="141"/>
        <v>42157</v>
      </c>
      <c r="H2163" s="370">
        <f>'Order Form'!$O$13</f>
        <v>0</v>
      </c>
      <c r="I2163" s="371">
        <f>'Order Form'!E230</f>
        <v>12.5</v>
      </c>
      <c r="J2163" s="372">
        <f>'Order Form'!O230</f>
        <v>0</v>
      </c>
      <c r="K2163" s="367" t="str">
        <f t="shared" si="144"/>
        <v>F</v>
      </c>
      <c r="L21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3" s="367" t="str">
        <f>"SS2016"&amp;"-"&amp;D2163&amp;"-"&amp;'Order Form'!$P$3&amp;"-5"</f>
        <v>SS2016-0-1-5</v>
      </c>
    </row>
    <row r="2164" spans="1:13" x14ac:dyDescent="0.25">
      <c r="A2164" s="364">
        <f>'Order Form'!A231</f>
        <v>111653.325</v>
      </c>
      <c r="B2164" s="365">
        <f t="shared" si="142"/>
        <v>111653.325</v>
      </c>
      <c r="C2164" s="366">
        <f t="shared" si="143"/>
        <v>111653.325</v>
      </c>
      <c r="D2164" s="367">
        <f>'Order Form'!$N$2</f>
        <v>0</v>
      </c>
      <c r="E2164" s="368">
        <f>'Order Form'!$O$11</f>
        <v>0</v>
      </c>
      <c r="F2164" s="368" t="str">
        <f>IF(ISBLANK('Order Form'!$O$12),"",'Order Form'!$O$12)</f>
        <v/>
      </c>
      <c r="G2164" s="369">
        <f t="shared" ca="1" si="141"/>
        <v>42157</v>
      </c>
      <c r="H2164" s="370">
        <f>'Order Form'!$O$13</f>
        <v>0</v>
      </c>
      <c r="I2164" s="371">
        <f>'Order Form'!E231</f>
        <v>12.5</v>
      </c>
      <c r="J2164" s="372">
        <f>'Order Form'!O231</f>
        <v>0</v>
      </c>
      <c r="K2164" s="367" t="str">
        <f t="shared" si="144"/>
        <v>F</v>
      </c>
      <c r="L21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4" s="367" t="str">
        <f>"SS2016"&amp;"-"&amp;D2164&amp;"-"&amp;'Order Form'!$P$3&amp;"-5"</f>
        <v>SS2016-0-1-5</v>
      </c>
    </row>
    <row r="2165" spans="1:13" x14ac:dyDescent="0.25">
      <c r="A2165" s="364">
        <f>'Order Form'!A232</f>
        <v>100502</v>
      </c>
      <c r="B2165" s="365">
        <f t="shared" si="142"/>
        <v>100502</v>
      </c>
      <c r="C2165" s="366">
        <f t="shared" si="143"/>
        <v>100502</v>
      </c>
      <c r="D2165" s="367">
        <f>'Order Form'!$N$2</f>
        <v>0</v>
      </c>
      <c r="E2165" s="368">
        <f>'Order Form'!$O$11</f>
        <v>0</v>
      </c>
      <c r="F2165" s="368" t="str">
        <f>IF(ISBLANK('Order Form'!$O$12),"",'Order Form'!$O$12)</f>
        <v/>
      </c>
      <c r="G2165" s="369">
        <f t="shared" ca="1" si="141"/>
        <v>42157</v>
      </c>
      <c r="H2165" s="370">
        <f>'Order Form'!$O$13</f>
        <v>0</v>
      </c>
      <c r="I2165" s="371">
        <f>'Order Form'!E232</f>
        <v>12.5</v>
      </c>
      <c r="J2165" s="372">
        <f>'Order Form'!O232</f>
        <v>0</v>
      </c>
      <c r="K2165" s="367" t="str">
        <f t="shared" si="144"/>
        <v>F</v>
      </c>
      <c r="L21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5" s="367" t="str">
        <f>"SS2016"&amp;"-"&amp;D2165&amp;"-"&amp;'Order Form'!$P$3&amp;"-5"</f>
        <v>SS2016-0-1-5</v>
      </c>
    </row>
    <row r="2166" spans="1:13" x14ac:dyDescent="0.25">
      <c r="A2166" s="364">
        <f>'Order Form'!A233</f>
        <v>111650.789</v>
      </c>
      <c r="B2166" s="365">
        <f t="shared" si="142"/>
        <v>111650.789</v>
      </c>
      <c r="C2166" s="366">
        <f t="shared" si="143"/>
        <v>111650.789</v>
      </c>
      <c r="D2166" s="367">
        <f>'Order Form'!$N$2</f>
        <v>0</v>
      </c>
      <c r="E2166" s="368">
        <f>'Order Form'!$O$11</f>
        <v>0</v>
      </c>
      <c r="F2166" s="368" t="str">
        <f>IF(ISBLANK('Order Form'!$O$12),"",'Order Form'!$O$12)</f>
        <v/>
      </c>
      <c r="G2166" s="369">
        <f t="shared" ca="1" si="141"/>
        <v>42157</v>
      </c>
      <c r="H2166" s="370">
        <f>'Order Form'!$O$13</f>
        <v>0</v>
      </c>
      <c r="I2166" s="371">
        <f>'Order Form'!E233</f>
        <v>12.5</v>
      </c>
      <c r="J2166" s="372">
        <f>'Order Form'!O233</f>
        <v>0</v>
      </c>
      <c r="K2166" s="367" t="str">
        <f t="shared" si="144"/>
        <v>F</v>
      </c>
      <c r="L21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6" s="367" t="str">
        <f>"SS2016"&amp;"-"&amp;D2166&amp;"-"&amp;'Order Form'!$P$3&amp;"-5"</f>
        <v>SS2016-0-1-5</v>
      </c>
    </row>
    <row r="2167" spans="1:13" x14ac:dyDescent="0.25">
      <c r="A2167" s="364">
        <f>'Order Form'!A234</f>
        <v>100254</v>
      </c>
      <c r="B2167" s="365">
        <f t="shared" si="142"/>
        <v>100254</v>
      </c>
      <c r="C2167" s="366">
        <f t="shared" si="143"/>
        <v>100254</v>
      </c>
      <c r="D2167" s="367">
        <f>'Order Form'!$N$2</f>
        <v>0</v>
      </c>
      <c r="E2167" s="368">
        <f>'Order Form'!$O$11</f>
        <v>0</v>
      </c>
      <c r="F2167" s="368" t="str">
        <f>IF(ISBLANK('Order Form'!$O$12),"",'Order Form'!$O$12)</f>
        <v/>
      </c>
      <c r="G2167" s="369">
        <f t="shared" ca="1" si="141"/>
        <v>42157</v>
      </c>
      <c r="H2167" s="370">
        <f>'Order Form'!$O$13</f>
        <v>0</v>
      </c>
      <c r="I2167" s="371">
        <f>'Order Form'!E234</f>
        <v>12.5</v>
      </c>
      <c r="J2167" s="372">
        <f>'Order Form'!O234</f>
        <v>0</v>
      </c>
      <c r="K2167" s="367" t="str">
        <f t="shared" si="144"/>
        <v>F</v>
      </c>
      <c r="L21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7" s="367" t="str">
        <f>"SS2016"&amp;"-"&amp;D2167&amp;"-"&amp;'Order Form'!$P$3&amp;"-5"</f>
        <v>SS2016-0-1-5</v>
      </c>
    </row>
    <row r="2168" spans="1:13" x14ac:dyDescent="0.25">
      <c r="A2168" s="364">
        <f>'Order Form'!A235</f>
        <v>111652.791</v>
      </c>
      <c r="B2168" s="365">
        <f t="shared" si="142"/>
        <v>111652.791</v>
      </c>
      <c r="C2168" s="366">
        <f t="shared" si="143"/>
        <v>111652.791</v>
      </c>
      <c r="D2168" s="367">
        <f>'Order Form'!$N$2</f>
        <v>0</v>
      </c>
      <c r="E2168" s="368">
        <f>'Order Form'!$O$11</f>
        <v>0</v>
      </c>
      <c r="F2168" s="368" t="str">
        <f>IF(ISBLANK('Order Form'!$O$12),"",'Order Form'!$O$12)</f>
        <v/>
      </c>
      <c r="G2168" s="369">
        <f t="shared" ca="1" si="141"/>
        <v>42157</v>
      </c>
      <c r="H2168" s="370">
        <f>'Order Form'!$O$13</f>
        <v>0</v>
      </c>
      <c r="I2168" s="371">
        <f>'Order Form'!E235</f>
        <v>12.5</v>
      </c>
      <c r="J2168" s="372">
        <f>'Order Form'!O235</f>
        <v>0</v>
      </c>
      <c r="K2168" s="367" t="str">
        <f t="shared" si="144"/>
        <v>F</v>
      </c>
      <c r="L21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8" s="367" t="str">
        <f>"SS2016"&amp;"-"&amp;D2168&amp;"-"&amp;'Order Form'!$P$3&amp;"-5"</f>
        <v>SS2016-0-1-5</v>
      </c>
    </row>
    <row r="2169" spans="1:13" x14ac:dyDescent="0.25">
      <c r="A2169" s="364">
        <f>'Order Form'!A236</f>
        <v>108756</v>
      </c>
      <c r="B2169" s="365">
        <f t="shared" si="142"/>
        <v>108756</v>
      </c>
      <c r="C2169" s="366">
        <f t="shared" si="143"/>
        <v>108756</v>
      </c>
      <c r="D2169" s="367">
        <f>'Order Form'!$N$2</f>
        <v>0</v>
      </c>
      <c r="E2169" s="368">
        <f>'Order Form'!$O$11</f>
        <v>0</v>
      </c>
      <c r="F2169" s="368" t="str">
        <f>IF(ISBLANK('Order Form'!$O$12),"",'Order Form'!$O$12)</f>
        <v/>
      </c>
      <c r="G2169" s="369">
        <f t="shared" ca="1" si="141"/>
        <v>42157</v>
      </c>
      <c r="H2169" s="370">
        <f>'Order Form'!$O$13</f>
        <v>0</v>
      </c>
      <c r="I2169" s="371">
        <f>'Order Form'!E236</f>
        <v>12.5</v>
      </c>
      <c r="J2169" s="372">
        <f>'Order Form'!O236</f>
        <v>0</v>
      </c>
      <c r="K2169" s="367" t="str">
        <f t="shared" si="144"/>
        <v>F</v>
      </c>
      <c r="L21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69" s="367" t="str">
        <f>"SS2016"&amp;"-"&amp;D2169&amp;"-"&amp;'Order Form'!$P$3&amp;"-5"</f>
        <v>SS2016-0-1-5</v>
      </c>
    </row>
    <row r="2170" spans="1:13" x14ac:dyDescent="0.25">
      <c r="A2170" s="364">
        <f>'Order Form'!A237</f>
        <v>105831</v>
      </c>
      <c r="B2170" s="365">
        <f t="shared" si="142"/>
        <v>105831</v>
      </c>
      <c r="C2170" s="366">
        <f t="shared" si="143"/>
        <v>105831</v>
      </c>
      <c r="D2170" s="367">
        <f>'Order Form'!$N$2</f>
        <v>0</v>
      </c>
      <c r="E2170" s="368">
        <f>'Order Form'!$O$11</f>
        <v>0</v>
      </c>
      <c r="F2170" s="368" t="str">
        <f>IF(ISBLANK('Order Form'!$O$12),"",'Order Form'!$O$12)</f>
        <v/>
      </c>
      <c r="G2170" s="369">
        <f t="shared" ca="1" si="141"/>
        <v>42157</v>
      </c>
      <c r="H2170" s="370">
        <f>'Order Form'!$O$13</f>
        <v>0</v>
      </c>
      <c r="I2170" s="371">
        <f>'Order Form'!E237</f>
        <v>12.5</v>
      </c>
      <c r="J2170" s="372">
        <f>'Order Form'!O237</f>
        <v>0</v>
      </c>
      <c r="K2170" s="367" t="str">
        <f t="shared" si="144"/>
        <v>F</v>
      </c>
      <c r="L21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0" s="367" t="str">
        <f>"SS2016"&amp;"-"&amp;D2170&amp;"-"&amp;'Order Form'!$P$3&amp;"-5"</f>
        <v>SS2016-0-1-5</v>
      </c>
    </row>
    <row r="2171" spans="1:13" x14ac:dyDescent="0.25">
      <c r="A2171" s="364">
        <f>'Order Form'!A238</f>
        <v>100521</v>
      </c>
      <c r="B2171" s="365">
        <f t="shared" si="142"/>
        <v>100521</v>
      </c>
      <c r="C2171" s="366">
        <f t="shared" si="143"/>
        <v>100521</v>
      </c>
      <c r="D2171" s="367">
        <f>'Order Form'!$N$2</f>
        <v>0</v>
      </c>
      <c r="E2171" s="368">
        <f>'Order Form'!$O$11</f>
        <v>0</v>
      </c>
      <c r="F2171" s="368" t="str">
        <f>IF(ISBLANK('Order Form'!$O$12),"",'Order Form'!$O$12)</f>
        <v/>
      </c>
      <c r="G2171" s="369">
        <f t="shared" ca="1" si="141"/>
        <v>42157</v>
      </c>
      <c r="H2171" s="370">
        <f>'Order Form'!$O$13</f>
        <v>0</v>
      </c>
      <c r="I2171" s="371">
        <f>'Order Form'!E238</f>
        <v>12.5</v>
      </c>
      <c r="J2171" s="372">
        <f>'Order Form'!O238</f>
        <v>0</v>
      </c>
      <c r="K2171" s="367" t="str">
        <f t="shared" si="144"/>
        <v>F</v>
      </c>
      <c r="L21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1" s="367" t="str">
        <f>"SS2016"&amp;"-"&amp;D2171&amp;"-"&amp;'Order Form'!$P$3&amp;"-5"</f>
        <v>SS2016-0-1-5</v>
      </c>
    </row>
    <row r="2172" spans="1:13" x14ac:dyDescent="0.25">
      <c r="A2172" s="364">
        <f>'Order Form'!A239</f>
        <v>111442.711</v>
      </c>
      <c r="B2172" s="365">
        <f t="shared" si="142"/>
        <v>111442.711</v>
      </c>
      <c r="C2172" s="366">
        <f t="shared" si="143"/>
        <v>111442.711</v>
      </c>
      <c r="D2172" s="367">
        <f>'Order Form'!$N$2</f>
        <v>0</v>
      </c>
      <c r="E2172" s="368">
        <f>'Order Form'!$O$11</f>
        <v>0</v>
      </c>
      <c r="F2172" s="368" t="str">
        <f>IF(ISBLANK('Order Form'!$O$12),"",'Order Form'!$O$12)</f>
        <v/>
      </c>
      <c r="G2172" s="369">
        <f t="shared" ca="1" si="141"/>
        <v>42157</v>
      </c>
      <c r="H2172" s="370">
        <f>'Order Form'!$O$13</f>
        <v>0</v>
      </c>
      <c r="I2172" s="371">
        <f>'Order Form'!E239</f>
        <v>12.5</v>
      </c>
      <c r="J2172" s="372">
        <f>'Order Form'!O239</f>
        <v>0</v>
      </c>
      <c r="K2172" s="367" t="str">
        <f t="shared" si="144"/>
        <v>F</v>
      </c>
      <c r="L21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2" s="367" t="str">
        <f>"SS2016"&amp;"-"&amp;D2172&amp;"-"&amp;'Order Form'!$P$3&amp;"-5"</f>
        <v>SS2016-0-1-5</v>
      </c>
    </row>
    <row r="2173" spans="1:13" x14ac:dyDescent="0.25">
      <c r="A2173" s="364">
        <f>'Order Form'!A240</f>
        <v>107738</v>
      </c>
      <c r="B2173" s="365">
        <f t="shared" si="142"/>
        <v>107738</v>
      </c>
      <c r="C2173" s="366">
        <f t="shared" si="143"/>
        <v>107738</v>
      </c>
      <c r="D2173" s="367">
        <f>'Order Form'!$N$2</f>
        <v>0</v>
      </c>
      <c r="E2173" s="368">
        <f>'Order Form'!$O$11</f>
        <v>0</v>
      </c>
      <c r="F2173" s="368" t="str">
        <f>IF(ISBLANK('Order Form'!$O$12),"",'Order Form'!$O$12)</f>
        <v/>
      </c>
      <c r="G2173" s="369">
        <f t="shared" ca="1" si="141"/>
        <v>42157</v>
      </c>
      <c r="H2173" s="370">
        <f>'Order Form'!$O$13</f>
        <v>0</v>
      </c>
      <c r="I2173" s="371">
        <f>'Order Form'!E240</f>
        <v>12.5</v>
      </c>
      <c r="J2173" s="372">
        <f>'Order Form'!O240</f>
        <v>0</v>
      </c>
      <c r="K2173" s="367" t="str">
        <f t="shared" si="144"/>
        <v>F</v>
      </c>
      <c r="L21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3" s="367" t="str">
        <f>"SS2016"&amp;"-"&amp;D2173&amp;"-"&amp;'Order Form'!$P$3&amp;"-5"</f>
        <v>SS2016-0-1-5</v>
      </c>
    </row>
    <row r="2174" spans="1:13" x14ac:dyDescent="0.25">
      <c r="A2174" s="364">
        <f>'Order Form'!A241</f>
        <v>108651</v>
      </c>
      <c r="B2174" s="365">
        <f t="shared" si="142"/>
        <v>108651</v>
      </c>
      <c r="C2174" s="366">
        <f t="shared" si="143"/>
        <v>108651</v>
      </c>
      <c r="D2174" s="367">
        <f>'Order Form'!$N$2</f>
        <v>0</v>
      </c>
      <c r="E2174" s="368">
        <f>'Order Form'!$O$11</f>
        <v>0</v>
      </c>
      <c r="F2174" s="368" t="str">
        <f>IF(ISBLANK('Order Form'!$O$12),"",'Order Form'!$O$12)</f>
        <v/>
      </c>
      <c r="G2174" s="369">
        <f t="shared" ca="1" si="141"/>
        <v>42157</v>
      </c>
      <c r="H2174" s="370">
        <f>'Order Form'!$O$13</f>
        <v>0</v>
      </c>
      <c r="I2174" s="371">
        <f>'Order Form'!E241</f>
        <v>14.5</v>
      </c>
      <c r="J2174" s="372">
        <f>'Order Form'!O241</f>
        <v>0</v>
      </c>
      <c r="K2174" s="367" t="str">
        <f t="shared" si="144"/>
        <v>F</v>
      </c>
      <c r="L21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4" s="367" t="str">
        <f>"SS2016"&amp;"-"&amp;D2174&amp;"-"&amp;'Order Form'!$P$3&amp;"-5"</f>
        <v>SS2016-0-1-5</v>
      </c>
    </row>
    <row r="2175" spans="1:13" x14ac:dyDescent="0.25">
      <c r="A2175" s="364">
        <f>'Order Form'!A242</f>
        <v>108652</v>
      </c>
      <c r="B2175" s="365">
        <f t="shared" si="142"/>
        <v>108652</v>
      </c>
      <c r="C2175" s="366">
        <f t="shared" si="143"/>
        <v>108652</v>
      </c>
      <c r="D2175" s="367">
        <f>'Order Form'!$N$2</f>
        <v>0</v>
      </c>
      <c r="E2175" s="368">
        <f>'Order Form'!$O$11</f>
        <v>0</v>
      </c>
      <c r="F2175" s="368" t="str">
        <f>IF(ISBLANK('Order Form'!$O$12),"",'Order Form'!$O$12)</f>
        <v/>
      </c>
      <c r="G2175" s="369">
        <f t="shared" ca="1" si="141"/>
        <v>42157</v>
      </c>
      <c r="H2175" s="370">
        <f>'Order Form'!$O$13</f>
        <v>0</v>
      </c>
      <c r="I2175" s="371">
        <f>'Order Form'!E242</f>
        <v>14.5</v>
      </c>
      <c r="J2175" s="372">
        <f>'Order Form'!O242</f>
        <v>0</v>
      </c>
      <c r="K2175" s="367" t="str">
        <f t="shared" si="144"/>
        <v>F</v>
      </c>
      <c r="L21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5" s="367" t="str">
        <f>"SS2016"&amp;"-"&amp;D2175&amp;"-"&amp;'Order Form'!$P$3&amp;"-5"</f>
        <v>SS2016-0-1-5</v>
      </c>
    </row>
    <row r="2176" spans="1:13" x14ac:dyDescent="0.25">
      <c r="A2176" s="364">
        <f>'Order Form'!A243</f>
        <v>108649</v>
      </c>
      <c r="B2176" s="365">
        <f t="shared" si="142"/>
        <v>108649</v>
      </c>
      <c r="C2176" s="366">
        <f t="shared" si="143"/>
        <v>108649</v>
      </c>
      <c r="D2176" s="367">
        <f>'Order Form'!$N$2</f>
        <v>0</v>
      </c>
      <c r="E2176" s="368">
        <f>'Order Form'!$O$11</f>
        <v>0</v>
      </c>
      <c r="F2176" s="368" t="str">
        <f>IF(ISBLANK('Order Form'!$O$12),"",'Order Form'!$O$12)</f>
        <v/>
      </c>
      <c r="G2176" s="369">
        <f t="shared" ca="1" si="141"/>
        <v>42157</v>
      </c>
      <c r="H2176" s="370">
        <f>'Order Form'!$O$13</f>
        <v>0</v>
      </c>
      <c r="I2176" s="371">
        <f>'Order Form'!E243</f>
        <v>14.5</v>
      </c>
      <c r="J2176" s="372">
        <f>'Order Form'!O243</f>
        <v>0</v>
      </c>
      <c r="K2176" s="367" t="str">
        <f t="shared" si="144"/>
        <v>F</v>
      </c>
      <c r="L21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6" s="367" t="str">
        <f>"SS2016"&amp;"-"&amp;D2176&amp;"-"&amp;'Order Form'!$P$3&amp;"-5"</f>
        <v>SS2016-0-1-5</v>
      </c>
    </row>
    <row r="2177" spans="1:13" x14ac:dyDescent="0.25">
      <c r="A2177" s="364">
        <f>'Order Form'!A244</f>
        <v>108650</v>
      </c>
      <c r="B2177" s="365">
        <f t="shared" si="142"/>
        <v>108650</v>
      </c>
      <c r="C2177" s="366">
        <f t="shared" si="143"/>
        <v>108650</v>
      </c>
      <c r="D2177" s="367">
        <f>'Order Form'!$N$2</f>
        <v>0</v>
      </c>
      <c r="E2177" s="368">
        <f>'Order Form'!$O$11</f>
        <v>0</v>
      </c>
      <c r="F2177" s="368" t="str">
        <f>IF(ISBLANK('Order Form'!$O$12),"",'Order Form'!$O$12)</f>
        <v/>
      </c>
      <c r="G2177" s="369">
        <f t="shared" ca="1" si="141"/>
        <v>42157</v>
      </c>
      <c r="H2177" s="370">
        <f>'Order Form'!$O$13</f>
        <v>0</v>
      </c>
      <c r="I2177" s="371">
        <f>'Order Form'!E244</f>
        <v>14.5</v>
      </c>
      <c r="J2177" s="372">
        <f>'Order Form'!O244</f>
        <v>0</v>
      </c>
      <c r="K2177" s="367" t="str">
        <f t="shared" si="144"/>
        <v>F</v>
      </c>
      <c r="L21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7" s="367" t="str">
        <f>"SS2016"&amp;"-"&amp;D2177&amp;"-"&amp;'Order Form'!$P$3&amp;"-5"</f>
        <v>SS2016-0-1-5</v>
      </c>
    </row>
    <row r="2178" spans="1:13" x14ac:dyDescent="0.25">
      <c r="A2178" s="364">
        <f>'Order Form'!A245</f>
        <v>100633</v>
      </c>
      <c r="B2178" s="365">
        <f t="shared" si="142"/>
        <v>100633</v>
      </c>
      <c r="C2178" s="366">
        <f t="shared" si="143"/>
        <v>100633</v>
      </c>
      <c r="D2178" s="367">
        <f>'Order Form'!$N$2</f>
        <v>0</v>
      </c>
      <c r="E2178" s="368">
        <f>'Order Form'!$O$11</f>
        <v>0</v>
      </c>
      <c r="F2178" s="368" t="str">
        <f>IF(ISBLANK('Order Form'!$O$12),"",'Order Form'!$O$12)</f>
        <v/>
      </c>
      <c r="G2178" s="369">
        <f t="shared" ref="G2178:G2241" ca="1" si="145">TODAY()</f>
        <v>42157</v>
      </c>
      <c r="H2178" s="370">
        <f>'Order Form'!$O$13</f>
        <v>0</v>
      </c>
      <c r="I2178" s="371">
        <f>'Order Form'!E245</f>
        <v>14.5</v>
      </c>
      <c r="J2178" s="372">
        <f>'Order Form'!O245</f>
        <v>0</v>
      </c>
      <c r="K2178" s="367" t="str">
        <f t="shared" si="144"/>
        <v>F</v>
      </c>
      <c r="L21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8" s="367" t="str">
        <f>"SS2016"&amp;"-"&amp;D2178&amp;"-"&amp;'Order Form'!$P$3&amp;"-5"</f>
        <v>SS2016-0-1-5</v>
      </c>
    </row>
    <row r="2179" spans="1:13" x14ac:dyDescent="0.25">
      <c r="A2179" s="364">
        <f>'Order Form'!A246</f>
        <v>107660</v>
      </c>
      <c r="B2179" s="365">
        <f t="shared" si="142"/>
        <v>107660</v>
      </c>
      <c r="C2179" s="366">
        <f t="shared" si="143"/>
        <v>107660</v>
      </c>
      <c r="D2179" s="367">
        <f>'Order Form'!$N$2</f>
        <v>0</v>
      </c>
      <c r="E2179" s="368">
        <f>'Order Form'!$O$11</f>
        <v>0</v>
      </c>
      <c r="F2179" s="368" t="str">
        <f>IF(ISBLANK('Order Form'!$O$12),"",'Order Form'!$O$12)</f>
        <v/>
      </c>
      <c r="G2179" s="369">
        <f t="shared" ca="1" si="145"/>
        <v>42157</v>
      </c>
      <c r="H2179" s="370">
        <f>'Order Form'!$O$13</f>
        <v>0</v>
      </c>
      <c r="I2179" s="371">
        <f>'Order Form'!E246</f>
        <v>14.5</v>
      </c>
      <c r="J2179" s="372">
        <f>'Order Form'!O246</f>
        <v>0</v>
      </c>
      <c r="K2179" s="367" t="str">
        <f t="shared" si="144"/>
        <v>F</v>
      </c>
      <c r="L21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79" s="367" t="str">
        <f>"SS2016"&amp;"-"&amp;D2179&amp;"-"&amp;'Order Form'!$P$3&amp;"-5"</f>
        <v>SS2016-0-1-5</v>
      </c>
    </row>
    <row r="2180" spans="1:13" x14ac:dyDescent="0.25">
      <c r="A2180" s="364">
        <f>'Order Form'!A247</f>
        <v>108710</v>
      </c>
      <c r="B2180" s="365">
        <f t="shared" si="142"/>
        <v>108710</v>
      </c>
      <c r="C2180" s="366">
        <f t="shared" si="143"/>
        <v>108710</v>
      </c>
      <c r="D2180" s="367">
        <f>'Order Form'!$N$2</f>
        <v>0</v>
      </c>
      <c r="E2180" s="368">
        <f>'Order Form'!$O$11</f>
        <v>0</v>
      </c>
      <c r="F2180" s="368" t="str">
        <f>IF(ISBLANK('Order Form'!$O$12),"",'Order Form'!$O$12)</f>
        <v/>
      </c>
      <c r="G2180" s="369">
        <f t="shared" ca="1" si="145"/>
        <v>42157</v>
      </c>
      <c r="H2180" s="370">
        <f>'Order Form'!$O$13</f>
        <v>0</v>
      </c>
      <c r="I2180" s="371">
        <f>'Order Form'!E247</f>
        <v>14.5</v>
      </c>
      <c r="J2180" s="372">
        <f>'Order Form'!O247</f>
        <v>0</v>
      </c>
      <c r="K2180" s="367" t="str">
        <f t="shared" si="144"/>
        <v>F</v>
      </c>
      <c r="L21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0" s="367" t="str">
        <f>"SS2016"&amp;"-"&amp;D2180&amp;"-"&amp;'Order Form'!$P$3&amp;"-5"</f>
        <v>SS2016-0-1-5</v>
      </c>
    </row>
    <row r="2181" spans="1:13" x14ac:dyDescent="0.25">
      <c r="A2181" s="364">
        <f>'Order Form'!A248</f>
        <v>100002</v>
      </c>
      <c r="B2181" s="365">
        <f t="shared" si="142"/>
        <v>100002</v>
      </c>
      <c r="C2181" s="366">
        <f t="shared" si="143"/>
        <v>100002</v>
      </c>
      <c r="D2181" s="367">
        <f>'Order Form'!$N$2</f>
        <v>0</v>
      </c>
      <c r="E2181" s="368">
        <f>'Order Form'!$O$11</f>
        <v>0</v>
      </c>
      <c r="F2181" s="368" t="str">
        <f>IF(ISBLANK('Order Form'!$O$12),"",'Order Form'!$O$12)</f>
        <v/>
      </c>
      <c r="G2181" s="369">
        <f t="shared" ca="1" si="145"/>
        <v>42157</v>
      </c>
      <c r="H2181" s="370">
        <f>'Order Form'!$O$13</f>
        <v>0</v>
      </c>
      <c r="I2181" s="371">
        <f>'Order Form'!E248</f>
        <v>14.5</v>
      </c>
      <c r="J2181" s="372">
        <f>'Order Form'!O248</f>
        <v>0</v>
      </c>
      <c r="K2181" s="367" t="str">
        <f t="shared" si="144"/>
        <v>F</v>
      </c>
      <c r="L21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1" s="367" t="str">
        <f>"SS2016"&amp;"-"&amp;D2181&amp;"-"&amp;'Order Form'!$P$3&amp;"-5"</f>
        <v>SS2016-0-1-5</v>
      </c>
    </row>
    <row r="2182" spans="1:13" x14ac:dyDescent="0.25">
      <c r="A2182" s="364">
        <f>'Order Form'!A249</f>
        <v>100319</v>
      </c>
      <c r="B2182" s="365">
        <f t="shared" si="142"/>
        <v>100319</v>
      </c>
      <c r="C2182" s="366">
        <f t="shared" si="143"/>
        <v>100319</v>
      </c>
      <c r="D2182" s="367">
        <f>'Order Form'!$N$2</f>
        <v>0</v>
      </c>
      <c r="E2182" s="368">
        <f>'Order Form'!$O$11</f>
        <v>0</v>
      </c>
      <c r="F2182" s="368" t="str">
        <f>IF(ISBLANK('Order Form'!$O$12),"",'Order Form'!$O$12)</f>
        <v/>
      </c>
      <c r="G2182" s="369">
        <f t="shared" ca="1" si="145"/>
        <v>42157</v>
      </c>
      <c r="H2182" s="370">
        <f>'Order Form'!$O$13</f>
        <v>0</v>
      </c>
      <c r="I2182" s="371">
        <f>'Order Form'!E249</f>
        <v>14.5</v>
      </c>
      <c r="J2182" s="372">
        <f>'Order Form'!O249</f>
        <v>0</v>
      </c>
      <c r="K2182" s="367" t="str">
        <f t="shared" si="144"/>
        <v>F</v>
      </c>
      <c r="L21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2" s="367" t="str">
        <f>"SS2016"&amp;"-"&amp;D2182&amp;"-"&amp;'Order Form'!$P$3&amp;"-5"</f>
        <v>SS2016-0-1-5</v>
      </c>
    </row>
    <row r="2183" spans="1:13" x14ac:dyDescent="0.25">
      <c r="A2183" s="364">
        <f>'Order Form'!A250</f>
        <v>100320</v>
      </c>
      <c r="B2183" s="365">
        <f t="shared" si="142"/>
        <v>100320</v>
      </c>
      <c r="C2183" s="366">
        <f t="shared" si="143"/>
        <v>100320</v>
      </c>
      <c r="D2183" s="367">
        <f>'Order Form'!$N$2</f>
        <v>0</v>
      </c>
      <c r="E2183" s="368">
        <f>'Order Form'!$O$11</f>
        <v>0</v>
      </c>
      <c r="F2183" s="368" t="str">
        <f>IF(ISBLANK('Order Form'!$O$12),"",'Order Form'!$O$12)</f>
        <v/>
      </c>
      <c r="G2183" s="369">
        <f t="shared" ca="1" si="145"/>
        <v>42157</v>
      </c>
      <c r="H2183" s="370">
        <f>'Order Form'!$O$13</f>
        <v>0</v>
      </c>
      <c r="I2183" s="371">
        <f>'Order Form'!E250</f>
        <v>14.5</v>
      </c>
      <c r="J2183" s="372">
        <f>'Order Form'!O250</f>
        <v>0</v>
      </c>
      <c r="K2183" s="367" t="str">
        <f t="shared" si="144"/>
        <v>F</v>
      </c>
      <c r="L21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3" s="367" t="str">
        <f>"SS2016"&amp;"-"&amp;D2183&amp;"-"&amp;'Order Form'!$P$3&amp;"-5"</f>
        <v>SS2016-0-1-5</v>
      </c>
    </row>
    <row r="2184" spans="1:13" x14ac:dyDescent="0.25">
      <c r="A2184" s="364">
        <f>'Order Form'!A251</f>
        <v>100634</v>
      </c>
      <c r="B2184" s="365">
        <f t="shared" si="142"/>
        <v>100634</v>
      </c>
      <c r="C2184" s="366">
        <f t="shared" si="143"/>
        <v>100634</v>
      </c>
      <c r="D2184" s="367">
        <f>'Order Form'!$N$2</f>
        <v>0</v>
      </c>
      <c r="E2184" s="368">
        <f>'Order Form'!$O$11</f>
        <v>0</v>
      </c>
      <c r="F2184" s="368" t="str">
        <f>IF(ISBLANK('Order Form'!$O$12),"",'Order Form'!$O$12)</f>
        <v/>
      </c>
      <c r="G2184" s="369">
        <f t="shared" ca="1" si="145"/>
        <v>42157</v>
      </c>
      <c r="H2184" s="370">
        <f>'Order Form'!$O$13</f>
        <v>0</v>
      </c>
      <c r="I2184" s="371">
        <f>'Order Form'!E251</f>
        <v>14.5</v>
      </c>
      <c r="J2184" s="372">
        <f>'Order Form'!O251</f>
        <v>0</v>
      </c>
      <c r="K2184" s="367" t="str">
        <f t="shared" si="144"/>
        <v>F</v>
      </c>
      <c r="L21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4" s="367" t="str">
        <f>"SS2016"&amp;"-"&amp;D2184&amp;"-"&amp;'Order Form'!$P$3&amp;"-5"</f>
        <v>SS2016-0-1-5</v>
      </c>
    </row>
    <row r="2185" spans="1:13" x14ac:dyDescent="0.25">
      <c r="A2185" s="364">
        <f>'Order Form'!A252</f>
        <v>107666</v>
      </c>
      <c r="B2185" s="365">
        <f t="shared" si="142"/>
        <v>107666</v>
      </c>
      <c r="C2185" s="366">
        <f t="shared" si="143"/>
        <v>107666</v>
      </c>
      <c r="D2185" s="367">
        <f>'Order Form'!$N$2</f>
        <v>0</v>
      </c>
      <c r="E2185" s="368">
        <f>'Order Form'!$O$11</f>
        <v>0</v>
      </c>
      <c r="F2185" s="368" t="str">
        <f>IF(ISBLANK('Order Form'!$O$12),"",'Order Form'!$O$12)</f>
        <v/>
      </c>
      <c r="G2185" s="369">
        <f t="shared" ca="1" si="145"/>
        <v>42157</v>
      </c>
      <c r="H2185" s="370">
        <f>'Order Form'!$O$13</f>
        <v>0</v>
      </c>
      <c r="I2185" s="371">
        <f>'Order Form'!E252</f>
        <v>12.5</v>
      </c>
      <c r="J2185" s="372">
        <f>'Order Form'!O252</f>
        <v>0</v>
      </c>
      <c r="K2185" s="367" t="str">
        <f t="shared" si="144"/>
        <v>F</v>
      </c>
      <c r="L21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5" s="367" t="str">
        <f>"SS2016"&amp;"-"&amp;D2185&amp;"-"&amp;'Order Form'!$P$3&amp;"-5"</f>
        <v>SS2016-0-1-5</v>
      </c>
    </row>
    <row r="2186" spans="1:13" x14ac:dyDescent="0.25">
      <c r="A2186" s="364">
        <f>'Order Form'!A253</f>
        <v>108654</v>
      </c>
      <c r="B2186" s="365">
        <f t="shared" si="142"/>
        <v>108654</v>
      </c>
      <c r="C2186" s="366">
        <f t="shared" si="143"/>
        <v>108654</v>
      </c>
      <c r="D2186" s="367">
        <f>'Order Form'!$N$2</f>
        <v>0</v>
      </c>
      <c r="E2186" s="368">
        <f>'Order Form'!$O$11</f>
        <v>0</v>
      </c>
      <c r="F2186" s="368" t="str">
        <f>IF(ISBLANK('Order Form'!$O$12),"",'Order Form'!$O$12)</f>
        <v/>
      </c>
      <c r="G2186" s="369">
        <f t="shared" ca="1" si="145"/>
        <v>42157</v>
      </c>
      <c r="H2186" s="370">
        <f>'Order Form'!$O$13</f>
        <v>0</v>
      </c>
      <c r="I2186" s="371">
        <f>'Order Form'!E253</f>
        <v>12.5</v>
      </c>
      <c r="J2186" s="372">
        <f>'Order Form'!O253</f>
        <v>0</v>
      </c>
      <c r="K2186" s="367" t="str">
        <f t="shared" si="144"/>
        <v>F</v>
      </c>
      <c r="L21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6" s="367" t="str">
        <f>"SS2016"&amp;"-"&amp;D2186&amp;"-"&amp;'Order Form'!$P$3&amp;"-5"</f>
        <v>SS2016-0-1-5</v>
      </c>
    </row>
    <row r="2187" spans="1:13" x14ac:dyDescent="0.25">
      <c r="A2187" s="364">
        <f>'Order Form'!A254</f>
        <v>107663</v>
      </c>
      <c r="B2187" s="365">
        <f t="shared" si="142"/>
        <v>107663</v>
      </c>
      <c r="C2187" s="366">
        <f t="shared" si="143"/>
        <v>107663</v>
      </c>
      <c r="D2187" s="367">
        <f>'Order Form'!$N$2</f>
        <v>0</v>
      </c>
      <c r="E2187" s="368">
        <f>'Order Form'!$O$11</f>
        <v>0</v>
      </c>
      <c r="F2187" s="368" t="str">
        <f>IF(ISBLANK('Order Form'!$O$12),"",'Order Form'!$O$12)</f>
        <v/>
      </c>
      <c r="G2187" s="369">
        <f t="shared" ca="1" si="145"/>
        <v>42157</v>
      </c>
      <c r="H2187" s="370">
        <f>'Order Form'!$O$13</f>
        <v>0</v>
      </c>
      <c r="I2187" s="371">
        <f>'Order Form'!E254</f>
        <v>12.5</v>
      </c>
      <c r="J2187" s="372">
        <f>'Order Form'!O254</f>
        <v>0</v>
      </c>
      <c r="K2187" s="367" t="str">
        <f t="shared" si="144"/>
        <v>F</v>
      </c>
      <c r="L21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7" s="367" t="str">
        <f>"SS2016"&amp;"-"&amp;D2187&amp;"-"&amp;'Order Form'!$P$3&amp;"-5"</f>
        <v>SS2016-0-1-5</v>
      </c>
    </row>
    <row r="2188" spans="1:13" x14ac:dyDescent="0.25">
      <c r="A2188" s="364">
        <f>'Order Form'!A255</f>
        <v>108655</v>
      </c>
      <c r="B2188" s="365">
        <f t="shared" si="142"/>
        <v>108655</v>
      </c>
      <c r="C2188" s="366">
        <f t="shared" si="143"/>
        <v>108655</v>
      </c>
      <c r="D2188" s="367">
        <f>'Order Form'!$N$2</f>
        <v>0</v>
      </c>
      <c r="E2188" s="368">
        <f>'Order Form'!$O$11</f>
        <v>0</v>
      </c>
      <c r="F2188" s="368" t="str">
        <f>IF(ISBLANK('Order Form'!$O$12),"",'Order Form'!$O$12)</f>
        <v/>
      </c>
      <c r="G2188" s="369">
        <f t="shared" ca="1" si="145"/>
        <v>42157</v>
      </c>
      <c r="H2188" s="370">
        <f>'Order Form'!$O$13</f>
        <v>0</v>
      </c>
      <c r="I2188" s="371">
        <f>'Order Form'!E255</f>
        <v>12.5</v>
      </c>
      <c r="J2188" s="372">
        <f>'Order Form'!O255</f>
        <v>0</v>
      </c>
      <c r="K2188" s="367" t="str">
        <f t="shared" si="144"/>
        <v>F</v>
      </c>
      <c r="L21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8" s="367" t="str">
        <f>"SS2016"&amp;"-"&amp;D2188&amp;"-"&amp;'Order Form'!$P$3&amp;"-5"</f>
        <v>SS2016-0-1-5</v>
      </c>
    </row>
    <row r="2189" spans="1:13" x14ac:dyDescent="0.25">
      <c r="A2189" s="364">
        <f>'Order Form'!A256</f>
        <v>107665</v>
      </c>
      <c r="B2189" s="365">
        <f t="shared" si="142"/>
        <v>107665</v>
      </c>
      <c r="C2189" s="366">
        <f t="shared" si="143"/>
        <v>107665</v>
      </c>
      <c r="D2189" s="367">
        <f>'Order Form'!$N$2</f>
        <v>0</v>
      </c>
      <c r="E2189" s="368">
        <f>'Order Form'!$O$11</f>
        <v>0</v>
      </c>
      <c r="F2189" s="368" t="str">
        <f>IF(ISBLANK('Order Form'!$O$12),"",'Order Form'!$O$12)</f>
        <v/>
      </c>
      <c r="G2189" s="369">
        <f t="shared" ca="1" si="145"/>
        <v>42157</v>
      </c>
      <c r="H2189" s="370">
        <f>'Order Form'!$O$13</f>
        <v>0</v>
      </c>
      <c r="I2189" s="371">
        <f>'Order Form'!E256</f>
        <v>12.5</v>
      </c>
      <c r="J2189" s="372">
        <f>'Order Form'!O256</f>
        <v>0</v>
      </c>
      <c r="K2189" s="367" t="str">
        <f t="shared" si="144"/>
        <v>F</v>
      </c>
      <c r="L21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89" s="367" t="str">
        <f>"SS2016"&amp;"-"&amp;D2189&amp;"-"&amp;'Order Form'!$P$3&amp;"-5"</f>
        <v>SS2016-0-1-5</v>
      </c>
    </row>
    <row r="2190" spans="1:13" x14ac:dyDescent="0.25">
      <c r="A2190" s="364">
        <f>'Order Form'!A257</f>
        <v>107662</v>
      </c>
      <c r="B2190" s="365">
        <f t="shared" si="142"/>
        <v>107662</v>
      </c>
      <c r="C2190" s="366">
        <f t="shared" si="143"/>
        <v>107662</v>
      </c>
      <c r="D2190" s="367">
        <f>'Order Form'!$N$2</f>
        <v>0</v>
      </c>
      <c r="E2190" s="368">
        <f>'Order Form'!$O$11</f>
        <v>0</v>
      </c>
      <c r="F2190" s="368" t="str">
        <f>IF(ISBLANK('Order Form'!$O$12),"",'Order Form'!$O$12)</f>
        <v/>
      </c>
      <c r="G2190" s="369">
        <f t="shared" ca="1" si="145"/>
        <v>42157</v>
      </c>
      <c r="H2190" s="370">
        <f>'Order Form'!$O$13</f>
        <v>0</v>
      </c>
      <c r="I2190" s="371">
        <f>'Order Form'!E257</f>
        <v>12.5</v>
      </c>
      <c r="J2190" s="372">
        <f>'Order Form'!O257</f>
        <v>0</v>
      </c>
      <c r="K2190" s="367" t="str">
        <f t="shared" si="144"/>
        <v>F</v>
      </c>
      <c r="L21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0" s="367" t="str">
        <f>"SS2016"&amp;"-"&amp;D2190&amp;"-"&amp;'Order Form'!$P$3&amp;"-5"</f>
        <v>SS2016-0-1-5</v>
      </c>
    </row>
    <row r="2191" spans="1:13" x14ac:dyDescent="0.25">
      <c r="A2191" s="364">
        <f>'Order Form'!A258</f>
        <v>108653</v>
      </c>
      <c r="B2191" s="365">
        <f t="shared" si="142"/>
        <v>108653</v>
      </c>
      <c r="C2191" s="366">
        <f t="shared" si="143"/>
        <v>108653</v>
      </c>
      <c r="D2191" s="367">
        <f>'Order Form'!$N$2</f>
        <v>0</v>
      </c>
      <c r="E2191" s="368">
        <f>'Order Form'!$O$11</f>
        <v>0</v>
      </c>
      <c r="F2191" s="368" t="str">
        <f>IF(ISBLANK('Order Form'!$O$12),"",'Order Form'!$O$12)</f>
        <v/>
      </c>
      <c r="G2191" s="369">
        <f t="shared" ca="1" si="145"/>
        <v>42157</v>
      </c>
      <c r="H2191" s="370">
        <f>'Order Form'!$O$13</f>
        <v>0</v>
      </c>
      <c r="I2191" s="371">
        <f>'Order Form'!E258</f>
        <v>12.5</v>
      </c>
      <c r="J2191" s="372">
        <f>'Order Form'!O258</f>
        <v>0</v>
      </c>
      <c r="K2191" s="367" t="str">
        <f t="shared" si="144"/>
        <v>F</v>
      </c>
      <c r="L21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1" s="367" t="str">
        <f>"SS2016"&amp;"-"&amp;D2191&amp;"-"&amp;'Order Form'!$P$3&amp;"-5"</f>
        <v>SS2016-0-1-5</v>
      </c>
    </row>
    <row r="2192" spans="1:13" x14ac:dyDescent="0.25">
      <c r="A2192" s="364">
        <f>'Order Form'!A259</f>
        <v>111691.204</v>
      </c>
      <c r="B2192" s="365">
        <f t="shared" si="142"/>
        <v>111691.204</v>
      </c>
      <c r="C2192" s="366">
        <f t="shared" si="143"/>
        <v>111691.204</v>
      </c>
      <c r="D2192" s="367">
        <f>'Order Form'!$N$2</f>
        <v>0</v>
      </c>
      <c r="E2192" s="368">
        <f>'Order Form'!$O$11</f>
        <v>0</v>
      </c>
      <c r="F2192" s="368" t="str">
        <f>IF(ISBLANK('Order Form'!$O$12),"",'Order Form'!$O$12)</f>
        <v/>
      </c>
      <c r="G2192" s="369">
        <f t="shared" ca="1" si="145"/>
        <v>42157</v>
      </c>
      <c r="H2192" s="370">
        <f>'Order Form'!$O$13</f>
        <v>0</v>
      </c>
      <c r="I2192" s="371">
        <f>'Order Form'!E259</f>
        <v>12.5</v>
      </c>
      <c r="J2192" s="372">
        <f>'Order Form'!O259</f>
        <v>0</v>
      </c>
      <c r="K2192" s="367" t="str">
        <f t="shared" si="144"/>
        <v>F</v>
      </c>
      <c r="L21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2" s="367" t="str">
        <f>"SS2016"&amp;"-"&amp;D2192&amp;"-"&amp;'Order Form'!$P$3&amp;"-5"</f>
        <v>SS2016-0-1-5</v>
      </c>
    </row>
    <row r="2193" spans="1:13" x14ac:dyDescent="0.25">
      <c r="A2193" s="364">
        <f>'Order Form'!A260</f>
        <v>111693.325</v>
      </c>
      <c r="B2193" s="365">
        <f t="shared" si="142"/>
        <v>111693.325</v>
      </c>
      <c r="C2193" s="366">
        <f t="shared" si="143"/>
        <v>111693.325</v>
      </c>
      <c r="D2193" s="367">
        <f>'Order Form'!$N$2</f>
        <v>0</v>
      </c>
      <c r="E2193" s="368">
        <f>'Order Form'!$O$11</f>
        <v>0</v>
      </c>
      <c r="F2193" s="368" t="str">
        <f>IF(ISBLANK('Order Form'!$O$12),"",'Order Form'!$O$12)</f>
        <v/>
      </c>
      <c r="G2193" s="369">
        <f t="shared" ca="1" si="145"/>
        <v>42157</v>
      </c>
      <c r="H2193" s="370">
        <f>'Order Form'!$O$13</f>
        <v>0</v>
      </c>
      <c r="I2193" s="371">
        <f>'Order Form'!E260</f>
        <v>12.5</v>
      </c>
      <c r="J2193" s="372">
        <f>'Order Form'!O260</f>
        <v>0</v>
      </c>
      <c r="K2193" s="367" t="str">
        <f t="shared" si="144"/>
        <v>F</v>
      </c>
      <c r="L21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3" s="367" t="str">
        <f>"SS2016"&amp;"-"&amp;D2193&amp;"-"&amp;'Order Form'!$P$3&amp;"-5"</f>
        <v>SS2016-0-1-5</v>
      </c>
    </row>
    <row r="2194" spans="1:13" x14ac:dyDescent="0.25">
      <c r="A2194" s="364">
        <f>'Order Form'!A261</f>
        <v>111694.302</v>
      </c>
      <c r="B2194" s="365">
        <f t="shared" si="142"/>
        <v>111694.302</v>
      </c>
      <c r="C2194" s="366">
        <f t="shared" si="143"/>
        <v>111694.302</v>
      </c>
      <c r="D2194" s="367">
        <f>'Order Form'!$N$2</f>
        <v>0</v>
      </c>
      <c r="E2194" s="368">
        <f>'Order Form'!$O$11</f>
        <v>0</v>
      </c>
      <c r="F2194" s="368" t="str">
        <f>IF(ISBLANK('Order Form'!$O$12),"",'Order Form'!$O$12)</f>
        <v/>
      </c>
      <c r="G2194" s="369">
        <f t="shared" ca="1" si="145"/>
        <v>42157</v>
      </c>
      <c r="H2194" s="370">
        <f>'Order Form'!$O$13</f>
        <v>0</v>
      </c>
      <c r="I2194" s="371">
        <f>'Order Form'!E261</f>
        <v>12.5</v>
      </c>
      <c r="J2194" s="372">
        <f>'Order Form'!O261</f>
        <v>0</v>
      </c>
      <c r="K2194" s="367" t="str">
        <f t="shared" si="144"/>
        <v>F</v>
      </c>
      <c r="L21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4" s="367" t="str">
        <f>"SS2016"&amp;"-"&amp;D2194&amp;"-"&amp;'Order Form'!$P$3&amp;"-5"</f>
        <v>SS2016-0-1-5</v>
      </c>
    </row>
    <row r="2195" spans="1:13" x14ac:dyDescent="0.25">
      <c r="A2195" s="364">
        <f>'Order Form'!A262</f>
        <v>111692.325</v>
      </c>
      <c r="B2195" s="365">
        <f t="shared" si="142"/>
        <v>111692.325</v>
      </c>
      <c r="C2195" s="366">
        <f t="shared" si="143"/>
        <v>111692.325</v>
      </c>
      <c r="D2195" s="367">
        <f>'Order Form'!$N$2</f>
        <v>0</v>
      </c>
      <c r="E2195" s="368">
        <f>'Order Form'!$O$11</f>
        <v>0</v>
      </c>
      <c r="F2195" s="368" t="str">
        <f>IF(ISBLANK('Order Form'!$O$12),"",'Order Form'!$O$12)</f>
        <v/>
      </c>
      <c r="G2195" s="369">
        <f t="shared" ca="1" si="145"/>
        <v>42157</v>
      </c>
      <c r="H2195" s="370">
        <f>'Order Form'!$O$13</f>
        <v>0</v>
      </c>
      <c r="I2195" s="371">
        <f>'Order Form'!E262</f>
        <v>12.5</v>
      </c>
      <c r="J2195" s="372">
        <f>'Order Form'!O262</f>
        <v>0</v>
      </c>
      <c r="K2195" s="367" t="str">
        <f t="shared" si="144"/>
        <v>F</v>
      </c>
      <c r="L21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5" s="367" t="str">
        <f>"SS2016"&amp;"-"&amp;D2195&amp;"-"&amp;'Order Form'!$P$3&amp;"-5"</f>
        <v>SS2016-0-1-5</v>
      </c>
    </row>
    <row r="2196" spans="1:13" x14ac:dyDescent="0.25">
      <c r="A2196" s="364">
        <f>'Order Form'!A263</f>
        <v>111667.70699999999</v>
      </c>
      <c r="B2196" s="365">
        <f t="shared" si="142"/>
        <v>111667.70699999999</v>
      </c>
      <c r="C2196" s="366">
        <f t="shared" si="143"/>
        <v>111667.70699999999</v>
      </c>
      <c r="D2196" s="367">
        <f>'Order Form'!$N$2</f>
        <v>0</v>
      </c>
      <c r="E2196" s="368">
        <f>'Order Form'!$O$11</f>
        <v>0</v>
      </c>
      <c r="F2196" s="368" t="str">
        <f>IF(ISBLANK('Order Form'!$O$12),"",'Order Form'!$O$12)</f>
        <v/>
      </c>
      <c r="G2196" s="369">
        <f t="shared" ca="1" si="145"/>
        <v>42157</v>
      </c>
      <c r="H2196" s="370">
        <f>'Order Form'!$O$13</f>
        <v>0</v>
      </c>
      <c r="I2196" s="371">
        <f>'Order Form'!E263</f>
        <v>14.5</v>
      </c>
      <c r="J2196" s="372">
        <f>'Order Form'!O263</f>
        <v>0</v>
      </c>
      <c r="K2196" s="367" t="str">
        <f t="shared" si="144"/>
        <v>F</v>
      </c>
      <c r="L21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6" s="367" t="str">
        <f>"SS2016"&amp;"-"&amp;D2196&amp;"-"&amp;'Order Form'!$P$3&amp;"-5"</f>
        <v>SS2016-0-1-5</v>
      </c>
    </row>
    <row r="2197" spans="1:13" x14ac:dyDescent="0.25">
      <c r="A2197" s="364">
        <f>'Order Form'!A264</f>
        <v>111668.014</v>
      </c>
      <c r="B2197" s="365">
        <f t="shared" si="142"/>
        <v>111668.014</v>
      </c>
      <c r="C2197" s="366">
        <f t="shared" si="143"/>
        <v>111668.014</v>
      </c>
      <c r="D2197" s="367">
        <f>'Order Form'!$N$2</f>
        <v>0</v>
      </c>
      <c r="E2197" s="368">
        <f>'Order Form'!$O$11</f>
        <v>0</v>
      </c>
      <c r="F2197" s="368" t="str">
        <f>IF(ISBLANK('Order Form'!$O$12),"",'Order Form'!$O$12)</f>
        <v/>
      </c>
      <c r="G2197" s="369">
        <f t="shared" ca="1" si="145"/>
        <v>42157</v>
      </c>
      <c r="H2197" s="370">
        <f>'Order Form'!$O$13</f>
        <v>0</v>
      </c>
      <c r="I2197" s="371">
        <f>'Order Form'!E264</f>
        <v>14.5</v>
      </c>
      <c r="J2197" s="372">
        <f>'Order Form'!O264</f>
        <v>0</v>
      </c>
      <c r="K2197" s="367" t="str">
        <f t="shared" si="144"/>
        <v>F</v>
      </c>
      <c r="L21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7" s="367" t="str">
        <f>"SS2016"&amp;"-"&amp;D2197&amp;"-"&amp;'Order Form'!$P$3&amp;"-5"</f>
        <v>SS2016-0-1-5</v>
      </c>
    </row>
    <row r="2198" spans="1:13" x14ac:dyDescent="0.25">
      <c r="A2198" s="364">
        <f>'Order Form'!A265</f>
        <v>111666.204</v>
      </c>
      <c r="B2198" s="365">
        <f t="shared" si="142"/>
        <v>111666.204</v>
      </c>
      <c r="C2198" s="366">
        <f t="shared" si="143"/>
        <v>111666.204</v>
      </c>
      <c r="D2198" s="367">
        <f>'Order Form'!$N$2</f>
        <v>0</v>
      </c>
      <c r="E2198" s="368">
        <f>'Order Form'!$O$11</f>
        <v>0</v>
      </c>
      <c r="F2198" s="368" t="str">
        <f>IF(ISBLANK('Order Form'!$O$12),"",'Order Form'!$O$12)</f>
        <v/>
      </c>
      <c r="G2198" s="369">
        <f t="shared" ca="1" si="145"/>
        <v>42157</v>
      </c>
      <c r="H2198" s="370">
        <f>'Order Form'!$O$13</f>
        <v>0</v>
      </c>
      <c r="I2198" s="371">
        <f>'Order Form'!E265</f>
        <v>14.5</v>
      </c>
      <c r="J2198" s="372">
        <f>'Order Form'!O265</f>
        <v>0</v>
      </c>
      <c r="K2198" s="367" t="str">
        <f t="shared" si="144"/>
        <v>F</v>
      </c>
      <c r="L21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8" s="367" t="str">
        <f>"SS2016"&amp;"-"&amp;D2198&amp;"-"&amp;'Order Form'!$P$3&amp;"-5"</f>
        <v>SS2016-0-1-5</v>
      </c>
    </row>
    <row r="2199" spans="1:13" x14ac:dyDescent="0.25">
      <c r="A2199" s="364">
        <f>'Order Form'!A266</f>
        <v>111697.776</v>
      </c>
      <c r="B2199" s="365">
        <f t="shared" si="142"/>
        <v>111697.776</v>
      </c>
      <c r="C2199" s="366">
        <f t="shared" si="143"/>
        <v>111697.776</v>
      </c>
      <c r="D2199" s="367">
        <f>'Order Form'!$N$2</f>
        <v>0</v>
      </c>
      <c r="E2199" s="368">
        <f>'Order Form'!$O$11</f>
        <v>0</v>
      </c>
      <c r="F2199" s="368" t="str">
        <f>IF(ISBLANK('Order Form'!$O$12),"",'Order Form'!$O$12)</f>
        <v/>
      </c>
      <c r="G2199" s="369">
        <f t="shared" ca="1" si="145"/>
        <v>42157</v>
      </c>
      <c r="H2199" s="370">
        <f>'Order Form'!$O$13</f>
        <v>0</v>
      </c>
      <c r="I2199" s="371">
        <f>'Order Form'!E266</f>
        <v>7.5</v>
      </c>
      <c r="J2199" s="372">
        <f>'Order Form'!O266</f>
        <v>0</v>
      </c>
      <c r="K2199" s="367" t="str">
        <f t="shared" si="144"/>
        <v>F</v>
      </c>
      <c r="L21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199" s="367" t="str">
        <f>"SS2016"&amp;"-"&amp;D2199&amp;"-"&amp;'Order Form'!$P$3&amp;"-5"</f>
        <v>SS2016-0-1-5</v>
      </c>
    </row>
    <row r="2200" spans="1:13" x14ac:dyDescent="0.25">
      <c r="A2200" s="364">
        <f>'Order Form'!A267</f>
        <v>111697.606</v>
      </c>
      <c r="B2200" s="365">
        <f t="shared" si="142"/>
        <v>111697.606</v>
      </c>
      <c r="C2200" s="366">
        <f t="shared" si="143"/>
        <v>111697.606</v>
      </c>
      <c r="D2200" s="367">
        <f>'Order Form'!$N$2</f>
        <v>0</v>
      </c>
      <c r="E2200" s="368">
        <f>'Order Form'!$O$11</f>
        <v>0</v>
      </c>
      <c r="F2200" s="368" t="str">
        <f>IF(ISBLANK('Order Form'!$O$12),"",'Order Form'!$O$12)</f>
        <v/>
      </c>
      <c r="G2200" s="369">
        <f t="shared" ca="1" si="145"/>
        <v>42157</v>
      </c>
      <c r="H2200" s="370">
        <f>'Order Form'!$O$13</f>
        <v>0</v>
      </c>
      <c r="I2200" s="371">
        <f>'Order Form'!E267</f>
        <v>7.5</v>
      </c>
      <c r="J2200" s="372">
        <f>'Order Form'!O267</f>
        <v>0</v>
      </c>
      <c r="K2200" s="367" t="str">
        <f t="shared" si="144"/>
        <v>F</v>
      </c>
      <c r="L22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0" s="367" t="str">
        <f>"SS2016"&amp;"-"&amp;D2200&amp;"-"&amp;'Order Form'!$P$3&amp;"-5"</f>
        <v>SS2016-0-1-5</v>
      </c>
    </row>
    <row r="2201" spans="1:13" x14ac:dyDescent="0.25">
      <c r="A2201" s="364">
        <f>'Order Form'!A268</f>
        <v>100605</v>
      </c>
      <c r="B2201" s="365">
        <f t="shared" si="142"/>
        <v>100605</v>
      </c>
      <c r="C2201" s="366">
        <f t="shared" si="143"/>
        <v>100605</v>
      </c>
      <c r="D2201" s="367">
        <f>'Order Form'!$N$2</f>
        <v>0</v>
      </c>
      <c r="E2201" s="368">
        <f>'Order Form'!$O$11</f>
        <v>0</v>
      </c>
      <c r="F2201" s="368" t="str">
        <f>IF(ISBLANK('Order Form'!$O$12),"",'Order Form'!$O$12)</f>
        <v/>
      </c>
      <c r="G2201" s="369">
        <f t="shared" ca="1" si="145"/>
        <v>42157</v>
      </c>
      <c r="H2201" s="370">
        <f>'Order Form'!$O$13</f>
        <v>0</v>
      </c>
      <c r="I2201" s="371">
        <f>'Order Form'!E268</f>
        <v>7.5</v>
      </c>
      <c r="J2201" s="372">
        <f>'Order Form'!O268</f>
        <v>0</v>
      </c>
      <c r="K2201" s="367" t="str">
        <f t="shared" si="144"/>
        <v>F</v>
      </c>
      <c r="L22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1" s="367" t="str">
        <f>"SS2016"&amp;"-"&amp;D2201&amp;"-"&amp;'Order Form'!$P$3&amp;"-5"</f>
        <v>SS2016-0-1-5</v>
      </c>
    </row>
    <row r="2202" spans="1:13" x14ac:dyDescent="0.25">
      <c r="A2202" s="364">
        <f>'Order Form'!A269</f>
        <v>111698.802</v>
      </c>
      <c r="B2202" s="365">
        <f t="shared" si="142"/>
        <v>111698.802</v>
      </c>
      <c r="C2202" s="366">
        <f t="shared" si="143"/>
        <v>111698.802</v>
      </c>
      <c r="D2202" s="367">
        <f>'Order Form'!$N$2</f>
        <v>0</v>
      </c>
      <c r="E2202" s="368">
        <f>'Order Form'!$O$11</f>
        <v>0</v>
      </c>
      <c r="F2202" s="368" t="str">
        <f>IF(ISBLANK('Order Form'!$O$12),"",'Order Form'!$O$12)</f>
        <v/>
      </c>
      <c r="G2202" s="369">
        <f t="shared" ca="1" si="145"/>
        <v>42157</v>
      </c>
      <c r="H2202" s="370">
        <f>'Order Form'!$O$13</f>
        <v>0</v>
      </c>
      <c r="I2202" s="371">
        <f>'Order Form'!E269</f>
        <v>7.5</v>
      </c>
      <c r="J2202" s="372">
        <f>'Order Form'!O269</f>
        <v>0</v>
      </c>
      <c r="K2202" s="367" t="str">
        <f t="shared" si="144"/>
        <v>F</v>
      </c>
      <c r="L22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2" s="367" t="str">
        <f>"SS2016"&amp;"-"&amp;D2202&amp;"-"&amp;'Order Form'!$P$3&amp;"-5"</f>
        <v>SS2016-0-1-5</v>
      </c>
    </row>
    <row r="2203" spans="1:13" x14ac:dyDescent="0.25">
      <c r="A2203" s="364">
        <f>'Order Form'!A270</f>
        <v>111698.849</v>
      </c>
      <c r="B2203" s="365">
        <f t="shared" si="142"/>
        <v>111698.849</v>
      </c>
      <c r="C2203" s="366">
        <f t="shared" si="143"/>
        <v>111698.849</v>
      </c>
      <c r="D2203" s="367">
        <f>'Order Form'!$N$2</f>
        <v>0</v>
      </c>
      <c r="E2203" s="368">
        <f>'Order Form'!$O$11</f>
        <v>0</v>
      </c>
      <c r="F2203" s="368" t="str">
        <f>IF(ISBLANK('Order Form'!$O$12),"",'Order Form'!$O$12)</f>
        <v/>
      </c>
      <c r="G2203" s="369">
        <f t="shared" ca="1" si="145"/>
        <v>42157</v>
      </c>
      <c r="H2203" s="370">
        <f>'Order Form'!$O$13</f>
        <v>0</v>
      </c>
      <c r="I2203" s="371">
        <f>'Order Form'!E270</f>
        <v>7.5</v>
      </c>
      <c r="J2203" s="372">
        <f>'Order Form'!O270</f>
        <v>0</v>
      </c>
      <c r="K2203" s="367" t="str">
        <f t="shared" si="144"/>
        <v>F</v>
      </c>
      <c r="L22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3" s="367" t="str">
        <f>"SS2016"&amp;"-"&amp;D2203&amp;"-"&amp;'Order Form'!$P$3&amp;"-5"</f>
        <v>SS2016-0-1-5</v>
      </c>
    </row>
    <row r="2204" spans="1:13" x14ac:dyDescent="0.25">
      <c r="A2204" s="364">
        <f>'Order Form'!A271</f>
        <v>111698.75199999999</v>
      </c>
      <c r="B2204" s="365">
        <f t="shared" si="142"/>
        <v>111698.75199999999</v>
      </c>
      <c r="C2204" s="366">
        <f t="shared" si="143"/>
        <v>111698.75199999999</v>
      </c>
      <c r="D2204" s="367">
        <f>'Order Form'!$N$2</f>
        <v>0</v>
      </c>
      <c r="E2204" s="368">
        <f>'Order Form'!$O$11</f>
        <v>0</v>
      </c>
      <c r="F2204" s="368" t="str">
        <f>IF(ISBLANK('Order Form'!$O$12),"",'Order Form'!$O$12)</f>
        <v/>
      </c>
      <c r="G2204" s="369">
        <f t="shared" ca="1" si="145"/>
        <v>42157</v>
      </c>
      <c r="H2204" s="370">
        <f>'Order Form'!$O$13</f>
        <v>0</v>
      </c>
      <c r="I2204" s="371">
        <f>'Order Form'!E271</f>
        <v>7.5</v>
      </c>
      <c r="J2204" s="372">
        <f>'Order Form'!O271</f>
        <v>0</v>
      </c>
      <c r="K2204" s="367" t="str">
        <f t="shared" si="144"/>
        <v>F</v>
      </c>
      <c r="L22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4" s="367" t="str">
        <f>"SS2016"&amp;"-"&amp;D2204&amp;"-"&amp;'Order Form'!$P$3&amp;"-5"</f>
        <v>SS2016-0-1-5</v>
      </c>
    </row>
    <row r="2205" spans="1:13" x14ac:dyDescent="0.25">
      <c r="A2205" s="364">
        <f>'Order Form'!A272</f>
        <v>108788</v>
      </c>
      <c r="B2205" s="365">
        <f t="shared" si="142"/>
        <v>108788</v>
      </c>
      <c r="C2205" s="366">
        <f t="shared" si="143"/>
        <v>108788</v>
      </c>
      <c r="D2205" s="367">
        <f>'Order Form'!$N$2</f>
        <v>0</v>
      </c>
      <c r="E2205" s="368">
        <f>'Order Form'!$O$11</f>
        <v>0</v>
      </c>
      <c r="F2205" s="368" t="str">
        <f>IF(ISBLANK('Order Form'!$O$12),"",'Order Form'!$O$12)</f>
        <v/>
      </c>
      <c r="G2205" s="369">
        <f t="shared" ca="1" si="145"/>
        <v>42157</v>
      </c>
      <c r="H2205" s="370">
        <f>'Order Form'!$O$13</f>
        <v>0</v>
      </c>
      <c r="I2205" s="371">
        <f>'Order Form'!E272</f>
        <v>7.5</v>
      </c>
      <c r="J2205" s="372">
        <f>'Order Form'!O272</f>
        <v>0</v>
      </c>
      <c r="K2205" s="367" t="str">
        <f t="shared" si="144"/>
        <v>F</v>
      </c>
      <c r="L22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5" s="367" t="str">
        <f>"SS2016"&amp;"-"&amp;D2205&amp;"-"&amp;'Order Form'!$P$3&amp;"-5"</f>
        <v>SS2016-0-1-5</v>
      </c>
    </row>
    <row r="2206" spans="1:13" x14ac:dyDescent="0.25">
      <c r="A2206" s="364">
        <f>'Order Form'!A273</f>
        <v>111634.75199999999</v>
      </c>
      <c r="B2206" s="365">
        <f t="shared" si="142"/>
        <v>111634.75199999999</v>
      </c>
      <c r="C2206" s="366">
        <f t="shared" si="143"/>
        <v>111634.75199999999</v>
      </c>
      <c r="D2206" s="367">
        <f>'Order Form'!$N$2</f>
        <v>0</v>
      </c>
      <c r="E2206" s="368">
        <f>'Order Form'!$O$11</f>
        <v>0</v>
      </c>
      <c r="F2206" s="368" t="str">
        <f>IF(ISBLANK('Order Form'!$O$12),"",'Order Form'!$O$12)</f>
        <v/>
      </c>
      <c r="G2206" s="369">
        <f t="shared" ca="1" si="145"/>
        <v>42157</v>
      </c>
      <c r="H2206" s="370">
        <f>'Order Form'!$O$13</f>
        <v>0</v>
      </c>
      <c r="I2206" s="371">
        <f>'Order Form'!E273</f>
        <v>7.5</v>
      </c>
      <c r="J2206" s="372">
        <f>'Order Form'!O273</f>
        <v>0</v>
      </c>
      <c r="K2206" s="367" t="str">
        <f t="shared" si="144"/>
        <v>F</v>
      </c>
      <c r="L22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6" s="367" t="str">
        <f>"SS2016"&amp;"-"&amp;D2206&amp;"-"&amp;'Order Form'!$P$3&amp;"-5"</f>
        <v>SS2016-0-1-5</v>
      </c>
    </row>
    <row r="2207" spans="1:13" x14ac:dyDescent="0.25">
      <c r="A2207" s="364">
        <f>'Order Form'!A274</f>
        <v>111680.211</v>
      </c>
      <c r="B2207" s="365">
        <f t="shared" ref="B2207:B2270" si="146">A2207</f>
        <v>111680.211</v>
      </c>
      <c r="C2207" s="366">
        <f t="shared" ref="C2207:C2270" si="147">IF(B2207=0,A2207,B2207)</f>
        <v>111680.211</v>
      </c>
      <c r="D2207" s="367">
        <f>'Order Form'!$N$2</f>
        <v>0</v>
      </c>
      <c r="E2207" s="368">
        <f>'Order Form'!$O$11</f>
        <v>0</v>
      </c>
      <c r="F2207" s="368" t="str">
        <f>IF(ISBLANK('Order Form'!$O$12),"",'Order Form'!$O$12)</f>
        <v/>
      </c>
      <c r="G2207" s="369">
        <f t="shared" ca="1" si="145"/>
        <v>42157</v>
      </c>
      <c r="H2207" s="370">
        <f>'Order Form'!$O$13</f>
        <v>0</v>
      </c>
      <c r="I2207" s="371">
        <f>'Order Form'!E274</f>
        <v>7.5</v>
      </c>
      <c r="J2207" s="372">
        <f>'Order Form'!O274</f>
        <v>0</v>
      </c>
      <c r="K2207" s="367" t="str">
        <f t="shared" ref="K2207:K2270" si="148">IF(J2207=0,"F","T")</f>
        <v>F</v>
      </c>
      <c r="L22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7" s="367" t="str">
        <f>"SS2016"&amp;"-"&amp;D2207&amp;"-"&amp;'Order Form'!$P$3&amp;"-5"</f>
        <v>SS2016-0-1-5</v>
      </c>
    </row>
    <row r="2208" spans="1:13" x14ac:dyDescent="0.25">
      <c r="A2208" s="364">
        <f>'Order Form'!A275</f>
        <v>111678.70699999999</v>
      </c>
      <c r="B2208" s="365">
        <f t="shared" si="146"/>
        <v>111678.70699999999</v>
      </c>
      <c r="C2208" s="366">
        <f t="shared" si="147"/>
        <v>111678.70699999999</v>
      </c>
      <c r="D2208" s="367">
        <f>'Order Form'!$N$2</f>
        <v>0</v>
      </c>
      <c r="E2208" s="368">
        <f>'Order Form'!$O$11</f>
        <v>0</v>
      </c>
      <c r="F2208" s="368" t="str">
        <f>IF(ISBLANK('Order Form'!$O$12),"",'Order Form'!$O$12)</f>
        <v/>
      </c>
      <c r="G2208" s="369">
        <f t="shared" ca="1" si="145"/>
        <v>42157</v>
      </c>
      <c r="H2208" s="370">
        <f>'Order Form'!$O$13</f>
        <v>0</v>
      </c>
      <c r="I2208" s="371">
        <f>'Order Form'!E275</f>
        <v>7.5</v>
      </c>
      <c r="J2208" s="372">
        <f>'Order Form'!O275</f>
        <v>0</v>
      </c>
      <c r="K2208" s="367" t="str">
        <f t="shared" si="148"/>
        <v>F</v>
      </c>
      <c r="L22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8" s="367" t="str">
        <f>"SS2016"&amp;"-"&amp;D2208&amp;"-"&amp;'Order Form'!$P$3&amp;"-5"</f>
        <v>SS2016-0-1-5</v>
      </c>
    </row>
    <row r="2209" spans="1:13" x14ac:dyDescent="0.25">
      <c r="A2209" s="364">
        <f>'Order Form'!A276</f>
        <v>108661</v>
      </c>
      <c r="B2209" s="365">
        <f t="shared" si="146"/>
        <v>108661</v>
      </c>
      <c r="C2209" s="366">
        <f t="shared" si="147"/>
        <v>108661</v>
      </c>
      <c r="D2209" s="367">
        <f>'Order Form'!$N$2</f>
        <v>0</v>
      </c>
      <c r="E2209" s="368">
        <f>'Order Form'!$O$11</f>
        <v>0</v>
      </c>
      <c r="F2209" s="368" t="str">
        <f>IF(ISBLANK('Order Form'!$O$12),"",'Order Form'!$O$12)</f>
        <v/>
      </c>
      <c r="G2209" s="369">
        <f t="shared" ca="1" si="145"/>
        <v>42157</v>
      </c>
      <c r="H2209" s="370">
        <f>'Order Form'!$O$13</f>
        <v>0</v>
      </c>
      <c r="I2209" s="371">
        <f>'Order Form'!E276</f>
        <v>7.5</v>
      </c>
      <c r="J2209" s="372">
        <f>'Order Form'!O276</f>
        <v>0</v>
      </c>
      <c r="K2209" s="367" t="str">
        <f t="shared" si="148"/>
        <v>F</v>
      </c>
      <c r="L22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09" s="367" t="str">
        <f>"SS2016"&amp;"-"&amp;D2209&amp;"-"&amp;'Order Form'!$P$3&amp;"-5"</f>
        <v>SS2016-0-1-5</v>
      </c>
    </row>
    <row r="2210" spans="1:13" x14ac:dyDescent="0.25">
      <c r="A2210" s="364">
        <f>'Order Form'!A277</f>
        <v>111677.55499999999</v>
      </c>
      <c r="B2210" s="365">
        <f t="shared" si="146"/>
        <v>111677.55499999999</v>
      </c>
      <c r="C2210" s="366">
        <f t="shared" si="147"/>
        <v>111677.55499999999</v>
      </c>
      <c r="D2210" s="367">
        <f>'Order Form'!$N$2</f>
        <v>0</v>
      </c>
      <c r="E2210" s="368">
        <f>'Order Form'!$O$11</f>
        <v>0</v>
      </c>
      <c r="F2210" s="368" t="str">
        <f>IF(ISBLANK('Order Form'!$O$12),"",'Order Form'!$O$12)</f>
        <v/>
      </c>
      <c r="G2210" s="369">
        <f t="shared" ca="1" si="145"/>
        <v>42157</v>
      </c>
      <c r="H2210" s="370">
        <f>'Order Form'!$O$13</f>
        <v>0</v>
      </c>
      <c r="I2210" s="371">
        <f>'Order Form'!E277</f>
        <v>7.5</v>
      </c>
      <c r="J2210" s="372">
        <f>'Order Form'!O277</f>
        <v>0</v>
      </c>
      <c r="K2210" s="367" t="str">
        <f t="shared" si="148"/>
        <v>F</v>
      </c>
      <c r="L22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0" s="367" t="str">
        <f>"SS2016"&amp;"-"&amp;D2210&amp;"-"&amp;'Order Form'!$P$3&amp;"-5"</f>
        <v>SS2016-0-1-5</v>
      </c>
    </row>
    <row r="2211" spans="1:13" x14ac:dyDescent="0.25">
      <c r="A2211" s="364">
        <f>'Order Form'!A278</f>
        <v>111676.55499999999</v>
      </c>
      <c r="B2211" s="365">
        <f t="shared" si="146"/>
        <v>111676.55499999999</v>
      </c>
      <c r="C2211" s="366">
        <f t="shared" si="147"/>
        <v>111676.55499999999</v>
      </c>
      <c r="D2211" s="367">
        <f>'Order Form'!$N$2</f>
        <v>0</v>
      </c>
      <c r="E2211" s="368">
        <f>'Order Form'!$O$11</f>
        <v>0</v>
      </c>
      <c r="F2211" s="368" t="str">
        <f>IF(ISBLANK('Order Form'!$O$12),"",'Order Form'!$O$12)</f>
        <v/>
      </c>
      <c r="G2211" s="369">
        <f t="shared" ca="1" si="145"/>
        <v>42157</v>
      </c>
      <c r="H2211" s="370">
        <f>'Order Form'!$O$13</f>
        <v>0</v>
      </c>
      <c r="I2211" s="371">
        <f>'Order Form'!E278</f>
        <v>7.5</v>
      </c>
      <c r="J2211" s="372">
        <f>'Order Form'!O278</f>
        <v>0</v>
      </c>
      <c r="K2211" s="367" t="str">
        <f t="shared" si="148"/>
        <v>F</v>
      </c>
      <c r="L22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1" s="367" t="str">
        <f>"SS2016"&amp;"-"&amp;D2211&amp;"-"&amp;'Order Form'!$P$3&amp;"-5"</f>
        <v>SS2016-0-1-5</v>
      </c>
    </row>
    <row r="2212" spans="1:13" x14ac:dyDescent="0.25">
      <c r="A2212" s="364">
        <f>'Order Form'!A279</f>
        <v>108660</v>
      </c>
      <c r="B2212" s="365">
        <f t="shared" si="146"/>
        <v>108660</v>
      </c>
      <c r="C2212" s="366">
        <f t="shared" si="147"/>
        <v>108660</v>
      </c>
      <c r="D2212" s="367">
        <f>'Order Form'!$N$2</f>
        <v>0</v>
      </c>
      <c r="E2212" s="368">
        <f>'Order Form'!$O$11</f>
        <v>0</v>
      </c>
      <c r="F2212" s="368" t="str">
        <f>IF(ISBLANK('Order Form'!$O$12),"",'Order Form'!$O$12)</f>
        <v/>
      </c>
      <c r="G2212" s="369">
        <f t="shared" ca="1" si="145"/>
        <v>42157</v>
      </c>
      <c r="H2212" s="370">
        <f>'Order Form'!$O$13</f>
        <v>0</v>
      </c>
      <c r="I2212" s="371">
        <f>'Order Form'!E279</f>
        <v>7.5</v>
      </c>
      <c r="J2212" s="372">
        <f>'Order Form'!O279</f>
        <v>0</v>
      </c>
      <c r="K2212" s="367" t="str">
        <f t="shared" si="148"/>
        <v>F</v>
      </c>
      <c r="L22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2" s="367" t="str">
        <f>"SS2016"&amp;"-"&amp;D2212&amp;"-"&amp;'Order Form'!$P$3&amp;"-5"</f>
        <v>SS2016-0-1-5</v>
      </c>
    </row>
    <row r="2213" spans="1:13" x14ac:dyDescent="0.25">
      <c r="A2213" s="364">
        <f>'Order Form'!A280</f>
        <v>111674.901</v>
      </c>
      <c r="B2213" s="365">
        <f t="shared" si="146"/>
        <v>111674.901</v>
      </c>
      <c r="C2213" s="366">
        <f t="shared" si="147"/>
        <v>111674.901</v>
      </c>
      <c r="D2213" s="367">
        <f>'Order Form'!$N$2</f>
        <v>0</v>
      </c>
      <c r="E2213" s="368">
        <f>'Order Form'!$O$11</f>
        <v>0</v>
      </c>
      <c r="F2213" s="368" t="str">
        <f>IF(ISBLANK('Order Form'!$O$12),"",'Order Form'!$O$12)</f>
        <v/>
      </c>
      <c r="G2213" s="369">
        <f t="shared" ca="1" si="145"/>
        <v>42157</v>
      </c>
      <c r="H2213" s="370">
        <f>'Order Form'!$O$13</f>
        <v>0</v>
      </c>
      <c r="I2213" s="371">
        <f>'Order Form'!E280</f>
        <v>7.5</v>
      </c>
      <c r="J2213" s="372">
        <f>'Order Form'!O280</f>
        <v>0</v>
      </c>
      <c r="K2213" s="367" t="str">
        <f t="shared" si="148"/>
        <v>F</v>
      </c>
      <c r="L22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3" s="367" t="str">
        <f>"SS2016"&amp;"-"&amp;D2213&amp;"-"&amp;'Order Form'!$P$3&amp;"-5"</f>
        <v>SS2016-0-1-5</v>
      </c>
    </row>
    <row r="2214" spans="1:13" x14ac:dyDescent="0.25">
      <c r="A2214" s="364">
        <f>'Order Form'!A281</f>
        <v>107678</v>
      </c>
      <c r="B2214" s="365">
        <f t="shared" si="146"/>
        <v>107678</v>
      </c>
      <c r="C2214" s="366">
        <f t="shared" si="147"/>
        <v>107678</v>
      </c>
      <c r="D2214" s="367">
        <f>'Order Form'!$N$2</f>
        <v>0</v>
      </c>
      <c r="E2214" s="368">
        <f>'Order Form'!$O$11</f>
        <v>0</v>
      </c>
      <c r="F2214" s="368" t="str">
        <f>IF(ISBLANK('Order Form'!$O$12),"",'Order Form'!$O$12)</f>
        <v/>
      </c>
      <c r="G2214" s="369">
        <f t="shared" ca="1" si="145"/>
        <v>42157</v>
      </c>
      <c r="H2214" s="370">
        <f>'Order Form'!$O$13</f>
        <v>0</v>
      </c>
      <c r="I2214" s="371">
        <f>'Order Form'!E281</f>
        <v>7.5</v>
      </c>
      <c r="J2214" s="372">
        <f>'Order Form'!O281</f>
        <v>0</v>
      </c>
      <c r="K2214" s="367" t="str">
        <f t="shared" si="148"/>
        <v>F</v>
      </c>
      <c r="L22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4" s="367" t="str">
        <f>"SS2016"&amp;"-"&amp;D2214&amp;"-"&amp;'Order Form'!$P$3&amp;"-5"</f>
        <v>SS2016-0-1-5</v>
      </c>
    </row>
    <row r="2215" spans="1:13" x14ac:dyDescent="0.25">
      <c r="A2215" s="364">
        <f>'Order Form'!A282</f>
        <v>111421</v>
      </c>
      <c r="B2215" s="365">
        <f t="shared" si="146"/>
        <v>111421</v>
      </c>
      <c r="C2215" s="366">
        <f t="shared" si="147"/>
        <v>111421</v>
      </c>
      <c r="D2215" s="367">
        <f>'Order Form'!$N$2</f>
        <v>0</v>
      </c>
      <c r="E2215" s="368">
        <f>'Order Form'!$O$11</f>
        <v>0</v>
      </c>
      <c r="F2215" s="368" t="str">
        <f>IF(ISBLANK('Order Form'!$O$12),"",'Order Form'!$O$12)</f>
        <v/>
      </c>
      <c r="G2215" s="369">
        <f t="shared" ca="1" si="145"/>
        <v>42157</v>
      </c>
      <c r="H2215" s="370">
        <f>'Order Form'!$O$13</f>
        <v>0</v>
      </c>
      <c r="I2215" s="371">
        <f>'Order Form'!E282</f>
        <v>7.5</v>
      </c>
      <c r="J2215" s="372">
        <f>'Order Form'!O282</f>
        <v>0</v>
      </c>
      <c r="K2215" s="367" t="str">
        <f t="shared" si="148"/>
        <v>F</v>
      </c>
      <c r="L22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5" s="367" t="str">
        <f>"SS2016"&amp;"-"&amp;D2215&amp;"-"&amp;'Order Form'!$P$3&amp;"-5"</f>
        <v>SS2016-0-1-5</v>
      </c>
    </row>
    <row r="2216" spans="1:13" x14ac:dyDescent="0.25">
      <c r="A2216" s="364">
        <f>'Order Form'!A283</f>
        <v>111422</v>
      </c>
      <c r="B2216" s="365">
        <f t="shared" si="146"/>
        <v>111422</v>
      </c>
      <c r="C2216" s="366">
        <f t="shared" si="147"/>
        <v>111422</v>
      </c>
      <c r="D2216" s="367">
        <f>'Order Form'!$N$2</f>
        <v>0</v>
      </c>
      <c r="E2216" s="368">
        <f>'Order Form'!$O$11</f>
        <v>0</v>
      </c>
      <c r="F2216" s="368" t="str">
        <f>IF(ISBLANK('Order Form'!$O$12),"",'Order Form'!$O$12)</f>
        <v/>
      </c>
      <c r="G2216" s="369">
        <f t="shared" ca="1" si="145"/>
        <v>42157</v>
      </c>
      <c r="H2216" s="370">
        <f>'Order Form'!$O$13</f>
        <v>0</v>
      </c>
      <c r="I2216" s="371">
        <f>'Order Form'!E283</f>
        <v>7.5</v>
      </c>
      <c r="J2216" s="372">
        <f>'Order Form'!O283</f>
        <v>0</v>
      </c>
      <c r="K2216" s="367" t="str">
        <f t="shared" si="148"/>
        <v>F</v>
      </c>
      <c r="L22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6" s="367" t="str">
        <f>"SS2016"&amp;"-"&amp;D2216&amp;"-"&amp;'Order Form'!$P$3&amp;"-5"</f>
        <v>SS2016-0-1-5</v>
      </c>
    </row>
    <row r="2217" spans="1:13" x14ac:dyDescent="0.25">
      <c r="A2217" s="364">
        <f>'Order Form'!A284</f>
        <v>111423</v>
      </c>
      <c r="B2217" s="365">
        <f t="shared" si="146"/>
        <v>111423</v>
      </c>
      <c r="C2217" s="366">
        <f t="shared" si="147"/>
        <v>111423</v>
      </c>
      <c r="D2217" s="367">
        <f>'Order Form'!$N$2</f>
        <v>0</v>
      </c>
      <c r="E2217" s="368">
        <f>'Order Form'!$O$11</f>
        <v>0</v>
      </c>
      <c r="F2217" s="368" t="str">
        <f>IF(ISBLANK('Order Form'!$O$12),"",'Order Form'!$O$12)</f>
        <v/>
      </c>
      <c r="G2217" s="369">
        <f t="shared" ca="1" si="145"/>
        <v>42157</v>
      </c>
      <c r="H2217" s="370">
        <f>'Order Form'!$O$13</f>
        <v>0</v>
      </c>
      <c r="I2217" s="371">
        <f>'Order Form'!E284</f>
        <v>7.5</v>
      </c>
      <c r="J2217" s="372">
        <f>'Order Form'!O284</f>
        <v>0</v>
      </c>
      <c r="K2217" s="367" t="str">
        <f t="shared" si="148"/>
        <v>F</v>
      </c>
      <c r="L22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7" s="367" t="str">
        <f>"SS2016"&amp;"-"&amp;D2217&amp;"-"&amp;'Order Form'!$P$3&amp;"-5"</f>
        <v>SS2016-0-1-5</v>
      </c>
    </row>
    <row r="2218" spans="1:13" x14ac:dyDescent="0.25">
      <c r="A2218" s="364">
        <f>'Order Form'!A285</f>
        <v>100223</v>
      </c>
      <c r="B2218" s="365">
        <f t="shared" si="146"/>
        <v>100223</v>
      </c>
      <c r="C2218" s="366">
        <f t="shared" si="147"/>
        <v>100223</v>
      </c>
      <c r="D2218" s="367">
        <f>'Order Form'!$N$2</f>
        <v>0</v>
      </c>
      <c r="E2218" s="368">
        <f>'Order Form'!$O$11</f>
        <v>0</v>
      </c>
      <c r="F2218" s="368" t="str">
        <f>IF(ISBLANK('Order Form'!$O$12),"",'Order Form'!$O$12)</f>
        <v/>
      </c>
      <c r="G2218" s="369">
        <f t="shared" ca="1" si="145"/>
        <v>42157</v>
      </c>
      <c r="H2218" s="370">
        <f>'Order Form'!$O$13</f>
        <v>0</v>
      </c>
      <c r="I2218" s="371">
        <f>'Order Form'!E285</f>
        <v>7.5</v>
      </c>
      <c r="J2218" s="372">
        <f>'Order Form'!O285</f>
        <v>0</v>
      </c>
      <c r="K2218" s="367" t="str">
        <f t="shared" si="148"/>
        <v>F</v>
      </c>
      <c r="L22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8" s="367" t="str">
        <f>"SS2016"&amp;"-"&amp;D2218&amp;"-"&amp;'Order Form'!$P$3&amp;"-5"</f>
        <v>SS2016-0-1-5</v>
      </c>
    </row>
    <row r="2219" spans="1:13" x14ac:dyDescent="0.25">
      <c r="A2219" s="364">
        <f>'Order Form'!A286</f>
        <v>100224</v>
      </c>
      <c r="B2219" s="365">
        <f t="shared" si="146"/>
        <v>100224</v>
      </c>
      <c r="C2219" s="366">
        <f t="shared" si="147"/>
        <v>100224</v>
      </c>
      <c r="D2219" s="367">
        <f>'Order Form'!$N$2</f>
        <v>0</v>
      </c>
      <c r="E2219" s="368">
        <f>'Order Form'!$O$11</f>
        <v>0</v>
      </c>
      <c r="F2219" s="368" t="str">
        <f>IF(ISBLANK('Order Form'!$O$12),"",'Order Form'!$O$12)</f>
        <v/>
      </c>
      <c r="G2219" s="369">
        <f t="shared" ca="1" si="145"/>
        <v>42157</v>
      </c>
      <c r="H2219" s="370">
        <f>'Order Form'!$O$13</f>
        <v>0</v>
      </c>
      <c r="I2219" s="371">
        <f>'Order Form'!E286</f>
        <v>7.5</v>
      </c>
      <c r="J2219" s="372">
        <f>'Order Form'!O286</f>
        <v>0</v>
      </c>
      <c r="K2219" s="367" t="str">
        <f t="shared" si="148"/>
        <v>F</v>
      </c>
      <c r="L22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19" s="367" t="str">
        <f>"SS2016"&amp;"-"&amp;D2219&amp;"-"&amp;'Order Form'!$P$3&amp;"-5"</f>
        <v>SS2016-0-1-5</v>
      </c>
    </row>
    <row r="2220" spans="1:13" x14ac:dyDescent="0.25">
      <c r="A2220" s="364">
        <f>'Order Form'!A287</f>
        <v>108666</v>
      </c>
      <c r="B2220" s="365">
        <f t="shared" si="146"/>
        <v>108666</v>
      </c>
      <c r="C2220" s="366">
        <f t="shared" si="147"/>
        <v>108666</v>
      </c>
      <c r="D2220" s="367">
        <f>'Order Form'!$N$2</f>
        <v>0</v>
      </c>
      <c r="E2220" s="368">
        <f>'Order Form'!$O$11</f>
        <v>0</v>
      </c>
      <c r="F2220" s="368" t="str">
        <f>IF(ISBLANK('Order Form'!$O$12),"",'Order Form'!$O$12)</f>
        <v/>
      </c>
      <c r="G2220" s="369">
        <f t="shared" ca="1" si="145"/>
        <v>42157</v>
      </c>
      <c r="H2220" s="370">
        <f>'Order Form'!$O$13</f>
        <v>0</v>
      </c>
      <c r="I2220" s="371">
        <f>'Order Form'!E287</f>
        <v>7.5</v>
      </c>
      <c r="J2220" s="372">
        <f>'Order Form'!O287</f>
        <v>0</v>
      </c>
      <c r="K2220" s="367" t="str">
        <f t="shared" si="148"/>
        <v>F</v>
      </c>
      <c r="L22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0" s="367" t="str">
        <f>"SS2016"&amp;"-"&amp;D2220&amp;"-"&amp;'Order Form'!$P$3&amp;"-5"</f>
        <v>SS2016-0-1-5</v>
      </c>
    </row>
    <row r="2221" spans="1:13" x14ac:dyDescent="0.25">
      <c r="A2221" s="364">
        <f>'Order Form'!A288</f>
        <v>100611</v>
      </c>
      <c r="B2221" s="365">
        <f t="shared" si="146"/>
        <v>100611</v>
      </c>
      <c r="C2221" s="366">
        <f t="shared" si="147"/>
        <v>100611</v>
      </c>
      <c r="D2221" s="367">
        <f>'Order Form'!$N$2</f>
        <v>0</v>
      </c>
      <c r="E2221" s="368">
        <f>'Order Form'!$O$11</f>
        <v>0</v>
      </c>
      <c r="F2221" s="368" t="str">
        <f>IF(ISBLANK('Order Form'!$O$12),"",'Order Form'!$O$12)</f>
        <v/>
      </c>
      <c r="G2221" s="369">
        <f t="shared" ca="1" si="145"/>
        <v>42157</v>
      </c>
      <c r="H2221" s="370">
        <f>'Order Form'!$O$13</f>
        <v>0</v>
      </c>
      <c r="I2221" s="371">
        <f>'Order Form'!E288</f>
        <v>7.5</v>
      </c>
      <c r="J2221" s="372">
        <f>'Order Form'!O288</f>
        <v>0</v>
      </c>
      <c r="K2221" s="367" t="str">
        <f t="shared" si="148"/>
        <v>F</v>
      </c>
      <c r="L22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1" s="367" t="str">
        <f>"SS2016"&amp;"-"&amp;D2221&amp;"-"&amp;'Order Form'!$P$3&amp;"-5"</f>
        <v>SS2016-0-1-5</v>
      </c>
    </row>
    <row r="2222" spans="1:13" x14ac:dyDescent="0.25">
      <c r="A2222" s="364">
        <f>'Order Form'!A289</f>
        <v>111675.789</v>
      </c>
      <c r="B2222" s="365">
        <f t="shared" si="146"/>
        <v>111675.789</v>
      </c>
      <c r="C2222" s="366">
        <f t="shared" si="147"/>
        <v>111675.789</v>
      </c>
      <c r="D2222" s="367">
        <f>'Order Form'!$N$2</f>
        <v>0</v>
      </c>
      <c r="E2222" s="368">
        <f>'Order Form'!$O$11</f>
        <v>0</v>
      </c>
      <c r="F2222" s="368" t="str">
        <f>IF(ISBLANK('Order Form'!$O$12),"",'Order Form'!$O$12)</f>
        <v/>
      </c>
      <c r="G2222" s="369">
        <f t="shared" ca="1" si="145"/>
        <v>42157</v>
      </c>
      <c r="H2222" s="370">
        <f>'Order Form'!$O$13</f>
        <v>0</v>
      </c>
      <c r="I2222" s="371">
        <f>'Order Form'!E289</f>
        <v>7.5</v>
      </c>
      <c r="J2222" s="372">
        <f>'Order Form'!O289</f>
        <v>0</v>
      </c>
      <c r="K2222" s="367" t="str">
        <f t="shared" si="148"/>
        <v>F</v>
      </c>
      <c r="L22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2" s="367" t="str">
        <f>"SS2016"&amp;"-"&amp;D2222&amp;"-"&amp;'Order Form'!$P$3&amp;"-5"</f>
        <v>SS2016-0-1-5</v>
      </c>
    </row>
    <row r="2223" spans="1:13" x14ac:dyDescent="0.25">
      <c r="A2223" s="364">
        <f>'Order Form'!A290</f>
        <v>108665</v>
      </c>
      <c r="B2223" s="365">
        <f t="shared" si="146"/>
        <v>108665</v>
      </c>
      <c r="C2223" s="366">
        <f t="shared" si="147"/>
        <v>108665</v>
      </c>
      <c r="D2223" s="367">
        <f>'Order Form'!$N$2</f>
        <v>0</v>
      </c>
      <c r="E2223" s="368">
        <f>'Order Form'!$O$11</f>
        <v>0</v>
      </c>
      <c r="F2223" s="368" t="str">
        <f>IF(ISBLANK('Order Form'!$O$12),"",'Order Form'!$O$12)</f>
        <v/>
      </c>
      <c r="G2223" s="369">
        <f t="shared" ca="1" si="145"/>
        <v>42157</v>
      </c>
      <c r="H2223" s="370">
        <f>'Order Form'!$O$13</f>
        <v>0</v>
      </c>
      <c r="I2223" s="371">
        <f>'Order Form'!E290</f>
        <v>7.5</v>
      </c>
      <c r="J2223" s="372">
        <f>'Order Form'!O290</f>
        <v>0</v>
      </c>
      <c r="K2223" s="367" t="str">
        <f t="shared" si="148"/>
        <v>F</v>
      </c>
      <c r="L22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3" s="367" t="str">
        <f>"SS2016"&amp;"-"&amp;D2223&amp;"-"&amp;'Order Form'!$P$3&amp;"-5"</f>
        <v>SS2016-0-1-5</v>
      </c>
    </row>
    <row r="2224" spans="1:13" x14ac:dyDescent="0.25">
      <c r="A2224" s="364">
        <f>'Order Form'!A291</f>
        <v>100274</v>
      </c>
      <c r="B2224" s="365">
        <f t="shared" si="146"/>
        <v>100274</v>
      </c>
      <c r="C2224" s="366">
        <f t="shared" si="147"/>
        <v>100274</v>
      </c>
      <c r="D2224" s="367">
        <f>'Order Form'!$N$2</f>
        <v>0</v>
      </c>
      <c r="E2224" s="368">
        <f>'Order Form'!$O$11</f>
        <v>0</v>
      </c>
      <c r="F2224" s="368" t="str">
        <f>IF(ISBLANK('Order Form'!$O$12),"",'Order Form'!$O$12)</f>
        <v/>
      </c>
      <c r="G2224" s="369">
        <f t="shared" ca="1" si="145"/>
        <v>42157</v>
      </c>
      <c r="H2224" s="370">
        <f>'Order Form'!$O$13</f>
        <v>0</v>
      </c>
      <c r="I2224" s="371">
        <f>'Order Form'!E291</f>
        <v>7.5</v>
      </c>
      <c r="J2224" s="372">
        <f>'Order Form'!O291</f>
        <v>0</v>
      </c>
      <c r="K2224" s="367" t="str">
        <f t="shared" si="148"/>
        <v>F</v>
      </c>
      <c r="L22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4" s="367" t="str">
        <f>"SS2016"&amp;"-"&amp;D2224&amp;"-"&amp;'Order Form'!$P$3&amp;"-5"</f>
        <v>SS2016-0-1-5</v>
      </c>
    </row>
    <row r="2225" spans="1:13" x14ac:dyDescent="0.25">
      <c r="A2225" s="364">
        <f>'Order Form'!A292</f>
        <v>100084</v>
      </c>
      <c r="B2225" s="365">
        <f t="shared" si="146"/>
        <v>100084</v>
      </c>
      <c r="C2225" s="366">
        <f t="shared" si="147"/>
        <v>100084</v>
      </c>
      <c r="D2225" s="367">
        <f>'Order Form'!$N$2</f>
        <v>0</v>
      </c>
      <c r="E2225" s="368">
        <f>'Order Form'!$O$11</f>
        <v>0</v>
      </c>
      <c r="F2225" s="368" t="str">
        <f>IF(ISBLANK('Order Form'!$O$12),"",'Order Form'!$O$12)</f>
        <v/>
      </c>
      <c r="G2225" s="369">
        <f t="shared" ca="1" si="145"/>
        <v>42157</v>
      </c>
      <c r="H2225" s="370">
        <f>'Order Form'!$O$13</f>
        <v>0</v>
      </c>
      <c r="I2225" s="371">
        <f>'Order Form'!E292</f>
        <v>7.5</v>
      </c>
      <c r="J2225" s="372">
        <f>'Order Form'!O292</f>
        <v>0</v>
      </c>
      <c r="K2225" s="367" t="str">
        <f t="shared" si="148"/>
        <v>F</v>
      </c>
      <c r="L22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5" s="367" t="str">
        <f>"SS2016"&amp;"-"&amp;D2225&amp;"-"&amp;'Order Form'!$P$3&amp;"-5"</f>
        <v>SS2016-0-1-5</v>
      </c>
    </row>
    <row r="2226" spans="1:13" x14ac:dyDescent="0.25">
      <c r="A2226" s="364">
        <f>'Order Form'!A293</f>
        <v>107679</v>
      </c>
      <c r="B2226" s="365">
        <f t="shared" si="146"/>
        <v>107679</v>
      </c>
      <c r="C2226" s="366">
        <f t="shared" si="147"/>
        <v>107679</v>
      </c>
      <c r="D2226" s="367">
        <f>'Order Form'!$N$2</f>
        <v>0</v>
      </c>
      <c r="E2226" s="368">
        <f>'Order Form'!$O$11</f>
        <v>0</v>
      </c>
      <c r="F2226" s="368" t="str">
        <f>IF(ISBLANK('Order Form'!$O$12),"",'Order Form'!$O$12)</f>
        <v/>
      </c>
      <c r="G2226" s="369">
        <f t="shared" ca="1" si="145"/>
        <v>42157</v>
      </c>
      <c r="H2226" s="370">
        <f>'Order Form'!$O$13</f>
        <v>0</v>
      </c>
      <c r="I2226" s="371">
        <f>'Order Form'!E293</f>
        <v>7.5</v>
      </c>
      <c r="J2226" s="372">
        <f>'Order Form'!O293</f>
        <v>0</v>
      </c>
      <c r="K2226" s="367" t="str">
        <f t="shared" si="148"/>
        <v>F</v>
      </c>
      <c r="L22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6" s="367" t="str">
        <f>"SS2016"&amp;"-"&amp;D2226&amp;"-"&amp;'Order Form'!$P$3&amp;"-5"</f>
        <v>SS2016-0-1-5</v>
      </c>
    </row>
    <row r="2227" spans="1:13" x14ac:dyDescent="0.25">
      <c r="A2227" s="364">
        <f>'Order Form'!A294</f>
        <v>111679.55499999999</v>
      </c>
      <c r="B2227" s="365">
        <f t="shared" si="146"/>
        <v>111679.55499999999</v>
      </c>
      <c r="C2227" s="366">
        <f t="shared" si="147"/>
        <v>111679.55499999999</v>
      </c>
      <c r="D2227" s="367">
        <f>'Order Form'!$N$2</f>
        <v>0</v>
      </c>
      <c r="E2227" s="368">
        <f>'Order Form'!$O$11</f>
        <v>0</v>
      </c>
      <c r="F2227" s="368" t="str">
        <f>IF(ISBLANK('Order Form'!$O$12),"",'Order Form'!$O$12)</f>
        <v/>
      </c>
      <c r="G2227" s="369">
        <f t="shared" ca="1" si="145"/>
        <v>42157</v>
      </c>
      <c r="H2227" s="370">
        <f>'Order Form'!$O$13</f>
        <v>0</v>
      </c>
      <c r="I2227" s="371">
        <f>'Order Form'!E294</f>
        <v>7.5</v>
      </c>
      <c r="J2227" s="372">
        <f>'Order Form'!O294</f>
        <v>0</v>
      </c>
      <c r="K2227" s="367" t="str">
        <f t="shared" si="148"/>
        <v>F</v>
      </c>
      <c r="L22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7" s="367" t="str">
        <f>"SS2016"&amp;"-"&amp;D2227&amp;"-"&amp;'Order Form'!$P$3&amp;"-5"</f>
        <v>SS2016-0-1-5</v>
      </c>
    </row>
    <row r="2228" spans="1:13" x14ac:dyDescent="0.25">
      <c r="A2228" s="364">
        <f>'Order Form'!A295</f>
        <v>100604</v>
      </c>
      <c r="B2228" s="365">
        <f t="shared" si="146"/>
        <v>100604</v>
      </c>
      <c r="C2228" s="366">
        <f t="shared" si="147"/>
        <v>100604</v>
      </c>
      <c r="D2228" s="367">
        <f>'Order Form'!$N$2</f>
        <v>0</v>
      </c>
      <c r="E2228" s="368">
        <f>'Order Form'!$O$11</f>
        <v>0</v>
      </c>
      <c r="F2228" s="368" t="str">
        <f>IF(ISBLANK('Order Form'!$O$12),"",'Order Form'!$O$12)</f>
        <v/>
      </c>
      <c r="G2228" s="369">
        <f t="shared" ca="1" si="145"/>
        <v>42157</v>
      </c>
      <c r="H2228" s="370">
        <f>'Order Form'!$O$13</f>
        <v>0</v>
      </c>
      <c r="I2228" s="371">
        <f>'Order Form'!E295</f>
        <v>7.5</v>
      </c>
      <c r="J2228" s="372">
        <f>'Order Form'!O295</f>
        <v>0</v>
      </c>
      <c r="K2228" s="367" t="str">
        <f t="shared" si="148"/>
        <v>F</v>
      </c>
      <c r="L22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8" s="367" t="str">
        <f>"SS2016"&amp;"-"&amp;D2228&amp;"-"&amp;'Order Form'!$P$3&amp;"-5"</f>
        <v>SS2016-0-1-5</v>
      </c>
    </row>
    <row r="2229" spans="1:13" x14ac:dyDescent="0.25">
      <c r="A2229" s="364">
        <f>'Order Form'!A296</f>
        <v>107689</v>
      </c>
      <c r="B2229" s="365">
        <f t="shared" si="146"/>
        <v>107689</v>
      </c>
      <c r="C2229" s="366">
        <f t="shared" si="147"/>
        <v>107689</v>
      </c>
      <c r="D2229" s="367">
        <f>'Order Form'!$N$2</f>
        <v>0</v>
      </c>
      <c r="E2229" s="368">
        <f>'Order Form'!$O$11</f>
        <v>0</v>
      </c>
      <c r="F2229" s="368" t="str">
        <f>IF(ISBLANK('Order Form'!$O$12),"",'Order Form'!$O$12)</f>
        <v/>
      </c>
      <c r="G2229" s="369">
        <f t="shared" ca="1" si="145"/>
        <v>42157</v>
      </c>
      <c r="H2229" s="370">
        <f>'Order Form'!$O$13</f>
        <v>0</v>
      </c>
      <c r="I2229" s="371">
        <f>'Order Form'!E296</f>
        <v>7.5</v>
      </c>
      <c r="J2229" s="372">
        <f>'Order Form'!O296</f>
        <v>0</v>
      </c>
      <c r="K2229" s="367" t="str">
        <f t="shared" si="148"/>
        <v>F</v>
      </c>
      <c r="L22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29" s="367" t="str">
        <f>"SS2016"&amp;"-"&amp;D2229&amp;"-"&amp;'Order Form'!$P$3&amp;"-5"</f>
        <v>SS2016-0-1-5</v>
      </c>
    </row>
    <row r="2230" spans="1:13" x14ac:dyDescent="0.25">
      <c r="A2230" s="364">
        <f>'Order Form'!A297</f>
        <v>100096</v>
      </c>
      <c r="B2230" s="365">
        <f t="shared" si="146"/>
        <v>100096</v>
      </c>
      <c r="C2230" s="366">
        <f t="shared" si="147"/>
        <v>100096</v>
      </c>
      <c r="D2230" s="367">
        <f>'Order Form'!$N$2</f>
        <v>0</v>
      </c>
      <c r="E2230" s="368">
        <f>'Order Form'!$O$11</f>
        <v>0</v>
      </c>
      <c r="F2230" s="368" t="str">
        <f>IF(ISBLANK('Order Form'!$O$12),"",'Order Form'!$O$12)</f>
        <v/>
      </c>
      <c r="G2230" s="369">
        <f t="shared" ca="1" si="145"/>
        <v>42157</v>
      </c>
      <c r="H2230" s="370">
        <f>'Order Form'!$O$13</f>
        <v>0</v>
      </c>
      <c r="I2230" s="371">
        <f>'Order Form'!E297</f>
        <v>7.5</v>
      </c>
      <c r="J2230" s="372">
        <f>'Order Form'!O297</f>
        <v>0</v>
      </c>
      <c r="K2230" s="367" t="str">
        <f t="shared" si="148"/>
        <v>F</v>
      </c>
      <c r="L22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0" s="367" t="str">
        <f>"SS2016"&amp;"-"&amp;D2230&amp;"-"&amp;'Order Form'!$P$3&amp;"-5"</f>
        <v>SS2016-0-1-5</v>
      </c>
    </row>
    <row r="2231" spans="1:13" x14ac:dyDescent="0.25">
      <c r="A2231" s="364">
        <f>'Order Form'!A298</f>
        <v>100601</v>
      </c>
      <c r="B2231" s="365">
        <f t="shared" si="146"/>
        <v>100601</v>
      </c>
      <c r="C2231" s="366">
        <f t="shared" si="147"/>
        <v>100601</v>
      </c>
      <c r="D2231" s="367">
        <f>'Order Form'!$N$2</f>
        <v>0</v>
      </c>
      <c r="E2231" s="368">
        <f>'Order Form'!$O$11</f>
        <v>0</v>
      </c>
      <c r="F2231" s="368" t="str">
        <f>IF(ISBLANK('Order Form'!$O$12),"",'Order Form'!$O$12)</f>
        <v/>
      </c>
      <c r="G2231" s="369">
        <f t="shared" ca="1" si="145"/>
        <v>42157</v>
      </c>
      <c r="H2231" s="370">
        <f>'Order Form'!$O$13</f>
        <v>0</v>
      </c>
      <c r="I2231" s="371">
        <f>'Order Form'!E298</f>
        <v>7.5</v>
      </c>
      <c r="J2231" s="372">
        <f>'Order Form'!O298</f>
        <v>0</v>
      </c>
      <c r="K2231" s="367" t="str">
        <f t="shared" si="148"/>
        <v>F</v>
      </c>
      <c r="L22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1" s="367" t="str">
        <f>"SS2016"&amp;"-"&amp;D2231&amp;"-"&amp;'Order Form'!$P$3&amp;"-5"</f>
        <v>SS2016-0-1-5</v>
      </c>
    </row>
    <row r="2232" spans="1:13" x14ac:dyDescent="0.25">
      <c r="A2232" s="364">
        <f>'Order Form'!A299</f>
        <v>107676</v>
      </c>
      <c r="B2232" s="365">
        <f t="shared" si="146"/>
        <v>107676</v>
      </c>
      <c r="C2232" s="366">
        <f t="shared" si="147"/>
        <v>107676</v>
      </c>
      <c r="D2232" s="367">
        <f>'Order Form'!$N$2</f>
        <v>0</v>
      </c>
      <c r="E2232" s="368">
        <f>'Order Form'!$O$11</f>
        <v>0</v>
      </c>
      <c r="F2232" s="368" t="str">
        <f>IF(ISBLANK('Order Form'!$O$12),"",'Order Form'!$O$12)</f>
        <v/>
      </c>
      <c r="G2232" s="369">
        <f t="shared" ca="1" si="145"/>
        <v>42157</v>
      </c>
      <c r="H2232" s="370">
        <f>'Order Form'!$O$13</f>
        <v>0</v>
      </c>
      <c r="I2232" s="371">
        <f>'Order Form'!E299</f>
        <v>7.5</v>
      </c>
      <c r="J2232" s="372">
        <f>'Order Form'!O299</f>
        <v>0</v>
      </c>
      <c r="K2232" s="367" t="str">
        <f t="shared" si="148"/>
        <v>F</v>
      </c>
      <c r="L22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2" s="367" t="str">
        <f>"SS2016"&amp;"-"&amp;D2232&amp;"-"&amp;'Order Form'!$P$3&amp;"-5"</f>
        <v>SS2016-0-1-5</v>
      </c>
    </row>
    <row r="2233" spans="1:13" x14ac:dyDescent="0.25">
      <c r="A2233" s="364">
        <f>'Order Form'!A300</f>
        <v>107682</v>
      </c>
      <c r="B2233" s="365">
        <f t="shared" si="146"/>
        <v>107682</v>
      </c>
      <c r="C2233" s="366">
        <f t="shared" si="147"/>
        <v>107682</v>
      </c>
      <c r="D2233" s="367">
        <f>'Order Form'!$N$2</f>
        <v>0</v>
      </c>
      <c r="E2233" s="368">
        <f>'Order Form'!$O$11</f>
        <v>0</v>
      </c>
      <c r="F2233" s="368" t="str">
        <f>IF(ISBLANK('Order Form'!$O$12),"",'Order Form'!$O$12)</f>
        <v/>
      </c>
      <c r="G2233" s="369">
        <f t="shared" ca="1" si="145"/>
        <v>42157</v>
      </c>
      <c r="H2233" s="370">
        <f>'Order Form'!$O$13</f>
        <v>0</v>
      </c>
      <c r="I2233" s="371">
        <f>'Order Form'!E300</f>
        <v>7.5</v>
      </c>
      <c r="J2233" s="372">
        <f>'Order Form'!O300</f>
        <v>0</v>
      </c>
      <c r="K2233" s="367" t="str">
        <f t="shared" si="148"/>
        <v>F</v>
      </c>
      <c r="L22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3" s="367" t="str">
        <f>"SS2016"&amp;"-"&amp;D2233&amp;"-"&amp;'Order Form'!$P$3&amp;"-5"</f>
        <v>SS2016-0-1-5</v>
      </c>
    </row>
    <row r="2234" spans="1:13" x14ac:dyDescent="0.25">
      <c r="A2234" s="364">
        <f>'Order Form'!A301</f>
        <v>107680</v>
      </c>
      <c r="B2234" s="365">
        <f t="shared" si="146"/>
        <v>107680</v>
      </c>
      <c r="C2234" s="366">
        <f t="shared" si="147"/>
        <v>107680</v>
      </c>
      <c r="D2234" s="367">
        <f>'Order Form'!$N$2</f>
        <v>0</v>
      </c>
      <c r="E2234" s="368">
        <f>'Order Form'!$O$11</f>
        <v>0</v>
      </c>
      <c r="F2234" s="368" t="str">
        <f>IF(ISBLANK('Order Form'!$O$12),"",'Order Form'!$O$12)</f>
        <v/>
      </c>
      <c r="G2234" s="369">
        <f t="shared" ca="1" si="145"/>
        <v>42157</v>
      </c>
      <c r="H2234" s="370">
        <f>'Order Form'!$O$13</f>
        <v>0</v>
      </c>
      <c r="I2234" s="371">
        <f>'Order Form'!E301</f>
        <v>7.5</v>
      </c>
      <c r="J2234" s="372">
        <f>'Order Form'!O301</f>
        <v>0</v>
      </c>
      <c r="K2234" s="367" t="str">
        <f t="shared" si="148"/>
        <v>F</v>
      </c>
      <c r="L22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4" s="367" t="str">
        <f>"SS2016"&amp;"-"&amp;D2234&amp;"-"&amp;'Order Form'!$P$3&amp;"-5"</f>
        <v>SS2016-0-1-5</v>
      </c>
    </row>
    <row r="2235" spans="1:13" x14ac:dyDescent="0.25">
      <c r="A2235" s="364">
        <f>'Order Form'!A302</f>
        <v>107681</v>
      </c>
      <c r="B2235" s="365">
        <f t="shared" si="146"/>
        <v>107681</v>
      </c>
      <c r="C2235" s="366">
        <f t="shared" si="147"/>
        <v>107681</v>
      </c>
      <c r="D2235" s="367">
        <f>'Order Form'!$N$2</f>
        <v>0</v>
      </c>
      <c r="E2235" s="368">
        <f>'Order Form'!$O$11</f>
        <v>0</v>
      </c>
      <c r="F2235" s="368" t="str">
        <f>IF(ISBLANK('Order Form'!$O$12),"",'Order Form'!$O$12)</f>
        <v/>
      </c>
      <c r="G2235" s="369">
        <f t="shared" ca="1" si="145"/>
        <v>42157</v>
      </c>
      <c r="H2235" s="370">
        <f>'Order Form'!$O$13</f>
        <v>0</v>
      </c>
      <c r="I2235" s="371">
        <f>'Order Form'!E302</f>
        <v>7.5</v>
      </c>
      <c r="J2235" s="372">
        <f>'Order Form'!O302</f>
        <v>0</v>
      </c>
      <c r="K2235" s="367" t="str">
        <f t="shared" si="148"/>
        <v>F</v>
      </c>
      <c r="L22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5" s="367" t="str">
        <f>"SS2016"&amp;"-"&amp;D2235&amp;"-"&amp;'Order Form'!$P$3&amp;"-5"</f>
        <v>SS2016-0-1-5</v>
      </c>
    </row>
    <row r="2236" spans="1:13" x14ac:dyDescent="0.25">
      <c r="A2236" s="364">
        <f>'Order Form'!A303</f>
        <v>107677</v>
      </c>
      <c r="B2236" s="365">
        <f t="shared" si="146"/>
        <v>107677</v>
      </c>
      <c r="C2236" s="366">
        <f t="shared" si="147"/>
        <v>107677</v>
      </c>
      <c r="D2236" s="367">
        <f>'Order Form'!$N$2</f>
        <v>0</v>
      </c>
      <c r="E2236" s="368">
        <f>'Order Form'!$O$11</f>
        <v>0</v>
      </c>
      <c r="F2236" s="368" t="str">
        <f>IF(ISBLANK('Order Form'!$O$12),"",'Order Form'!$O$12)</f>
        <v/>
      </c>
      <c r="G2236" s="369">
        <f t="shared" ca="1" si="145"/>
        <v>42157</v>
      </c>
      <c r="H2236" s="370">
        <f>'Order Form'!$O$13</f>
        <v>0</v>
      </c>
      <c r="I2236" s="371">
        <f>'Order Form'!E303</f>
        <v>7.5</v>
      </c>
      <c r="J2236" s="372">
        <f>'Order Form'!O303</f>
        <v>0</v>
      </c>
      <c r="K2236" s="367" t="str">
        <f t="shared" si="148"/>
        <v>F</v>
      </c>
      <c r="L22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6" s="367" t="str">
        <f>"SS2016"&amp;"-"&amp;D2236&amp;"-"&amp;'Order Form'!$P$3&amp;"-5"</f>
        <v>SS2016-0-1-5</v>
      </c>
    </row>
    <row r="2237" spans="1:13" x14ac:dyDescent="0.25">
      <c r="A2237" s="364">
        <f>'Order Form'!A304</f>
        <v>100602</v>
      </c>
      <c r="B2237" s="365">
        <f t="shared" si="146"/>
        <v>100602</v>
      </c>
      <c r="C2237" s="366">
        <f t="shared" si="147"/>
        <v>100602</v>
      </c>
      <c r="D2237" s="367">
        <f>'Order Form'!$N$2</f>
        <v>0</v>
      </c>
      <c r="E2237" s="368">
        <f>'Order Form'!$O$11</f>
        <v>0</v>
      </c>
      <c r="F2237" s="368" t="str">
        <f>IF(ISBLANK('Order Form'!$O$12),"",'Order Form'!$O$12)</f>
        <v/>
      </c>
      <c r="G2237" s="369">
        <f t="shared" ca="1" si="145"/>
        <v>42157</v>
      </c>
      <c r="H2237" s="370">
        <f>'Order Form'!$O$13</f>
        <v>0</v>
      </c>
      <c r="I2237" s="371">
        <f>'Order Form'!E304</f>
        <v>7.5</v>
      </c>
      <c r="J2237" s="372">
        <f>'Order Form'!O304</f>
        <v>0</v>
      </c>
      <c r="K2237" s="367" t="str">
        <f t="shared" si="148"/>
        <v>F</v>
      </c>
      <c r="L22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7" s="367" t="str">
        <f>"SS2016"&amp;"-"&amp;D2237&amp;"-"&amp;'Order Form'!$P$3&amp;"-5"</f>
        <v>SS2016-0-1-5</v>
      </c>
    </row>
    <row r="2238" spans="1:13" x14ac:dyDescent="0.25">
      <c r="A2238" s="364">
        <f>'Order Form'!A305</f>
        <v>111671.93700000001</v>
      </c>
      <c r="B2238" s="365">
        <f t="shared" si="146"/>
        <v>111671.93700000001</v>
      </c>
      <c r="C2238" s="366">
        <f t="shared" si="147"/>
        <v>111671.93700000001</v>
      </c>
      <c r="D2238" s="367">
        <f>'Order Form'!$N$2</f>
        <v>0</v>
      </c>
      <c r="E2238" s="368">
        <f>'Order Form'!$O$11</f>
        <v>0</v>
      </c>
      <c r="F2238" s="368" t="str">
        <f>IF(ISBLANK('Order Form'!$O$12),"",'Order Form'!$O$12)</f>
        <v/>
      </c>
      <c r="G2238" s="369">
        <f t="shared" ca="1" si="145"/>
        <v>42157</v>
      </c>
      <c r="H2238" s="370">
        <f>'Order Form'!$O$13</f>
        <v>0</v>
      </c>
      <c r="I2238" s="371">
        <f>'Order Form'!E305</f>
        <v>7.5</v>
      </c>
      <c r="J2238" s="372">
        <f>'Order Form'!O305</f>
        <v>0</v>
      </c>
      <c r="K2238" s="367" t="str">
        <f t="shared" si="148"/>
        <v>F</v>
      </c>
      <c r="L22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8" s="367" t="str">
        <f>"SS2016"&amp;"-"&amp;D2238&amp;"-"&amp;'Order Form'!$P$3&amp;"-5"</f>
        <v>SS2016-0-1-5</v>
      </c>
    </row>
    <row r="2239" spans="1:13" x14ac:dyDescent="0.25">
      <c r="A2239" s="364">
        <f>'Order Form'!A306</f>
        <v>111673.70699999999</v>
      </c>
      <c r="B2239" s="365">
        <f t="shared" si="146"/>
        <v>111673.70699999999</v>
      </c>
      <c r="C2239" s="366">
        <f t="shared" si="147"/>
        <v>111673.70699999999</v>
      </c>
      <c r="D2239" s="367">
        <f>'Order Form'!$N$2</f>
        <v>0</v>
      </c>
      <c r="E2239" s="368">
        <f>'Order Form'!$O$11</f>
        <v>0</v>
      </c>
      <c r="F2239" s="368" t="str">
        <f>IF(ISBLANK('Order Form'!$O$12),"",'Order Form'!$O$12)</f>
        <v/>
      </c>
      <c r="G2239" s="369">
        <f t="shared" ca="1" si="145"/>
        <v>42157</v>
      </c>
      <c r="H2239" s="370">
        <f>'Order Form'!$O$13</f>
        <v>0</v>
      </c>
      <c r="I2239" s="371">
        <f>'Order Form'!E306</f>
        <v>7.5</v>
      </c>
      <c r="J2239" s="372">
        <f>'Order Form'!O306</f>
        <v>0</v>
      </c>
      <c r="K2239" s="367" t="str">
        <f t="shared" si="148"/>
        <v>F</v>
      </c>
      <c r="L22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39" s="367" t="str">
        <f>"SS2016"&amp;"-"&amp;D2239&amp;"-"&amp;'Order Form'!$P$3&amp;"-5"</f>
        <v>SS2016-0-1-5</v>
      </c>
    </row>
    <row r="2240" spans="1:13" x14ac:dyDescent="0.25">
      <c r="A2240" s="364">
        <f>'Order Form'!A307</f>
        <v>111672.55499999999</v>
      </c>
      <c r="B2240" s="365">
        <f t="shared" si="146"/>
        <v>111672.55499999999</v>
      </c>
      <c r="C2240" s="366">
        <f t="shared" si="147"/>
        <v>111672.55499999999</v>
      </c>
      <c r="D2240" s="367">
        <f>'Order Form'!$N$2</f>
        <v>0</v>
      </c>
      <c r="E2240" s="368">
        <f>'Order Form'!$O$11</f>
        <v>0</v>
      </c>
      <c r="F2240" s="368" t="str">
        <f>IF(ISBLANK('Order Form'!$O$12),"",'Order Form'!$O$12)</f>
        <v/>
      </c>
      <c r="G2240" s="369">
        <f t="shared" ca="1" si="145"/>
        <v>42157</v>
      </c>
      <c r="H2240" s="370">
        <f>'Order Form'!$O$13</f>
        <v>0</v>
      </c>
      <c r="I2240" s="371">
        <f>'Order Form'!E307</f>
        <v>7.5</v>
      </c>
      <c r="J2240" s="372">
        <f>'Order Form'!O307</f>
        <v>0</v>
      </c>
      <c r="K2240" s="367" t="str">
        <f t="shared" si="148"/>
        <v>F</v>
      </c>
      <c r="L22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0" s="367" t="str">
        <f>"SS2016"&amp;"-"&amp;D2240&amp;"-"&amp;'Order Form'!$P$3&amp;"-5"</f>
        <v>SS2016-0-1-5</v>
      </c>
    </row>
    <row r="2241" spans="1:13" x14ac:dyDescent="0.25">
      <c r="A2241" s="364">
        <f>'Order Form'!A308</f>
        <v>108794</v>
      </c>
      <c r="B2241" s="365">
        <f t="shared" si="146"/>
        <v>108794</v>
      </c>
      <c r="C2241" s="366">
        <f t="shared" si="147"/>
        <v>108794</v>
      </c>
      <c r="D2241" s="367">
        <f>'Order Form'!$N$2</f>
        <v>0</v>
      </c>
      <c r="E2241" s="368">
        <f>'Order Form'!$O$11</f>
        <v>0</v>
      </c>
      <c r="F2241" s="368" t="str">
        <f>IF(ISBLANK('Order Form'!$O$12),"",'Order Form'!$O$12)</f>
        <v/>
      </c>
      <c r="G2241" s="369">
        <f t="shared" ca="1" si="145"/>
        <v>42157</v>
      </c>
      <c r="H2241" s="370">
        <f>'Order Form'!$O$13</f>
        <v>0</v>
      </c>
      <c r="I2241" s="371">
        <f>'Order Form'!E308</f>
        <v>7.5</v>
      </c>
      <c r="J2241" s="372">
        <f>'Order Form'!O308</f>
        <v>0</v>
      </c>
      <c r="K2241" s="367" t="str">
        <f t="shared" si="148"/>
        <v>F</v>
      </c>
      <c r="L22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1" s="367" t="str">
        <f>"SS2016"&amp;"-"&amp;D2241&amp;"-"&amp;'Order Form'!$P$3&amp;"-5"</f>
        <v>SS2016-0-1-5</v>
      </c>
    </row>
    <row r="2242" spans="1:13" x14ac:dyDescent="0.25">
      <c r="A2242" s="364">
        <f>'Order Form'!A309</f>
        <v>108801</v>
      </c>
      <c r="B2242" s="365">
        <f t="shared" si="146"/>
        <v>108801</v>
      </c>
      <c r="C2242" s="366">
        <f t="shared" si="147"/>
        <v>108801</v>
      </c>
      <c r="D2242" s="367">
        <f>'Order Form'!$N$2</f>
        <v>0</v>
      </c>
      <c r="E2242" s="368">
        <f>'Order Form'!$O$11</f>
        <v>0</v>
      </c>
      <c r="F2242" s="368" t="str">
        <f>IF(ISBLANK('Order Form'!$O$12),"",'Order Form'!$O$12)</f>
        <v/>
      </c>
      <c r="G2242" s="369">
        <f t="shared" ref="G2242:G2305" ca="1" si="149">TODAY()</f>
        <v>42157</v>
      </c>
      <c r="H2242" s="370">
        <f>'Order Form'!$O$13</f>
        <v>0</v>
      </c>
      <c r="I2242" s="371">
        <f>'Order Form'!E309</f>
        <v>7.5</v>
      </c>
      <c r="J2242" s="372">
        <f>'Order Form'!O309</f>
        <v>0</v>
      </c>
      <c r="K2242" s="367" t="str">
        <f t="shared" si="148"/>
        <v>F</v>
      </c>
      <c r="L22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2" s="367" t="str">
        <f>"SS2016"&amp;"-"&amp;D2242&amp;"-"&amp;'Order Form'!$P$3&amp;"-5"</f>
        <v>SS2016-0-1-5</v>
      </c>
    </row>
    <row r="2243" spans="1:13" x14ac:dyDescent="0.25">
      <c r="A2243" s="364">
        <f>'Order Form'!A310</f>
        <v>108790</v>
      </c>
      <c r="B2243" s="365">
        <f t="shared" si="146"/>
        <v>108790</v>
      </c>
      <c r="C2243" s="366">
        <f t="shared" si="147"/>
        <v>108790</v>
      </c>
      <c r="D2243" s="367">
        <f>'Order Form'!$N$2</f>
        <v>0</v>
      </c>
      <c r="E2243" s="368">
        <f>'Order Form'!$O$11</f>
        <v>0</v>
      </c>
      <c r="F2243" s="368" t="str">
        <f>IF(ISBLANK('Order Form'!$O$12),"",'Order Form'!$O$12)</f>
        <v/>
      </c>
      <c r="G2243" s="369">
        <f t="shared" ca="1" si="149"/>
        <v>42157</v>
      </c>
      <c r="H2243" s="370">
        <f>'Order Form'!$O$13</f>
        <v>0</v>
      </c>
      <c r="I2243" s="371">
        <f>'Order Form'!E310</f>
        <v>7.5</v>
      </c>
      <c r="J2243" s="372">
        <f>'Order Form'!O310</f>
        <v>0</v>
      </c>
      <c r="K2243" s="367" t="str">
        <f t="shared" si="148"/>
        <v>F</v>
      </c>
      <c r="L22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3" s="367" t="str">
        <f>"SS2016"&amp;"-"&amp;D2243&amp;"-"&amp;'Order Form'!$P$3&amp;"-5"</f>
        <v>SS2016-0-1-5</v>
      </c>
    </row>
    <row r="2244" spans="1:13" x14ac:dyDescent="0.25">
      <c r="A2244" s="364">
        <f>'Order Form'!A311</f>
        <v>108793</v>
      </c>
      <c r="B2244" s="365">
        <f t="shared" si="146"/>
        <v>108793</v>
      </c>
      <c r="C2244" s="366">
        <f t="shared" si="147"/>
        <v>108793</v>
      </c>
      <c r="D2244" s="367">
        <f>'Order Form'!$N$2</f>
        <v>0</v>
      </c>
      <c r="E2244" s="368">
        <f>'Order Form'!$O$11</f>
        <v>0</v>
      </c>
      <c r="F2244" s="368" t="str">
        <f>IF(ISBLANK('Order Form'!$O$12),"",'Order Form'!$O$12)</f>
        <v/>
      </c>
      <c r="G2244" s="369">
        <f t="shared" ca="1" si="149"/>
        <v>42157</v>
      </c>
      <c r="H2244" s="370">
        <f>'Order Form'!$O$13</f>
        <v>0</v>
      </c>
      <c r="I2244" s="371">
        <f>'Order Form'!E311</f>
        <v>7.5</v>
      </c>
      <c r="J2244" s="372">
        <f>'Order Form'!O311</f>
        <v>0</v>
      </c>
      <c r="K2244" s="367" t="str">
        <f t="shared" si="148"/>
        <v>F</v>
      </c>
      <c r="L22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4" s="367" t="str">
        <f>"SS2016"&amp;"-"&amp;D2244&amp;"-"&amp;'Order Form'!$P$3&amp;"-5"</f>
        <v>SS2016-0-1-5</v>
      </c>
    </row>
    <row r="2245" spans="1:13" x14ac:dyDescent="0.25">
      <c r="A2245" s="364">
        <f>'Order Form'!A312</f>
        <v>108802</v>
      </c>
      <c r="B2245" s="365">
        <f t="shared" si="146"/>
        <v>108802</v>
      </c>
      <c r="C2245" s="366">
        <f t="shared" si="147"/>
        <v>108802</v>
      </c>
      <c r="D2245" s="367">
        <f>'Order Form'!$N$2</f>
        <v>0</v>
      </c>
      <c r="E2245" s="368">
        <f>'Order Form'!$O$11</f>
        <v>0</v>
      </c>
      <c r="F2245" s="368" t="str">
        <f>IF(ISBLANK('Order Form'!$O$12),"",'Order Form'!$O$12)</f>
        <v/>
      </c>
      <c r="G2245" s="369">
        <f t="shared" ca="1" si="149"/>
        <v>42157</v>
      </c>
      <c r="H2245" s="370">
        <f>'Order Form'!$O$13</f>
        <v>0</v>
      </c>
      <c r="I2245" s="371">
        <f>'Order Form'!E312</f>
        <v>7.5</v>
      </c>
      <c r="J2245" s="372">
        <f>'Order Form'!O312</f>
        <v>0</v>
      </c>
      <c r="K2245" s="367" t="str">
        <f t="shared" si="148"/>
        <v>F</v>
      </c>
      <c r="L22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5" s="367" t="str">
        <f>"SS2016"&amp;"-"&amp;D2245&amp;"-"&amp;'Order Form'!$P$3&amp;"-5"</f>
        <v>SS2016-0-1-5</v>
      </c>
    </row>
    <row r="2246" spans="1:13" x14ac:dyDescent="0.25">
      <c r="A2246" s="364">
        <f>'Order Form'!A313</f>
        <v>108791</v>
      </c>
      <c r="B2246" s="365">
        <f t="shared" si="146"/>
        <v>108791</v>
      </c>
      <c r="C2246" s="366">
        <f t="shared" si="147"/>
        <v>108791</v>
      </c>
      <c r="D2246" s="367">
        <f>'Order Form'!$N$2</f>
        <v>0</v>
      </c>
      <c r="E2246" s="368">
        <f>'Order Form'!$O$11</f>
        <v>0</v>
      </c>
      <c r="F2246" s="368" t="str">
        <f>IF(ISBLANK('Order Form'!$O$12),"",'Order Form'!$O$12)</f>
        <v/>
      </c>
      <c r="G2246" s="369">
        <f t="shared" ca="1" si="149"/>
        <v>42157</v>
      </c>
      <c r="H2246" s="370">
        <f>'Order Form'!$O$13</f>
        <v>0</v>
      </c>
      <c r="I2246" s="371">
        <f>'Order Form'!E313</f>
        <v>7.5</v>
      </c>
      <c r="J2246" s="372">
        <f>'Order Form'!O313</f>
        <v>0</v>
      </c>
      <c r="K2246" s="367" t="str">
        <f t="shared" si="148"/>
        <v>F</v>
      </c>
      <c r="L22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6" s="367" t="str">
        <f>"SS2016"&amp;"-"&amp;D2246&amp;"-"&amp;'Order Form'!$P$3&amp;"-5"</f>
        <v>SS2016-0-1-5</v>
      </c>
    </row>
    <row r="2247" spans="1:13" x14ac:dyDescent="0.25">
      <c r="A2247" s="364">
        <f>'Order Form'!A314</f>
        <v>108800</v>
      </c>
      <c r="B2247" s="365">
        <f t="shared" si="146"/>
        <v>108800</v>
      </c>
      <c r="C2247" s="366">
        <f t="shared" si="147"/>
        <v>108800</v>
      </c>
      <c r="D2247" s="367">
        <f>'Order Form'!$N$2</f>
        <v>0</v>
      </c>
      <c r="E2247" s="368">
        <f>'Order Form'!$O$11</f>
        <v>0</v>
      </c>
      <c r="F2247" s="368" t="str">
        <f>IF(ISBLANK('Order Form'!$O$12),"",'Order Form'!$O$12)</f>
        <v/>
      </c>
      <c r="G2247" s="369">
        <f t="shared" ca="1" si="149"/>
        <v>42157</v>
      </c>
      <c r="H2247" s="370">
        <f>'Order Form'!$O$13</f>
        <v>0</v>
      </c>
      <c r="I2247" s="371">
        <f>'Order Form'!E314</f>
        <v>7.5</v>
      </c>
      <c r="J2247" s="372">
        <f>'Order Form'!O314</f>
        <v>0</v>
      </c>
      <c r="K2247" s="367" t="str">
        <f t="shared" si="148"/>
        <v>F</v>
      </c>
      <c r="L22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7" s="367" t="str">
        <f>"SS2016"&amp;"-"&amp;D2247&amp;"-"&amp;'Order Form'!$P$3&amp;"-5"</f>
        <v>SS2016-0-1-5</v>
      </c>
    </row>
    <row r="2248" spans="1:13" x14ac:dyDescent="0.25">
      <c r="A2248" s="364">
        <f>'Order Form'!A315</f>
        <v>111631.75199999999</v>
      </c>
      <c r="B2248" s="365">
        <f t="shared" si="146"/>
        <v>111631.75199999999</v>
      </c>
      <c r="C2248" s="366">
        <f t="shared" si="147"/>
        <v>111631.75199999999</v>
      </c>
      <c r="D2248" s="367">
        <f>'Order Form'!$N$2</f>
        <v>0</v>
      </c>
      <c r="E2248" s="368">
        <f>'Order Form'!$O$11</f>
        <v>0</v>
      </c>
      <c r="F2248" s="368" t="str">
        <f>IF(ISBLANK('Order Form'!$O$12),"",'Order Form'!$O$12)</f>
        <v/>
      </c>
      <c r="G2248" s="369">
        <f t="shared" ca="1" si="149"/>
        <v>42157</v>
      </c>
      <c r="H2248" s="370">
        <f>'Order Form'!$O$13</f>
        <v>0</v>
      </c>
      <c r="I2248" s="371">
        <f>'Order Form'!E315</f>
        <v>7.5</v>
      </c>
      <c r="J2248" s="372">
        <f>'Order Form'!O315</f>
        <v>0</v>
      </c>
      <c r="K2248" s="367" t="str">
        <f t="shared" si="148"/>
        <v>F</v>
      </c>
      <c r="L22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8" s="367" t="str">
        <f>"SS2016"&amp;"-"&amp;D2248&amp;"-"&amp;'Order Form'!$P$3&amp;"-5"</f>
        <v>SS2016-0-1-5</v>
      </c>
    </row>
    <row r="2249" spans="1:13" x14ac:dyDescent="0.25">
      <c r="A2249" s="364">
        <f>'Order Form'!A316</f>
        <v>108717</v>
      </c>
      <c r="B2249" s="365">
        <f t="shared" si="146"/>
        <v>108717</v>
      </c>
      <c r="C2249" s="366">
        <f t="shared" si="147"/>
        <v>108717</v>
      </c>
      <c r="D2249" s="367">
        <f>'Order Form'!$N$2</f>
        <v>0</v>
      </c>
      <c r="E2249" s="368">
        <f>'Order Form'!$O$11</f>
        <v>0</v>
      </c>
      <c r="F2249" s="368" t="str">
        <f>IF(ISBLANK('Order Form'!$O$12),"",'Order Form'!$O$12)</f>
        <v/>
      </c>
      <c r="G2249" s="369">
        <f t="shared" ca="1" si="149"/>
        <v>42157</v>
      </c>
      <c r="H2249" s="370">
        <f>'Order Form'!$O$13</f>
        <v>0</v>
      </c>
      <c r="I2249" s="371">
        <f>'Order Form'!E316</f>
        <v>7.5</v>
      </c>
      <c r="J2249" s="372">
        <f>'Order Form'!O316</f>
        <v>0</v>
      </c>
      <c r="K2249" s="367" t="str">
        <f t="shared" si="148"/>
        <v>F</v>
      </c>
      <c r="L22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49" s="367" t="str">
        <f>"SS2016"&amp;"-"&amp;D2249&amp;"-"&amp;'Order Form'!$P$3&amp;"-5"</f>
        <v>SS2016-0-1-5</v>
      </c>
    </row>
    <row r="2250" spans="1:13" x14ac:dyDescent="0.25">
      <c r="A2250" s="364">
        <f>'Order Form'!A317</f>
        <v>108798</v>
      </c>
      <c r="B2250" s="365">
        <f t="shared" si="146"/>
        <v>108798</v>
      </c>
      <c r="C2250" s="366">
        <f t="shared" si="147"/>
        <v>108798</v>
      </c>
      <c r="D2250" s="367">
        <f>'Order Form'!$N$2</f>
        <v>0</v>
      </c>
      <c r="E2250" s="368">
        <f>'Order Form'!$O$11</f>
        <v>0</v>
      </c>
      <c r="F2250" s="368" t="str">
        <f>IF(ISBLANK('Order Form'!$O$12),"",'Order Form'!$O$12)</f>
        <v/>
      </c>
      <c r="G2250" s="369">
        <f t="shared" ca="1" si="149"/>
        <v>42157</v>
      </c>
      <c r="H2250" s="370">
        <f>'Order Form'!$O$13</f>
        <v>0</v>
      </c>
      <c r="I2250" s="371">
        <f>'Order Form'!E317</f>
        <v>7.5</v>
      </c>
      <c r="J2250" s="372">
        <f>'Order Form'!O317</f>
        <v>0</v>
      </c>
      <c r="K2250" s="367" t="str">
        <f t="shared" si="148"/>
        <v>F</v>
      </c>
      <c r="L22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0" s="367" t="str">
        <f>"SS2016"&amp;"-"&amp;D2250&amp;"-"&amp;'Order Form'!$P$3&amp;"-5"</f>
        <v>SS2016-0-1-5</v>
      </c>
    </row>
    <row r="2251" spans="1:13" x14ac:dyDescent="0.25">
      <c r="A2251" s="364">
        <f>'Order Form'!A318</f>
        <v>108789</v>
      </c>
      <c r="B2251" s="365">
        <f t="shared" si="146"/>
        <v>108789</v>
      </c>
      <c r="C2251" s="366">
        <f t="shared" si="147"/>
        <v>108789</v>
      </c>
      <c r="D2251" s="367">
        <f>'Order Form'!$N$2</f>
        <v>0</v>
      </c>
      <c r="E2251" s="368">
        <f>'Order Form'!$O$11</f>
        <v>0</v>
      </c>
      <c r="F2251" s="368" t="str">
        <f>IF(ISBLANK('Order Form'!$O$12),"",'Order Form'!$O$12)</f>
        <v/>
      </c>
      <c r="G2251" s="369">
        <f t="shared" ca="1" si="149"/>
        <v>42157</v>
      </c>
      <c r="H2251" s="370">
        <f>'Order Form'!$O$13</f>
        <v>0</v>
      </c>
      <c r="I2251" s="371">
        <f>'Order Form'!E318</f>
        <v>7.5</v>
      </c>
      <c r="J2251" s="372">
        <f>'Order Form'!O318</f>
        <v>0</v>
      </c>
      <c r="K2251" s="367" t="str">
        <f t="shared" si="148"/>
        <v>F</v>
      </c>
      <c r="L22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1" s="367" t="str">
        <f>"SS2016"&amp;"-"&amp;D2251&amp;"-"&amp;'Order Form'!$P$3&amp;"-5"</f>
        <v>SS2016-0-1-5</v>
      </c>
    </row>
    <row r="2252" spans="1:13" x14ac:dyDescent="0.25">
      <c r="A2252" s="364">
        <f>'Order Form'!A319</f>
        <v>108647</v>
      </c>
      <c r="B2252" s="365">
        <f t="shared" si="146"/>
        <v>108647</v>
      </c>
      <c r="C2252" s="366">
        <f t="shared" si="147"/>
        <v>108647</v>
      </c>
      <c r="D2252" s="367">
        <f>'Order Form'!$N$2</f>
        <v>0</v>
      </c>
      <c r="E2252" s="368">
        <f>'Order Form'!$O$11</f>
        <v>0</v>
      </c>
      <c r="F2252" s="368" t="str">
        <f>IF(ISBLANK('Order Form'!$O$12),"",'Order Form'!$O$12)</f>
        <v/>
      </c>
      <c r="G2252" s="369">
        <f t="shared" ca="1" si="149"/>
        <v>42157</v>
      </c>
      <c r="H2252" s="370">
        <f>'Order Form'!$O$13</f>
        <v>0</v>
      </c>
      <c r="I2252" s="371">
        <f>'Order Form'!E319</f>
        <v>7.5</v>
      </c>
      <c r="J2252" s="372">
        <f>'Order Form'!O319</f>
        <v>0</v>
      </c>
      <c r="K2252" s="367" t="str">
        <f t="shared" si="148"/>
        <v>F</v>
      </c>
      <c r="L22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2" s="367" t="str">
        <f>"SS2016"&amp;"-"&amp;D2252&amp;"-"&amp;'Order Form'!$P$3&amp;"-5"</f>
        <v>SS2016-0-1-5</v>
      </c>
    </row>
    <row r="2253" spans="1:13" x14ac:dyDescent="0.25">
      <c r="A2253" s="364">
        <f>'Order Form'!A320</f>
        <v>108648</v>
      </c>
      <c r="B2253" s="365">
        <f t="shared" si="146"/>
        <v>108648</v>
      </c>
      <c r="C2253" s="366">
        <f t="shared" si="147"/>
        <v>108648</v>
      </c>
      <c r="D2253" s="367">
        <f>'Order Form'!$N$2</f>
        <v>0</v>
      </c>
      <c r="E2253" s="368">
        <f>'Order Form'!$O$11</f>
        <v>0</v>
      </c>
      <c r="F2253" s="368" t="str">
        <f>IF(ISBLANK('Order Form'!$O$12),"",'Order Form'!$O$12)</f>
        <v/>
      </c>
      <c r="G2253" s="369">
        <f t="shared" ca="1" si="149"/>
        <v>42157</v>
      </c>
      <c r="H2253" s="370">
        <f>'Order Form'!$O$13</f>
        <v>0</v>
      </c>
      <c r="I2253" s="371">
        <f>'Order Form'!E320</f>
        <v>7.5</v>
      </c>
      <c r="J2253" s="372">
        <f>'Order Form'!O320</f>
        <v>0</v>
      </c>
      <c r="K2253" s="367" t="str">
        <f t="shared" si="148"/>
        <v>F</v>
      </c>
      <c r="L22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3" s="367" t="str">
        <f>"SS2016"&amp;"-"&amp;D2253&amp;"-"&amp;'Order Form'!$P$3&amp;"-5"</f>
        <v>SS2016-0-1-5</v>
      </c>
    </row>
    <row r="2254" spans="1:13" x14ac:dyDescent="0.25">
      <c r="A2254" s="364">
        <f>'Order Form'!A321</f>
        <v>111681.845</v>
      </c>
      <c r="B2254" s="365">
        <f t="shared" si="146"/>
        <v>111681.845</v>
      </c>
      <c r="C2254" s="366">
        <f t="shared" si="147"/>
        <v>111681.845</v>
      </c>
      <c r="D2254" s="367">
        <f>'Order Form'!$N$2</f>
        <v>0</v>
      </c>
      <c r="E2254" s="368">
        <f>'Order Form'!$O$11</f>
        <v>0</v>
      </c>
      <c r="F2254" s="368" t="str">
        <f>IF(ISBLANK('Order Form'!$O$12),"",'Order Form'!$O$12)</f>
        <v/>
      </c>
      <c r="G2254" s="369">
        <f t="shared" ca="1" si="149"/>
        <v>42157</v>
      </c>
      <c r="H2254" s="370">
        <f>'Order Form'!$O$13</f>
        <v>0</v>
      </c>
      <c r="I2254" s="371">
        <f>'Order Form'!E321</f>
        <v>7.5</v>
      </c>
      <c r="J2254" s="372">
        <f>'Order Form'!O321</f>
        <v>0</v>
      </c>
      <c r="K2254" s="367" t="str">
        <f t="shared" si="148"/>
        <v>F</v>
      </c>
      <c r="L22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4" s="367" t="str">
        <f>"SS2016"&amp;"-"&amp;D2254&amp;"-"&amp;'Order Form'!$P$3&amp;"-5"</f>
        <v>SS2016-0-1-5</v>
      </c>
    </row>
    <row r="2255" spans="1:13" x14ac:dyDescent="0.25">
      <c r="A2255" s="364">
        <f>'Order Form'!A322</f>
        <v>111681.538</v>
      </c>
      <c r="B2255" s="365">
        <f t="shared" si="146"/>
        <v>111681.538</v>
      </c>
      <c r="C2255" s="366">
        <f t="shared" si="147"/>
        <v>111681.538</v>
      </c>
      <c r="D2255" s="367">
        <f>'Order Form'!$N$2</f>
        <v>0</v>
      </c>
      <c r="E2255" s="368">
        <f>'Order Form'!$O$11</f>
        <v>0</v>
      </c>
      <c r="F2255" s="368" t="str">
        <f>IF(ISBLANK('Order Form'!$O$12),"",'Order Form'!$O$12)</f>
        <v/>
      </c>
      <c r="G2255" s="369">
        <f t="shared" ca="1" si="149"/>
        <v>42157</v>
      </c>
      <c r="H2255" s="370">
        <f>'Order Form'!$O$13</f>
        <v>0</v>
      </c>
      <c r="I2255" s="371">
        <f>'Order Form'!E322</f>
        <v>7.5</v>
      </c>
      <c r="J2255" s="372">
        <f>'Order Form'!O322</f>
        <v>0</v>
      </c>
      <c r="K2255" s="367" t="str">
        <f t="shared" si="148"/>
        <v>F</v>
      </c>
      <c r="L22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5" s="367" t="str">
        <f>"SS2016"&amp;"-"&amp;D2255&amp;"-"&amp;'Order Form'!$P$3&amp;"-5"</f>
        <v>SS2016-0-1-5</v>
      </c>
    </row>
    <row r="2256" spans="1:13" x14ac:dyDescent="0.25">
      <c r="A2256" s="364">
        <f>'Order Form'!A323</f>
        <v>108799</v>
      </c>
      <c r="B2256" s="365">
        <f t="shared" si="146"/>
        <v>108799</v>
      </c>
      <c r="C2256" s="366">
        <f t="shared" si="147"/>
        <v>108799</v>
      </c>
      <c r="D2256" s="367">
        <f>'Order Form'!$N$2</f>
        <v>0</v>
      </c>
      <c r="E2256" s="368">
        <f>'Order Form'!$O$11</f>
        <v>0</v>
      </c>
      <c r="F2256" s="368" t="str">
        <f>IF(ISBLANK('Order Form'!$O$12),"",'Order Form'!$O$12)</f>
        <v/>
      </c>
      <c r="G2256" s="369">
        <f t="shared" ca="1" si="149"/>
        <v>42157</v>
      </c>
      <c r="H2256" s="370">
        <f>'Order Form'!$O$13</f>
        <v>0</v>
      </c>
      <c r="I2256" s="371">
        <f>'Order Form'!E323</f>
        <v>7.5</v>
      </c>
      <c r="J2256" s="372">
        <f>'Order Form'!O323</f>
        <v>0</v>
      </c>
      <c r="K2256" s="367" t="str">
        <f t="shared" si="148"/>
        <v>F</v>
      </c>
      <c r="L22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6" s="367" t="str">
        <f>"SS2016"&amp;"-"&amp;D2256&amp;"-"&amp;'Order Form'!$P$3&amp;"-5"</f>
        <v>SS2016-0-1-5</v>
      </c>
    </row>
    <row r="2257" spans="1:13" x14ac:dyDescent="0.25">
      <c r="A2257" s="364">
        <f>'Order Form'!A324</f>
        <v>108718</v>
      </c>
      <c r="B2257" s="365">
        <f t="shared" si="146"/>
        <v>108718</v>
      </c>
      <c r="C2257" s="366">
        <f t="shared" si="147"/>
        <v>108718</v>
      </c>
      <c r="D2257" s="367">
        <f>'Order Form'!$N$2</f>
        <v>0</v>
      </c>
      <c r="E2257" s="368">
        <f>'Order Form'!$O$11</f>
        <v>0</v>
      </c>
      <c r="F2257" s="368" t="str">
        <f>IF(ISBLANK('Order Form'!$O$12),"",'Order Form'!$O$12)</f>
        <v/>
      </c>
      <c r="G2257" s="369">
        <f t="shared" ca="1" si="149"/>
        <v>42157</v>
      </c>
      <c r="H2257" s="370">
        <f>'Order Form'!$O$13</f>
        <v>0</v>
      </c>
      <c r="I2257" s="371">
        <f>'Order Form'!E324</f>
        <v>7.5</v>
      </c>
      <c r="J2257" s="372">
        <f>'Order Form'!O324</f>
        <v>0</v>
      </c>
      <c r="K2257" s="367" t="str">
        <f t="shared" si="148"/>
        <v>F</v>
      </c>
      <c r="L22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7" s="367" t="str">
        <f>"SS2016"&amp;"-"&amp;D2257&amp;"-"&amp;'Order Form'!$P$3&amp;"-5"</f>
        <v>SS2016-0-1-5</v>
      </c>
    </row>
    <row r="2258" spans="1:13" x14ac:dyDescent="0.25">
      <c r="A2258" s="364">
        <f>'Order Form'!A325</f>
        <v>108792</v>
      </c>
      <c r="B2258" s="365">
        <f t="shared" si="146"/>
        <v>108792</v>
      </c>
      <c r="C2258" s="366">
        <f t="shared" si="147"/>
        <v>108792</v>
      </c>
      <c r="D2258" s="367">
        <f>'Order Form'!$N$2</f>
        <v>0</v>
      </c>
      <c r="E2258" s="368">
        <f>'Order Form'!$O$11</f>
        <v>0</v>
      </c>
      <c r="F2258" s="368" t="str">
        <f>IF(ISBLANK('Order Form'!$O$12),"",'Order Form'!$O$12)</f>
        <v/>
      </c>
      <c r="G2258" s="369">
        <f t="shared" ca="1" si="149"/>
        <v>42157</v>
      </c>
      <c r="H2258" s="370">
        <f>'Order Form'!$O$13</f>
        <v>0</v>
      </c>
      <c r="I2258" s="371">
        <f>'Order Form'!E325</f>
        <v>7.5</v>
      </c>
      <c r="J2258" s="372">
        <f>'Order Form'!O325</f>
        <v>0</v>
      </c>
      <c r="K2258" s="367" t="str">
        <f t="shared" si="148"/>
        <v>F</v>
      </c>
      <c r="L22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8" s="367" t="str">
        <f>"SS2016"&amp;"-"&amp;D2258&amp;"-"&amp;'Order Form'!$P$3&amp;"-5"</f>
        <v>SS2016-0-1-5</v>
      </c>
    </row>
    <row r="2259" spans="1:13" x14ac:dyDescent="0.25">
      <c r="A2259" s="364">
        <f>'Order Form'!A326</f>
        <v>108719</v>
      </c>
      <c r="B2259" s="365">
        <f t="shared" si="146"/>
        <v>108719</v>
      </c>
      <c r="C2259" s="366">
        <f t="shared" si="147"/>
        <v>108719</v>
      </c>
      <c r="D2259" s="367">
        <f>'Order Form'!$N$2</f>
        <v>0</v>
      </c>
      <c r="E2259" s="368">
        <f>'Order Form'!$O$11</f>
        <v>0</v>
      </c>
      <c r="F2259" s="368" t="str">
        <f>IF(ISBLANK('Order Form'!$O$12),"",'Order Form'!$O$12)</f>
        <v/>
      </c>
      <c r="G2259" s="369">
        <f t="shared" ca="1" si="149"/>
        <v>42157</v>
      </c>
      <c r="H2259" s="370">
        <f>'Order Form'!$O$13</f>
        <v>0</v>
      </c>
      <c r="I2259" s="371">
        <f>'Order Form'!E326</f>
        <v>7.5</v>
      </c>
      <c r="J2259" s="372">
        <f>'Order Form'!O326</f>
        <v>0</v>
      </c>
      <c r="K2259" s="367" t="str">
        <f t="shared" si="148"/>
        <v>F</v>
      </c>
      <c r="L22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59" s="367" t="str">
        <f>"SS2016"&amp;"-"&amp;D2259&amp;"-"&amp;'Order Form'!$P$3&amp;"-5"</f>
        <v>SS2016-0-1-5</v>
      </c>
    </row>
    <row r="2260" spans="1:13" x14ac:dyDescent="0.25">
      <c r="A2260" s="364">
        <f>'Order Form'!A327</f>
        <v>108797</v>
      </c>
      <c r="B2260" s="365">
        <f t="shared" si="146"/>
        <v>108797</v>
      </c>
      <c r="C2260" s="366">
        <f t="shared" si="147"/>
        <v>108797</v>
      </c>
      <c r="D2260" s="367">
        <f>'Order Form'!$N$2</f>
        <v>0</v>
      </c>
      <c r="E2260" s="368">
        <f>'Order Form'!$O$11</f>
        <v>0</v>
      </c>
      <c r="F2260" s="368" t="str">
        <f>IF(ISBLANK('Order Form'!$O$12),"",'Order Form'!$O$12)</f>
        <v/>
      </c>
      <c r="G2260" s="369">
        <f t="shared" ca="1" si="149"/>
        <v>42157</v>
      </c>
      <c r="H2260" s="370">
        <f>'Order Form'!$O$13</f>
        <v>0</v>
      </c>
      <c r="I2260" s="371">
        <f>'Order Form'!E327</f>
        <v>7.5</v>
      </c>
      <c r="J2260" s="372">
        <f>'Order Form'!O327</f>
        <v>0</v>
      </c>
      <c r="K2260" s="367" t="str">
        <f t="shared" si="148"/>
        <v>F</v>
      </c>
      <c r="L22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0" s="367" t="str">
        <f>"SS2016"&amp;"-"&amp;D2260&amp;"-"&amp;'Order Form'!$P$3&amp;"-5"</f>
        <v>SS2016-0-1-5</v>
      </c>
    </row>
    <row r="2261" spans="1:13" x14ac:dyDescent="0.25">
      <c r="A2261" s="364">
        <f>'Order Form'!A328</f>
        <v>108646</v>
      </c>
      <c r="B2261" s="365">
        <f t="shared" si="146"/>
        <v>108646</v>
      </c>
      <c r="C2261" s="366">
        <f t="shared" si="147"/>
        <v>108646</v>
      </c>
      <c r="D2261" s="367">
        <f>'Order Form'!$N$2</f>
        <v>0</v>
      </c>
      <c r="E2261" s="368">
        <f>'Order Form'!$O$11</f>
        <v>0</v>
      </c>
      <c r="F2261" s="368" t="str">
        <f>IF(ISBLANK('Order Form'!$O$12),"",'Order Form'!$O$12)</f>
        <v/>
      </c>
      <c r="G2261" s="369">
        <f t="shared" ca="1" si="149"/>
        <v>42157</v>
      </c>
      <c r="H2261" s="370">
        <f>'Order Form'!$O$13</f>
        <v>0</v>
      </c>
      <c r="I2261" s="371">
        <f>'Order Form'!E328</f>
        <v>7.5</v>
      </c>
      <c r="J2261" s="372">
        <f>'Order Form'!O328</f>
        <v>0</v>
      </c>
      <c r="K2261" s="367" t="str">
        <f t="shared" si="148"/>
        <v>F</v>
      </c>
      <c r="L22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1" s="367" t="str">
        <f>"SS2016"&amp;"-"&amp;D2261&amp;"-"&amp;'Order Form'!$P$3&amp;"-5"</f>
        <v>SS2016-0-1-5</v>
      </c>
    </row>
    <row r="2262" spans="1:13" x14ac:dyDescent="0.25">
      <c r="A2262" s="364">
        <f>'Order Form'!A329</f>
        <v>108624</v>
      </c>
      <c r="B2262" s="365">
        <f t="shared" si="146"/>
        <v>108624</v>
      </c>
      <c r="C2262" s="366">
        <f t="shared" si="147"/>
        <v>108624</v>
      </c>
      <c r="D2262" s="367">
        <f>'Order Form'!$N$2</f>
        <v>0</v>
      </c>
      <c r="E2262" s="368">
        <f>'Order Form'!$O$11</f>
        <v>0</v>
      </c>
      <c r="F2262" s="368" t="str">
        <f>IF(ISBLANK('Order Form'!$O$12),"",'Order Form'!$O$12)</f>
        <v/>
      </c>
      <c r="G2262" s="369">
        <f t="shared" ca="1" si="149"/>
        <v>42157</v>
      </c>
      <c r="H2262" s="370">
        <f>'Order Form'!$O$13</f>
        <v>0</v>
      </c>
      <c r="I2262" s="371">
        <f>'Order Form'!E329</f>
        <v>7.5</v>
      </c>
      <c r="J2262" s="372">
        <f>'Order Form'!O329</f>
        <v>0</v>
      </c>
      <c r="K2262" s="367" t="str">
        <f t="shared" si="148"/>
        <v>F</v>
      </c>
      <c r="L22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2" s="367" t="str">
        <f>"SS2016"&amp;"-"&amp;D2262&amp;"-"&amp;'Order Form'!$P$3&amp;"-5"</f>
        <v>SS2016-0-1-5</v>
      </c>
    </row>
    <row r="2263" spans="1:13" x14ac:dyDescent="0.25">
      <c r="A2263" s="364">
        <f>'Order Form'!A330</f>
        <v>111682.55499999999</v>
      </c>
      <c r="B2263" s="365">
        <f t="shared" si="146"/>
        <v>111682.55499999999</v>
      </c>
      <c r="C2263" s="366">
        <f t="shared" si="147"/>
        <v>111682.55499999999</v>
      </c>
      <c r="D2263" s="367">
        <f>'Order Form'!$N$2</f>
        <v>0</v>
      </c>
      <c r="E2263" s="368">
        <f>'Order Form'!$O$11</f>
        <v>0</v>
      </c>
      <c r="F2263" s="368" t="str">
        <f>IF(ISBLANK('Order Form'!$O$12),"",'Order Form'!$O$12)</f>
        <v/>
      </c>
      <c r="G2263" s="369">
        <f t="shared" ca="1" si="149"/>
        <v>42157</v>
      </c>
      <c r="H2263" s="370">
        <f>'Order Form'!$O$13</f>
        <v>0</v>
      </c>
      <c r="I2263" s="371">
        <f>'Order Form'!E330</f>
        <v>7.5</v>
      </c>
      <c r="J2263" s="372">
        <f>'Order Form'!O330</f>
        <v>0</v>
      </c>
      <c r="K2263" s="367" t="str">
        <f t="shared" si="148"/>
        <v>F</v>
      </c>
      <c r="L22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3" s="367" t="str">
        <f>"SS2016"&amp;"-"&amp;D2263&amp;"-"&amp;'Order Form'!$P$3&amp;"-5"</f>
        <v>SS2016-0-1-5</v>
      </c>
    </row>
    <row r="2264" spans="1:13" x14ac:dyDescent="0.25">
      <c r="A2264" s="364">
        <f>'Order Form'!A331</f>
        <v>108389</v>
      </c>
      <c r="B2264" s="365">
        <f t="shared" si="146"/>
        <v>108389</v>
      </c>
      <c r="C2264" s="366">
        <f t="shared" si="147"/>
        <v>108389</v>
      </c>
      <c r="D2264" s="367">
        <f>'Order Form'!$N$2</f>
        <v>0</v>
      </c>
      <c r="E2264" s="368">
        <f>'Order Form'!$O$11</f>
        <v>0</v>
      </c>
      <c r="F2264" s="368" t="str">
        <f>IF(ISBLANK('Order Form'!$O$12),"",'Order Form'!$O$12)</f>
        <v/>
      </c>
      <c r="G2264" s="369">
        <f t="shared" ca="1" si="149"/>
        <v>42157</v>
      </c>
      <c r="H2264" s="370">
        <f>'Order Form'!$O$13</f>
        <v>0</v>
      </c>
      <c r="I2264" s="371">
        <f>'Order Form'!E331</f>
        <v>10</v>
      </c>
      <c r="J2264" s="372">
        <f>'Order Form'!O331</f>
        <v>0</v>
      </c>
      <c r="K2264" s="367" t="str">
        <f t="shared" si="148"/>
        <v>F</v>
      </c>
      <c r="L22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4" s="367" t="str">
        <f>"SS2016"&amp;"-"&amp;D2264&amp;"-"&amp;'Order Form'!$P$3&amp;"-5"</f>
        <v>SS2016-0-1-5</v>
      </c>
    </row>
    <row r="2265" spans="1:13" x14ac:dyDescent="0.25">
      <c r="A2265" s="364">
        <f>'Order Form'!A332</f>
        <v>108390</v>
      </c>
      <c r="B2265" s="365">
        <f t="shared" si="146"/>
        <v>108390</v>
      </c>
      <c r="C2265" s="366">
        <f t="shared" si="147"/>
        <v>108390</v>
      </c>
      <c r="D2265" s="367">
        <f>'Order Form'!$N$2</f>
        <v>0</v>
      </c>
      <c r="E2265" s="368">
        <f>'Order Form'!$O$11</f>
        <v>0</v>
      </c>
      <c r="F2265" s="368" t="str">
        <f>IF(ISBLANK('Order Form'!$O$12),"",'Order Form'!$O$12)</f>
        <v/>
      </c>
      <c r="G2265" s="369">
        <f t="shared" ca="1" si="149"/>
        <v>42157</v>
      </c>
      <c r="H2265" s="370">
        <f>'Order Form'!$O$13</f>
        <v>0</v>
      </c>
      <c r="I2265" s="371">
        <f>'Order Form'!E332</f>
        <v>10</v>
      </c>
      <c r="J2265" s="372">
        <f>'Order Form'!O332</f>
        <v>0</v>
      </c>
      <c r="K2265" s="367" t="str">
        <f t="shared" si="148"/>
        <v>F</v>
      </c>
      <c r="L22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5" s="367" t="str">
        <f>"SS2016"&amp;"-"&amp;D2265&amp;"-"&amp;'Order Form'!$P$3&amp;"-5"</f>
        <v>SS2016-0-1-5</v>
      </c>
    </row>
    <row r="2266" spans="1:13" x14ac:dyDescent="0.25">
      <c r="A2266" s="364">
        <f>'Order Form'!A333</f>
        <v>108391</v>
      </c>
      <c r="B2266" s="365">
        <f t="shared" si="146"/>
        <v>108391</v>
      </c>
      <c r="C2266" s="366">
        <f t="shared" si="147"/>
        <v>108391</v>
      </c>
      <c r="D2266" s="367">
        <f>'Order Form'!$N$2</f>
        <v>0</v>
      </c>
      <c r="E2266" s="368">
        <f>'Order Form'!$O$11</f>
        <v>0</v>
      </c>
      <c r="F2266" s="368" t="str">
        <f>IF(ISBLANK('Order Form'!$O$12),"",'Order Form'!$O$12)</f>
        <v/>
      </c>
      <c r="G2266" s="369">
        <f t="shared" ca="1" si="149"/>
        <v>42157</v>
      </c>
      <c r="H2266" s="370">
        <f>'Order Form'!$O$13</f>
        <v>0</v>
      </c>
      <c r="I2266" s="371">
        <f>'Order Form'!E333</f>
        <v>10</v>
      </c>
      <c r="J2266" s="372">
        <f>'Order Form'!O333</f>
        <v>0</v>
      </c>
      <c r="K2266" s="367" t="str">
        <f t="shared" si="148"/>
        <v>F</v>
      </c>
      <c r="L22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6" s="367" t="str">
        <f>"SS2016"&amp;"-"&amp;D2266&amp;"-"&amp;'Order Form'!$P$3&amp;"-5"</f>
        <v>SS2016-0-1-5</v>
      </c>
    </row>
    <row r="2267" spans="1:13" x14ac:dyDescent="0.25">
      <c r="A2267" s="364">
        <f>'Order Form'!A334</f>
        <v>108832</v>
      </c>
      <c r="B2267" s="365">
        <f t="shared" si="146"/>
        <v>108832</v>
      </c>
      <c r="C2267" s="366">
        <f t="shared" si="147"/>
        <v>108832</v>
      </c>
      <c r="D2267" s="367">
        <f>'Order Form'!$N$2</f>
        <v>0</v>
      </c>
      <c r="E2267" s="368">
        <f>'Order Form'!$O$11</f>
        <v>0</v>
      </c>
      <c r="F2267" s="368" t="str">
        <f>IF(ISBLANK('Order Form'!$O$12),"",'Order Form'!$O$12)</f>
        <v/>
      </c>
      <c r="G2267" s="369">
        <f t="shared" ca="1" si="149"/>
        <v>42157</v>
      </c>
      <c r="H2267" s="370">
        <f>'Order Form'!$O$13</f>
        <v>0</v>
      </c>
      <c r="I2267" s="371">
        <f>'Order Form'!E334</f>
        <v>10</v>
      </c>
      <c r="J2267" s="372">
        <f>'Order Form'!O334</f>
        <v>0</v>
      </c>
      <c r="K2267" s="367" t="str">
        <f t="shared" si="148"/>
        <v>F</v>
      </c>
      <c r="L22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7" s="367" t="str">
        <f>"SS2016"&amp;"-"&amp;D2267&amp;"-"&amp;'Order Form'!$P$3&amp;"-5"</f>
        <v>SS2016-0-1-5</v>
      </c>
    </row>
    <row r="2268" spans="1:13" x14ac:dyDescent="0.25">
      <c r="A2268" s="364">
        <f>'Order Form'!A335</f>
        <v>108834</v>
      </c>
      <c r="B2268" s="365">
        <f t="shared" si="146"/>
        <v>108834</v>
      </c>
      <c r="C2268" s="366">
        <f t="shared" si="147"/>
        <v>108834</v>
      </c>
      <c r="D2268" s="367">
        <f>'Order Form'!$N$2</f>
        <v>0</v>
      </c>
      <c r="E2268" s="368">
        <f>'Order Form'!$O$11</f>
        <v>0</v>
      </c>
      <c r="F2268" s="368" t="str">
        <f>IF(ISBLANK('Order Form'!$O$12),"",'Order Form'!$O$12)</f>
        <v/>
      </c>
      <c r="G2268" s="369">
        <f t="shared" ca="1" si="149"/>
        <v>42157</v>
      </c>
      <c r="H2268" s="370">
        <f>'Order Form'!$O$13</f>
        <v>0</v>
      </c>
      <c r="I2268" s="371">
        <f>'Order Form'!E335</f>
        <v>10</v>
      </c>
      <c r="J2268" s="372">
        <f>'Order Form'!O335</f>
        <v>0</v>
      </c>
      <c r="K2268" s="367" t="str">
        <f t="shared" si="148"/>
        <v>F</v>
      </c>
      <c r="L22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8" s="367" t="str">
        <f>"SS2016"&amp;"-"&amp;D2268&amp;"-"&amp;'Order Form'!$P$3&amp;"-5"</f>
        <v>SS2016-0-1-5</v>
      </c>
    </row>
    <row r="2269" spans="1:13" x14ac:dyDescent="0.25">
      <c r="A2269" s="364">
        <f>'Order Form'!A336</f>
        <v>108833</v>
      </c>
      <c r="B2269" s="365">
        <f t="shared" si="146"/>
        <v>108833</v>
      </c>
      <c r="C2269" s="366">
        <f t="shared" si="147"/>
        <v>108833</v>
      </c>
      <c r="D2269" s="367">
        <f>'Order Form'!$N$2</f>
        <v>0</v>
      </c>
      <c r="E2269" s="368">
        <f>'Order Form'!$O$11</f>
        <v>0</v>
      </c>
      <c r="F2269" s="368" t="str">
        <f>IF(ISBLANK('Order Form'!$O$12),"",'Order Form'!$O$12)</f>
        <v/>
      </c>
      <c r="G2269" s="369">
        <f t="shared" ca="1" si="149"/>
        <v>42157</v>
      </c>
      <c r="H2269" s="370">
        <f>'Order Form'!$O$13</f>
        <v>0</v>
      </c>
      <c r="I2269" s="371">
        <f>'Order Form'!E336</f>
        <v>10</v>
      </c>
      <c r="J2269" s="372">
        <f>'Order Form'!O336</f>
        <v>0</v>
      </c>
      <c r="K2269" s="367" t="str">
        <f t="shared" si="148"/>
        <v>F</v>
      </c>
      <c r="L22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69" s="367" t="str">
        <f>"SS2016"&amp;"-"&amp;D2269&amp;"-"&amp;'Order Form'!$P$3&amp;"-5"</f>
        <v>SS2016-0-1-5</v>
      </c>
    </row>
    <row r="2270" spans="1:13" x14ac:dyDescent="0.25">
      <c r="A2270" s="364">
        <f>'Order Form'!A337</f>
        <v>108836</v>
      </c>
      <c r="B2270" s="365">
        <f t="shared" si="146"/>
        <v>108836</v>
      </c>
      <c r="C2270" s="366">
        <f t="shared" si="147"/>
        <v>108836</v>
      </c>
      <c r="D2270" s="367">
        <f>'Order Form'!$N$2</f>
        <v>0</v>
      </c>
      <c r="E2270" s="368">
        <f>'Order Form'!$O$11</f>
        <v>0</v>
      </c>
      <c r="F2270" s="368" t="str">
        <f>IF(ISBLANK('Order Form'!$O$12),"",'Order Form'!$O$12)</f>
        <v/>
      </c>
      <c r="G2270" s="369">
        <f t="shared" ca="1" si="149"/>
        <v>42157</v>
      </c>
      <c r="H2270" s="370">
        <f>'Order Form'!$O$13</f>
        <v>0</v>
      </c>
      <c r="I2270" s="371">
        <f>'Order Form'!E337</f>
        <v>10</v>
      </c>
      <c r="J2270" s="372">
        <f>'Order Form'!O337</f>
        <v>0</v>
      </c>
      <c r="K2270" s="367" t="str">
        <f t="shared" si="148"/>
        <v>F</v>
      </c>
      <c r="L22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0" s="367" t="str">
        <f>"SS2016"&amp;"-"&amp;D2270&amp;"-"&amp;'Order Form'!$P$3&amp;"-5"</f>
        <v>SS2016-0-1-5</v>
      </c>
    </row>
    <row r="2271" spans="1:13" x14ac:dyDescent="0.25">
      <c r="A2271" s="364">
        <f>'Order Form'!A338</f>
        <v>100200</v>
      </c>
      <c r="B2271" s="365">
        <f t="shared" ref="B2271:B2334" si="150">A2271</f>
        <v>100200</v>
      </c>
      <c r="C2271" s="366">
        <f t="shared" ref="C2271:C2334" si="151">IF(B2271=0,A2271,B2271)</f>
        <v>100200</v>
      </c>
      <c r="D2271" s="367">
        <f>'Order Form'!$N$2</f>
        <v>0</v>
      </c>
      <c r="E2271" s="368">
        <f>'Order Form'!$O$11</f>
        <v>0</v>
      </c>
      <c r="F2271" s="368" t="str">
        <f>IF(ISBLANK('Order Form'!$O$12),"",'Order Form'!$O$12)</f>
        <v/>
      </c>
      <c r="G2271" s="369">
        <f t="shared" ca="1" si="149"/>
        <v>42157</v>
      </c>
      <c r="H2271" s="370">
        <f>'Order Form'!$O$13</f>
        <v>0</v>
      </c>
      <c r="I2271" s="371">
        <f>'Order Form'!E338</f>
        <v>10</v>
      </c>
      <c r="J2271" s="372">
        <f>'Order Form'!O338</f>
        <v>0</v>
      </c>
      <c r="K2271" s="367" t="str">
        <f t="shared" ref="K2271:K2334" si="152">IF(J2271=0,"F","T")</f>
        <v>F</v>
      </c>
      <c r="L22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1" s="367" t="str">
        <f>"SS2016"&amp;"-"&amp;D2271&amp;"-"&amp;'Order Form'!$P$3&amp;"-5"</f>
        <v>SS2016-0-1-5</v>
      </c>
    </row>
    <row r="2272" spans="1:13" x14ac:dyDescent="0.25">
      <c r="A2272" s="364">
        <f>'Order Form'!A339</f>
        <v>100403</v>
      </c>
      <c r="B2272" s="365">
        <f t="shared" si="150"/>
        <v>100403</v>
      </c>
      <c r="C2272" s="366">
        <f t="shared" si="151"/>
        <v>100403</v>
      </c>
      <c r="D2272" s="367">
        <f>'Order Form'!$N$2</f>
        <v>0</v>
      </c>
      <c r="E2272" s="368">
        <f>'Order Form'!$O$11</f>
        <v>0</v>
      </c>
      <c r="F2272" s="368" t="str">
        <f>IF(ISBLANK('Order Form'!$O$12),"",'Order Form'!$O$12)</f>
        <v/>
      </c>
      <c r="G2272" s="369">
        <f t="shared" ca="1" si="149"/>
        <v>42157</v>
      </c>
      <c r="H2272" s="370">
        <f>'Order Form'!$O$13</f>
        <v>0</v>
      </c>
      <c r="I2272" s="371">
        <f>'Order Form'!E339</f>
        <v>10</v>
      </c>
      <c r="J2272" s="372">
        <f>'Order Form'!O339</f>
        <v>0</v>
      </c>
      <c r="K2272" s="367" t="str">
        <f t="shared" si="152"/>
        <v>F</v>
      </c>
      <c r="L22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2" s="367" t="str">
        <f>"SS2016"&amp;"-"&amp;D2272&amp;"-"&amp;'Order Form'!$P$3&amp;"-5"</f>
        <v>SS2016-0-1-5</v>
      </c>
    </row>
    <row r="2273" spans="1:13" x14ac:dyDescent="0.25">
      <c r="A2273" s="364">
        <f>'Order Form'!A340</f>
        <v>102429</v>
      </c>
      <c r="B2273" s="365">
        <f t="shared" si="150"/>
        <v>102429</v>
      </c>
      <c r="C2273" s="366">
        <f t="shared" si="151"/>
        <v>102429</v>
      </c>
      <c r="D2273" s="367">
        <f>'Order Form'!$N$2</f>
        <v>0</v>
      </c>
      <c r="E2273" s="368">
        <f>'Order Form'!$O$11</f>
        <v>0</v>
      </c>
      <c r="F2273" s="368" t="str">
        <f>IF(ISBLANK('Order Form'!$O$12),"",'Order Form'!$O$12)</f>
        <v/>
      </c>
      <c r="G2273" s="369">
        <f t="shared" ca="1" si="149"/>
        <v>42157</v>
      </c>
      <c r="H2273" s="370">
        <f>'Order Form'!$O$13</f>
        <v>0</v>
      </c>
      <c r="I2273" s="371">
        <f>'Order Form'!E340</f>
        <v>10</v>
      </c>
      <c r="J2273" s="372">
        <f>'Order Form'!O340</f>
        <v>0</v>
      </c>
      <c r="K2273" s="367" t="str">
        <f t="shared" si="152"/>
        <v>F</v>
      </c>
      <c r="L22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3" s="367" t="str">
        <f>"SS2016"&amp;"-"&amp;D2273&amp;"-"&amp;'Order Form'!$P$3&amp;"-5"</f>
        <v>SS2016-0-1-5</v>
      </c>
    </row>
    <row r="2274" spans="1:13" x14ac:dyDescent="0.25">
      <c r="A2274" s="364">
        <f>'Order Form'!A341</f>
        <v>100400</v>
      </c>
      <c r="B2274" s="365">
        <f t="shared" si="150"/>
        <v>100400</v>
      </c>
      <c r="C2274" s="366">
        <f t="shared" si="151"/>
        <v>100400</v>
      </c>
      <c r="D2274" s="367">
        <f>'Order Form'!$N$2</f>
        <v>0</v>
      </c>
      <c r="E2274" s="368">
        <f>'Order Form'!$O$11</f>
        <v>0</v>
      </c>
      <c r="F2274" s="368" t="str">
        <f>IF(ISBLANK('Order Form'!$O$12),"",'Order Form'!$O$12)</f>
        <v/>
      </c>
      <c r="G2274" s="369">
        <f t="shared" ca="1" si="149"/>
        <v>42157</v>
      </c>
      <c r="H2274" s="370">
        <f>'Order Form'!$O$13</f>
        <v>0</v>
      </c>
      <c r="I2274" s="371">
        <f>'Order Form'!E341</f>
        <v>10</v>
      </c>
      <c r="J2274" s="372">
        <f>'Order Form'!O341</f>
        <v>0</v>
      </c>
      <c r="K2274" s="367" t="str">
        <f t="shared" si="152"/>
        <v>F</v>
      </c>
      <c r="L22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4" s="367" t="str">
        <f>"SS2016"&amp;"-"&amp;D2274&amp;"-"&amp;'Order Form'!$P$3&amp;"-5"</f>
        <v>SS2016-0-1-5</v>
      </c>
    </row>
    <row r="2275" spans="1:13" x14ac:dyDescent="0.25">
      <c r="A2275" s="364">
        <f>'Order Form'!A342</f>
        <v>100430</v>
      </c>
      <c r="B2275" s="365">
        <f t="shared" si="150"/>
        <v>100430</v>
      </c>
      <c r="C2275" s="366">
        <f t="shared" si="151"/>
        <v>100430</v>
      </c>
      <c r="D2275" s="367">
        <f>'Order Form'!$N$2</f>
        <v>0</v>
      </c>
      <c r="E2275" s="368">
        <f>'Order Form'!$O$11</f>
        <v>0</v>
      </c>
      <c r="F2275" s="368" t="str">
        <f>IF(ISBLANK('Order Form'!$O$12),"",'Order Form'!$O$12)</f>
        <v/>
      </c>
      <c r="G2275" s="369">
        <f t="shared" ca="1" si="149"/>
        <v>42157</v>
      </c>
      <c r="H2275" s="370">
        <f>'Order Form'!$O$13</f>
        <v>0</v>
      </c>
      <c r="I2275" s="371">
        <f>'Order Form'!E342</f>
        <v>10</v>
      </c>
      <c r="J2275" s="372">
        <f>'Order Form'!O342</f>
        <v>0</v>
      </c>
      <c r="K2275" s="367" t="str">
        <f t="shared" si="152"/>
        <v>F</v>
      </c>
      <c r="L22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5" s="367" t="str">
        <f>"SS2016"&amp;"-"&amp;D2275&amp;"-"&amp;'Order Form'!$P$3&amp;"-5"</f>
        <v>SS2016-0-1-5</v>
      </c>
    </row>
    <row r="2276" spans="1:13" x14ac:dyDescent="0.25">
      <c r="A2276" s="364">
        <f>'Order Form'!A343</f>
        <v>100406</v>
      </c>
      <c r="B2276" s="365">
        <f t="shared" si="150"/>
        <v>100406</v>
      </c>
      <c r="C2276" s="366">
        <f t="shared" si="151"/>
        <v>100406</v>
      </c>
      <c r="D2276" s="367">
        <f>'Order Form'!$N$2</f>
        <v>0</v>
      </c>
      <c r="E2276" s="368">
        <f>'Order Form'!$O$11</f>
        <v>0</v>
      </c>
      <c r="F2276" s="368" t="str">
        <f>IF(ISBLANK('Order Form'!$O$12),"",'Order Form'!$O$12)</f>
        <v/>
      </c>
      <c r="G2276" s="369">
        <f t="shared" ca="1" si="149"/>
        <v>42157</v>
      </c>
      <c r="H2276" s="370">
        <f>'Order Form'!$O$13</f>
        <v>0</v>
      </c>
      <c r="I2276" s="371">
        <f>'Order Form'!E343</f>
        <v>10</v>
      </c>
      <c r="J2276" s="372">
        <f>'Order Form'!O343</f>
        <v>0</v>
      </c>
      <c r="K2276" s="367" t="str">
        <f t="shared" si="152"/>
        <v>F</v>
      </c>
      <c r="L22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6" s="367" t="str">
        <f>"SS2016"&amp;"-"&amp;D2276&amp;"-"&amp;'Order Form'!$P$3&amp;"-5"</f>
        <v>SS2016-0-1-5</v>
      </c>
    </row>
    <row r="2277" spans="1:13" x14ac:dyDescent="0.25">
      <c r="A2277" s="364">
        <f>'Order Form'!A344</f>
        <v>100429</v>
      </c>
      <c r="B2277" s="365">
        <f t="shared" si="150"/>
        <v>100429</v>
      </c>
      <c r="C2277" s="366">
        <f t="shared" si="151"/>
        <v>100429</v>
      </c>
      <c r="D2277" s="367">
        <f>'Order Form'!$N$2</f>
        <v>0</v>
      </c>
      <c r="E2277" s="368">
        <f>'Order Form'!$O$11</f>
        <v>0</v>
      </c>
      <c r="F2277" s="368" t="str">
        <f>IF(ISBLANK('Order Form'!$O$12),"",'Order Form'!$O$12)</f>
        <v/>
      </c>
      <c r="G2277" s="369">
        <f t="shared" ca="1" si="149"/>
        <v>42157</v>
      </c>
      <c r="H2277" s="370">
        <f>'Order Form'!$O$13</f>
        <v>0</v>
      </c>
      <c r="I2277" s="371">
        <f>'Order Form'!E344</f>
        <v>10</v>
      </c>
      <c r="J2277" s="372">
        <f>'Order Form'!O344</f>
        <v>0</v>
      </c>
      <c r="K2277" s="367" t="str">
        <f t="shared" si="152"/>
        <v>F</v>
      </c>
      <c r="L22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7" s="367" t="str">
        <f>"SS2016"&amp;"-"&amp;D2277&amp;"-"&amp;'Order Form'!$P$3&amp;"-5"</f>
        <v>SS2016-0-1-5</v>
      </c>
    </row>
    <row r="2278" spans="1:13" x14ac:dyDescent="0.25">
      <c r="A2278" s="364">
        <f>'Order Form'!A345</f>
        <v>100409</v>
      </c>
      <c r="B2278" s="365">
        <f t="shared" si="150"/>
        <v>100409</v>
      </c>
      <c r="C2278" s="366">
        <f t="shared" si="151"/>
        <v>100409</v>
      </c>
      <c r="D2278" s="367">
        <f>'Order Form'!$N$2</f>
        <v>0</v>
      </c>
      <c r="E2278" s="368">
        <f>'Order Form'!$O$11</f>
        <v>0</v>
      </c>
      <c r="F2278" s="368" t="str">
        <f>IF(ISBLANK('Order Form'!$O$12),"",'Order Form'!$O$12)</f>
        <v/>
      </c>
      <c r="G2278" s="369">
        <f t="shared" ca="1" si="149"/>
        <v>42157</v>
      </c>
      <c r="H2278" s="370">
        <f>'Order Form'!$O$13</f>
        <v>0</v>
      </c>
      <c r="I2278" s="371">
        <f>'Order Form'!E345</f>
        <v>10</v>
      </c>
      <c r="J2278" s="372">
        <f>'Order Form'!O345</f>
        <v>0</v>
      </c>
      <c r="K2278" s="367" t="str">
        <f t="shared" si="152"/>
        <v>F</v>
      </c>
      <c r="L22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8" s="367" t="str">
        <f>"SS2016"&amp;"-"&amp;D2278&amp;"-"&amp;'Order Form'!$P$3&amp;"-5"</f>
        <v>SS2016-0-1-5</v>
      </c>
    </row>
    <row r="2279" spans="1:13" x14ac:dyDescent="0.25">
      <c r="A2279" s="364">
        <f>'Order Form'!A346</f>
        <v>100408</v>
      </c>
      <c r="B2279" s="365">
        <f t="shared" si="150"/>
        <v>100408</v>
      </c>
      <c r="C2279" s="366">
        <f t="shared" si="151"/>
        <v>100408</v>
      </c>
      <c r="D2279" s="367">
        <f>'Order Form'!$N$2</f>
        <v>0</v>
      </c>
      <c r="E2279" s="368">
        <f>'Order Form'!$O$11</f>
        <v>0</v>
      </c>
      <c r="F2279" s="368" t="str">
        <f>IF(ISBLANK('Order Form'!$O$12),"",'Order Form'!$O$12)</f>
        <v/>
      </c>
      <c r="G2279" s="369">
        <f t="shared" ca="1" si="149"/>
        <v>42157</v>
      </c>
      <c r="H2279" s="370">
        <f>'Order Form'!$O$13</f>
        <v>0</v>
      </c>
      <c r="I2279" s="371">
        <f>'Order Form'!E346</f>
        <v>10</v>
      </c>
      <c r="J2279" s="372">
        <f>'Order Form'!O346</f>
        <v>0</v>
      </c>
      <c r="K2279" s="367" t="str">
        <f t="shared" si="152"/>
        <v>F</v>
      </c>
      <c r="L22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79" s="367" t="str">
        <f>"SS2016"&amp;"-"&amp;D2279&amp;"-"&amp;'Order Form'!$P$3&amp;"-5"</f>
        <v>SS2016-0-1-5</v>
      </c>
    </row>
    <row r="2280" spans="1:13" x14ac:dyDescent="0.25">
      <c r="A2280" s="364">
        <f>'Order Form'!A347</f>
        <v>100407</v>
      </c>
      <c r="B2280" s="365">
        <f t="shared" si="150"/>
        <v>100407</v>
      </c>
      <c r="C2280" s="366">
        <f t="shared" si="151"/>
        <v>100407</v>
      </c>
      <c r="D2280" s="367">
        <f>'Order Form'!$N$2</f>
        <v>0</v>
      </c>
      <c r="E2280" s="368">
        <f>'Order Form'!$O$11</f>
        <v>0</v>
      </c>
      <c r="F2280" s="368" t="str">
        <f>IF(ISBLANK('Order Form'!$O$12),"",'Order Form'!$O$12)</f>
        <v/>
      </c>
      <c r="G2280" s="369">
        <f t="shared" ca="1" si="149"/>
        <v>42157</v>
      </c>
      <c r="H2280" s="370">
        <f>'Order Form'!$O$13</f>
        <v>0</v>
      </c>
      <c r="I2280" s="371">
        <f>'Order Form'!E347</f>
        <v>10</v>
      </c>
      <c r="J2280" s="372">
        <f>'Order Form'!O347</f>
        <v>0</v>
      </c>
      <c r="K2280" s="367" t="str">
        <f t="shared" si="152"/>
        <v>F</v>
      </c>
      <c r="L22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0" s="367" t="str">
        <f>"SS2016"&amp;"-"&amp;D2280&amp;"-"&amp;'Order Form'!$P$3&amp;"-5"</f>
        <v>SS2016-0-1-5</v>
      </c>
    </row>
    <row r="2281" spans="1:13" x14ac:dyDescent="0.25">
      <c r="A2281" s="364">
        <f>'Order Form'!A348</f>
        <v>111355</v>
      </c>
      <c r="B2281" s="365">
        <f t="shared" si="150"/>
        <v>111355</v>
      </c>
      <c r="C2281" s="366">
        <f t="shared" si="151"/>
        <v>111355</v>
      </c>
      <c r="D2281" s="367">
        <f>'Order Form'!$N$2</f>
        <v>0</v>
      </c>
      <c r="E2281" s="368">
        <f>'Order Form'!$O$11</f>
        <v>0</v>
      </c>
      <c r="F2281" s="368" t="str">
        <f>IF(ISBLANK('Order Form'!$O$12),"",'Order Form'!$O$12)</f>
        <v/>
      </c>
      <c r="G2281" s="369">
        <f t="shared" ca="1" si="149"/>
        <v>42157</v>
      </c>
      <c r="H2281" s="370">
        <f>'Order Form'!$O$13</f>
        <v>0</v>
      </c>
      <c r="I2281" s="371">
        <f>'Order Form'!E348</f>
        <v>10</v>
      </c>
      <c r="J2281" s="372">
        <f>'Order Form'!O348</f>
        <v>0</v>
      </c>
      <c r="K2281" s="367" t="str">
        <f t="shared" si="152"/>
        <v>F</v>
      </c>
      <c r="L22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1" s="367" t="str">
        <f>"SS2016"&amp;"-"&amp;D2281&amp;"-"&amp;'Order Form'!$P$3&amp;"-5"</f>
        <v>SS2016-0-1-5</v>
      </c>
    </row>
    <row r="2282" spans="1:13" x14ac:dyDescent="0.25">
      <c r="A2282" s="364">
        <f>'Order Form'!A349</f>
        <v>105743</v>
      </c>
      <c r="B2282" s="365">
        <f t="shared" si="150"/>
        <v>105743</v>
      </c>
      <c r="C2282" s="366">
        <f t="shared" si="151"/>
        <v>105743</v>
      </c>
      <c r="D2282" s="367">
        <f>'Order Form'!$N$2</f>
        <v>0</v>
      </c>
      <c r="E2282" s="368">
        <f>'Order Form'!$O$11</f>
        <v>0</v>
      </c>
      <c r="F2282" s="368" t="str">
        <f>IF(ISBLANK('Order Form'!$O$12),"",'Order Form'!$O$12)</f>
        <v/>
      </c>
      <c r="G2282" s="369">
        <f t="shared" ca="1" si="149"/>
        <v>42157</v>
      </c>
      <c r="H2282" s="370">
        <f>'Order Form'!$O$13</f>
        <v>0</v>
      </c>
      <c r="I2282" s="371">
        <f>'Order Form'!E349</f>
        <v>10</v>
      </c>
      <c r="J2282" s="372">
        <f>'Order Form'!O349</f>
        <v>0</v>
      </c>
      <c r="K2282" s="367" t="str">
        <f t="shared" si="152"/>
        <v>F</v>
      </c>
      <c r="L22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2" s="367" t="str">
        <f>"SS2016"&amp;"-"&amp;D2282&amp;"-"&amp;'Order Form'!$P$3&amp;"-5"</f>
        <v>SS2016-0-1-5</v>
      </c>
    </row>
    <row r="2283" spans="1:13" x14ac:dyDescent="0.25">
      <c r="A2283" s="364">
        <f>'Order Form'!A350</f>
        <v>100410</v>
      </c>
      <c r="B2283" s="365">
        <f t="shared" si="150"/>
        <v>100410</v>
      </c>
      <c r="C2283" s="366">
        <f t="shared" si="151"/>
        <v>100410</v>
      </c>
      <c r="D2283" s="367">
        <f>'Order Form'!$N$2</f>
        <v>0</v>
      </c>
      <c r="E2283" s="368">
        <f>'Order Form'!$O$11</f>
        <v>0</v>
      </c>
      <c r="F2283" s="368" t="str">
        <f>IF(ISBLANK('Order Form'!$O$12),"",'Order Form'!$O$12)</f>
        <v/>
      </c>
      <c r="G2283" s="369">
        <f t="shared" ca="1" si="149"/>
        <v>42157</v>
      </c>
      <c r="H2283" s="370">
        <f>'Order Form'!$O$13</f>
        <v>0</v>
      </c>
      <c r="I2283" s="371">
        <f>'Order Form'!E350</f>
        <v>10</v>
      </c>
      <c r="J2283" s="372">
        <f>'Order Form'!O350</f>
        <v>0</v>
      </c>
      <c r="K2283" s="367" t="str">
        <f t="shared" si="152"/>
        <v>F</v>
      </c>
      <c r="L22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3" s="367" t="str">
        <f>"SS2016"&amp;"-"&amp;D2283&amp;"-"&amp;'Order Form'!$P$3&amp;"-5"</f>
        <v>SS2016-0-1-5</v>
      </c>
    </row>
    <row r="2284" spans="1:13" x14ac:dyDescent="0.25">
      <c r="A2284" s="364">
        <f>'Order Form'!A351</f>
        <v>104825</v>
      </c>
      <c r="B2284" s="365">
        <f t="shared" si="150"/>
        <v>104825</v>
      </c>
      <c r="C2284" s="366">
        <f t="shared" si="151"/>
        <v>104825</v>
      </c>
      <c r="D2284" s="367">
        <f>'Order Form'!$N$2</f>
        <v>0</v>
      </c>
      <c r="E2284" s="368">
        <f>'Order Form'!$O$11</f>
        <v>0</v>
      </c>
      <c r="F2284" s="368" t="str">
        <f>IF(ISBLANK('Order Form'!$O$12),"",'Order Form'!$O$12)</f>
        <v/>
      </c>
      <c r="G2284" s="369">
        <f t="shared" ca="1" si="149"/>
        <v>42157</v>
      </c>
      <c r="H2284" s="370">
        <f>'Order Form'!$O$13</f>
        <v>0</v>
      </c>
      <c r="I2284" s="371">
        <f>'Order Form'!E351</f>
        <v>10</v>
      </c>
      <c r="J2284" s="372">
        <f>'Order Form'!O351</f>
        <v>0</v>
      </c>
      <c r="K2284" s="367" t="str">
        <f t="shared" si="152"/>
        <v>F</v>
      </c>
      <c r="L22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4" s="367" t="str">
        <f>"SS2016"&amp;"-"&amp;D2284&amp;"-"&amp;'Order Form'!$P$3&amp;"-5"</f>
        <v>SS2016-0-1-5</v>
      </c>
    </row>
    <row r="2285" spans="1:13" x14ac:dyDescent="0.25">
      <c r="A2285" s="364">
        <f>'Order Form'!A352</f>
        <v>100419</v>
      </c>
      <c r="B2285" s="365">
        <f t="shared" si="150"/>
        <v>100419</v>
      </c>
      <c r="C2285" s="366">
        <f t="shared" si="151"/>
        <v>100419</v>
      </c>
      <c r="D2285" s="367">
        <f>'Order Form'!$N$2</f>
        <v>0</v>
      </c>
      <c r="E2285" s="368">
        <f>'Order Form'!$O$11</f>
        <v>0</v>
      </c>
      <c r="F2285" s="368" t="str">
        <f>IF(ISBLANK('Order Form'!$O$12),"",'Order Form'!$O$12)</f>
        <v/>
      </c>
      <c r="G2285" s="369">
        <f t="shared" ca="1" si="149"/>
        <v>42157</v>
      </c>
      <c r="H2285" s="370">
        <f>'Order Form'!$O$13</f>
        <v>0</v>
      </c>
      <c r="I2285" s="371">
        <f>'Order Form'!E352</f>
        <v>10</v>
      </c>
      <c r="J2285" s="372">
        <f>'Order Form'!O352</f>
        <v>0</v>
      </c>
      <c r="K2285" s="367" t="str">
        <f t="shared" si="152"/>
        <v>F</v>
      </c>
      <c r="L22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5" s="367" t="str">
        <f>"SS2016"&amp;"-"&amp;D2285&amp;"-"&amp;'Order Form'!$P$3&amp;"-5"</f>
        <v>SS2016-0-1-5</v>
      </c>
    </row>
    <row r="2286" spans="1:13" x14ac:dyDescent="0.25">
      <c r="A2286" s="364">
        <f>'Order Form'!A353</f>
        <v>108383</v>
      </c>
      <c r="B2286" s="365">
        <f t="shared" si="150"/>
        <v>108383</v>
      </c>
      <c r="C2286" s="366">
        <f t="shared" si="151"/>
        <v>108383</v>
      </c>
      <c r="D2286" s="367">
        <f>'Order Form'!$N$2</f>
        <v>0</v>
      </c>
      <c r="E2286" s="368">
        <f>'Order Form'!$O$11</f>
        <v>0</v>
      </c>
      <c r="F2286" s="368" t="str">
        <f>IF(ISBLANK('Order Form'!$O$12),"",'Order Form'!$O$12)</f>
        <v/>
      </c>
      <c r="G2286" s="369">
        <f t="shared" ca="1" si="149"/>
        <v>42157</v>
      </c>
      <c r="H2286" s="370">
        <f>'Order Form'!$O$13</f>
        <v>0</v>
      </c>
      <c r="I2286" s="371">
        <f>'Order Form'!E353</f>
        <v>10</v>
      </c>
      <c r="J2286" s="372">
        <f>'Order Form'!O353</f>
        <v>0</v>
      </c>
      <c r="K2286" s="367" t="str">
        <f t="shared" si="152"/>
        <v>F</v>
      </c>
      <c r="L22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6" s="367" t="str">
        <f>"SS2016"&amp;"-"&amp;D2286&amp;"-"&amp;'Order Form'!$P$3&amp;"-5"</f>
        <v>SS2016-0-1-5</v>
      </c>
    </row>
    <row r="2287" spans="1:13" x14ac:dyDescent="0.25">
      <c r="A2287" s="364">
        <f>'Order Form'!A354</f>
        <v>100433</v>
      </c>
      <c r="B2287" s="365">
        <f t="shared" si="150"/>
        <v>100433</v>
      </c>
      <c r="C2287" s="366">
        <f t="shared" si="151"/>
        <v>100433</v>
      </c>
      <c r="D2287" s="367">
        <f>'Order Form'!$N$2</f>
        <v>0</v>
      </c>
      <c r="E2287" s="368">
        <f>'Order Form'!$O$11</f>
        <v>0</v>
      </c>
      <c r="F2287" s="368" t="str">
        <f>IF(ISBLANK('Order Form'!$O$12),"",'Order Form'!$O$12)</f>
        <v/>
      </c>
      <c r="G2287" s="369">
        <f t="shared" ca="1" si="149"/>
        <v>42157</v>
      </c>
      <c r="H2287" s="370">
        <f>'Order Form'!$O$13</f>
        <v>0</v>
      </c>
      <c r="I2287" s="371">
        <f>'Order Form'!E354</f>
        <v>10</v>
      </c>
      <c r="J2287" s="372">
        <f>'Order Form'!O354</f>
        <v>0</v>
      </c>
      <c r="K2287" s="367" t="str">
        <f t="shared" si="152"/>
        <v>F</v>
      </c>
      <c r="L22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7" s="367" t="str">
        <f>"SS2016"&amp;"-"&amp;D2287&amp;"-"&amp;'Order Form'!$P$3&amp;"-5"</f>
        <v>SS2016-0-1-5</v>
      </c>
    </row>
    <row r="2288" spans="1:13" x14ac:dyDescent="0.25">
      <c r="A2288" s="364">
        <f>'Order Form'!A355</f>
        <v>108402</v>
      </c>
      <c r="B2288" s="365">
        <f t="shared" si="150"/>
        <v>108402</v>
      </c>
      <c r="C2288" s="366">
        <f t="shared" si="151"/>
        <v>108402</v>
      </c>
      <c r="D2288" s="367">
        <f>'Order Form'!$N$2</f>
        <v>0</v>
      </c>
      <c r="E2288" s="368">
        <f>'Order Form'!$O$11</f>
        <v>0</v>
      </c>
      <c r="F2288" s="368" t="str">
        <f>IF(ISBLANK('Order Form'!$O$12),"",'Order Form'!$O$12)</f>
        <v/>
      </c>
      <c r="G2288" s="369">
        <f t="shared" ca="1" si="149"/>
        <v>42157</v>
      </c>
      <c r="H2288" s="370">
        <f>'Order Form'!$O$13</f>
        <v>0</v>
      </c>
      <c r="I2288" s="371">
        <f>'Order Form'!E355</f>
        <v>10</v>
      </c>
      <c r="J2288" s="372">
        <f>'Order Form'!O355</f>
        <v>0</v>
      </c>
      <c r="K2288" s="367" t="str">
        <f t="shared" si="152"/>
        <v>F</v>
      </c>
      <c r="L22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8" s="367" t="str">
        <f>"SS2016"&amp;"-"&amp;D2288&amp;"-"&amp;'Order Form'!$P$3&amp;"-5"</f>
        <v>SS2016-0-1-5</v>
      </c>
    </row>
    <row r="2289" spans="1:13" x14ac:dyDescent="0.25">
      <c r="A2289" s="364">
        <f>'Order Form'!A356</f>
        <v>100736</v>
      </c>
      <c r="B2289" s="365">
        <f t="shared" si="150"/>
        <v>100736</v>
      </c>
      <c r="C2289" s="366">
        <f t="shared" si="151"/>
        <v>100736</v>
      </c>
      <c r="D2289" s="367">
        <f>'Order Form'!$N$2</f>
        <v>0</v>
      </c>
      <c r="E2289" s="368">
        <f>'Order Form'!$O$11</f>
        <v>0</v>
      </c>
      <c r="F2289" s="368" t="str">
        <f>IF(ISBLANK('Order Form'!$O$12),"",'Order Form'!$O$12)</f>
        <v/>
      </c>
      <c r="G2289" s="369">
        <f t="shared" ca="1" si="149"/>
        <v>42157</v>
      </c>
      <c r="H2289" s="370">
        <f>'Order Form'!$O$13</f>
        <v>0</v>
      </c>
      <c r="I2289" s="371">
        <f>'Order Form'!E356</f>
        <v>10</v>
      </c>
      <c r="J2289" s="372">
        <f>'Order Form'!O356</f>
        <v>0</v>
      </c>
      <c r="K2289" s="367" t="str">
        <f t="shared" si="152"/>
        <v>F</v>
      </c>
      <c r="L22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89" s="367" t="str">
        <f>"SS2016"&amp;"-"&amp;D2289&amp;"-"&amp;'Order Form'!$P$3&amp;"-5"</f>
        <v>SS2016-0-1-5</v>
      </c>
    </row>
    <row r="2290" spans="1:13" x14ac:dyDescent="0.25">
      <c r="A2290" s="364">
        <f>'Order Form'!A357</f>
        <v>105751</v>
      </c>
      <c r="B2290" s="365">
        <f t="shared" si="150"/>
        <v>105751</v>
      </c>
      <c r="C2290" s="366">
        <f t="shared" si="151"/>
        <v>105751</v>
      </c>
      <c r="D2290" s="367">
        <f>'Order Form'!$N$2</f>
        <v>0</v>
      </c>
      <c r="E2290" s="368">
        <f>'Order Form'!$O$11</f>
        <v>0</v>
      </c>
      <c r="F2290" s="368" t="str">
        <f>IF(ISBLANK('Order Form'!$O$12),"",'Order Form'!$O$12)</f>
        <v/>
      </c>
      <c r="G2290" s="369">
        <f t="shared" ca="1" si="149"/>
        <v>42157</v>
      </c>
      <c r="H2290" s="370">
        <f>'Order Form'!$O$13</f>
        <v>0</v>
      </c>
      <c r="I2290" s="371">
        <f>'Order Form'!E357</f>
        <v>10</v>
      </c>
      <c r="J2290" s="372">
        <f>'Order Form'!O357</f>
        <v>0</v>
      </c>
      <c r="K2290" s="367" t="str">
        <f t="shared" si="152"/>
        <v>F</v>
      </c>
      <c r="L22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0" s="367" t="str">
        <f>"SS2016"&amp;"-"&amp;D2290&amp;"-"&amp;'Order Form'!$P$3&amp;"-5"</f>
        <v>SS2016-0-1-5</v>
      </c>
    </row>
    <row r="2291" spans="1:13" x14ac:dyDescent="0.25">
      <c r="A2291" s="364">
        <f>'Order Form'!A358</f>
        <v>111362</v>
      </c>
      <c r="B2291" s="365">
        <f t="shared" si="150"/>
        <v>111362</v>
      </c>
      <c r="C2291" s="366">
        <f t="shared" si="151"/>
        <v>111362</v>
      </c>
      <c r="D2291" s="367">
        <f>'Order Form'!$N$2</f>
        <v>0</v>
      </c>
      <c r="E2291" s="368">
        <f>'Order Form'!$O$11</f>
        <v>0</v>
      </c>
      <c r="F2291" s="368" t="str">
        <f>IF(ISBLANK('Order Form'!$O$12),"",'Order Form'!$O$12)</f>
        <v/>
      </c>
      <c r="G2291" s="369">
        <f t="shared" ca="1" si="149"/>
        <v>42157</v>
      </c>
      <c r="H2291" s="370">
        <f>'Order Form'!$O$13</f>
        <v>0</v>
      </c>
      <c r="I2291" s="371">
        <f>'Order Form'!E358</f>
        <v>10</v>
      </c>
      <c r="J2291" s="372">
        <f>'Order Form'!O358</f>
        <v>0</v>
      </c>
      <c r="K2291" s="367" t="str">
        <f t="shared" si="152"/>
        <v>F</v>
      </c>
      <c r="L22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1" s="367" t="str">
        <f>"SS2016"&amp;"-"&amp;D2291&amp;"-"&amp;'Order Form'!$P$3&amp;"-5"</f>
        <v>SS2016-0-1-5</v>
      </c>
    </row>
    <row r="2292" spans="1:13" x14ac:dyDescent="0.25">
      <c r="A2292" s="364">
        <f>'Order Form'!A359</f>
        <v>111354</v>
      </c>
      <c r="B2292" s="365">
        <f t="shared" si="150"/>
        <v>111354</v>
      </c>
      <c r="C2292" s="366">
        <f t="shared" si="151"/>
        <v>111354</v>
      </c>
      <c r="D2292" s="367">
        <f>'Order Form'!$N$2</f>
        <v>0</v>
      </c>
      <c r="E2292" s="368">
        <f>'Order Form'!$O$11</f>
        <v>0</v>
      </c>
      <c r="F2292" s="368" t="str">
        <f>IF(ISBLANK('Order Form'!$O$12),"",'Order Form'!$O$12)</f>
        <v/>
      </c>
      <c r="G2292" s="369">
        <f t="shared" ca="1" si="149"/>
        <v>42157</v>
      </c>
      <c r="H2292" s="370">
        <f>'Order Form'!$O$13</f>
        <v>0</v>
      </c>
      <c r="I2292" s="371">
        <f>'Order Form'!E359</f>
        <v>10</v>
      </c>
      <c r="J2292" s="372">
        <f>'Order Form'!O359</f>
        <v>0</v>
      </c>
      <c r="K2292" s="367" t="str">
        <f t="shared" si="152"/>
        <v>F</v>
      </c>
      <c r="L22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2" s="367" t="str">
        <f>"SS2016"&amp;"-"&amp;D2292&amp;"-"&amp;'Order Form'!$P$3&amp;"-5"</f>
        <v>SS2016-0-1-5</v>
      </c>
    </row>
    <row r="2293" spans="1:13" x14ac:dyDescent="0.25">
      <c r="A2293" s="364">
        <f>'Order Form'!A360</f>
        <v>108705</v>
      </c>
      <c r="B2293" s="365">
        <f t="shared" si="150"/>
        <v>108705</v>
      </c>
      <c r="C2293" s="366">
        <f t="shared" si="151"/>
        <v>108705</v>
      </c>
      <c r="D2293" s="367">
        <f>'Order Form'!$N$2</f>
        <v>0</v>
      </c>
      <c r="E2293" s="368">
        <f>'Order Form'!$O$11</f>
        <v>0</v>
      </c>
      <c r="F2293" s="368" t="str">
        <f>IF(ISBLANK('Order Form'!$O$12),"",'Order Form'!$O$12)</f>
        <v/>
      </c>
      <c r="G2293" s="369">
        <f t="shared" ca="1" si="149"/>
        <v>42157</v>
      </c>
      <c r="H2293" s="370">
        <f>'Order Form'!$O$13</f>
        <v>0</v>
      </c>
      <c r="I2293" s="371">
        <f>'Order Form'!E360</f>
        <v>10</v>
      </c>
      <c r="J2293" s="372">
        <f>'Order Form'!O360</f>
        <v>0</v>
      </c>
      <c r="K2293" s="367" t="str">
        <f t="shared" si="152"/>
        <v>F</v>
      </c>
      <c r="L22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3" s="367" t="str">
        <f>"SS2016"&amp;"-"&amp;D2293&amp;"-"&amp;'Order Form'!$P$3&amp;"-5"</f>
        <v>SS2016-0-1-5</v>
      </c>
    </row>
    <row r="2294" spans="1:13" x14ac:dyDescent="0.25">
      <c r="A2294" s="364">
        <f>'Order Form'!A361</f>
        <v>111353</v>
      </c>
      <c r="B2294" s="365">
        <f t="shared" si="150"/>
        <v>111353</v>
      </c>
      <c r="C2294" s="366">
        <f t="shared" si="151"/>
        <v>111353</v>
      </c>
      <c r="D2294" s="367">
        <f>'Order Form'!$N$2</f>
        <v>0</v>
      </c>
      <c r="E2294" s="368">
        <f>'Order Form'!$O$11</f>
        <v>0</v>
      </c>
      <c r="F2294" s="368" t="str">
        <f>IF(ISBLANK('Order Form'!$O$12),"",'Order Form'!$O$12)</f>
        <v/>
      </c>
      <c r="G2294" s="369">
        <f t="shared" ca="1" si="149"/>
        <v>42157</v>
      </c>
      <c r="H2294" s="370">
        <f>'Order Form'!$O$13</f>
        <v>0</v>
      </c>
      <c r="I2294" s="371">
        <f>'Order Form'!E361</f>
        <v>10</v>
      </c>
      <c r="J2294" s="372">
        <f>'Order Form'!O361</f>
        <v>0</v>
      </c>
      <c r="K2294" s="367" t="str">
        <f t="shared" si="152"/>
        <v>F</v>
      </c>
      <c r="L22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4" s="367" t="str">
        <f>"SS2016"&amp;"-"&amp;D2294&amp;"-"&amp;'Order Form'!$P$3&amp;"-5"</f>
        <v>SS2016-0-1-5</v>
      </c>
    </row>
    <row r="2295" spans="1:13" x14ac:dyDescent="0.25">
      <c r="A2295" s="364">
        <f>'Order Form'!A362</f>
        <v>108856</v>
      </c>
      <c r="B2295" s="365">
        <f t="shared" si="150"/>
        <v>108856</v>
      </c>
      <c r="C2295" s="366">
        <f t="shared" si="151"/>
        <v>108856</v>
      </c>
      <c r="D2295" s="367">
        <f>'Order Form'!$N$2</f>
        <v>0</v>
      </c>
      <c r="E2295" s="368">
        <f>'Order Form'!$O$11</f>
        <v>0</v>
      </c>
      <c r="F2295" s="368" t="str">
        <f>IF(ISBLANK('Order Form'!$O$12),"",'Order Form'!$O$12)</f>
        <v/>
      </c>
      <c r="G2295" s="369">
        <f t="shared" ca="1" si="149"/>
        <v>42157</v>
      </c>
      <c r="H2295" s="370">
        <f>'Order Form'!$O$13</f>
        <v>0</v>
      </c>
      <c r="I2295" s="371">
        <f>'Order Form'!E362</f>
        <v>10</v>
      </c>
      <c r="J2295" s="372">
        <f>'Order Form'!O362</f>
        <v>0</v>
      </c>
      <c r="K2295" s="367" t="str">
        <f t="shared" si="152"/>
        <v>F</v>
      </c>
      <c r="L22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5" s="367" t="str">
        <f>"SS2016"&amp;"-"&amp;D2295&amp;"-"&amp;'Order Form'!$P$3&amp;"-5"</f>
        <v>SS2016-0-1-5</v>
      </c>
    </row>
    <row r="2296" spans="1:13" x14ac:dyDescent="0.25">
      <c r="A2296" s="364">
        <f>'Order Form'!A363</f>
        <v>108860</v>
      </c>
      <c r="B2296" s="365">
        <f t="shared" si="150"/>
        <v>108860</v>
      </c>
      <c r="C2296" s="366">
        <f t="shared" si="151"/>
        <v>108860</v>
      </c>
      <c r="D2296" s="367">
        <f>'Order Form'!$N$2</f>
        <v>0</v>
      </c>
      <c r="E2296" s="368">
        <f>'Order Form'!$O$11</f>
        <v>0</v>
      </c>
      <c r="F2296" s="368" t="str">
        <f>IF(ISBLANK('Order Form'!$O$12),"",'Order Form'!$O$12)</f>
        <v/>
      </c>
      <c r="G2296" s="369">
        <f t="shared" ca="1" si="149"/>
        <v>42157</v>
      </c>
      <c r="H2296" s="370">
        <f>'Order Form'!$O$13</f>
        <v>0</v>
      </c>
      <c r="I2296" s="371">
        <f>'Order Form'!E363</f>
        <v>10</v>
      </c>
      <c r="J2296" s="372">
        <f>'Order Form'!O363</f>
        <v>0</v>
      </c>
      <c r="K2296" s="367" t="str">
        <f t="shared" si="152"/>
        <v>F</v>
      </c>
      <c r="L22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6" s="367" t="str">
        <f>"SS2016"&amp;"-"&amp;D2296&amp;"-"&amp;'Order Form'!$P$3&amp;"-5"</f>
        <v>SS2016-0-1-5</v>
      </c>
    </row>
    <row r="2297" spans="1:13" x14ac:dyDescent="0.25">
      <c r="A2297" s="364">
        <f>'Order Form'!A364</f>
        <v>100418</v>
      </c>
      <c r="B2297" s="365">
        <f t="shared" si="150"/>
        <v>100418</v>
      </c>
      <c r="C2297" s="366">
        <f t="shared" si="151"/>
        <v>100418</v>
      </c>
      <c r="D2297" s="367">
        <f>'Order Form'!$N$2</f>
        <v>0</v>
      </c>
      <c r="E2297" s="368">
        <f>'Order Form'!$O$11</f>
        <v>0</v>
      </c>
      <c r="F2297" s="368" t="str">
        <f>IF(ISBLANK('Order Form'!$O$12),"",'Order Form'!$O$12)</f>
        <v/>
      </c>
      <c r="G2297" s="369">
        <f t="shared" ca="1" si="149"/>
        <v>42157</v>
      </c>
      <c r="H2297" s="370">
        <f>'Order Form'!$O$13</f>
        <v>0</v>
      </c>
      <c r="I2297" s="371">
        <f>'Order Form'!E364</f>
        <v>10</v>
      </c>
      <c r="J2297" s="372">
        <f>'Order Form'!O364</f>
        <v>0</v>
      </c>
      <c r="K2297" s="367" t="str">
        <f t="shared" si="152"/>
        <v>F</v>
      </c>
      <c r="L22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7" s="367" t="str">
        <f>"SS2016"&amp;"-"&amp;D2297&amp;"-"&amp;'Order Form'!$P$3&amp;"-5"</f>
        <v>SS2016-0-1-5</v>
      </c>
    </row>
    <row r="2298" spans="1:13" x14ac:dyDescent="0.25">
      <c r="A2298" s="364">
        <f>'Order Form'!A365</f>
        <v>111356</v>
      </c>
      <c r="B2298" s="365">
        <f t="shared" si="150"/>
        <v>111356</v>
      </c>
      <c r="C2298" s="366">
        <f t="shared" si="151"/>
        <v>111356</v>
      </c>
      <c r="D2298" s="367">
        <f>'Order Form'!$N$2</f>
        <v>0</v>
      </c>
      <c r="E2298" s="368">
        <f>'Order Form'!$O$11</f>
        <v>0</v>
      </c>
      <c r="F2298" s="368" t="str">
        <f>IF(ISBLANK('Order Form'!$O$12),"",'Order Form'!$O$12)</f>
        <v/>
      </c>
      <c r="G2298" s="369">
        <f t="shared" ca="1" si="149"/>
        <v>42157</v>
      </c>
      <c r="H2298" s="370">
        <f>'Order Form'!$O$13</f>
        <v>0</v>
      </c>
      <c r="I2298" s="371">
        <f>'Order Form'!E365</f>
        <v>10</v>
      </c>
      <c r="J2298" s="372">
        <f>'Order Form'!O365</f>
        <v>0</v>
      </c>
      <c r="K2298" s="367" t="str">
        <f t="shared" si="152"/>
        <v>F</v>
      </c>
      <c r="L22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8" s="367" t="str">
        <f>"SS2016"&amp;"-"&amp;D2298&amp;"-"&amp;'Order Form'!$P$3&amp;"-5"</f>
        <v>SS2016-0-1-5</v>
      </c>
    </row>
    <row r="2299" spans="1:13" x14ac:dyDescent="0.25">
      <c r="A2299" s="364">
        <f>'Order Form'!A366</f>
        <v>111363</v>
      </c>
      <c r="B2299" s="365">
        <f t="shared" si="150"/>
        <v>111363</v>
      </c>
      <c r="C2299" s="366">
        <f t="shared" si="151"/>
        <v>111363</v>
      </c>
      <c r="D2299" s="367">
        <f>'Order Form'!$N$2</f>
        <v>0</v>
      </c>
      <c r="E2299" s="368">
        <f>'Order Form'!$O$11</f>
        <v>0</v>
      </c>
      <c r="F2299" s="368" t="str">
        <f>IF(ISBLANK('Order Form'!$O$12),"",'Order Form'!$O$12)</f>
        <v/>
      </c>
      <c r="G2299" s="369">
        <f t="shared" ca="1" si="149"/>
        <v>42157</v>
      </c>
      <c r="H2299" s="370">
        <f>'Order Form'!$O$13</f>
        <v>0</v>
      </c>
      <c r="I2299" s="371">
        <f>'Order Form'!E366</f>
        <v>10</v>
      </c>
      <c r="J2299" s="372">
        <f>'Order Form'!O366</f>
        <v>0</v>
      </c>
      <c r="K2299" s="367" t="str">
        <f t="shared" si="152"/>
        <v>F</v>
      </c>
      <c r="L22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299" s="367" t="str">
        <f>"SS2016"&amp;"-"&amp;D2299&amp;"-"&amp;'Order Form'!$P$3&amp;"-5"</f>
        <v>SS2016-0-1-5</v>
      </c>
    </row>
    <row r="2300" spans="1:13" x14ac:dyDescent="0.25">
      <c r="A2300" s="364">
        <f>'Order Form'!A367</f>
        <v>100678</v>
      </c>
      <c r="B2300" s="365">
        <f t="shared" si="150"/>
        <v>100678</v>
      </c>
      <c r="C2300" s="366">
        <f t="shared" si="151"/>
        <v>100678</v>
      </c>
      <c r="D2300" s="367">
        <f>'Order Form'!$N$2</f>
        <v>0</v>
      </c>
      <c r="E2300" s="368">
        <f>'Order Form'!$O$11</f>
        <v>0</v>
      </c>
      <c r="F2300" s="368" t="str">
        <f>IF(ISBLANK('Order Form'!$O$12),"",'Order Form'!$O$12)</f>
        <v/>
      </c>
      <c r="G2300" s="369">
        <f t="shared" ca="1" si="149"/>
        <v>42157</v>
      </c>
      <c r="H2300" s="370">
        <f>'Order Form'!$O$13</f>
        <v>0</v>
      </c>
      <c r="I2300" s="371">
        <f>'Order Form'!E367</f>
        <v>10</v>
      </c>
      <c r="J2300" s="372">
        <f>'Order Form'!O367</f>
        <v>0</v>
      </c>
      <c r="K2300" s="367" t="str">
        <f t="shared" si="152"/>
        <v>F</v>
      </c>
      <c r="L23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0" s="367" t="str">
        <f>"SS2016"&amp;"-"&amp;D2300&amp;"-"&amp;'Order Form'!$P$3&amp;"-5"</f>
        <v>SS2016-0-1-5</v>
      </c>
    </row>
    <row r="2301" spans="1:13" x14ac:dyDescent="0.25">
      <c r="A2301" s="364">
        <f>'Order Form'!A368</f>
        <v>100438</v>
      </c>
      <c r="B2301" s="365">
        <f t="shared" si="150"/>
        <v>100438</v>
      </c>
      <c r="C2301" s="366">
        <f t="shared" si="151"/>
        <v>100438</v>
      </c>
      <c r="D2301" s="367">
        <f>'Order Form'!$N$2</f>
        <v>0</v>
      </c>
      <c r="E2301" s="368">
        <f>'Order Form'!$O$11</f>
        <v>0</v>
      </c>
      <c r="F2301" s="368" t="str">
        <f>IF(ISBLANK('Order Form'!$O$12),"",'Order Form'!$O$12)</f>
        <v/>
      </c>
      <c r="G2301" s="369">
        <f t="shared" ca="1" si="149"/>
        <v>42157</v>
      </c>
      <c r="H2301" s="370">
        <f>'Order Form'!$O$13</f>
        <v>0</v>
      </c>
      <c r="I2301" s="371">
        <f>'Order Form'!E368</f>
        <v>10</v>
      </c>
      <c r="J2301" s="372">
        <f>'Order Form'!O368</f>
        <v>0</v>
      </c>
      <c r="K2301" s="367" t="str">
        <f t="shared" si="152"/>
        <v>F</v>
      </c>
      <c r="L23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1" s="367" t="str">
        <f>"SS2016"&amp;"-"&amp;D2301&amp;"-"&amp;'Order Form'!$P$3&amp;"-5"</f>
        <v>SS2016-0-1-5</v>
      </c>
    </row>
    <row r="2302" spans="1:13" x14ac:dyDescent="0.25">
      <c r="A2302" s="364">
        <f>'Order Form'!A369</f>
        <v>100743</v>
      </c>
      <c r="B2302" s="365">
        <f t="shared" si="150"/>
        <v>100743</v>
      </c>
      <c r="C2302" s="366">
        <f t="shared" si="151"/>
        <v>100743</v>
      </c>
      <c r="D2302" s="367">
        <f>'Order Form'!$N$2</f>
        <v>0</v>
      </c>
      <c r="E2302" s="368">
        <f>'Order Form'!$O$11</f>
        <v>0</v>
      </c>
      <c r="F2302" s="368" t="str">
        <f>IF(ISBLANK('Order Form'!$O$12),"",'Order Form'!$O$12)</f>
        <v/>
      </c>
      <c r="G2302" s="369">
        <f t="shared" ca="1" si="149"/>
        <v>42157</v>
      </c>
      <c r="H2302" s="370">
        <f>'Order Form'!$O$13</f>
        <v>0</v>
      </c>
      <c r="I2302" s="371">
        <f>'Order Form'!E369</f>
        <v>10</v>
      </c>
      <c r="J2302" s="372">
        <f>'Order Form'!O369</f>
        <v>0</v>
      </c>
      <c r="K2302" s="367" t="str">
        <f t="shared" si="152"/>
        <v>F</v>
      </c>
      <c r="L23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2" s="367" t="str">
        <f>"SS2016"&amp;"-"&amp;D2302&amp;"-"&amp;'Order Form'!$P$3&amp;"-5"</f>
        <v>SS2016-0-1-5</v>
      </c>
    </row>
    <row r="2303" spans="1:13" x14ac:dyDescent="0.25">
      <c r="A2303" s="364">
        <f>'Order Form'!A370</f>
        <v>111360</v>
      </c>
      <c r="B2303" s="365">
        <f t="shared" si="150"/>
        <v>111360</v>
      </c>
      <c r="C2303" s="366">
        <f t="shared" si="151"/>
        <v>111360</v>
      </c>
      <c r="D2303" s="367">
        <f>'Order Form'!$N$2</f>
        <v>0</v>
      </c>
      <c r="E2303" s="368">
        <f>'Order Form'!$O$11</f>
        <v>0</v>
      </c>
      <c r="F2303" s="368" t="str">
        <f>IF(ISBLANK('Order Form'!$O$12),"",'Order Form'!$O$12)</f>
        <v/>
      </c>
      <c r="G2303" s="369">
        <f t="shared" ca="1" si="149"/>
        <v>42157</v>
      </c>
      <c r="H2303" s="370">
        <f>'Order Form'!$O$13</f>
        <v>0</v>
      </c>
      <c r="I2303" s="371">
        <f>'Order Form'!E370</f>
        <v>10</v>
      </c>
      <c r="J2303" s="372">
        <f>'Order Form'!O370</f>
        <v>0</v>
      </c>
      <c r="K2303" s="367" t="str">
        <f t="shared" si="152"/>
        <v>F</v>
      </c>
      <c r="L23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3" s="367" t="str">
        <f>"SS2016"&amp;"-"&amp;D2303&amp;"-"&amp;'Order Form'!$P$3&amp;"-5"</f>
        <v>SS2016-0-1-5</v>
      </c>
    </row>
    <row r="2304" spans="1:13" x14ac:dyDescent="0.25">
      <c r="A2304" s="364">
        <f>'Order Form'!A371</f>
        <v>111351</v>
      </c>
      <c r="B2304" s="365">
        <f t="shared" si="150"/>
        <v>111351</v>
      </c>
      <c r="C2304" s="366">
        <f t="shared" si="151"/>
        <v>111351</v>
      </c>
      <c r="D2304" s="367">
        <f>'Order Form'!$N$2</f>
        <v>0</v>
      </c>
      <c r="E2304" s="368">
        <f>'Order Form'!$O$11</f>
        <v>0</v>
      </c>
      <c r="F2304" s="368" t="str">
        <f>IF(ISBLANK('Order Form'!$O$12),"",'Order Form'!$O$12)</f>
        <v/>
      </c>
      <c r="G2304" s="369">
        <f t="shared" ca="1" si="149"/>
        <v>42157</v>
      </c>
      <c r="H2304" s="370">
        <f>'Order Form'!$O$13</f>
        <v>0</v>
      </c>
      <c r="I2304" s="371">
        <f>'Order Form'!E371</f>
        <v>10</v>
      </c>
      <c r="J2304" s="372">
        <f>'Order Form'!O371</f>
        <v>0</v>
      </c>
      <c r="K2304" s="367" t="str">
        <f t="shared" si="152"/>
        <v>F</v>
      </c>
      <c r="L23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4" s="367" t="str">
        <f>"SS2016"&amp;"-"&amp;D2304&amp;"-"&amp;'Order Form'!$P$3&amp;"-5"</f>
        <v>SS2016-0-1-5</v>
      </c>
    </row>
    <row r="2305" spans="1:13" x14ac:dyDescent="0.25">
      <c r="A2305" s="364">
        <f>'Order Form'!A372</f>
        <v>100426</v>
      </c>
      <c r="B2305" s="365">
        <f t="shared" si="150"/>
        <v>100426</v>
      </c>
      <c r="C2305" s="366">
        <f t="shared" si="151"/>
        <v>100426</v>
      </c>
      <c r="D2305" s="367">
        <f>'Order Form'!$N$2</f>
        <v>0</v>
      </c>
      <c r="E2305" s="368">
        <f>'Order Form'!$O$11</f>
        <v>0</v>
      </c>
      <c r="F2305" s="368" t="str">
        <f>IF(ISBLANK('Order Form'!$O$12),"",'Order Form'!$O$12)</f>
        <v/>
      </c>
      <c r="G2305" s="369">
        <f t="shared" ca="1" si="149"/>
        <v>42157</v>
      </c>
      <c r="H2305" s="370">
        <f>'Order Form'!$O$13</f>
        <v>0</v>
      </c>
      <c r="I2305" s="371">
        <f>'Order Form'!E372</f>
        <v>10</v>
      </c>
      <c r="J2305" s="372">
        <f>'Order Form'!O372</f>
        <v>0</v>
      </c>
      <c r="K2305" s="367" t="str">
        <f t="shared" si="152"/>
        <v>F</v>
      </c>
      <c r="L23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5" s="367" t="str">
        <f>"SS2016"&amp;"-"&amp;D2305&amp;"-"&amp;'Order Form'!$P$3&amp;"-5"</f>
        <v>SS2016-0-1-5</v>
      </c>
    </row>
    <row r="2306" spans="1:13" x14ac:dyDescent="0.25">
      <c r="A2306" s="364">
        <f>'Order Form'!A373</f>
        <v>111349</v>
      </c>
      <c r="B2306" s="365">
        <f t="shared" si="150"/>
        <v>111349</v>
      </c>
      <c r="C2306" s="366">
        <f t="shared" si="151"/>
        <v>111349</v>
      </c>
      <c r="D2306" s="367">
        <f>'Order Form'!$N$2</f>
        <v>0</v>
      </c>
      <c r="E2306" s="368">
        <f>'Order Form'!$O$11</f>
        <v>0</v>
      </c>
      <c r="F2306" s="368" t="str">
        <f>IF(ISBLANK('Order Form'!$O$12),"",'Order Form'!$O$12)</f>
        <v/>
      </c>
      <c r="G2306" s="369">
        <f t="shared" ref="G2306:G2369" ca="1" si="153">TODAY()</f>
        <v>42157</v>
      </c>
      <c r="H2306" s="370">
        <f>'Order Form'!$O$13</f>
        <v>0</v>
      </c>
      <c r="I2306" s="371">
        <f>'Order Form'!E373</f>
        <v>10</v>
      </c>
      <c r="J2306" s="372">
        <f>'Order Form'!O373</f>
        <v>0</v>
      </c>
      <c r="K2306" s="367" t="str">
        <f t="shared" si="152"/>
        <v>F</v>
      </c>
      <c r="L23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6" s="367" t="str">
        <f>"SS2016"&amp;"-"&amp;D2306&amp;"-"&amp;'Order Form'!$P$3&amp;"-5"</f>
        <v>SS2016-0-1-5</v>
      </c>
    </row>
    <row r="2307" spans="1:13" x14ac:dyDescent="0.25">
      <c r="A2307" s="364">
        <f>'Order Form'!A374</f>
        <v>111350</v>
      </c>
      <c r="B2307" s="365">
        <f t="shared" si="150"/>
        <v>111350</v>
      </c>
      <c r="C2307" s="366">
        <f t="shared" si="151"/>
        <v>111350</v>
      </c>
      <c r="D2307" s="367">
        <f>'Order Form'!$N$2</f>
        <v>0</v>
      </c>
      <c r="E2307" s="368">
        <f>'Order Form'!$O$11</f>
        <v>0</v>
      </c>
      <c r="F2307" s="368" t="str">
        <f>IF(ISBLANK('Order Form'!$O$12),"",'Order Form'!$O$12)</f>
        <v/>
      </c>
      <c r="G2307" s="369">
        <f t="shared" ca="1" si="153"/>
        <v>42157</v>
      </c>
      <c r="H2307" s="370">
        <f>'Order Form'!$O$13</f>
        <v>0</v>
      </c>
      <c r="I2307" s="371">
        <f>'Order Form'!E374</f>
        <v>10</v>
      </c>
      <c r="J2307" s="372">
        <f>'Order Form'!O374</f>
        <v>0</v>
      </c>
      <c r="K2307" s="367" t="str">
        <f t="shared" si="152"/>
        <v>F</v>
      </c>
      <c r="L23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7" s="367" t="str">
        <f>"SS2016"&amp;"-"&amp;D2307&amp;"-"&amp;'Order Form'!$P$3&amp;"-5"</f>
        <v>SS2016-0-1-5</v>
      </c>
    </row>
    <row r="2308" spans="1:13" x14ac:dyDescent="0.25">
      <c r="A2308" s="364">
        <f>'Order Form'!A375</f>
        <v>108418</v>
      </c>
      <c r="B2308" s="365">
        <f t="shared" si="150"/>
        <v>108418</v>
      </c>
      <c r="C2308" s="366">
        <f t="shared" si="151"/>
        <v>108418</v>
      </c>
      <c r="D2308" s="367">
        <f>'Order Form'!$N$2</f>
        <v>0</v>
      </c>
      <c r="E2308" s="368">
        <f>'Order Form'!$O$11</f>
        <v>0</v>
      </c>
      <c r="F2308" s="368" t="str">
        <f>IF(ISBLANK('Order Form'!$O$12),"",'Order Form'!$O$12)</f>
        <v/>
      </c>
      <c r="G2308" s="369">
        <f t="shared" ca="1" si="153"/>
        <v>42157</v>
      </c>
      <c r="H2308" s="370">
        <f>'Order Form'!$O$13</f>
        <v>0</v>
      </c>
      <c r="I2308" s="371">
        <f>'Order Form'!E375</f>
        <v>10</v>
      </c>
      <c r="J2308" s="372">
        <f>'Order Form'!O375</f>
        <v>0</v>
      </c>
      <c r="K2308" s="367" t="str">
        <f t="shared" si="152"/>
        <v>F</v>
      </c>
      <c r="L23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8" s="367" t="str">
        <f>"SS2016"&amp;"-"&amp;D2308&amp;"-"&amp;'Order Form'!$P$3&amp;"-5"</f>
        <v>SS2016-0-1-5</v>
      </c>
    </row>
    <row r="2309" spans="1:13" x14ac:dyDescent="0.25">
      <c r="A2309" s="364">
        <f>'Order Form'!A376</f>
        <v>100558</v>
      </c>
      <c r="B2309" s="365">
        <f t="shared" si="150"/>
        <v>100558</v>
      </c>
      <c r="C2309" s="366">
        <f t="shared" si="151"/>
        <v>100558</v>
      </c>
      <c r="D2309" s="367">
        <f>'Order Form'!$N$2</f>
        <v>0</v>
      </c>
      <c r="E2309" s="368">
        <f>'Order Form'!$O$11</f>
        <v>0</v>
      </c>
      <c r="F2309" s="368" t="str">
        <f>IF(ISBLANK('Order Form'!$O$12),"",'Order Form'!$O$12)</f>
        <v/>
      </c>
      <c r="G2309" s="369">
        <f t="shared" ca="1" si="153"/>
        <v>42157</v>
      </c>
      <c r="H2309" s="370">
        <f>'Order Form'!$O$13</f>
        <v>0</v>
      </c>
      <c r="I2309" s="371">
        <f>'Order Form'!E376</f>
        <v>10</v>
      </c>
      <c r="J2309" s="372">
        <f>'Order Form'!O376</f>
        <v>0</v>
      </c>
      <c r="K2309" s="367" t="str">
        <f t="shared" si="152"/>
        <v>F</v>
      </c>
      <c r="L23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09" s="367" t="str">
        <f>"SS2016"&amp;"-"&amp;D2309&amp;"-"&amp;'Order Form'!$P$3&amp;"-5"</f>
        <v>SS2016-0-1-5</v>
      </c>
    </row>
    <row r="2310" spans="1:13" x14ac:dyDescent="0.25">
      <c r="A2310" s="364">
        <f>'Order Form'!A377</f>
        <v>108384</v>
      </c>
      <c r="B2310" s="365">
        <f t="shared" si="150"/>
        <v>108384</v>
      </c>
      <c r="C2310" s="366">
        <f t="shared" si="151"/>
        <v>108384</v>
      </c>
      <c r="D2310" s="367">
        <f>'Order Form'!$N$2</f>
        <v>0</v>
      </c>
      <c r="E2310" s="368">
        <f>'Order Form'!$O$11</f>
        <v>0</v>
      </c>
      <c r="F2310" s="368" t="str">
        <f>IF(ISBLANK('Order Form'!$O$12),"",'Order Form'!$O$12)</f>
        <v/>
      </c>
      <c r="G2310" s="369">
        <f t="shared" ca="1" si="153"/>
        <v>42157</v>
      </c>
      <c r="H2310" s="370">
        <f>'Order Form'!$O$13</f>
        <v>0</v>
      </c>
      <c r="I2310" s="371">
        <f>'Order Form'!E377</f>
        <v>10</v>
      </c>
      <c r="J2310" s="372">
        <f>'Order Form'!O377</f>
        <v>0</v>
      </c>
      <c r="K2310" s="367" t="str">
        <f t="shared" si="152"/>
        <v>F</v>
      </c>
      <c r="L23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0" s="367" t="str">
        <f>"SS2016"&amp;"-"&amp;D2310&amp;"-"&amp;'Order Form'!$P$3&amp;"-5"</f>
        <v>SS2016-0-1-5</v>
      </c>
    </row>
    <row r="2311" spans="1:13" x14ac:dyDescent="0.25">
      <c r="A2311" s="364">
        <f>'Order Form'!A378</f>
        <v>108406</v>
      </c>
      <c r="B2311" s="365">
        <f t="shared" si="150"/>
        <v>108406</v>
      </c>
      <c r="C2311" s="366">
        <f t="shared" si="151"/>
        <v>108406</v>
      </c>
      <c r="D2311" s="367">
        <f>'Order Form'!$N$2</f>
        <v>0</v>
      </c>
      <c r="E2311" s="368">
        <f>'Order Form'!$O$11</f>
        <v>0</v>
      </c>
      <c r="F2311" s="368" t="str">
        <f>IF(ISBLANK('Order Form'!$O$12),"",'Order Form'!$O$12)</f>
        <v/>
      </c>
      <c r="G2311" s="369">
        <f t="shared" ca="1" si="153"/>
        <v>42157</v>
      </c>
      <c r="H2311" s="370">
        <f>'Order Form'!$O$13</f>
        <v>0</v>
      </c>
      <c r="I2311" s="371">
        <f>'Order Form'!E378</f>
        <v>10</v>
      </c>
      <c r="J2311" s="372">
        <f>'Order Form'!O378</f>
        <v>0</v>
      </c>
      <c r="K2311" s="367" t="str">
        <f t="shared" si="152"/>
        <v>F</v>
      </c>
      <c r="L23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1" s="367" t="str">
        <f>"SS2016"&amp;"-"&amp;D2311&amp;"-"&amp;'Order Form'!$P$3&amp;"-5"</f>
        <v>SS2016-0-1-5</v>
      </c>
    </row>
    <row r="2312" spans="1:13" x14ac:dyDescent="0.25">
      <c r="A2312" s="364">
        <f>'Order Form'!A379</f>
        <v>108405</v>
      </c>
      <c r="B2312" s="365">
        <f t="shared" si="150"/>
        <v>108405</v>
      </c>
      <c r="C2312" s="366">
        <f t="shared" si="151"/>
        <v>108405</v>
      </c>
      <c r="D2312" s="367">
        <f>'Order Form'!$N$2</f>
        <v>0</v>
      </c>
      <c r="E2312" s="368">
        <f>'Order Form'!$O$11</f>
        <v>0</v>
      </c>
      <c r="F2312" s="368" t="str">
        <f>IF(ISBLANK('Order Form'!$O$12),"",'Order Form'!$O$12)</f>
        <v/>
      </c>
      <c r="G2312" s="369">
        <f t="shared" ca="1" si="153"/>
        <v>42157</v>
      </c>
      <c r="H2312" s="370">
        <f>'Order Form'!$O$13</f>
        <v>0</v>
      </c>
      <c r="I2312" s="371">
        <f>'Order Form'!E379</f>
        <v>10</v>
      </c>
      <c r="J2312" s="372">
        <f>'Order Form'!O379</f>
        <v>0</v>
      </c>
      <c r="K2312" s="367" t="str">
        <f t="shared" si="152"/>
        <v>F</v>
      </c>
      <c r="L23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2" s="367" t="str">
        <f>"SS2016"&amp;"-"&amp;D2312&amp;"-"&amp;'Order Form'!$P$3&amp;"-5"</f>
        <v>SS2016-0-1-5</v>
      </c>
    </row>
    <row r="2313" spans="1:13" x14ac:dyDescent="0.25">
      <c r="A2313" s="364">
        <f>'Order Form'!A380</f>
        <v>108869</v>
      </c>
      <c r="B2313" s="365">
        <f t="shared" si="150"/>
        <v>108869</v>
      </c>
      <c r="C2313" s="366">
        <f t="shared" si="151"/>
        <v>108869</v>
      </c>
      <c r="D2313" s="367">
        <f>'Order Form'!$N$2</f>
        <v>0</v>
      </c>
      <c r="E2313" s="368">
        <f>'Order Form'!$O$11</f>
        <v>0</v>
      </c>
      <c r="F2313" s="368" t="str">
        <f>IF(ISBLANK('Order Form'!$O$12),"",'Order Form'!$O$12)</f>
        <v/>
      </c>
      <c r="G2313" s="369">
        <f t="shared" ca="1" si="153"/>
        <v>42157</v>
      </c>
      <c r="H2313" s="370">
        <f>'Order Form'!$O$13</f>
        <v>0</v>
      </c>
      <c r="I2313" s="371">
        <f>'Order Form'!E380</f>
        <v>10</v>
      </c>
      <c r="J2313" s="372">
        <f>'Order Form'!O380</f>
        <v>0</v>
      </c>
      <c r="K2313" s="367" t="str">
        <f t="shared" si="152"/>
        <v>F</v>
      </c>
      <c r="L23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3" s="367" t="str">
        <f>"SS2016"&amp;"-"&amp;D2313&amp;"-"&amp;'Order Form'!$P$3&amp;"-5"</f>
        <v>SS2016-0-1-5</v>
      </c>
    </row>
    <row r="2314" spans="1:13" x14ac:dyDescent="0.25">
      <c r="A2314" s="364">
        <f>'Order Form'!A381</f>
        <v>100431</v>
      </c>
      <c r="B2314" s="365">
        <f t="shared" si="150"/>
        <v>100431</v>
      </c>
      <c r="C2314" s="366">
        <f t="shared" si="151"/>
        <v>100431</v>
      </c>
      <c r="D2314" s="367">
        <f>'Order Form'!$N$2</f>
        <v>0</v>
      </c>
      <c r="E2314" s="368">
        <f>'Order Form'!$O$11</f>
        <v>0</v>
      </c>
      <c r="F2314" s="368" t="str">
        <f>IF(ISBLANK('Order Form'!$O$12),"",'Order Form'!$O$12)</f>
        <v/>
      </c>
      <c r="G2314" s="369">
        <f t="shared" ca="1" si="153"/>
        <v>42157</v>
      </c>
      <c r="H2314" s="370">
        <f>'Order Form'!$O$13</f>
        <v>0</v>
      </c>
      <c r="I2314" s="371">
        <f>'Order Form'!E381</f>
        <v>10</v>
      </c>
      <c r="J2314" s="372">
        <f>'Order Form'!O381</f>
        <v>0</v>
      </c>
      <c r="K2314" s="367" t="str">
        <f t="shared" si="152"/>
        <v>F</v>
      </c>
      <c r="L23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4" s="367" t="str">
        <f>"SS2016"&amp;"-"&amp;D2314&amp;"-"&amp;'Order Form'!$P$3&amp;"-5"</f>
        <v>SS2016-0-1-5</v>
      </c>
    </row>
    <row r="2315" spans="1:13" x14ac:dyDescent="0.25">
      <c r="A2315" s="364">
        <f>'Order Form'!A382</f>
        <v>100423</v>
      </c>
      <c r="B2315" s="365">
        <f t="shared" si="150"/>
        <v>100423</v>
      </c>
      <c r="C2315" s="366">
        <f t="shared" si="151"/>
        <v>100423</v>
      </c>
      <c r="D2315" s="367">
        <f>'Order Form'!$N$2</f>
        <v>0</v>
      </c>
      <c r="E2315" s="368">
        <f>'Order Form'!$O$11</f>
        <v>0</v>
      </c>
      <c r="F2315" s="368" t="str">
        <f>IF(ISBLANK('Order Form'!$O$12),"",'Order Form'!$O$12)</f>
        <v/>
      </c>
      <c r="G2315" s="369">
        <f t="shared" ca="1" si="153"/>
        <v>42157</v>
      </c>
      <c r="H2315" s="370">
        <f>'Order Form'!$O$13</f>
        <v>0</v>
      </c>
      <c r="I2315" s="371">
        <f>'Order Form'!E382</f>
        <v>10</v>
      </c>
      <c r="J2315" s="372">
        <f>'Order Form'!O382</f>
        <v>0</v>
      </c>
      <c r="K2315" s="367" t="str">
        <f t="shared" si="152"/>
        <v>F</v>
      </c>
      <c r="L23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5" s="367" t="str">
        <f>"SS2016"&amp;"-"&amp;D2315&amp;"-"&amp;'Order Form'!$P$3&amp;"-5"</f>
        <v>SS2016-0-1-5</v>
      </c>
    </row>
    <row r="2316" spans="1:13" x14ac:dyDescent="0.25">
      <c r="A2316" s="364">
        <f>'Order Form'!A383</f>
        <v>100427</v>
      </c>
      <c r="B2316" s="365">
        <f t="shared" si="150"/>
        <v>100427</v>
      </c>
      <c r="C2316" s="366">
        <f t="shared" si="151"/>
        <v>100427</v>
      </c>
      <c r="D2316" s="367">
        <f>'Order Form'!$N$2</f>
        <v>0</v>
      </c>
      <c r="E2316" s="368">
        <f>'Order Form'!$O$11</f>
        <v>0</v>
      </c>
      <c r="F2316" s="368" t="str">
        <f>IF(ISBLANK('Order Form'!$O$12),"",'Order Form'!$O$12)</f>
        <v/>
      </c>
      <c r="G2316" s="369">
        <f t="shared" ca="1" si="153"/>
        <v>42157</v>
      </c>
      <c r="H2316" s="370">
        <f>'Order Form'!$O$13</f>
        <v>0</v>
      </c>
      <c r="I2316" s="371">
        <f>'Order Form'!E383</f>
        <v>10</v>
      </c>
      <c r="J2316" s="372">
        <f>'Order Form'!O383</f>
        <v>0</v>
      </c>
      <c r="K2316" s="367" t="str">
        <f t="shared" si="152"/>
        <v>F</v>
      </c>
      <c r="L23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6" s="367" t="str">
        <f>"SS2016"&amp;"-"&amp;D2316&amp;"-"&amp;'Order Form'!$P$3&amp;"-5"</f>
        <v>SS2016-0-1-5</v>
      </c>
    </row>
    <row r="2317" spans="1:13" x14ac:dyDescent="0.25">
      <c r="A2317" s="364">
        <f>'Order Form'!A384</f>
        <v>107792</v>
      </c>
      <c r="B2317" s="365">
        <f t="shared" si="150"/>
        <v>107792</v>
      </c>
      <c r="C2317" s="366">
        <f t="shared" si="151"/>
        <v>107792</v>
      </c>
      <c r="D2317" s="367">
        <f>'Order Form'!$N$2</f>
        <v>0</v>
      </c>
      <c r="E2317" s="368">
        <f>'Order Form'!$O$11</f>
        <v>0</v>
      </c>
      <c r="F2317" s="368" t="str">
        <f>IF(ISBLANK('Order Form'!$O$12),"",'Order Form'!$O$12)</f>
        <v/>
      </c>
      <c r="G2317" s="369">
        <f t="shared" ca="1" si="153"/>
        <v>42157</v>
      </c>
      <c r="H2317" s="370">
        <f>'Order Form'!$O$13</f>
        <v>0</v>
      </c>
      <c r="I2317" s="371">
        <f>'Order Form'!E384</f>
        <v>10</v>
      </c>
      <c r="J2317" s="372">
        <f>'Order Form'!O384</f>
        <v>0</v>
      </c>
      <c r="K2317" s="367" t="str">
        <f t="shared" si="152"/>
        <v>F</v>
      </c>
      <c r="L23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7" s="367" t="str">
        <f>"SS2016"&amp;"-"&amp;D2317&amp;"-"&amp;'Order Form'!$P$3&amp;"-5"</f>
        <v>SS2016-0-1-5</v>
      </c>
    </row>
    <row r="2318" spans="1:13" x14ac:dyDescent="0.25">
      <c r="A2318" s="364">
        <f>'Order Form'!A385</f>
        <v>105759</v>
      </c>
      <c r="B2318" s="365">
        <f t="shared" si="150"/>
        <v>105759</v>
      </c>
      <c r="C2318" s="366">
        <f t="shared" si="151"/>
        <v>105759</v>
      </c>
      <c r="D2318" s="367">
        <f>'Order Form'!$N$2</f>
        <v>0</v>
      </c>
      <c r="E2318" s="368">
        <f>'Order Form'!$O$11</f>
        <v>0</v>
      </c>
      <c r="F2318" s="368" t="str">
        <f>IF(ISBLANK('Order Form'!$O$12),"",'Order Form'!$O$12)</f>
        <v/>
      </c>
      <c r="G2318" s="369">
        <f t="shared" ca="1" si="153"/>
        <v>42157</v>
      </c>
      <c r="H2318" s="370">
        <f>'Order Form'!$O$13</f>
        <v>0</v>
      </c>
      <c r="I2318" s="371">
        <f>'Order Form'!E385</f>
        <v>10</v>
      </c>
      <c r="J2318" s="372">
        <f>'Order Form'!O385</f>
        <v>0</v>
      </c>
      <c r="K2318" s="367" t="str">
        <f t="shared" si="152"/>
        <v>F</v>
      </c>
      <c r="L23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8" s="367" t="str">
        <f>"SS2016"&amp;"-"&amp;D2318&amp;"-"&amp;'Order Form'!$P$3&amp;"-5"</f>
        <v>SS2016-0-1-5</v>
      </c>
    </row>
    <row r="2319" spans="1:13" x14ac:dyDescent="0.25">
      <c r="A2319" s="364">
        <f>'Order Form'!A386</f>
        <v>100412</v>
      </c>
      <c r="B2319" s="365">
        <f t="shared" si="150"/>
        <v>100412</v>
      </c>
      <c r="C2319" s="366">
        <f t="shared" si="151"/>
        <v>100412</v>
      </c>
      <c r="D2319" s="367">
        <f>'Order Form'!$N$2</f>
        <v>0</v>
      </c>
      <c r="E2319" s="368">
        <f>'Order Form'!$O$11</f>
        <v>0</v>
      </c>
      <c r="F2319" s="368" t="str">
        <f>IF(ISBLANK('Order Form'!$O$12),"",'Order Form'!$O$12)</f>
        <v/>
      </c>
      <c r="G2319" s="369">
        <f t="shared" ca="1" si="153"/>
        <v>42157</v>
      </c>
      <c r="H2319" s="370">
        <f>'Order Form'!$O$13</f>
        <v>0</v>
      </c>
      <c r="I2319" s="371">
        <f>'Order Form'!E386</f>
        <v>10</v>
      </c>
      <c r="J2319" s="372">
        <f>'Order Form'!O386</f>
        <v>0</v>
      </c>
      <c r="K2319" s="367" t="str">
        <f t="shared" si="152"/>
        <v>F</v>
      </c>
      <c r="L23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19" s="367" t="str">
        <f>"SS2016"&amp;"-"&amp;D2319&amp;"-"&amp;'Order Form'!$P$3&amp;"-5"</f>
        <v>SS2016-0-1-5</v>
      </c>
    </row>
    <row r="2320" spans="1:13" x14ac:dyDescent="0.25">
      <c r="A2320" s="364">
        <f>'Order Form'!A387</f>
        <v>111352</v>
      </c>
      <c r="B2320" s="365">
        <f t="shared" si="150"/>
        <v>111352</v>
      </c>
      <c r="C2320" s="366">
        <f t="shared" si="151"/>
        <v>111352</v>
      </c>
      <c r="D2320" s="367">
        <f>'Order Form'!$N$2</f>
        <v>0</v>
      </c>
      <c r="E2320" s="368">
        <f>'Order Form'!$O$11</f>
        <v>0</v>
      </c>
      <c r="F2320" s="368" t="str">
        <f>IF(ISBLANK('Order Form'!$O$12),"",'Order Form'!$O$12)</f>
        <v/>
      </c>
      <c r="G2320" s="369">
        <f t="shared" ca="1" si="153"/>
        <v>42157</v>
      </c>
      <c r="H2320" s="370">
        <f>'Order Form'!$O$13</f>
        <v>0</v>
      </c>
      <c r="I2320" s="371">
        <f>'Order Form'!E387</f>
        <v>10</v>
      </c>
      <c r="J2320" s="372">
        <f>'Order Form'!O387</f>
        <v>0</v>
      </c>
      <c r="K2320" s="367" t="str">
        <f t="shared" si="152"/>
        <v>F</v>
      </c>
      <c r="L23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0" s="367" t="str">
        <f>"SS2016"&amp;"-"&amp;D2320&amp;"-"&amp;'Order Form'!$P$3&amp;"-5"</f>
        <v>SS2016-0-1-5</v>
      </c>
    </row>
    <row r="2321" spans="1:13" x14ac:dyDescent="0.25">
      <c r="A2321" s="364">
        <f>'Order Form'!A388</f>
        <v>100424</v>
      </c>
      <c r="B2321" s="365">
        <f t="shared" si="150"/>
        <v>100424</v>
      </c>
      <c r="C2321" s="366">
        <f t="shared" si="151"/>
        <v>100424</v>
      </c>
      <c r="D2321" s="367">
        <f>'Order Form'!$N$2</f>
        <v>0</v>
      </c>
      <c r="E2321" s="368">
        <f>'Order Form'!$O$11</f>
        <v>0</v>
      </c>
      <c r="F2321" s="368" t="str">
        <f>IF(ISBLANK('Order Form'!$O$12),"",'Order Form'!$O$12)</f>
        <v/>
      </c>
      <c r="G2321" s="369">
        <f t="shared" ca="1" si="153"/>
        <v>42157</v>
      </c>
      <c r="H2321" s="370">
        <f>'Order Form'!$O$13</f>
        <v>0</v>
      </c>
      <c r="I2321" s="371">
        <f>'Order Form'!E388</f>
        <v>10</v>
      </c>
      <c r="J2321" s="372">
        <f>'Order Form'!O388</f>
        <v>0</v>
      </c>
      <c r="K2321" s="367" t="str">
        <f t="shared" si="152"/>
        <v>F</v>
      </c>
      <c r="L23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1" s="367" t="str">
        <f>"SS2016"&amp;"-"&amp;D2321&amp;"-"&amp;'Order Form'!$P$3&amp;"-5"</f>
        <v>SS2016-0-1-5</v>
      </c>
    </row>
    <row r="2322" spans="1:13" x14ac:dyDescent="0.25">
      <c r="A2322" s="364">
        <f>'Order Form'!A389</f>
        <v>100425</v>
      </c>
      <c r="B2322" s="365">
        <f t="shared" si="150"/>
        <v>100425</v>
      </c>
      <c r="C2322" s="366">
        <f t="shared" si="151"/>
        <v>100425</v>
      </c>
      <c r="D2322" s="367">
        <f>'Order Form'!$N$2</f>
        <v>0</v>
      </c>
      <c r="E2322" s="368">
        <f>'Order Form'!$O$11</f>
        <v>0</v>
      </c>
      <c r="F2322" s="368" t="str">
        <f>IF(ISBLANK('Order Form'!$O$12),"",'Order Form'!$O$12)</f>
        <v/>
      </c>
      <c r="G2322" s="369">
        <f t="shared" ca="1" si="153"/>
        <v>42157</v>
      </c>
      <c r="H2322" s="370">
        <f>'Order Form'!$O$13</f>
        <v>0</v>
      </c>
      <c r="I2322" s="371">
        <f>'Order Form'!E389</f>
        <v>10</v>
      </c>
      <c r="J2322" s="372">
        <f>'Order Form'!O389</f>
        <v>0</v>
      </c>
      <c r="K2322" s="367" t="str">
        <f t="shared" si="152"/>
        <v>F</v>
      </c>
      <c r="L23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2" s="367" t="str">
        <f>"SS2016"&amp;"-"&amp;D2322&amp;"-"&amp;'Order Form'!$P$3&amp;"-5"</f>
        <v>SS2016-0-1-5</v>
      </c>
    </row>
    <row r="2323" spans="1:13" x14ac:dyDescent="0.25">
      <c r="A2323" s="364">
        <f>'Order Form'!A390</f>
        <v>100684</v>
      </c>
      <c r="B2323" s="365">
        <f t="shared" si="150"/>
        <v>100684</v>
      </c>
      <c r="C2323" s="366">
        <f t="shared" si="151"/>
        <v>100684</v>
      </c>
      <c r="D2323" s="367">
        <f>'Order Form'!$N$2</f>
        <v>0</v>
      </c>
      <c r="E2323" s="368">
        <f>'Order Form'!$O$11</f>
        <v>0</v>
      </c>
      <c r="F2323" s="368" t="str">
        <f>IF(ISBLANK('Order Form'!$O$12),"",'Order Form'!$O$12)</f>
        <v/>
      </c>
      <c r="G2323" s="369">
        <f t="shared" ca="1" si="153"/>
        <v>42157</v>
      </c>
      <c r="H2323" s="370">
        <f>'Order Form'!$O$13</f>
        <v>0</v>
      </c>
      <c r="I2323" s="371">
        <f>'Order Form'!E390</f>
        <v>10</v>
      </c>
      <c r="J2323" s="372">
        <f>'Order Form'!O390</f>
        <v>0</v>
      </c>
      <c r="K2323" s="367" t="str">
        <f t="shared" si="152"/>
        <v>F</v>
      </c>
      <c r="L23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3" s="367" t="str">
        <f>"SS2016"&amp;"-"&amp;D2323&amp;"-"&amp;'Order Form'!$P$3&amp;"-5"</f>
        <v>SS2016-0-1-5</v>
      </c>
    </row>
    <row r="2324" spans="1:13" x14ac:dyDescent="0.25">
      <c r="A2324" s="364">
        <f>'Order Form'!A391</f>
        <v>100460</v>
      </c>
      <c r="B2324" s="365">
        <f t="shared" si="150"/>
        <v>100460</v>
      </c>
      <c r="C2324" s="366">
        <f t="shared" si="151"/>
        <v>100460</v>
      </c>
      <c r="D2324" s="367">
        <f>'Order Form'!$N$2</f>
        <v>0</v>
      </c>
      <c r="E2324" s="368">
        <f>'Order Form'!$O$11</f>
        <v>0</v>
      </c>
      <c r="F2324" s="368" t="str">
        <f>IF(ISBLANK('Order Form'!$O$12),"",'Order Form'!$O$12)</f>
        <v/>
      </c>
      <c r="G2324" s="369">
        <f t="shared" ca="1" si="153"/>
        <v>42157</v>
      </c>
      <c r="H2324" s="370">
        <f>'Order Form'!$O$13</f>
        <v>0</v>
      </c>
      <c r="I2324" s="371">
        <f>'Order Form'!E391</f>
        <v>10</v>
      </c>
      <c r="J2324" s="372">
        <f>'Order Form'!O391</f>
        <v>0</v>
      </c>
      <c r="K2324" s="367" t="str">
        <f t="shared" si="152"/>
        <v>F</v>
      </c>
      <c r="L23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4" s="367" t="str">
        <f>"SS2016"&amp;"-"&amp;D2324&amp;"-"&amp;'Order Form'!$P$3&amp;"-5"</f>
        <v>SS2016-0-1-5</v>
      </c>
    </row>
    <row r="2325" spans="1:13" x14ac:dyDescent="0.25">
      <c r="A2325" s="364">
        <f>'Order Form'!A392</f>
        <v>108377</v>
      </c>
      <c r="B2325" s="365">
        <f t="shared" si="150"/>
        <v>108377</v>
      </c>
      <c r="C2325" s="366">
        <f t="shared" si="151"/>
        <v>108377</v>
      </c>
      <c r="D2325" s="367">
        <f>'Order Form'!$N$2</f>
        <v>0</v>
      </c>
      <c r="E2325" s="368">
        <f>'Order Form'!$O$11</f>
        <v>0</v>
      </c>
      <c r="F2325" s="368" t="str">
        <f>IF(ISBLANK('Order Form'!$O$12),"",'Order Form'!$O$12)</f>
        <v/>
      </c>
      <c r="G2325" s="369">
        <f t="shared" ca="1" si="153"/>
        <v>42157</v>
      </c>
      <c r="H2325" s="370">
        <f>'Order Form'!$O$13</f>
        <v>0</v>
      </c>
      <c r="I2325" s="371">
        <f>'Order Form'!E392</f>
        <v>10</v>
      </c>
      <c r="J2325" s="372">
        <f>'Order Form'!O392</f>
        <v>0</v>
      </c>
      <c r="K2325" s="367" t="str">
        <f t="shared" si="152"/>
        <v>F</v>
      </c>
      <c r="L23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5" s="367" t="str">
        <f>"SS2016"&amp;"-"&amp;D2325&amp;"-"&amp;'Order Form'!$P$3&amp;"-5"</f>
        <v>SS2016-0-1-5</v>
      </c>
    </row>
    <row r="2326" spans="1:13" x14ac:dyDescent="0.25">
      <c r="A2326" s="364">
        <f>'Order Form'!A393</f>
        <v>104834</v>
      </c>
      <c r="B2326" s="365">
        <f t="shared" si="150"/>
        <v>104834</v>
      </c>
      <c r="C2326" s="366">
        <f t="shared" si="151"/>
        <v>104834</v>
      </c>
      <c r="D2326" s="367">
        <f>'Order Form'!$N$2</f>
        <v>0</v>
      </c>
      <c r="E2326" s="368">
        <f>'Order Form'!$O$11</f>
        <v>0</v>
      </c>
      <c r="F2326" s="368" t="str">
        <f>IF(ISBLANK('Order Form'!$O$12),"",'Order Form'!$O$12)</f>
        <v/>
      </c>
      <c r="G2326" s="369">
        <f t="shared" ca="1" si="153"/>
        <v>42157</v>
      </c>
      <c r="H2326" s="370">
        <f>'Order Form'!$O$13</f>
        <v>0</v>
      </c>
      <c r="I2326" s="371">
        <f>'Order Form'!E393</f>
        <v>10</v>
      </c>
      <c r="J2326" s="372">
        <f>'Order Form'!O393</f>
        <v>0</v>
      </c>
      <c r="K2326" s="367" t="str">
        <f t="shared" si="152"/>
        <v>F</v>
      </c>
      <c r="L23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6" s="367" t="str">
        <f>"SS2016"&amp;"-"&amp;D2326&amp;"-"&amp;'Order Form'!$P$3&amp;"-5"</f>
        <v>SS2016-0-1-5</v>
      </c>
    </row>
    <row r="2327" spans="1:13" x14ac:dyDescent="0.25">
      <c r="A2327" s="364">
        <f>'Order Form'!A394</f>
        <v>111361</v>
      </c>
      <c r="B2327" s="365">
        <f t="shared" si="150"/>
        <v>111361</v>
      </c>
      <c r="C2327" s="366">
        <f t="shared" si="151"/>
        <v>111361</v>
      </c>
      <c r="D2327" s="367">
        <f>'Order Form'!$N$2</f>
        <v>0</v>
      </c>
      <c r="E2327" s="368">
        <f>'Order Form'!$O$11</f>
        <v>0</v>
      </c>
      <c r="F2327" s="368" t="str">
        <f>IF(ISBLANK('Order Form'!$O$12),"",'Order Form'!$O$12)</f>
        <v/>
      </c>
      <c r="G2327" s="369">
        <f t="shared" ca="1" si="153"/>
        <v>42157</v>
      </c>
      <c r="H2327" s="370">
        <f>'Order Form'!$O$13</f>
        <v>0</v>
      </c>
      <c r="I2327" s="371">
        <f>'Order Form'!E394</f>
        <v>10</v>
      </c>
      <c r="J2327" s="372">
        <f>'Order Form'!O394</f>
        <v>0</v>
      </c>
      <c r="K2327" s="367" t="str">
        <f t="shared" si="152"/>
        <v>F</v>
      </c>
      <c r="L23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7" s="367" t="str">
        <f>"SS2016"&amp;"-"&amp;D2327&amp;"-"&amp;'Order Form'!$P$3&amp;"-5"</f>
        <v>SS2016-0-1-5</v>
      </c>
    </row>
    <row r="2328" spans="1:13" x14ac:dyDescent="0.25">
      <c r="A2328" s="364">
        <f>'Order Form'!A395</f>
        <v>100441</v>
      </c>
      <c r="B2328" s="365">
        <f t="shared" si="150"/>
        <v>100441</v>
      </c>
      <c r="C2328" s="366">
        <f t="shared" si="151"/>
        <v>100441</v>
      </c>
      <c r="D2328" s="367">
        <f>'Order Form'!$N$2</f>
        <v>0</v>
      </c>
      <c r="E2328" s="368">
        <f>'Order Form'!$O$11</f>
        <v>0</v>
      </c>
      <c r="F2328" s="368" t="str">
        <f>IF(ISBLANK('Order Form'!$O$12),"",'Order Form'!$O$12)</f>
        <v/>
      </c>
      <c r="G2328" s="369">
        <f t="shared" ca="1" si="153"/>
        <v>42157</v>
      </c>
      <c r="H2328" s="370">
        <f>'Order Form'!$O$13</f>
        <v>0</v>
      </c>
      <c r="I2328" s="371">
        <f>'Order Form'!E395</f>
        <v>10</v>
      </c>
      <c r="J2328" s="372">
        <f>'Order Form'!O395</f>
        <v>0</v>
      </c>
      <c r="K2328" s="367" t="str">
        <f t="shared" si="152"/>
        <v>F</v>
      </c>
      <c r="L23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8" s="367" t="str">
        <f>"SS2016"&amp;"-"&amp;D2328&amp;"-"&amp;'Order Form'!$P$3&amp;"-5"</f>
        <v>SS2016-0-1-5</v>
      </c>
    </row>
    <row r="2329" spans="1:13" x14ac:dyDescent="0.25">
      <c r="A2329" s="364">
        <f>'Order Form'!A396</f>
        <v>100448</v>
      </c>
      <c r="B2329" s="365">
        <f t="shared" si="150"/>
        <v>100448</v>
      </c>
      <c r="C2329" s="366">
        <f t="shared" si="151"/>
        <v>100448</v>
      </c>
      <c r="D2329" s="367">
        <f>'Order Form'!$N$2</f>
        <v>0</v>
      </c>
      <c r="E2329" s="368">
        <f>'Order Form'!$O$11</f>
        <v>0</v>
      </c>
      <c r="F2329" s="368" t="str">
        <f>IF(ISBLANK('Order Form'!$O$12),"",'Order Form'!$O$12)</f>
        <v/>
      </c>
      <c r="G2329" s="369">
        <f t="shared" ca="1" si="153"/>
        <v>42157</v>
      </c>
      <c r="H2329" s="370">
        <f>'Order Form'!$O$13</f>
        <v>0</v>
      </c>
      <c r="I2329" s="371">
        <f>'Order Form'!E396</f>
        <v>10</v>
      </c>
      <c r="J2329" s="372">
        <f>'Order Form'!O396</f>
        <v>0</v>
      </c>
      <c r="K2329" s="367" t="str">
        <f t="shared" si="152"/>
        <v>F</v>
      </c>
      <c r="L23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29" s="367" t="str">
        <f>"SS2016"&amp;"-"&amp;D2329&amp;"-"&amp;'Order Form'!$P$3&amp;"-5"</f>
        <v>SS2016-0-1-5</v>
      </c>
    </row>
    <row r="2330" spans="1:13" x14ac:dyDescent="0.25">
      <c r="A2330" s="364">
        <f>'Order Form'!A397</f>
        <v>108867</v>
      </c>
      <c r="B2330" s="365">
        <f t="shared" si="150"/>
        <v>108867</v>
      </c>
      <c r="C2330" s="366">
        <f t="shared" si="151"/>
        <v>108867</v>
      </c>
      <c r="D2330" s="367">
        <f>'Order Form'!$N$2</f>
        <v>0</v>
      </c>
      <c r="E2330" s="368">
        <f>'Order Form'!$O$11</f>
        <v>0</v>
      </c>
      <c r="F2330" s="368" t="str">
        <f>IF(ISBLANK('Order Form'!$O$12),"",'Order Form'!$O$12)</f>
        <v/>
      </c>
      <c r="G2330" s="369">
        <f t="shared" ca="1" si="153"/>
        <v>42157</v>
      </c>
      <c r="H2330" s="370">
        <f>'Order Form'!$O$13</f>
        <v>0</v>
      </c>
      <c r="I2330" s="371">
        <f>'Order Form'!E397</f>
        <v>10</v>
      </c>
      <c r="J2330" s="372">
        <f>'Order Form'!O397</f>
        <v>0</v>
      </c>
      <c r="K2330" s="367" t="str">
        <f t="shared" si="152"/>
        <v>F</v>
      </c>
      <c r="L23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0" s="367" t="str">
        <f>"SS2016"&amp;"-"&amp;D2330&amp;"-"&amp;'Order Form'!$P$3&amp;"-5"</f>
        <v>SS2016-0-1-5</v>
      </c>
    </row>
    <row r="2331" spans="1:13" x14ac:dyDescent="0.25">
      <c r="A2331" s="364">
        <f>'Order Form'!A398</f>
        <v>108884</v>
      </c>
      <c r="B2331" s="365">
        <f t="shared" si="150"/>
        <v>108884</v>
      </c>
      <c r="C2331" s="366">
        <f t="shared" si="151"/>
        <v>108884</v>
      </c>
      <c r="D2331" s="367">
        <f>'Order Form'!$N$2</f>
        <v>0</v>
      </c>
      <c r="E2331" s="368">
        <f>'Order Form'!$O$11</f>
        <v>0</v>
      </c>
      <c r="F2331" s="368" t="str">
        <f>IF(ISBLANK('Order Form'!$O$12),"",'Order Form'!$O$12)</f>
        <v/>
      </c>
      <c r="G2331" s="369">
        <f t="shared" ca="1" si="153"/>
        <v>42157</v>
      </c>
      <c r="H2331" s="370">
        <f>'Order Form'!$O$13</f>
        <v>0</v>
      </c>
      <c r="I2331" s="371">
        <f>'Order Form'!E398</f>
        <v>10</v>
      </c>
      <c r="J2331" s="372">
        <f>'Order Form'!O398</f>
        <v>0</v>
      </c>
      <c r="K2331" s="367" t="str">
        <f t="shared" si="152"/>
        <v>F</v>
      </c>
      <c r="L23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1" s="367" t="str">
        <f>"SS2016"&amp;"-"&amp;D2331&amp;"-"&amp;'Order Form'!$P$3&amp;"-5"</f>
        <v>SS2016-0-1-5</v>
      </c>
    </row>
    <row r="2332" spans="1:13" x14ac:dyDescent="0.25">
      <c r="A2332" s="364">
        <f>'Order Form'!A399</f>
        <v>108846</v>
      </c>
      <c r="B2332" s="365">
        <f t="shared" si="150"/>
        <v>108846</v>
      </c>
      <c r="C2332" s="366">
        <f t="shared" si="151"/>
        <v>108846</v>
      </c>
      <c r="D2332" s="367">
        <f>'Order Form'!$N$2</f>
        <v>0</v>
      </c>
      <c r="E2332" s="368">
        <f>'Order Form'!$O$11</f>
        <v>0</v>
      </c>
      <c r="F2332" s="368" t="str">
        <f>IF(ISBLANK('Order Form'!$O$12),"",'Order Form'!$O$12)</f>
        <v/>
      </c>
      <c r="G2332" s="369">
        <f t="shared" ca="1" si="153"/>
        <v>42157</v>
      </c>
      <c r="H2332" s="370">
        <f>'Order Form'!$O$13</f>
        <v>0</v>
      </c>
      <c r="I2332" s="371">
        <f>'Order Form'!E399</f>
        <v>10</v>
      </c>
      <c r="J2332" s="372">
        <f>'Order Form'!O399</f>
        <v>0</v>
      </c>
      <c r="K2332" s="367" t="str">
        <f t="shared" si="152"/>
        <v>F</v>
      </c>
      <c r="L23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2" s="367" t="str">
        <f>"SS2016"&amp;"-"&amp;D2332&amp;"-"&amp;'Order Form'!$P$3&amp;"-5"</f>
        <v>SS2016-0-1-5</v>
      </c>
    </row>
    <row r="2333" spans="1:13" x14ac:dyDescent="0.25">
      <c r="A2333" s="364">
        <f>'Order Form'!A400</f>
        <v>111357</v>
      </c>
      <c r="B2333" s="365">
        <f t="shared" si="150"/>
        <v>111357</v>
      </c>
      <c r="C2333" s="366">
        <f t="shared" si="151"/>
        <v>111357</v>
      </c>
      <c r="D2333" s="367">
        <f>'Order Form'!$N$2</f>
        <v>0</v>
      </c>
      <c r="E2333" s="368">
        <f>'Order Form'!$O$11</f>
        <v>0</v>
      </c>
      <c r="F2333" s="368" t="str">
        <f>IF(ISBLANK('Order Form'!$O$12),"",'Order Form'!$O$12)</f>
        <v/>
      </c>
      <c r="G2333" s="369">
        <f t="shared" ca="1" si="153"/>
        <v>42157</v>
      </c>
      <c r="H2333" s="370">
        <f>'Order Form'!$O$13</f>
        <v>0</v>
      </c>
      <c r="I2333" s="371">
        <f>'Order Form'!E400</f>
        <v>10</v>
      </c>
      <c r="J2333" s="372">
        <f>'Order Form'!O400</f>
        <v>0</v>
      </c>
      <c r="K2333" s="367" t="str">
        <f t="shared" si="152"/>
        <v>F</v>
      </c>
      <c r="L23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3" s="367" t="str">
        <f>"SS2016"&amp;"-"&amp;D2333&amp;"-"&amp;'Order Form'!$P$3&amp;"-5"</f>
        <v>SS2016-0-1-5</v>
      </c>
    </row>
    <row r="2334" spans="1:13" x14ac:dyDescent="0.25">
      <c r="A2334" s="364">
        <f>'Order Form'!A401</f>
        <v>104840</v>
      </c>
      <c r="B2334" s="365">
        <f t="shared" si="150"/>
        <v>104840</v>
      </c>
      <c r="C2334" s="366">
        <f t="shared" si="151"/>
        <v>104840</v>
      </c>
      <c r="D2334" s="367">
        <f>'Order Form'!$N$2</f>
        <v>0</v>
      </c>
      <c r="E2334" s="368">
        <f>'Order Form'!$O$11</f>
        <v>0</v>
      </c>
      <c r="F2334" s="368" t="str">
        <f>IF(ISBLANK('Order Form'!$O$12),"",'Order Form'!$O$12)</f>
        <v/>
      </c>
      <c r="G2334" s="369">
        <f t="shared" ca="1" si="153"/>
        <v>42157</v>
      </c>
      <c r="H2334" s="370">
        <f>'Order Form'!$O$13</f>
        <v>0</v>
      </c>
      <c r="I2334" s="371">
        <f>'Order Form'!E401</f>
        <v>10</v>
      </c>
      <c r="J2334" s="372">
        <f>'Order Form'!O401</f>
        <v>0</v>
      </c>
      <c r="K2334" s="367" t="str">
        <f t="shared" si="152"/>
        <v>F</v>
      </c>
      <c r="L23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4" s="367" t="str">
        <f>"SS2016"&amp;"-"&amp;D2334&amp;"-"&amp;'Order Form'!$P$3&amp;"-5"</f>
        <v>SS2016-0-1-5</v>
      </c>
    </row>
    <row r="2335" spans="1:13" x14ac:dyDescent="0.25">
      <c r="A2335" s="364">
        <f>'Order Form'!A402</f>
        <v>108408</v>
      </c>
      <c r="B2335" s="365">
        <f t="shared" ref="B2335:B2398" si="154">A2335</f>
        <v>108408</v>
      </c>
      <c r="C2335" s="366">
        <f t="shared" ref="C2335:C2398" si="155">IF(B2335=0,A2335,B2335)</f>
        <v>108408</v>
      </c>
      <c r="D2335" s="367">
        <f>'Order Form'!$N$2</f>
        <v>0</v>
      </c>
      <c r="E2335" s="368">
        <f>'Order Form'!$O$11</f>
        <v>0</v>
      </c>
      <c r="F2335" s="368" t="str">
        <f>IF(ISBLANK('Order Form'!$O$12),"",'Order Form'!$O$12)</f>
        <v/>
      </c>
      <c r="G2335" s="369">
        <f t="shared" ca="1" si="153"/>
        <v>42157</v>
      </c>
      <c r="H2335" s="370">
        <f>'Order Form'!$O$13</f>
        <v>0</v>
      </c>
      <c r="I2335" s="371">
        <f>'Order Form'!E402</f>
        <v>10</v>
      </c>
      <c r="J2335" s="372">
        <f>'Order Form'!O402</f>
        <v>0</v>
      </c>
      <c r="K2335" s="367" t="str">
        <f t="shared" ref="K2335:K2398" si="156">IF(J2335=0,"F","T")</f>
        <v>F</v>
      </c>
      <c r="L23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5" s="367" t="str">
        <f>"SS2016"&amp;"-"&amp;D2335&amp;"-"&amp;'Order Form'!$P$3&amp;"-5"</f>
        <v>SS2016-0-1-5</v>
      </c>
    </row>
    <row r="2336" spans="1:13" x14ac:dyDescent="0.25">
      <c r="A2336" s="364">
        <f>'Order Form'!A403</f>
        <v>105735</v>
      </c>
      <c r="B2336" s="365">
        <f t="shared" si="154"/>
        <v>105735</v>
      </c>
      <c r="C2336" s="366">
        <f t="shared" si="155"/>
        <v>105735</v>
      </c>
      <c r="D2336" s="367">
        <f>'Order Form'!$N$2</f>
        <v>0</v>
      </c>
      <c r="E2336" s="368">
        <f>'Order Form'!$O$11</f>
        <v>0</v>
      </c>
      <c r="F2336" s="368" t="str">
        <f>IF(ISBLANK('Order Form'!$O$12),"",'Order Form'!$O$12)</f>
        <v/>
      </c>
      <c r="G2336" s="369">
        <f t="shared" ca="1" si="153"/>
        <v>42157</v>
      </c>
      <c r="H2336" s="370">
        <f>'Order Form'!$O$13</f>
        <v>0</v>
      </c>
      <c r="I2336" s="371">
        <f>'Order Form'!E403</f>
        <v>10</v>
      </c>
      <c r="J2336" s="372">
        <f>'Order Form'!O403</f>
        <v>0</v>
      </c>
      <c r="K2336" s="367" t="str">
        <f t="shared" si="156"/>
        <v>F</v>
      </c>
      <c r="L23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6" s="367" t="str">
        <f>"SS2016"&amp;"-"&amp;D2336&amp;"-"&amp;'Order Form'!$P$3&amp;"-5"</f>
        <v>SS2016-0-1-5</v>
      </c>
    </row>
    <row r="2337" spans="1:13" x14ac:dyDescent="0.25">
      <c r="A2337" s="364">
        <f>'Order Form'!A404</f>
        <v>105736</v>
      </c>
      <c r="B2337" s="365">
        <f t="shared" si="154"/>
        <v>105736</v>
      </c>
      <c r="C2337" s="366">
        <f t="shared" si="155"/>
        <v>105736</v>
      </c>
      <c r="D2337" s="367">
        <f>'Order Form'!$N$2</f>
        <v>0</v>
      </c>
      <c r="E2337" s="368">
        <f>'Order Form'!$O$11</f>
        <v>0</v>
      </c>
      <c r="F2337" s="368" t="str">
        <f>IF(ISBLANK('Order Form'!$O$12),"",'Order Form'!$O$12)</f>
        <v/>
      </c>
      <c r="G2337" s="369">
        <f t="shared" ca="1" si="153"/>
        <v>42157</v>
      </c>
      <c r="H2337" s="370">
        <f>'Order Form'!$O$13</f>
        <v>0</v>
      </c>
      <c r="I2337" s="371">
        <f>'Order Form'!E404</f>
        <v>10</v>
      </c>
      <c r="J2337" s="372">
        <f>'Order Form'!O404</f>
        <v>0</v>
      </c>
      <c r="K2337" s="367" t="str">
        <f t="shared" si="156"/>
        <v>F</v>
      </c>
      <c r="L233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7" s="367" t="str">
        <f>"SS2016"&amp;"-"&amp;D2337&amp;"-"&amp;'Order Form'!$P$3&amp;"-5"</f>
        <v>SS2016-0-1-5</v>
      </c>
    </row>
    <row r="2338" spans="1:13" x14ac:dyDescent="0.25">
      <c r="A2338" s="364">
        <f>'Order Form'!A405</f>
        <v>100821</v>
      </c>
      <c r="B2338" s="365">
        <f t="shared" si="154"/>
        <v>100821</v>
      </c>
      <c r="C2338" s="366">
        <f t="shared" si="155"/>
        <v>100821</v>
      </c>
      <c r="D2338" s="367">
        <f>'Order Form'!$N$2</f>
        <v>0</v>
      </c>
      <c r="E2338" s="368">
        <f>'Order Form'!$O$11</f>
        <v>0</v>
      </c>
      <c r="F2338" s="368" t="str">
        <f>IF(ISBLANK('Order Form'!$O$12),"",'Order Form'!$O$12)</f>
        <v/>
      </c>
      <c r="G2338" s="369">
        <f t="shared" ca="1" si="153"/>
        <v>42157</v>
      </c>
      <c r="H2338" s="370">
        <f>'Order Form'!$O$13</f>
        <v>0</v>
      </c>
      <c r="I2338" s="371">
        <f>'Order Form'!E405</f>
        <v>10</v>
      </c>
      <c r="J2338" s="372">
        <f>'Order Form'!O405</f>
        <v>0</v>
      </c>
      <c r="K2338" s="367" t="str">
        <f t="shared" si="156"/>
        <v>F</v>
      </c>
      <c r="L233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8" s="367" t="str">
        <f>"SS2016"&amp;"-"&amp;D2338&amp;"-"&amp;'Order Form'!$P$3&amp;"-5"</f>
        <v>SS2016-0-1-5</v>
      </c>
    </row>
    <row r="2339" spans="1:13" x14ac:dyDescent="0.25">
      <c r="A2339" s="364">
        <f>'Order Form'!A406</f>
        <v>105753</v>
      </c>
      <c r="B2339" s="365">
        <f t="shared" si="154"/>
        <v>105753</v>
      </c>
      <c r="C2339" s="366">
        <f t="shared" si="155"/>
        <v>105753</v>
      </c>
      <c r="D2339" s="367">
        <f>'Order Form'!$N$2</f>
        <v>0</v>
      </c>
      <c r="E2339" s="368">
        <f>'Order Form'!$O$11</f>
        <v>0</v>
      </c>
      <c r="F2339" s="368" t="str">
        <f>IF(ISBLANK('Order Form'!$O$12),"",'Order Form'!$O$12)</f>
        <v/>
      </c>
      <c r="G2339" s="369">
        <f t="shared" ca="1" si="153"/>
        <v>42157</v>
      </c>
      <c r="H2339" s="370">
        <f>'Order Form'!$O$13</f>
        <v>0</v>
      </c>
      <c r="I2339" s="371">
        <f>'Order Form'!E406</f>
        <v>10</v>
      </c>
      <c r="J2339" s="372">
        <f>'Order Form'!O406</f>
        <v>0</v>
      </c>
      <c r="K2339" s="367" t="str">
        <f t="shared" si="156"/>
        <v>F</v>
      </c>
      <c r="L233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39" s="367" t="str">
        <f>"SS2016"&amp;"-"&amp;D2339&amp;"-"&amp;'Order Form'!$P$3&amp;"-5"</f>
        <v>SS2016-0-1-5</v>
      </c>
    </row>
    <row r="2340" spans="1:13" x14ac:dyDescent="0.25">
      <c r="A2340" s="364">
        <f>'Order Form'!A407</f>
        <v>111364</v>
      </c>
      <c r="B2340" s="365">
        <f t="shared" si="154"/>
        <v>111364</v>
      </c>
      <c r="C2340" s="366">
        <f t="shared" si="155"/>
        <v>111364</v>
      </c>
      <c r="D2340" s="367">
        <f>'Order Form'!$N$2</f>
        <v>0</v>
      </c>
      <c r="E2340" s="368">
        <f>'Order Form'!$O$11</f>
        <v>0</v>
      </c>
      <c r="F2340" s="368" t="str">
        <f>IF(ISBLANK('Order Form'!$O$12),"",'Order Form'!$O$12)</f>
        <v/>
      </c>
      <c r="G2340" s="369">
        <f t="shared" ca="1" si="153"/>
        <v>42157</v>
      </c>
      <c r="H2340" s="370">
        <f>'Order Form'!$O$13</f>
        <v>0</v>
      </c>
      <c r="I2340" s="371">
        <f>'Order Form'!E407</f>
        <v>10</v>
      </c>
      <c r="J2340" s="372">
        <f>'Order Form'!O407</f>
        <v>0</v>
      </c>
      <c r="K2340" s="367" t="str">
        <f t="shared" si="156"/>
        <v>F</v>
      </c>
      <c r="L234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0" s="367" t="str">
        <f>"SS2016"&amp;"-"&amp;D2340&amp;"-"&amp;'Order Form'!$P$3&amp;"-5"</f>
        <v>SS2016-0-1-5</v>
      </c>
    </row>
    <row r="2341" spans="1:13" x14ac:dyDescent="0.25">
      <c r="A2341" s="364">
        <f>'Order Form'!A408</f>
        <v>111358</v>
      </c>
      <c r="B2341" s="365">
        <f t="shared" si="154"/>
        <v>111358</v>
      </c>
      <c r="C2341" s="366">
        <f t="shared" si="155"/>
        <v>111358</v>
      </c>
      <c r="D2341" s="367">
        <f>'Order Form'!$N$2</f>
        <v>0</v>
      </c>
      <c r="E2341" s="368">
        <f>'Order Form'!$O$11</f>
        <v>0</v>
      </c>
      <c r="F2341" s="368" t="str">
        <f>IF(ISBLANK('Order Form'!$O$12),"",'Order Form'!$O$12)</f>
        <v/>
      </c>
      <c r="G2341" s="369">
        <f t="shared" ca="1" si="153"/>
        <v>42157</v>
      </c>
      <c r="H2341" s="370">
        <f>'Order Form'!$O$13</f>
        <v>0</v>
      </c>
      <c r="I2341" s="371">
        <f>'Order Form'!E408</f>
        <v>10</v>
      </c>
      <c r="J2341" s="372">
        <f>'Order Form'!O408</f>
        <v>0</v>
      </c>
      <c r="K2341" s="367" t="str">
        <f t="shared" si="156"/>
        <v>F</v>
      </c>
      <c r="L234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1" s="367" t="str">
        <f>"SS2016"&amp;"-"&amp;D2341&amp;"-"&amp;'Order Form'!$P$3&amp;"-5"</f>
        <v>SS2016-0-1-5</v>
      </c>
    </row>
    <row r="2342" spans="1:13" x14ac:dyDescent="0.25">
      <c r="A2342" s="364">
        <f>'Order Form'!A409</f>
        <v>102479</v>
      </c>
      <c r="B2342" s="365">
        <f t="shared" si="154"/>
        <v>102479</v>
      </c>
      <c r="C2342" s="366">
        <f t="shared" si="155"/>
        <v>102479</v>
      </c>
      <c r="D2342" s="367">
        <f>'Order Form'!$N$2</f>
        <v>0</v>
      </c>
      <c r="E2342" s="368">
        <f>'Order Form'!$O$11</f>
        <v>0</v>
      </c>
      <c r="F2342" s="368" t="str">
        <f>IF(ISBLANK('Order Form'!$O$12),"",'Order Form'!$O$12)</f>
        <v/>
      </c>
      <c r="G2342" s="369">
        <f t="shared" ca="1" si="153"/>
        <v>42157</v>
      </c>
      <c r="H2342" s="370">
        <f>'Order Form'!$O$13</f>
        <v>0</v>
      </c>
      <c r="I2342" s="371">
        <f>'Order Form'!E409</f>
        <v>10</v>
      </c>
      <c r="J2342" s="372">
        <f>'Order Form'!O409</f>
        <v>0</v>
      </c>
      <c r="K2342" s="367" t="str">
        <f t="shared" si="156"/>
        <v>F</v>
      </c>
      <c r="L234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2" s="367" t="str">
        <f>"SS2016"&amp;"-"&amp;D2342&amp;"-"&amp;'Order Form'!$P$3&amp;"-5"</f>
        <v>SS2016-0-1-5</v>
      </c>
    </row>
    <row r="2343" spans="1:13" x14ac:dyDescent="0.25">
      <c r="A2343" s="364">
        <f>'Order Form'!A410</f>
        <v>100405</v>
      </c>
      <c r="B2343" s="365">
        <f t="shared" si="154"/>
        <v>100405</v>
      </c>
      <c r="C2343" s="366">
        <f t="shared" si="155"/>
        <v>100405</v>
      </c>
      <c r="D2343" s="367">
        <f>'Order Form'!$N$2</f>
        <v>0</v>
      </c>
      <c r="E2343" s="368">
        <f>'Order Form'!$O$11</f>
        <v>0</v>
      </c>
      <c r="F2343" s="368" t="str">
        <f>IF(ISBLANK('Order Form'!$O$12),"",'Order Form'!$O$12)</f>
        <v/>
      </c>
      <c r="G2343" s="369">
        <f t="shared" ca="1" si="153"/>
        <v>42157</v>
      </c>
      <c r="H2343" s="370">
        <f>'Order Form'!$O$13</f>
        <v>0</v>
      </c>
      <c r="I2343" s="371">
        <f>'Order Form'!E410</f>
        <v>10</v>
      </c>
      <c r="J2343" s="372">
        <f>'Order Form'!O410</f>
        <v>0</v>
      </c>
      <c r="K2343" s="367" t="str">
        <f t="shared" si="156"/>
        <v>F</v>
      </c>
      <c r="L234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3" s="367" t="str">
        <f>"SS2016"&amp;"-"&amp;D2343&amp;"-"&amp;'Order Form'!$P$3&amp;"-5"</f>
        <v>SS2016-0-1-5</v>
      </c>
    </row>
    <row r="2344" spans="1:13" x14ac:dyDescent="0.25">
      <c r="A2344" s="364">
        <f>'Order Form'!A411</f>
        <v>100416</v>
      </c>
      <c r="B2344" s="365">
        <f t="shared" si="154"/>
        <v>100416</v>
      </c>
      <c r="C2344" s="366">
        <f t="shared" si="155"/>
        <v>100416</v>
      </c>
      <c r="D2344" s="367">
        <f>'Order Form'!$N$2</f>
        <v>0</v>
      </c>
      <c r="E2344" s="368">
        <f>'Order Form'!$O$11</f>
        <v>0</v>
      </c>
      <c r="F2344" s="368" t="str">
        <f>IF(ISBLANK('Order Form'!$O$12),"",'Order Form'!$O$12)</f>
        <v/>
      </c>
      <c r="G2344" s="369">
        <f t="shared" ca="1" si="153"/>
        <v>42157</v>
      </c>
      <c r="H2344" s="370">
        <f>'Order Form'!$O$13</f>
        <v>0</v>
      </c>
      <c r="I2344" s="371">
        <f>'Order Form'!E411</f>
        <v>10</v>
      </c>
      <c r="J2344" s="372">
        <f>'Order Form'!O411</f>
        <v>0</v>
      </c>
      <c r="K2344" s="367" t="str">
        <f t="shared" si="156"/>
        <v>F</v>
      </c>
      <c r="L234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4" s="367" t="str">
        <f>"SS2016"&amp;"-"&amp;D2344&amp;"-"&amp;'Order Form'!$P$3&amp;"-5"</f>
        <v>SS2016-0-1-5</v>
      </c>
    </row>
    <row r="2345" spans="1:13" x14ac:dyDescent="0.25">
      <c r="A2345" s="364">
        <f>'Order Form'!A412</f>
        <v>108874</v>
      </c>
      <c r="B2345" s="365">
        <f t="shared" si="154"/>
        <v>108874</v>
      </c>
      <c r="C2345" s="366">
        <f t="shared" si="155"/>
        <v>108874</v>
      </c>
      <c r="D2345" s="367">
        <f>'Order Form'!$N$2</f>
        <v>0</v>
      </c>
      <c r="E2345" s="368">
        <f>'Order Form'!$O$11</f>
        <v>0</v>
      </c>
      <c r="F2345" s="368" t="str">
        <f>IF(ISBLANK('Order Form'!$O$12),"",'Order Form'!$O$12)</f>
        <v/>
      </c>
      <c r="G2345" s="369">
        <f t="shared" ca="1" si="153"/>
        <v>42157</v>
      </c>
      <c r="H2345" s="370">
        <f>'Order Form'!$O$13</f>
        <v>0</v>
      </c>
      <c r="I2345" s="371">
        <f>'Order Form'!E412</f>
        <v>10</v>
      </c>
      <c r="J2345" s="372">
        <f>'Order Form'!O412</f>
        <v>0</v>
      </c>
      <c r="K2345" s="367" t="str">
        <f t="shared" si="156"/>
        <v>F</v>
      </c>
      <c r="L234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5" s="367" t="str">
        <f>"SS2016"&amp;"-"&amp;D2345&amp;"-"&amp;'Order Form'!$P$3&amp;"-5"</f>
        <v>SS2016-0-1-5</v>
      </c>
    </row>
    <row r="2346" spans="1:13" x14ac:dyDescent="0.25">
      <c r="A2346" s="364">
        <f>'Order Form'!A413</f>
        <v>111365</v>
      </c>
      <c r="B2346" s="365">
        <f t="shared" si="154"/>
        <v>111365</v>
      </c>
      <c r="C2346" s="366">
        <f t="shared" si="155"/>
        <v>111365</v>
      </c>
      <c r="D2346" s="367">
        <f>'Order Form'!$N$2</f>
        <v>0</v>
      </c>
      <c r="E2346" s="368">
        <f>'Order Form'!$O$11</f>
        <v>0</v>
      </c>
      <c r="F2346" s="368" t="str">
        <f>IF(ISBLANK('Order Form'!$O$12),"",'Order Form'!$O$12)</f>
        <v/>
      </c>
      <c r="G2346" s="369">
        <f t="shared" ca="1" si="153"/>
        <v>42157</v>
      </c>
      <c r="H2346" s="370">
        <f>'Order Form'!$O$13</f>
        <v>0</v>
      </c>
      <c r="I2346" s="371">
        <f>'Order Form'!E413</f>
        <v>10</v>
      </c>
      <c r="J2346" s="372">
        <f>'Order Form'!O413</f>
        <v>0</v>
      </c>
      <c r="K2346" s="367" t="str">
        <f t="shared" si="156"/>
        <v>F</v>
      </c>
      <c r="L234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6" s="367" t="str">
        <f>"SS2016"&amp;"-"&amp;D2346&amp;"-"&amp;'Order Form'!$P$3&amp;"-5"</f>
        <v>SS2016-0-1-5</v>
      </c>
    </row>
    <row r="2347" spans="1:13" x14ac:dyDescent="0.25">
      <c r="A2347" s="364">
        <f>'Order Form'!A414</f>
        <v>100670</v>
      </c>
      <c r="B2347" s="365">
        <f t="shared" si="154"/>
        <v>100670</v>
      </c>
      <c r="C2347" s="366">
        <f t="shared" si="155"/>
        <v>100670</v>
      </c>
      <c r="D2347" s="367">
        <f>'Order Form'!$N$2</f>
        <v>0</v>
      </c>
      <c r="E2347" s="368">
        <f>'Order Form'!$O$11</f>
        <v>0</v>
      </c>
      <c r="F2347" s="368" t="str">
        <f>IF(ISBLANK('Order Form'!$O$12),"",'Order Form'!$O$12)</f>
        <v/>
      </c>
      <c r="G2347" s="369">
        <f t="shared" ca="1" si="153"/>
        <v>42157</v>
      </c>
      <c r="H2347" s="370">
        <f>'Order Form'!$O$13</f>
        <v>0</v>
      </c>
      <c r="I2347" s="371">
        <f>'Order Form'!E414</f>
        <v>10</v>
      </c>
      <c r="J2347" s="372">
        <f>'Order Form'!O414</f>
        <v>0</v>
      </c>
      <c r="K2347" s="367" t="str">
        <f t="shared" si="156"/>
        <v>F</v>
      </c>
      <c r="L234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7" s="367" t="str">
        <f>"SS2016"&amp;"-"&amp;D2347&amp;"-"&amp;'Order Form'!$P$3&amp;"-5"</f>
        <v>SS2016-0-1-5</v>
      </c>
    </row>
    <row r="2348" spans="1:13" x14ac:dyDescent="0.25">
      <c r="A2348" s="364">
        <f>'Order Form'!A415</f>
        <v>100679</v>
      </c>
      <c r="B2348" s="365">
        <f t="shared" si="154"/>
        <v>100679</v>
      </c>
      <c r="C2348" s="366">
        <f t="shared" si="155"/>
        <v>100679</v>
      </c>
      <c r="D2348" s="367">
        <f>'Order Form'!$N$2</f>
        <v>0</v>
      </c>
      <c r="E2348" s="368">
        <f>'Order Form'!$O$11</f>
        <v>0</v>
      </c>
      <c r="F2348" s="368" t="str">
        <f>IF(ISBLANK('Order Form'!$O$12),"",'Order Form'!$O$12)</f>
        <v/>
      </c>
      <c r="G2348" s="369">
        <f t="shared" ca="1" si="153"/>
        <v>42157</v>
      </c>
      <c r="H2348" s="370">
        <f>'Order Form'!$O$13</f>
        <v>0</v>
      </c>
      <c r="I2348" s="371">
        <f>'Order Form'!E415</f>
        <v>10</v>
      </c>
      <c r="J2348" s="372">
        <f>'Order Form'!O415</f>
        <v>0</v>
      </c>
      <c r="K2348" s="367" t="str">
        <f t="shared" si="156"/>
        <v>F</v>
      </c>
      <c r="L234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8" s="367" t="str">
        <f>"SS2016"&amp;"-"&amp;D2348&amp;"-"&amp;'Order Form'!$P$3&amp;"-5"</f>
        <v>SS2016-0-1-5</v>
      </c>
    </row>
    <row r="2349" spans="1:13" x14ac:dyDescent="0.25">
      <c r="A2349" s="364">
        <f>'Order Form'!A416</f>
        <v>100411</v>
      </c>
      <c r="B2349" s="365">
        <f t="shared" si="154"/>
        <v>100411</v>
      </c>
      <c r="C2349" s="366">
        <f t="shared" si="155"/>
        <v>100411</v>
      </c>
      <c r="D2349" s="367">
        <f>'Order Form'!$N$2</f>
        <v>0</v>
      </c>
      <c r="E2349" s="368">
        <f>'Order Form'!$O$11</f>
        <v>0</v>
      </c>
      <c r="F2349" s="368" t="str">
        <f>IF(ISBLANK('Order Form'!$O$12),"",'Order Form'!$O$12)</f>
        <v/>
      </c>
      <c r="G2349" s="369">
        <f t="shared" ca="1" si="153"/>
        <v>42157</v>
      </c>
      <c r="H2349" s="370">
        <f>'Order Form'!$O$13</f>
        <v>0</v>
      </c>
      <c r="I2349" s="371">
        <f>'Order Form'!E416</f>
        <v>10</v>
      </c>
      <c r="J2349" s="372">
        <f>'Order Form'!O416</f>
        <v>0</v>
      </c>
      <c r="K2349" s="367" t="str">
        <f t="shared" si="156"/>
        <v>F</v>
      </c>
      <c r="L234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49" s="367" t="str">
        <f>"SS2016"&amp;"-"&amp;D2349&amp;"-"&amp;'Order Form'!$P$3&amp;"-5"</f>
        <v>SS2016-0-1-5</v>
      </c>
    </row>
    <row r="2350" spans="1:13" x14ac:dyDescent="0.25">
      <c r="A2350" s="364">
        <f>'Order Form'!A417</f>
        <v>108394</v>
      </c>
      <c r="B2350" s="365">
        <f t="shared" si="154"/>
        <v>108394</v>
      </c>
      <c r="C2350" s="366">
        <f t="shared" si="155"/>
        <v>108394</v>
      </c>
      <c r="D2350" s="367">
        <f>'Order Form'!$N$2</f>
        <v>0</v>
      </c>
      <c r="E2350" s="368">
        <f>'Order Form'!$O$11</f>
        <v>0</v>
      </c>
      <c r="F2350" s="368" t="str">
        <f>IF(ISBLANK('Order Form'!$O$12),"",'Order Form'!$O$12)</f>
        <v/>
      </c>
      <c r="G2350" s="369">
        <f t="shared" ca="1" si="153"/>
        <v>42157</v>
      </c>
      <c r="H2350" s="370">
        <f>'Order Form'!$O$13</f>
        <v>0</v>
      </c>
      <c r="I2350" s="371">
        <f>'Order Form'!E417</f>
        <v>10</v>
      </c>
      <c r="J2350" s="372">
        <f>'Order Form'!O417</f>
        <v>0</v>
      </c>
      <c r="K2350" s="367" t="str">
        <f t="shared" si="156"/>
        <v>F</v>
      </c>
      <c r="L235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0" s="367" t="str">
        <f>"SS2016"&amp;"-"&amp;D2350&amp;"-"&amp;'Order Form'!$P$3&amp;"-5"</f>
        <v>SS2016-0-1-5</v>
      </c>
    </row>
    <row r="2351" spans="1:13" x14ac:dyDescent="0.25">
      <c r="A2351" s="364">
        <f>'Order Form'!A418</f>
        <v>108417</v>
      </c>
      <c r="B2351" s="365">
        <f t="shared" si="154"/>
        <v>108417</v>
      </c>
      <c r="C2351" s="366">
        <f t="shared" si="155"/>
        <v>108417</v>
      </c>
      <c r="D2351" s="367">
        <f>'Order Form'!$N$2</f>
        <v>0</v>
      </c>
      <c r="E2351" s="368">
        <f>'Order Form'!$O$11</f>
        <v>0</v>
      </c>
      <c r="F2351" s="368" t="str">
        <f>IF(ISBLANK('Order Form'!$O$12),"",'Order Form'!$O$12)</f>
        <v/>
      </c>
      <c r="G2351" s="369">
        <f t="shared" ca="1" si="153"/>
        <v>42157</v>
      </c>
      <c r="H2351" s="370">
        <f>'Order Form'!$O$13</f>
        <v>0</v>
      </c>
      <c r="I2351" s="371">
        <f>'Order Form'!E418</f>
        <v>10</v>
      </c>
      <c r="J2351" s="372">
        <f>'Order Form'!O418</f>
        <v>0</v>
      </c>
      <c r="K2351" s="367" t="str">
        <f t="shared" si="156"/>
        <v>F</v>
      </c>
      <c r="L235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1" s="367" t="str">
        <f>"SS2016"&amp;"-"&amp;D2351&amp;"-"&amp;'Order Form'!$P$3&amp;"-5"</f>
        <v>SS2016-0-1-5</v>
      </c>
    </row>
    <row r="2352" spans="1:13" x14ac:dyDescent="0.25">
      <c r="A2352" s="364">
        <f>'Order Form'!A419</f>
        <v>108409</v>
      </c>
      <c r="B2352" s="365">
        <f t="shared" si="154"/>
        <v>108409</v>
      </c>
      <c r="C2352" s="366">
        <f t="shared" si="155"/>
        <v>108409</v>
      </c>
      <c r="D2352" s="367">
        <f>'Order Form'!$N$2</f>
        <v>0</v>
      </c>
      <c r="E2352" s="368">
        <f>'Order Form'!$O$11</f>
        <v>0</v>
      </c>
      <c r="F2352" s="368" t="str">
        <f>IF(ISBLANK('Order Form'!$O$12),"",'Order Form'!$O$12)</f>
        <v/>
      </c>
      <c r="G2352" s="369">
        <f t="shared" ca="1" si="153"/>
        <v>42157</v>
      </c>
      <c r="H2352" s="370">
        <f>'Order Form'!$O$13</f>
        <v>0</v>
      </c>
      <c r="I2352" s="371">
        <f>'Order Form'!E419</f>
        <v>10</v>
      </c>
      <c r="J2352" s="372">
        <f>'Order Form'!O419</f>
        <v>0</v>
      </c>
      <c r="K2352" s="367" t="str">
        <f t="shared" si="156"/>
        <v>F</v>
      </c>
      <c r="L235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2" s="367" t="str">
        <f>"SS2016"&amp;"-"&amp;D2352&amp;"-"&amp;'Order Form'!$P$3&amp;"-5"</f>
        <v>SS2016-0-1-5</v>
      </c>
    </row>
    <row r="2353" spans="1:13" x14ac:dyDescent="0.25">
      <c r="A2353" s="364">
        <f>'Order Form'!A420</f>
        <v>100420</v>
      </c>
      <c r="B2353" s="365">
        <f t="shared" si="154"/>
        <v>100420</v>
      </c>
      <c r="C2353" s="366">
        <f t="shared" si="155"/>
        <v>100420</v>
      </c>
      <c r="D2353" s="367">
        <f>'Order Form'!$N$2</f>
        <v>0</v>
      </c>
      <c r="E2353" s="368">
        <f>'Order Form'!$O$11</f>
        <v>0</v>
      </c>
      <c r="F2353" s="368" t="str">
        <f>IF(ISBLANK('Order Form'!$O$12),"",'Order Form'!$O$12)</f>
        <v/>
      </c>
      <c r="G2353" s="369">
        <f t="shared" ca="1" si="153"/>
        <v>42157</v>
      </c>
      <c r="H2353" s="370">
        <f>'Order Form'!$O$13</f>
        <v>0</v>
      </c>
      <c r="I2353" s="371">
        <f>'Order Form'!E420</f>
        <v>10</v>
      </c>
      <c r="J2353" s="372">
        <f>'Order Form'!O420</f>
        <v>0</v>
      </c>
      <c r="K2353" s="367" t="str">
        <f t="shared" si="156"/>
        <v>F</v>
      </c>
      <c r="L235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3" s="367" t="str">
        <f>"SS2016"&amp;"-"&amp;D2353&amp;"-"&amp;'Order Form'!$P$3&amp;"-5"</f>
        <v>SS2016-0-1-5</v>
      </c>
    </row>
    <row r="2354" spans="1:13" x14ac:dyDescent="0.25">
      <c r="A2354" s="364">
        <f>'Order Form'!A421</f>
        <v>108839</v>
      </c>
      <c r="B2354" s="365">
        <f t="shared" si="154"/>
        <v>108839</v>
      </c>
      <c r="C2354" s="366">
        <f t="shared" si="155"/>
        <v>108839</v>
      </c>
      <c r="D2354" s="367">
        <f>'Order Form'!$N$2</f>
        <v>0</v>
      </c>
      <c r="E2354" s="368">
        <f>'Order Form'!$O$11</f>
        <v>0</v>
      </c>
      <c r="F2354" s="368" t="str">
        <f>IF(ISBLANK('Order Form'!$O$12),"",'Order Form'!$O$12)</f>
        <v/>
      </c>
      <c r="G2354" s="369">
        <f t="shared" ca="1" si="153"/>
        <v>42157</v>
      </c>
      <c r="H2354" s="370">
        <f>'Order Form'!$O$13</f>
        <v>0</v>
      </c>
      <c r="I2354" s="371">
        <f>'Order Form'!E421</f>
        <v>10</v>
      </c>
      <c r="J2354" s="372">
        <f>'Order Form'!O421</f>
        <v>0</v>
      </c>
      <c r="K2354" s="367" t="str">
        <f t="shared" si="156"/>
        <v>F</v>
      </c>
      <c r="L235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4" s="367" t="str">
        <f>"SS2016"&amp;"-"&amp;D2354&amp;"-"&amp;'Order Form'!$P$3&amp;"-5"</f>
        <v>SS2016-0-1-5</v>
      </c>
    </row>
    <row r="2355" spans="1:13" x14ac:dyDescent="0.25">
      <c r="A2355" s="364">
        <f>'Order Form'!A422</f>
        <v>111336</v>
      </c>
      <c r="B2355" s="365">
        <f t="shared" si="154"/>
        <v>111336</v>
      </c>
      <c r="C2355" s="366">
        <f t="shared" si="155"/>
        <v>111336</v>
      </c>
      <c r="D2355" s="367">
        <f>'Order Form'!$N$2</f>
        <v>0</v>
      </c>
      <c r="E2355" s="368">
        <f>'Order Form'!$O$11</f>
        <v>0</v>
      </c>
      <c r="F2355" s="368" t="str">
        <f>IF(ISBLANK('Order Form'!$O$12),"",'Order Form'!$O$12)</f>
        <v/>
      </c>
      <c r="G2355" s="369">
        <f t="shared" ca="1" si="153"/>
        <v>42157</v>
      </c>
      <c r="H2355" s="370">
        <f>'Order Form'!$O$13</f>
        <v>0</v>
      </c>
      <c r="I2355" s="371">
        <f>'Order Form'!E422</f>
        <v>10</v>
      </c>
      <c r="J2355" s="372">
        <f>'Order Form'!O422</f>
        <v>0</v>
      </c>
      <c r="K2355" s="367" t="str">
        <f t="shared" si="156"/>
        <v>F</v>
      </c>
      <c r="L235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5" s="367" t="str">
        <f>"SS2016"&amp;"-"&amp;D2355&amp;"-"&amp;'Order Form'!$P$3&amp;"-5"</f>
        <v>SS2016-0-1-5</v>
      </c>
    </row>
    <row r="2356" spans="1:13" x14ac:dyDescent="0.25">
      <c r="A2356" s="364">
        <f>'Order Form'!A423</f>
        <v>111337</v>
      </c>
      <c r="B2356" s="365">
        <f t="shared" si="154"/>
        <v>111337</v>
      </c>
      <c r="C2356" s="366">
        <f t="shared" si="155"/>
        <v>111337</v>
      </c>
      <c r="D2356" s="367">
        <f>'Order Form'!$N$2</f>
        <v>0</v>
      </c>
      <c r="E2356" s="368">
        <f>'Order Form'!$O$11</f>
        <v>0</v>
      </c>
      <c r="F2356" s="368" t="str">
        <f>IF(ISBLANK('Order Form'!$O$12),"",'Order Form'!$O$12)</f>
        <v/>
      </c>
      <c r="G2356" s="369">
        <f t="shared" ca="1" si="153"/>
        <v>42157</v>
      </c>
      <c r="H2356" s="370">
        <f>'Order Form'!$O$13</f>
        <v>0</v>
      </c>
      <c r="I2356" s="371">
        <f>'Order Form'!E423</f>
        <v>10</v>
      </c>
      <c r="J2356" s="372">
        <f>'Order Form'!O423</f>
        <v>0</v>
      </c>
      <c r="K2356" s="367" t="str">
        <f t="shared" si="156"/>
        <v>F</v>
      </c>
      <c r="L235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6" s="367" t="str">
        <f>"SS2016"&amp;"-"&amp;D2356&amp;"-"&amp;'Order Form'!$P$3&amp;"-5"</f>
        <v>SS2016-0-1-5</v>
      </c>
    </row>
    <row r="2357" spans="1:13" x14ac:dyDescent="0.25">
      <c r="A2357" s="364">
        <f>'Order Form'!A424</f>
        <v>111338</v>
      </c>
      <c r="B2357" s="365">
        <f t="shared" si="154"/>
        <v>111338</v>
      </c>
      <c r="C2357" s="366">
        <f t="shared" si="155"/>
        <v>111338</v>
      </c>
      <c r="D2357" s="367">
        <f>'Order Form'!$N$2</f>
        <v>0</v>
      </c>
      <c r="E2357" s="368">
        <f>'Order Form'!$O$11</f>
        <v>0</v>
      </c>
      <c r="F2357" s="368" t="str">
        <f>IF(ISBLANK('Order Form'!$O$12),"",'Order Form'!$O$12)</f>
        <v/>
      </c>
      <c r="G2357" s="369">
        <f t="shared" ca="1" si="153"/>
        <v>42157</v>
      </c>
      <c r="H2357" s="370">
        <f>'Order Form'!$O$13</f>
        <v>0</v>
      </c>
      <c r="I2357" s="371">
        <f>'Order Form'!E424</f>
        <v>10</v>
      </c>
      <c r="J2357" s="372">
        <f>'Order Form'!O424</f>
        <v>0</v>
      </c>
      <c r="K2357" s="367" t="str">
        <f t="shared" si="156"/>
        <v>F</v>
      </c>
      <c r="L235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7" s="367" t="str">
        <f>"SS2016"&amp;"-"&amp;D2357&amp;"-"&amp;'Order Form'!$P$3&amp;"-5"</f>
        <v>SS2016-0-1-5</v>
      </c>
    </row>
    <row r="2358" spans="1:13" x14ac:dyDescent="0.25">
      <c r="A2358" s="364">
        <f>'Order Form'!A425</f>
        <v>100306</v>
      </c>
      <c r="B2358" s="365">
        <f t="shared" si="154"/>
        <v>100306</v>
      </c>
      <c r="C2358" s="366">
        <f t="shared" si="155"/>
        <v>100306</v>
      </c>
      <c r="D2358" s="367">
        <f>'Order Form'!$N$2</f>
        <v>0</v>
      </c>
      <c r="E2358" s="368">
        <f>'Order Form'!$O$11</f>
        <v>0</v>
      </c>
      <c r="F2358" s="368" t="str">
        <f>IF(ISBLANK('Order Form'!$O$12),"",'Order Form'!$O$12)</f>
        <v/>
      </c>
      <c r="G2358" s="369">
        <f t="shared" ca="1" si="153"/>
        <v>42157</v>
      </c>
      <c r="H2358" s="370">
        <f>'Order Form'!$O$13</f>
        <v>0</v>
      </c>
      <c r="I2358" s="371">
        <f>'Order Form'!E425</f>
        <v>10</v>
      </c>
      <c r="J2358" s="372">
        <f>'Order Form'!O425</f>
        <v>0</v>
      </c>
      <c r="K2358" s="367" t="str">
        <f t="shared" si="156"/>
        <v>F</v>
      </c>
      <c r="L235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8" s="367" t="str">
        <f>"SS2016"&amp;"-"&amp;D2358&amp;"-"&amp;'Order Form'!$P$3&amp;"-5"</f>
        <v>SS2016-0-1-5</v>
      </c>
    </row>
    <row r="2359" spans="1:13" x14ac:dyDescent="0.25">
      <c r="A2359" s="364">
        <f>'Order Form'!A426</f>
        <v>101353</v>
      </c>
      <c r="B2359" s="365">
        <f t="shared" si="154"/>
        <v>101353</v>
      </c>
      <c r="C2359" s="366">
        <f t="shared" si="155"/>
        <v>101353</v>
      </c>
      <c r="D2359" s="367">
        <f>'Order Form'!$N$2</f>
        <v>0</v>
      </c>
      <c r="E2359" s="368">
        <f>'Order Form'!$O$11</f>
        <v>0</v>
      </c>
      <c r="F2359" s="368" t="str">
        <f>IF(ISBLANK('Order Form'!$O$12),"",'Order Form'!$O$12)</f>
        <v/>
      </c>
      <c r="G2359" s="369">
        <f t="shared" ca="1" si="153"/>
        <v>42157</v>
      </c>
      <c r="H2359" s="370">
        <f>'Order Form'!$O$13</f>
        <v>0</v>
      </c>
      <c r="I2359" s="371">
        <f>'Order Form'!E426</f>
        <v>10</v>
      </c>
      <c r="J2359" s="372">
        <f>'Order Form'!O426</f>
        <v>0</v>
      </c>
      <c r="K2359" s="367" t="str">
        <f t="shared" si="156"/>
        <v>F</v>
      </c>
      <c r="L235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59" s="367" t="str">
        <f>"SS2016"&amp;"-"&amp;D2359&amp;"-"&amp;'Order Form'!$P$3&amp;"-5"</f>
        <v>SS2016-0-1-5</v>
      </c>
    </row>
    <row r="2360" spans="1:13" x14ac:dyDescent="0.25">
      <c r="A2360" s="364">
        <f>'Order Form'!A427</f>
        <v>101356</v>
      </c>
      <c r="B2360" s="365">
        <f t="shared" si="154"/>
        <v>101356</v>
      </c>
      <c r="C2360" s="366">
        <f t="shared" si="155"/>
        <v>101356</v>
      </c>
      <c r="D2360" s="367">
        <f>'Order Form'!$N$2</f>
        <v>0</v>
      </c>
      <c r="E2360" s="368">
        <f>'Order Form'!$O$11</f>
        <v>0</v>
      </c>
      <c r="F2360" s="368" t="str">
        <f>IF(ISBLANK('Order Form'!$O$12),"",'Order Form'!$O$12)</f>
        <v/>
      </c>
      <c r="G2360" s="369">
        <f t="shared" ca="1" si="153"/>
        <v>42157</v>
      </c>
      <c r="H2360" s="370">
        <f>'Order Form'!$O$13</f>
        <v>0</v>
      </c>
      <c r="I2360" s="371">
        <f>'Order Form'!E427</f>
        <v>10</v>
      </c>
      <c r="J2360" s="372">
        <f>'Order Form'!O427</f>
        <v>0</v>
      </c>
      <c r="K2360" s="367" t="str">
        <f t="shared" si="156"/>
        <v>F</v>
      </c>
      <c r="L236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0" s="367" t="str">
        <f>"SS2016"&amp;"-"&amp;D2360&amp;"-"&amp;'Order Form'!$P$3&amp;"-5"</f>
        <v>SS2016-0-1-5</v>
      </c>
    </row>
    <row r="2361" spans="1:13" x14ac:dyDescent="0.25">
      <c r="A2361" s="364">
        <f>'Order Form'!A428</f>
        <v>105761</v>
      </c>
      <c r="B2361" s="365">
        <f t="shared" si="154"/>
        <v>105761</v>
      </c>
      <c r="C2361" s="366">
        <f t="shared" si="155"/>
        <v>105761</v>
      </c>
      <c r="D2361" s="367">
        <f>'Order Form'!$N$2</f>
        <v>0</v>
      </c>
      <c r="E2361" s="368">
        <f>'Order Form'!$O$11</f>
        <v>0</v>
      </c>
      <c r="F2361" s="368" t="str">
        <f>IF(ISBLANK('Order Form'!$O$12),"",'Order Form'!$O$12)</f>
        <v/>
      </c>
      <c r="G2361" s="369">
        <f t="shared" ca="1" si="153"/>
        <v>42157</v>
      </c>
      <c r="H2361" s="370">
        <f>'Order Form'!$O$13</f>
        <v>0</v>
      </c>
      <c r="I2361" s="371">
        <f>'Order Form'!E428</f>
        <v>10</v>
      </c>
      <c r="J2361" s="372">
        <f>'Order Form'!O428</f>
        <v>0</v>
      </c>
      <c r="K2361" s="367" t="str">
        <f t="shared" si="156"/>
        <v>F</v>
      </c>
      <c r="L236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1" s="367" t="str">
        <f>"SS2016"&amp;"-"&amp;D2361&amp;"-"&amp;'Order Form'!$P$3&amp;"-5"</f>
        <v>SS2016-0-1-5</v>
      </c>
    </row>
    <row r="2362" spans="1:13" x14ac:dyDescent="0.25">
      <c r="A2362" s="364">
        <f>'Order Form'!A429</f>
        <v>108889</v>
      </c>
      <c r="B2362" s="365">
        <f t="shared" si="154"/>
        <v>108889</v>
      </c>
      <c r="C2362" s="366">
        <f t="shared" si="155"/>
        <v>108889</v>
      </c>
      <c r="D2362" s="367">
        <f>'Order Form'!$N$2</f>
        <v>0</v>
      </c>
      <c r="E2362" s="368">
        <f>'Order Form'!$O$11</f>
        <v>0</v>
      </c>
      <c r="F2362" s="368" t="str">
        <f>IF(ISBLANK('Order Form'!$O$12),"",'Order Form'!$O$12)</f>
        <v/>
      </c>
      <c r="G2362" s="369">
        <f t="shared" ca="1" si="153"/>
        <v>42157</v>
      </c>
      <c r="H2362" s="370">
        <f>'Order Form'!$O$13</f>
        <v>0</v>
      </c>
      <c r="I2362" s="371">
        <f>'Order Form'!E429</f>
        <v>10</v>
      </c>
      <c r="J2362" s="372">
        <f>'Order Form'!O429</f>
        <v>0</v>
      </c>
      <c r="K2362" s="367" t="str">
        <f t="shared" si="156"/>
        <v>F</v>
      </c>
      <c r="L236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2" s="367" t="str">
        <f>"SS2016"&amp;"-"&amp;D2362&amp;"-"&amp;'Order Form'!$P$3&amp;"-5"</f>
        <v>SS2016-0-1-5</v>
      </c>
    </row>
    <row r="2363" spans="1:13" x14ac:dyDescent="0.25">
      <c r="A2363" s="364">
        <f>'Order Form'!A430</f>
        <v>104853</v>
      </c>
      <c r="B2363" s="365">
        <f t="shared" si="154"/>
        <v>104853</v>
      </c>
      <c r="C2363" s="366">
        <f t="shared" si="155"/>
        <v>104853</v>
      </c>
      <c r="D2363" s="367">
        <f>'Order Form'!$N$2</f>
        <v>0</v>
      </c>
      <c r="E2363" s="368">
        <f>'Order Form'!$O$11</f>
        <v>0</v>
      </c>
      <c r="F2363" s="368" t="str">
        <f>IF(ISBLANK('Order Form'!$O$12),"",'Order Form'!$O$12)</f>
        <v/>
      </c>
      <c r="G2363" s="369">
        <f t="shared" ca="1" si="153"/>
        <v>42157</v>
      </c>
      <c r="H2363" s="370">
        <f>'Order Form'!$O$13</f>
        <v>0</v>
      </c>
      <c r="I2363" s="371">
        <f>'Order Form'!E430</f>
        <v>10</v>
      </c>
      <c r="J2363" s="372">
        <f>'Order Form'!O430</f>
        <v>0</v>
      </c>
      <c r="K2363" s="367" t="str">
        <f t="shared" si="156"/>
        <v>F</v>
      </c>
      <c r="L236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3" s="367" t="str">
        <f>"SS2016"&amp;"-"&amp;D2363&amp;"-"&amp;'Order Form'!$P$3&amp;"-5"</f>
        <v>SS2016-0-1-5</v>
      </c>
    </row>
    <row r="2364" spans="1:13" x14ac:dyDescent="0.25">
      <c r="A2364" s="364">
        <f>'Order Form'!A431</f>
        <v>104852</v>
      </c>
      <c r="B2364" s="365">
        <f t="shared" si="154"/>
        <v>104852</v>
      </c>
      <c r="C2364" s="366">
        <f t="shared" si="155"/>
        <v>104852</v>
      </c>
      <c r="D2364" s="367">
        <f>'Order Form'!$N$2</f>
        <v>0</v>
      </c>
      <c r="E2364" s="368">
        <f>'Order Form'!$O$11</f>
        <v>0</v>
      </c>
      <c r="F2364" s="368" t="str">
        <f>IF(ISBLANK('Order Form'!$O$12),"",'Order Form'!$O$12)</f>
        <v/>
      </c>
      <c r="G2364" s="369">
        <f t="shared" ca="1" si="153"/>
        <v>42157</v>
      </c>
      <c r="H2364" s="370">
        <f>'Order Form'!$O$13</f>
        <v>0</v>
      </c>
      <c r="I2364" s="371">
        <f>'Order Form'!E431</f>
        <v>10</v>
      </c>
      <c r="J2364" s="372">
        <f>'Order Form'!O431</f>
        <v>0</v>
      </c>
      <c r="K2364" s="367" t="str">
        <f t="shared" si="156"/>
        <v>F</v>
      </c>
      <c r="L236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4" s="367" t="str">
        <f>"SS2016"&amp;"-"&amp;D2364&amp;"-"&amp;'Order Form'!$P$3&amp;"-5"</f>
        <v>SS2016-0-1-5</v>
      </c>
    </row>
    <row r="2365" spans="1:13" x14ac:dyDescent="0.25">
      <c r="A2365" s="364">
        <f>'Order Form'!A432</f>
        <v>104850</v>
      </c>
      <c r="B2365" s="365">
        <f t="shared" si="154"/>
        <v>104850</v>
      </c>
      <c r="C2365" s="366">
        <f t="shared" si="155"/>
        <v>104850</v>
      </c>
      <c r="D2365" s="367">
        <f>'Order Form'!$N$2</f>
        <v>0</v>
      </c>
      <c r="E2365" s="368">
        <f>'Order Form'!$O$11</f>
        <v>0</v>
      </c>
      <c r="F2365" s="368" t="str">
        <f>IF(ISBLANK('Order Form'!$O$12),"",'Order Form'!$O$12)</f>
        <v/>
      </c>
      <c r="G2365" s="369">
        <f t="shared" ca="1" si="153"/>
        <v>42157</v>
      </c>
      <c r="H2365" s="370">
        <f>'Order Form'!$O$13</f>
        <v>0</v>
      </c>
      <c r="I2365" s="371">
        <f>'Order Form'!E432</f>
        <v>10</v>
      </c>
      <c r="J2365" s="372">
        <f>'Order Form'!O432</f>
        <v>0</v>
      </c>
      <c r="K2365" s="367" t="str">
        <f t="shared" si="156"/>
        <v>F</v>
      </c>
      <c r="L236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5" s="367" t="str">
        <f>"SS2016"&amp;"-"&amp;D2365&amp;"-"&amp;'Order Form'!$P$3&amp;"-5"</f>
        <v>SS2016-0-1-5</v>
      </c>
    </row>
    <row r="2366" spans="1:13" x14ac:dyDescent="0.25">
      <c r="A2366" s="364">
        <f>'Order Form'!A433</f>
        <v>107831</v>
      </c>
      <c r="B2366" s="365">
        <f t="shared" si="154"/>
        <v>107831</v>
      </c>
      <c r="C2366" s="366">
        <f t="shared" si="155"/>
        <v>107831</v>
      </c>
      <c r="D2366" s="367">
        <f>'Order Form'!$N$2</f>
        <v>0</v>
      </c>
      <c r="E2366" s="368">
        <f>'Order Form'!$O$11</f>
        <v>0</v>
      </c>
      <c r="F2366" s="368" t="str">
        <f>IF(ISBLANK('Order Form'!$O$12),"",'Order Form'!$O$12)</f>
        <v/>
      </c>
      <c r="G2366" s="369">
        <f t="shared" ca="1" si="153"/>
        <v>42157</v>
      </c>
      <c r="H2366" s="370">
        <f>'Order Form'!$O$13</f>
        <v>0</v>
      </c>
      <c r="I2366" s="371">
        <f>'Order Form'!E433</f>
        <v>10</v>
      </c>
      <c r="J2366" s="372">
        <f>'Order Form'!O433</f>
        <v>0</v>
      </c>
      <c r="K2366" s="367" t="str">
        <f t="shared" si="156"/>
        <v>F</v>
      </c>
      <c r="L236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6" s="367" t="str">
        <f>"SS2016"&amp;"-"&amp;D2366&amp;"-"&amp;'Order Form'!$P$3&amp;"-5"</f>
        <v>SS2016-0-1-5</v>
      </c>
    </row>
    <row r="2367" spans="1:13" x14ac:dyDescent="0.25">
      <c r="A2367" s="364">
        <f>'Order Form'!A434</f>
        <v>111394</v>
      </c>
      <c r="B2367" s="365">
        <f t="shared" si="154"/>
        <v>111394</v>
      </c>
      <c r="C2367" s="366">
        <f t="shared" si="155"/>
        <v>111394</v>
      </c>
      <c r="D2367" s="367">
        <f>'Order Form'!$N$2</f>
        <v>0</v>
      </c>
      <c r="E2367" s="368">
        <f>'Order Form'!$O$11</f>
        <v>0</v>
      </c>
      <c r="F2367" s="368" t="str">
        <f>IF(ISBLANK('Order Form'!$O$12),"",'Order Form'!$O$12)</f>
        <v/>
      </c>
      <c r="G2367" s="369">
        <f t="shared" ca="1" si="153"/>
        <v>42157</v>
      </c>
      <c r="H2367" s="370">
        <f>'Order Form'!$O$13</f>
        <v>0</v>
      </c>
      <c r="I2367" s="371">
        <f>'Order Form'!E434</f>
        <v>12.5</v>
      </c>
      <c r="J2367" s="372">
        <f>'Order Form'!O434</f>
        <v>0</v>
      </c>
      <c r="K2367" s="367" t="str">
        <f t="shared" si="156"/>
        <v>F</v>
      </c>
      <c r="L236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7" s="367" t="str">
        <f>"SS2016"&amp;"-"&amp;D2367&amp;"-"&amp;'Order Form'!$P$3&amp;"-5"</f>
        <v>SS2016-0-1-5</v>
      </c>
    </row>
    <row r="2368" spans="1:13" x14ac:dyDescent="0.25">
      <c r="A2368" s="364">
        <f>'Order Form'!A435</f>
        <v>108901</v>
      </c>
      <c r="B2368" s="365">
        <f t="shared" si="154"/>
        <v>108901</v>
      </c>
      <c r="C2368" s="366">
        <f t="shared" si="155"/>
        <v>108901</v>
      </c>
      <c r="D2368" s="367">
        <f>'Order Form'!$N$2</f>
        <v>0</v>
      </c>
      <c r="E2368" s="368">
        <f>'Order Form'!$O$11</f>
        <v>0</v>
      </c>
      <c r="F2368" s="368" t="str">
        <f>IF(ISBLANK('Order Form'!$O$12),"",'Order Form'!$O$12)</f>
        <v/>
      </c>
      <c r="G2368" s="369">
        <f t="shared" ca="1" si="153"/>
        <v>42157</v>
      </c>
      <c r="H2368" s="370">
        <f>'Order Form'!$O$13</f>
        <v>0</v>
      </c>
      <c r="I2368" s="371">
        <f>'Order Form'!E435</f>
        <v>12.5</v>
      </c>
      <c r="J2368" s="372">
        <f>'Order Form'!O435</f>
        <v>0</v>
      </c>
      <c r="K2368" s="367" t="str">
        <f t="shared" si="156"/>
        <v>F</v>
      </c>
      <c r="L236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8" s="367" t="str">
        <f>"SS2016"&amp;"-"&amp;D2368&amp;"-"&amp;'Order Form'!$P$3&amp;"-5"</f>
        <v>SS2016-0-1-5</v>
      </c>
    </row>
    <row r="2369" spans="1:13" x14ac:dyDescent="0.25">
      <c r="A2369" s="364">
        <f>'Order Form'!A436</f>
        <v>111393</v>
      </c>
      <c r="B2369" s="365">
        <f t="shared" si="154"/>
        <v>111393</v>
      </c>
      <c r="C2369" s="366">
        <f t="shared" si="155"/>
        <v>111393</v>
      </c>
      <c r="D2369" s="367">
        <f>'Order Form'!$N$2</f>
        <v>0</v>
      </c>
      <c r="E2369" s="368">
        <f>'Order Form'!$O$11</f>
        <v>0</v>
      </c>
      <c r="F2369" s="368" t="str">
        <f>IF(ISBLANK('Order Form'!$O$12),"",'Order Form'!$O$12)</f>
        <v/>
      </c>
      <c r="G2369" s="369">
        <f t="shared" ca="1" si="153"/>
        <v>42157</v>
      </c>
      <c r="H2369" s="370">
        <f>'Order Form'!$O$13</f>
        <v>0</v>
      </c>
      <c r="I2369" s="371">
        <f>'Order Form'!E436</f>
        <v>12.5</v>
      </c>
      <c r="J2369" s="372">
        <f>'Order Form'!O436</f>
        <v>0</v>
      </c>
      <c r="K2369" s="367" t="str">
        <f t="shared" si="156"/>
        <v>F</v>
      </c>
      <c r="L236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69" s="367" t="str">
        <f>"SS2016"&amp;"-"&amp;D2369&amp;"-"&amp;'Order Form'!$P$3&amp;"-5"</f>
        <v>SS2016-0-1-5</v>
      </c>
    </row>
    <row r="2370" spans="1:13" x14ac:dyDescent="0.25">
      <c r="A2370" s="364">
        <f>'Order Form'!A437</f>
        <v>111395</v>
      </c>
      <c r="B2370" s="365">
        <f t="shared" si="154"/>
        <v>111395</v>
      </c>
      <c r="C2370" s="366">
        <f t="shared" si="155"/>
        <v>111395</v>
      </c>
      <c r="D2370" s="367">
        <f>'Order Form'!$N$2</f>
        <v>0</v>
      </c>
      <c r="E2370" s="368">
        <f>'Order Form'!$O$11</f>
        <v>0</v>
      </c>
      <c r="F2370" s="368" t="str">
        <f>IF(ISBLANK('Order Form'!$O$12),"",'Order Form'!$O$12)</f>
        <v/>
      </c>
      <c r="G2370" s="369">
        <f t="shared" ref="G2370:G2433" ca="1" si="157">TODAY()</f>
        <v>42157</v>
      </c>
      <c r="H2370" s="370">
        <f>'Order Form'!$O$13</f>
        <v>0</v>
      </c>
      <c r="I2370" s="371">
        <f>'Order Form'!E437</f>
        <v>12.5</v>
      </c>
      <c r="J2370" s="372">
        <f>'Order Form'!O437</f>
        <v>0</v>
      </c>
      <c r="K2370" s="367" t="str">
        <f t="shared" si="156"/>
        <v>F</v>
      </c>
      <c r="L237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0" s="367" t="str">
        <f>"SS2016"&amp;"-"&amp;D2370&amp;"-"&amp;'Order Form'!$P$3&amp;"-5"</f>
        <v>SS2016-0-1-5</v>
      </c>
    </row>
    <row r="2371" spans="1:13" x14ac:dyDescent="0.25">
      <c r="A2371" s="364">
        <f>'Order Form'!A438</f>
        <v>111392</v>
      </c>
      <c r="B2371" s="365">
        <f t="shared" si="154"/>
        <v>111392</v>
      </c>
      <c r="C2371" s="366">
        <f t="shared" si="155"/>
        <v>111392</v>
      </c>
      <c r="D2371" s="367">
        <f>'Order Form'!$N$2</f>
        <v>0</v>
      </c>
      <c r="E2371" s="368">
        <f>'Order Form'!$O$11</f>
        <v>0</v>
      </c>
      <c r="F2371" s="368" t="str">
        <f>IF(ISBLANK('Order Form'!$O$12),"",'Order Form'!$O$12)</f>
        <v/>
      </c>
      <c r="G2371" s="369">
        <f t="shared" ca="1" si="157"/>
        <v>42157</v>
      </c>
      <c r="H2371" s="370">
        <f>'Order Form'!$O$13</f>
        <v>0</v>
      </c>
      <c r="I2371" s="371">
        <f>'Order Form'!E438</f>
        <v>12.5</v>
      </c>
      <c r="J2371" s="372">
        <f>'Order Form'!O438</f>
        <v>0</v>
      </c>
      <c r="K2371" s="367" t="str">
        <f t="shared" si="156"/>
        <v>F</v>
      </c>
      <c r="L237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1" s="367" t="str">
        <f>"SS2016"&amp;"-"&amp;D2371&amp;"-"&amp;'Order Form'!$P$3&amp;"-5"</f>
        <v>SS2016-0-1-5</v>
      </c>
    </row>
    <row r="2372" spans="1:13" x14ac:dyDescent="0.25">
      <c r="A2372" s="364">
        <f>'Order Form'!A439</f>
        <v>111396</v>
      </c>
      <c r="B2372" s="365">
        <f t="shared" si="154"/>
        <v>111396</v>
      </c>
      <c r="C2372" s="366">
        <f t="shared" si="155"/>
        <v>111396</v>
      </c>
      <c r="D2372" s="367">
        <f>'Order Form'!$N$2</f>
        <v>0</v>
      </c>
      <c r="E2372" s="368">
        <f>'Order Form'!$O$11</f>
        <v>0</v>
      </c>
      <c r="F2372" s="368" t="str">
        <f>IF(ISBLANK('Order Form'!$O$12),"",'Order Form'!$O$12)</f>
        <v/>
      </c>
      <c r="G2372" s="369">
        <f t="shared" ca="1" si="157"/>
        <v>42157</v>
      </c>
      <c r="H2372" s="370">
        <f>'Order Form'!$O$13</f>
        <v>0</v>
      </c>
      <c r="I2372" s="371">
        <f>'Order Form'!E439</f>
        <v>12.5</v>
      </c>
      <c r="J2372" s="372">
        <f>'Order Form'!O439</f>
        <v>0</v>
      </c>
      <c r="K2372" s="367" t="str">
        <f t="shared" si="156"/>
        <v>F</v>
      </c>
      <c r="L237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2" s="367" t="str">
        <f>"SS2016"&amp;"-"&amp;D2372&amp;"-"&amp;'Order Form'!$P$3&amp;"-5"</f>
        <v>SS2016-0-1-5</v>
      </c>
    </row>
    <row r="2373" spans="1:13" x14ac:dyDescent="0.25">
      <c r="A2373" s="364">
        <f>'Order Form'!A440</f>
        <v>111628.999</v>
      </c>
      <c r="B2373" s="365">
        <f t="shared" si="154"/>
        <v>111628.999</v>
      </c>
      <c r="C2373" s="366">
        <f t="shared" si="155"/>
        <v>111628.999</v>
      </c>
      <c r="D2373" s="367">
        <f>'Order Form'!$N$2</f>
        <v>0</v>
      </c>
      <c r="E2373" s="368">
        <f>'Order Form'!$O$11</f>
        <v>0</v>
      </c>
      <c r="F2373" s="368" t="str">
        <f>IF(ISBLANK('Order Form'!$O$12),"",'Order Form'!$O$12)</f>
        <v/>
      </c>
      <c r="G2373" s="369">
        <f t="shared" ca="1" si="157"/>
        <v>42157</v>
      </c>
      <c r="H2373" s="370">
        <f>'Order Form'!$O$13</f>
        <v>0</v>
      </c>
      <c r="I2373" s="371">
        <f>'Order Form'!E440</f>
        <v>13.5</v>
      </c>
      <c r="J2373" s="372">
        <f>'Order Form'!O440</f>
        <v>0</v>
      </c>
      <c r="K2373" s="367" t="str">
        <f t="shared" si="156"/>
        <v>F</v>
      </c>
      <c r="L237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3" s="367" t="str">
        <f>"SS2016"&amp;"-"&amp;D2373&amp;"-"&amp;'Order Form'!$P$3&amp;"-5"</f>
        <v>SS2016-0-1-5</v>
      </c>
    </row>
    <row r="2374" spans="1:13" x14ac:dyDescent="0.25">
      <c r="A2374" s="364">
        <f>'Order Form'!A441</f>
        <v>111628.75199999999</v>
      </c>
      <c r="B2374" s="365">
        <f t="shared" si="154"/>
        <v>111628.75199999999</v>
      </c>
      <c r="C2374" s="366">
        <f t="shared" si="155"/>
        <v>111628.75199999999</v>
      </c>
      <c r="D2374" s="367">
        <f>'Order Form'!$N$2</f>
        <v>0</v>
      </c>
      <c r="E2374" s="368">
        <f>'Order Form'!$O$11</f>
        <v>0</v>
      </c>
      <c r="F2374" s="368" t="str">
        <f>IF(ISBLANK('Order Form'!$O$12),"",'Order Form'!$O$12)</f>
        <v/>
      </c>
      <c r="G2374" s="369">
        <f t="shared" ca="1" si="157"/>
        <v>42157</v>
      </c>
      <c r="H2374" s="370">
        <f>'Order Form'!$O$13</f>
        <v>0</v>
      </c>
      <c r="I2374" s="371">
        <f>'Order Form'!E441</f>
        <v>13.5</v>
      </c>
      <c r="J2374" s="372">
        <f>'Order Form'!O441</f>
        <v>0</v>
      </c>
      <c r="K2374" s="367" t="str">
        <f t="shared" si="156"/>
        <v>F</v>
      </c>
      <c r="L237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4" s="367" t="str">
        <f>"SS2016"&amp;"-"&amp;D2374&amp;"-"&amp;'Order Form'!$P$3&amp;"-5"</f>
        <v>SS2016-0-1-5</v>
      </c>
    </row>
    <row r="2375" spans="1:13" x14ac:dyDescent="0.25">
      <c r="A2375" s="364">
        <f>'Order Form'!A442</f>
        <v>111628.42</v>
      </c>
      <c r="B2375" s="365">
        <f t="shared" si="154"/>
        <v>111628.42</v>
      </c>
      <c r="C2375" s="366">
        <f t="shared" si="155"/>
        <v>111628.42</v>
      </c>
      <c r="D2375" s="367">
        <f>'Order Form'!$N$2</f>
        <v>0</v>
      </c>
      <c r="E2375" s="368">
        <f>'Order Form'!$O$11</f>
        <v>0</v>
      </c>
      <c r="F2375" s="368" t="str">
        <f>IF(ISBLANK('Order Form'!$O$12),"",'Order Form'!$O$12)</f>
        <v/>
      </c>
      <c r="G2375" s="369">
        <f t="shared" ca="1" si="157"/>
        <v>42157</v>
      </c>
      <c r="H2375" s="370">
        <f>'Order Form'!$O$13</f>
        <v>0</v>
      </c>
      <c r="I2375" s="371">
        <f>'Order Form'!E442</f>
        <v>13.5</v>
      </c>
      <c r="J2375" s="372">
        <f>'Order Form'!O442</f>
        <v>0</v>
      </c>
      <c r="K2375" s="367" t="str">
        <f t="shared" si="156"/>
        <v>F</v>
      </c>
      <c r="L237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5" s="367" t="str">
        <f>"SS2016"&amp;"-"&amp;D2375&amp;"-"&amp;'Order Form'!$P$3&amp;"-5"</f>
        <v>SS2016-0-1-5</v>
      </c>
    </row>
    <row r="2376" spans="1:13" x14ac:dyDescent="0.25">
      <c r="A2376" s="364">
        <f>'Order Form'!A443</f>
        <v>111628.791</v>
      </c>
      <c r="B2376" s="365">
        <f t="shared" si="154"/>
        <v>111628.791</v>
      </c>
      <c r="C2376" s="366">
        <f t="shared" si="155"/>
        <v>111628.791</v>
      </c>
      <c r="D2376" s="367">
        <f>'Order Form'!$N$2</f>
        <v>0</v>
      </c>
      <c r="E2376" s="368">
        <f>'Order Form'!$O$11</f>
        <v>0</v>
      </c>
      <c r="F2376" s="368" t="str">
        <f>IF(ISBLANK('Order Form'!$O$12),"",'Order Form'!$O$12)</f>
        <v/>
      </c>
      <c r="G2376" s="369">
        <f t="shared" ca="1" si="157"/>
        <v>42157</v>
      </c>
      <c r="H2376" s="370">
        <f>'Order Form'!$O$13</f>
        <v>0</v>
      </c>
      <c r="I2376" s="371">
        <f>'Order Form'!E443</f>
        <v>13.5</v>
      </c>
      <c r="J2376" s="372">
        <f>'Order Form'!O443</f>
        <v>0</v>
      </c>
      <c r="K2376" s="367" t="str">
        <f t="shared" si="156"/>
        <v>F</v>
      </c>
      <c r="L237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6" s="367" t="str">
        <f>"SS2016"&amp;"-"&amp;D2376&amp;"-"&amp;'Order Form'!$P$3&amp;"-5"</f>
        <v>SS2016-0-1-5</v>
      </c>
    </row>
    <row r="2377" spans="1:13" x14ac:dyDescent="0.25">
      <c r="A2377" s="364">
        <f>'Order Form'!A444</f>
        <v>105679</v>
      </c>
      <c r="B2377" s="365">
        <f t="shared" si="154"/>
        <v>105679</v>
      </c>
      <c r="C2377" s="366">
        <f t="shared" si="155"/>
        <v>105679</v>
      </c>
      <c r="D2377" s="367">
        <f>'Order Form'!$N$2</f>
        <v>0</v>
      </c>
      <c r="E2377" s="368">
        <f>'Order Form'!$O$11</f>
        <v>0</v>
      </c>
      <c r="F2377" s="368" t="str">
        <f>IF(ISBLANK('Order Form'!$O$12),"",'Order Form'!$O$12)</f>
        <v/>
      </c>
      <c r="G2377" s="369">
        <f t="shared" ca="1" si="157"/>
        <v>42157</v>
      </c>
      <c r="H2377" s="370">
        <f>'Order Form'!$O$13</f>
        <v>0</v>
      </c>
      <c r="I2377" s="371">
        <f>'Order Form'!E444</f>
        <v>16</v>
      </c>
      <c r="J2377" s="372">
        <f>'Order Form'!O444</f>
        <v>0</v>
      </c>
      <c r="K2377" s="367" t="str">
        <f t="shared" si="156"/>
        <v>F</v>
      </c>
      <c r="L237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7" s="367" t="str">
        <f>"SS2016"&amp;"-"&amp;D2377&amp;"-"&amp;'Order Form'!$P$3&amp;"-5"</f>
        <v>SS2016-0-1-5</v>
      </c>
    </row>
    <row r="2378" spans="1:13" x14ac:dyDescent="0.25">
      <c r="A2378" s="364">
        <f>'Order Form'!A445</f>
        <v>108812</v>
      </c>
      <c r="B2378" s="365">
        <f t="shared" si="154"/>
        <v>108812</v>
      </c>
      <c r="C2378" s="366">
        <f t="shared" si="155"/>
        <v>108812</v>
      </c>
      <c r="D2378" s="367">
        <f>'Order Form'!$N$2</f>
        <v>0</v>
      </c>
      <c r="E2378" s="368">
        <f>'Order Form'!$O$11</f>
        <v>0</v>
      </c>
      <c r="F2378" s="368" t="str">
        <f>IF(ISBLANK('Order Form'!$O$12),"",'Order Form'!$O$12)</f>
        <v/>
      </c>
      <c r="G2378" s="369">
        <f t="shared" ca="1" si="157"/>
        <v>42157</v>
      </c>
      <c r="H2378" s="370">
        <f>'Order Form'!$O$13</f>
        <v>0</v>
      </c>
      <c r="I2378" s="371">
        <f>'Order Form'!E445</f>
        <v>14.5</v>
      </c>
      <c r="J2378" s="372">
        <f>'Order Form'!O445</f>
        <v>0</v>
      </c>
      <c r="K2378" s="367" t="str">
        <f t="shared" si="156"/>
        <v>F</v>
      </c>
      <c r="L237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8" s="367" t="str">
        <f>"SS2016"&amp;"-"&amp;D2378&amp;"-"&amp;'Order Form'!$P$3&amp;"-5"</f>
        <v>SS2016-0-1-5</v>
      </c>
    </row>
    <row r="2379" spans="1:13" x14ac:dyDescent="0.25">
      <c r="A2379" s="364">
        <f>'Order Form'!A446</f>
        <v>101014</v>
      </c>
      <c r="B2379" s="365">
        <f t="shared" si="154"/>
        <v>101014</v>
      </c>
      <c r="C2379" s="366">
        <f t="shared" si="155"/>
        <v>101014</v>
      </c>
      <c r="D2379" s="367">
        <f>'Order Form'!$N$2</f>
        <v>0</v>
      </c>
      <c r="E2379" s="368">
        <f>'Order Form'!$O$11</f>
        <v>0</v>
      </c>
      <c r="F2379" s="368" t="str">
        <f>IF(ISBLANK('Order Form'!$O$12),"",'Order Form'!$O$12)</f>
        <v/>
      </c>
      <c r="G2379" s="369">
        <f t="shared" ca="1" si="157"/>
        <v>42157</v>
      </c>
      <c r="H2379" s="370">
        <f>'Order Form'!$O$13</f>
        <v>0</v>
      </c>
      <c r="I2379" s="371">
        <f>'Order Form'!E446</f>
        <v>14.5</v>
      </c>
      <c r="J2379" s="372">
        <f>'Order Form'!O446</f>
        <v>0</v>
      </c>
      <c r="K2379" s="367" t="str">
        <f t="shared" si="156"/>
        <v>F</v>
      </c>
      <c r="L237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79" s="367" t="str">
        <f>"SS2016"&amp;"-"&amp;D2379&amp;"-"&amp;'Order Form'!$P$3&amp;"-5"</f>
        <v>SS2016-0-1-5</v>
      </c>
    </row>
    <row r="2380" spans="1:13" x14ac:dyDescent="0.25">
      <c r="A2380" s="364">
        <f>'Order Form'!A447</f>
        <v>100638</v>
      </c>
      <c r="B2380" s="365">
        <f t="shared" si="154"/>
        <v>100638</v>
      </c>
      <c r="C2380" s="366">
        <f t="shared" si="155"/>
        <v>100638</v>
      </c>
      <c r="D2380" s="367">
        <f>'Order Form'!$N$2</f>
        <v>0</v>
      </c>
      <c r="E2380" s="368">
        <f>'Order Form'!$O$11</f>
        <v>0</v>
      </c>
      <c r="F2380" s="368" t="str">
        <f>IF(ISBLANK('Order Form'!$O$12),"",'Order Form'!$O$12)</f>
        <v/>
      </c>
      <c r="G2380" s="369">
        <f t="shared" ca="1" si="157"/>
        <v>42157</v>
      </c>
      <c r="H2380" s="370">
        <f>'Order Form'!$O$13</f>
        <v>0</v>
      </c>
      <c r="I2380" s="371">
        <f>'Order Form'!E447</f>
        <v>14.5</v>
      </c>
      <c r="J2380" s="372">
        <f>'Order Form'!O447</f>
        <v>0</v>
      </c>
      <c r="K2380" s="367" t="str">
        <f t="shared" si="156"/>
        <v>F</v>
      </c>
      <c r="L238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0" s="367" t="str">
        <f>"SS2016"&amp;"-"&amp;D2380&amp;"-"&amp;'Order Form'!$P$3&amp;"-5"</f>
        <v>SS2016-0-1-5</v>
      </c>
    </row>
    <row r="2381" spans="1:13" x14ac:dyDescent="0.25">
      <c r="A2381" s="364">
        <f>'Order Form'!A448</f>
        <v>111335</v>
      </c>
      <c r="B2381" s="365">
        <f t="shared" si="154"/>
        <v>111335</v>
      </c>
      <c r="C2381" s="366">
        <f t="shared" si="155"/>
        <v>111335</v>
      </c>
      <c r="D2381" s="367">
        <f>'Order Form'!$N$2</f>
        <v>0</v>
      </c>
      <c r="E2381" s="368">
        <f>'Order Form'!$O$11</f>
        <v>0</v>
      </c>
      <c r="F2381" s="368" t="str">
        <f>IF(ISBLANK('Order Form'!$O$12),"",'Order Form'!$O$12)</f>
        <v/>
      </c>
      <c r="G2381" s="369">
        <f t="shared" ca="1" si="157"/>
        <v>42157</v>
      </c>
      <c r="H2381" s="370">
        <f>'Order Form'!$O$13</f>
        <v>0</v>
      </c>
      <c r="I2381" s="371">
        <f>'Order Form'!E448</f>
        <v>14.5</v>
      </c>
      <c r="J2381" s="372">
        <f>'Order Form'!O448</f>
        <v>0</v>
      </c>
      <c r="K2381" s="367" t="str">
        <f t="shared" si="156"/>
        <v>F</v>
      </c>
      <c r="L238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1" s="367" t="str">
        <f>"SS2016"&amp;"-"&amp;D2381&amp;"-"&amp;'Order Form'!$P$3&amp;"-5"</f>
        <v>SS2016-0-1-5</v>
      </c>
    </row>
    <row r="2382" spans="1:13" x14ac:dyDescent="0.25">
      <c r="A2382" s="364">
        <f>'Order Form'!A449</f>
        <v>100202</v>
      </c>
      <c r="B2382" s="365">
        <f t="shared" si="154"/>
        <v>100202</v>
      </c>
      <c r="C2382" s="366">
        <f t="shared" si="155"/>
        <v>100202</v>
      </c>
      <c r="D2382" s="367">
        <f>'Order Form'!$N$2</f>
        <v>0</v>
      </c>
      <c r="E2382" s="368">
        <f>'Order Form'!$O$11</f>
        <v>0</v>
      </c>
      <c r="F2382" s="368" t="str">
        <f>IF(ISBLANK('Order Form'!$O$12),"",'Order Form'!$O$12)</f>
        <v/>
      </c>
      <c r="G2382" s="369">
        <f t="shared" ca="1" si="157"/>
        <v>42157</v>
      </c>
      <c r="H2382" s="370">
        <f>'Order Form'!$O$13</f>
        <v>0</v>
      </c>
      <c r="I2382" s="371">
        <f>'Order Form'!E449</f>
        <v>14.5</v>
      </c>
      <c r="J2382" s="372">
        <f>'Order Form'!O449</f>
        <v>0</v>
      </c>
      <c r="K2382" s="367" t="str">
        <f t="shared" si="156"/>
        <v>F</v>
      </c>
      <c r="L238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2" s="367" t="str">
        <f>"SS2016"&amp;"-"&amp;D2382&amp;"-"&amp;'Order Form'!$P$3&amp;"-5"</f>
        <v>SS2016-0-1-5</v>
      </c>
    </row>
    <row r="2383" spans="1:13" x14ac:dyDescent="0.25">
      <c r="A2383" s="364">
        <f>'Order Form'!A450</f>
        <v>100203</v>
      </c>
      <c r="B2383" s="365">
        <f t="shared" si="154"/>
        <v>100203</v>
      </c>
      <c r="C2383" s="366">
        <f t="shared" si="155"/>
        <v>100203</v>
      </c>
      <c r="D2383" s="367">
        <f>'Order Form'!$N$2</f>
        <v>0</v>
      </c>
      <c r="E2383" s="368">
        <f>'Order Form'!$O$11</f>
        <v>0</v>
      </c>
      <c r="F2383" s="368" t="str">
        <f>IF(ISBLANK('Order Form'!$O$12),"",'Order Form'!$O$12)</f>
        <v/>
      </c>
      <c r="G2383" s="369">
        <f t="shared" ca="1" si="157"/>
        <v>42157</v>
      </c>
      <c r="H2383" s="370">
        <f>'Order Form'!$O$13</f>
        <v>0</v>
      </c>
      <c r="I2383" s="371">
        <f>'Order Form'!E450</f>
        <v>14.5</v>
      </c>
      <c r="J2383" s="372">
        <f>'Order Form'!O450</f>
        <v>0</v>
      </c>
      <c r="K2383" s="367" t="str">
        <f t="shared" si="156"/>
        <v>F</v>
      </c>
      <c r="L238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3" s="367" t="str">
        <f>"SS2016"&amp;"-"&amp;D2383&amp;"-"&amp;'Order Form'!$P$3&amp;"-5"</f>
        <v>SS2016-0-1-5</v>
      </c>
    </row>
    <row r="2384" spans="1:13" x14ac:dyDescent="0.25">
      <c r="A2384" s="364">
        <f>'Order Form'!A451</f>
        <v>100637</v>
      </c>
      <c r="B2384" s="365">
        <f t="shared" si="154"/>
        <v>100637</v>
      </c>
      <c r="C2384" s="366">
        <f t="shared" si="155"/>
        <v>100637</v>
      </c>
      <c r="D2384" s="367">
        <f>'Order Form'!$N$2</f>
        <v>0</v>
      </c>
      <c r="E2384" s="368">
        <f>'Order Form'!$O$11</f>
        <v>0</v>
      </c>
      <c r="F2384" s="368" t="str">
        <f>IF(ISBLANK('Order Form'!$O$12),"",'Order Form'!$O$12)</f>
        <v/>
      </c>
      <c r="G2384" s="369">
        <f t="shared" ca="1" si="157"/>
        <v>42157</v>
      </c>
      <c r="H2384" s="370">
        <f>'Order Form'!$O$13</f>
        <v>0</v>
      </c>
      <c r="I2384" s="371">
        <f>'Order Form'!E451</f>
        <v>14.5</v>
      </c>
      <c r="J2384" s="372">
        <f>'Order Form'!O451</f>
        <v>0</v>
      </c>
      <c r="K2384" s="367" t="str">
        <f t="shared" si="156"/>
        <v>F</v>
      </c>
      <c r="L238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4" s="367" t="str">
        <f>"SS2016"&amp;"-"&amp;D2384&amp;"-"&amp;'Order Form'!$P$3&amp;"-5"</f>
        <v>SS2016-0-1-5</v>
      </c>
    </row>
    <row r="2385" spans="1:13" x14ac:dyDescent="0.25">
      <c r="A2385" s="364">
        <f>'Order Form'!A452</f>
        <v>100471</v>
      </c>
      <c r="B2385" s="365">
        <f t="shared" si="154"/>
        <v>100471</v>
      </c>
      <c r="C2385" s="366">
        <f t="shared" si="155"/>
        <v>100471</v>
      </c>
      <c r="D2385" s="367">
        <f>'Order Form'!$N$2</f>
        <v>0</v>
      </c>
      <c r="E2385" s="368">
        <f>'Order Form'!$O$11</f>
        <v>0</v>
      </c>
      <c r="F2385" s="368" t="str">
        <f>IF(ISBLANK('Order Form'!$O$12),"",'Order Form'!$O$12)</f>
        <v/>
      </c>
      <c r="G2385" s="369">
        <f t="shared" ca="1" si="157"/>
        <v>42157</v>
      </c>
      <c r="H2385" s="370">
        <f>'Order Form'!$O$13</f>
        <v>0</v>
      </c>
      <c r="I2385" s="371">
        <f>'Order Form'!E452</f>
        <v>16</v>
      </c>
      <c r="J2385" s="372">
        <f>'Order Form'!O452</f>
        <v>0</v>
      </c>
      <c r="K2385" s="367" t="str">
        <f t="shared" si="156"/>
        <v>F</v>
      </c>
      <c r="L238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5" s="367" t="str">
        <f>"SS2016"&amp;"-"&amp;D2385&amp;"-"&amp;'Order Form'!$P$3&amp;"-5"</f>
        <v>SS2016-0-1-5</v>
      </c>
    </row>
    <row r="2386" spans="1:13" x14ac:dyDescent="0.25">
      <c r="A2386" s="364">
        <f>'Order Form'!A453</f>
        <v>100473</v>
      </c>
      <c r="B2386" s="365">
        <f t="shared" si="154"/>
        <v>100473</v>
      </c>
      <c r="C2386" s="366">
        <f t="shared" si="155"/>
        <v>100473</v>
      </c>
      <c r="D2386" s="367">
        <f>'Order Form'!$N$2</f>
        <v>0</v>
      </c>
      <c r="E2386" s="368">
        <f>'Order Form'!$O$11</f>
        <v>0</v>
      </c>
      <c r="F2386" s="368" t="str">
        <f>IF(ISBLANK('Order Form'!$O$12),"",'Order Form'!$O$12)</f>
        <v/>
      </c>
      <c r="G2386" s="369">
        <f t="shared" ca="1" si="157"/>
        <v>42157</v>
      </c>
      <c r="H2386" s="370">
        <f>'Order Form'!$O$13</f>
        <v>0</v>
      </c>
      <c r="I2386" s="371">
        <f>'Order Form'!E453</f>
        <v>16</v>
      </c>
      <c r="J2386" s="372">
        <f>'Order Form'!O453</f>
        <v>0</v>
      </c>
      <c r="K2386" s="367" t="str">
        <f t="shared" si="156"/>
        <v>F</v>
      </c>
      <c r="L238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6" s="367" t="str">
        <f>"SS2016"&amp;"-"&amp;D2386&amp;"-"&amp;'Order Form'!$P$3&amp;"-5"</f>
        <v>SS2016-0-1-5</v>
      </c>
    </row>
    <row r="2387" spans="1:13" x14ac:dyDescent="0.25">
      <c r="A2387" s="364">
        <f>'Order Form'!A454</f>
        <v>101070</v>
      </c>
      <c r="B2387" s="365">
        <f t="shared" si="154"/>
        <v>101070</v>
      </c>
      <c r="C2387" s="366">
        <f t="shared" si="155"/>
        <v>101070</v>
      </c>
      <c r="D2387" s="367">
        <f>'Order Form'!$N$2</f>
        <v>0</v>
      </c>
      <c r="E2387" s="368">
        <f>'Order Form'!$O$11</f>
        <v>0</v>
      </c>
      <c r="F2387" s="368" t="str">
        <f>IF(ISBLANK('Order Form'!$O$12),"",'Order Form'!$O$12)</f>
        <v/>
      </c>
      <c r="G2387" s="369">
        <f t="shared" ca="1" si="157"/>
        <v>42157</v>
      </c>
      <c r="H2387" s="370">
        <f>'Order Form'!$O$13</f>
        <v>0</v>
      </c>
      <c r="I2387" s="371">
        <f>'Order Form'!E454</f>
        <v>16</v>
      </c>
      <c r="J2387" s="372">
        <f>'Order Form'!O454</f>
        <v>0</v>
      </c>
      <c r="K2387" s="367" t="str">
        <f t="shared" si="156"/>
        <v>F</v>
      </c>
      <c r="L238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7" s="367" t="str">
        <f>"SS2016"&amp;"-"&amp;D2387&amp;"-"&amp;'Order Form'!$P$3&amp;"-5"</f>
        <v>SS2016-0-1-5</v>
      </c>
    </row>
    <row r="2388" spans="1:13" x14ac:dyDescent="0.25">
      <c r="A2388" s="364">
        <f>'Order Form'!A455</f>
        <v>100469</v>
      </c>
      <c r="B2388" s="365">
        <f t="shared" si="154"/>
        <v>100469</v>
      </c>
      <c r="C2388" s="366">
        <f t="shared" si="155"/>
        <v>100469</v>
      </c>
      <c r="D2388" s="367">
        <f>'Order Form'!$N$2</f>
        <v>0</v>
      </c>
      <c r="E2388" s="368">
        <f>'Order Form'!$O$11</f>
        <v>0</v>
      </c>
      <c r="F2388" s="368" t="str">
        <f>IF(ISBLANK('Order Form'!$O$12),"",'Order Form'!$O$12)</f>
        <v/>
      </c>
      <c r="G2388" s="369">
        <f t="shared" ca="1" si="157"/>
        <v>42157</v>
      </c>
      <c r="H2388" s="370">
        <f>'Order Form'!$O$13</f>
        <v>0</v>
      </c>
      <c r="I2388" s="371">
        <f>'Order Form'!E455</f>
        <v>16</v>
      </c>
      <c r="J2388" s="372">
        <f>'Order Form'!O455</f>
        <v>0</v>
      </c>
      <c r="K2388" s="367" t="str">
        <f t="shared" si="156"/>
        <v>F</v>
      </c>
      <c r="L238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8" s="367" t="str">
        <f>"SS2016"&amp;"-"&amp;D2388&amp;"-"&amp;'Order Form'!$P$3&amp;"-5"</f>
        <v>SS2016-0-1-5</v>
      </c>
    </row>
    <row r="2389" spans="1:13" x14ac:dyDescent="0.25">
      <c r="A2389" s="364">
        <f>'Order Form'!A456</f>
        <v>111380</v>
      </c>
      <c r="B2389" s="365">
        <f t="shared" si="154"/>
        <v>111380</v>
      </c>
      <c r="C2389" s="366">
        <f t="shared" si="155"/>
        <v>111380</v>
      </c>
      <c r="D2389" s="367">
        <f>'Order Form'!$N$2</f>
        <v>0</v>
      </c>
      <c r="E2389" s="368">
        <f>'Order Form'!$O$11</f>
        <v>0</v>
      </c>
      <c r="F2389" s="368" t="str">
        <f>IF(ISBLANK('Order Form'!$O$12),"",'Order Form'!$O$12)</f>
        <v/>
      </c>
      <c r="G2389" s="369">
        <f t="shared" ca="1" si="157"/>
        <v>42157</v>
      </c>
      <c r="H2389" s="370">
        <f>'Order Form'!$O$13</f>
        <v>0</v>
      </c>
      <c r="I2389" s="371">
        <f>'Order Form'!E456</f>
        <v>16</v>
      </c>
      <c r="J2389" s="372">
        <f>'Order Form'!O456</f>
        <v>0</v>
      </c>
      <c r="K2389" s="367" t="str">
        <f t="shared" si="156"/>
        <v>F</v>
      </c>
      <c r="L238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89" s="367" t="str">
        <f>"SS2016"&amp;"-"&amp;D2389&amp;"-"&amp;'Order Form'!$P$3&amp;"-5"</f>
        <v>SS2016-0-1-5</v>
      </c>
    </row>
    <row r="2390" spans="1:13" x14ac:dyDescent="0.25">
      <c r="A2390" s="364">
        <f>'Order Form'!A457</f>
        <v>108373</v>
      </c>
      <c r="B2390" s="365">
        <f t="shared" si="154"/>
        <v>108373</v>
      </c>
      <c r="C2390" s="366">
        <f t="shared" si="155"/>
        <v>108373</v>
      </c>
      <c r="D2390" s="367">
        <f>'Order Form'!$N$2</f>
        <v>0</v>
      </c>
      <c r="E2390" s="368">
        <f>'Order Form'!$O$11</f>
        <v>0</v>
      </c>
      <c r="F2390" s="368" t="str">
        <f>IF(ISBLANK('Order Form'!$O$12),"",'Order Form'!$O$12)</f>
        <v/>
      </c>
      <c r="G2390" s="369">
        <f t="shared" ca="1" si="157"/>
        <v>42157</v>
      </c>
      <c r="H2390" s="370">
        <f>'Order Form'!$O$13</f>
        <v>0</v>
      </c>
      <c r="I2390" s="371">
        <f>'Order Form'!E457</f>
        <v>16</v>
      </c>
      <c r="J2390" s="372">
        <f>'Order Form'!O457</f>
        <v>0</v>
      </c>
      <c r="K2390" s="367" t="str">
        <f t="shared" si="156"/>
        <v>F</v>
      </c>
      <c r="L239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0" s="367" t="str">
        <f>"SS2016"&amp;"-"&amp;D2390&amp;"-"&amp;'Order Form'!$P$3&amp;"-5"</f>
        <v>SS2016-0-1-5</v>
      </c>
    </row>
    <row r="2391" spans="1:13" x14ac:dyDescent="0.25">
      <c r="A2391" s="364">
        <f>'Order Form'!A458</f>
        <v>111381</v>
      </c>
      <c r="B2391" s="365">
        <f t="shared" si="154"/>
        <v>111381</v>
      </c>
      <c r="C2391" s="366">
        <f t="shared" si="155"/>
        <v>111381</v>
      </c>
      <c r="D2391" s="367">
        <f>'Order Form'!$N$2</f>
        <v>0</v>
      </c>
      <c r="E2391" s="368">
        <f>'Order Form'!$O$11</f>
        <v>0</v>
      </c>
      <c r="F2391" s="368" t="str">
        <f>IF(ISBLANK('Order Form'!$O$12),"",'Order Form'!$O$12)</f>
        <v/>
      </c>
      <c r="G2391" s="369">
        <f t="shared" ca="1" si="157"/>
        <v>42157</v>
      </c>
      <c r="H2391" s="370">
        <f>'Order Form'!$O$13</f>
        <v>0</v>
      </c>
      <c r="I2391" s="371">
        <f>'Order Form'!E458</f>
        <v>16</v>
      </c>
      <c r="J2391" s="372">
        <f>'Order Form'!O458</f>
        <v>0</v>
      </c>
      <c r="K2391" s="367" t="str">
        <f t="shared" si="156"/>
        <v>F</v>
      </c>
      <c r="L239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1" s="367" t="str">
        <f>"SS2016"&amp;"-"&amp;D2391&amp;"-"&amp;'Order Form'!$P$3&amp;"-5"</f>
        <v>SS2016-0-1-5</v>
      </c>
    </row>
    <row r="2392" spans="1:13" x14ac:dyDescent="0.25">
      <c r="A2392" s="364">
        <f>'Order Form'!A459</f>
        <v>100475</v>
      </c>
      <c r="B2392" s="365">
        <f t="shared" si="154"/>
        <v>100475</v>
      </c>
      <c r="C2392" s="366">
        <f t="shared" si="155"/>
        <v>100475</v>
      </c>
      <c r="D2392" s="367">
        <f>'Order Form'!$N$2</f>
        <v>0</v>
      </c>
      <c r="E2392" s="368">
        <f>'Order Form'!$O$11</f>
        <v>0</v>
      </c>
      <c r="F2392" s="368" t="str">
        <f>IF(ISBLANK('Order Form'!$O$12),"",'Order Form'!$O$12)</f>
        <v/>
      </c>
      <c r="G2392" s="369">
        <f t="shared" ca="1" si="157"/>
        <v>42157</v>
      </c>
      <c r="H2392" s="370">
        <f>'Order Form'!$O$13</f>
        <v>0</v>
      </c>
      <c r="I2392" s="371">
        <f>'Order Form'!E459</f>
        <v>16</v>
      </c>
      <c r="J2392" s="372">
        <f>'Order Form'!O459</f>
        <v>0</v>
      </c>
      <c r="K2392" s="367" t="str">
        <f t="shared" si="156"/>
        <v>F</v>
      </c>
      <c r="L239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2" s="367" t="str">
        <f>"SS2016"&amp;"-"&amp;D2392&amp;"-"&amp;'Order Form'!$P$3&amp;"-5"</f>
        <v>SS2016-0-1-5</v>
      </c>
    </row>
    <row r="2393" spans="1:13" x14ac:dyDescent="0.25">
      <c r="A2393" s="364">
        <f>'Order Form'!A460</f>
        <v>108371</v>
      </c>
      <c r="B2393" s="365">
        <f t="shared" si="154"/>
        <v>108371</v>
      </c>
      <c r="C2393" s="366">
        <f t="shared" si="155"/>
        <v>108371</v>
      </c>
      <c r="D2393" s="367">
        <f>'Order Form'!$N$2</f>
        <v>0</v>
      </c>
      <c r="E2393" s="368">
        <f>'Order Form'!$O$11</f>
        <v>0</v>
      </c>
      <c r="F2393" s="368" t="str">
        <f>IF(ISBLANK('Order Form'!$O$12),"",'Order Form'!$O$12)</f>
        <v/>
      </c>
      <c r="G2393" s="369">
        <f t="shared" ca="1" si="157"/>
        <v>42157</v>
      </c>
      <c r="H2393" s="370">
        <f>'Order Form'!$O$13</f>
        <v>0</v>
      </c>
      <c r="I2393" s="371">
        <f>'Order Form'!E460</f>
        <v>16</v>
      </c>
      <c r="J2393" s="372">
        <f>'Order Form'!O460</f>
        <v>0</v>
      </c>
      <c r="K2393" s="367" t="str">
        <f t="shared" si="156"/>
        <v>F</v>
      </c>
      <c r="L239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3" s="367" t="str">
        <f>"SS2016"&amp;"-"&amp;D2393&amp;"-"&amp;'Order Form'!$P$3&amp;"-5"</f>
        <v>SS2016-0-1-5</v>
      </c>
    </row>
    <row r="2394" spans="1:13" x14ac:dyDescent="0.25">
      <c r="A2394" s="364">
        <f>'Order Form'!A461</f>
        <v>111379</v>
      </c>
      <c r="B2394" s="365">
        <f t="shared" si="154"/>
        <v>111379</v>
      </c>
      <c r="C2394" s="366">
        <f t="shared" si="155"/>
        <v>111379</v>
      </c>
      <c r="D2394" s="367">
        <f>'Order Form'!$N$2</f>
        <v>0</v>
      </c>
      <c r="E2394" s="368">
        <f>'Order Form'!$O$11</f>
        <v>0</v>
      </c>
      <c r="F2394" s="368" t="str">
        <f>IF(ISBLANK('Order Form'!$O$12),"",'Order Form'!$O$12)</f>
        <v/>
      </c>
      <c r="G2394" s="369">
        <f t="shared" ca="1" si="157"/>
        <v>42157</v>
      </c>
      <c r="H2394" s="370">
        <f>'Order Form'!$O$13</f>
        <v>0</v>
      </c>
      <c r="I2394" s="371">
        <f>'Order Form'!E461</f>
        <v>16</v>
      </c>
      <c r="J2394" s="372">
        <f>'Order Form'!O461</f>
        <v>0</v>
      </c>
      <c r="K2394" s="367" t="str">
        <f t="shared" si="156"/>
        <v>F</v>
      </c>
      <c r="L239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4" s="367" t="str">
        <f>"SS2016"&amp;"-"&amp;D2394&amp;"-"&amp;'Order Form'!$P$3&amp;"-5"</f>
        <v>SS2016-0-1-5</v>
      </c>
    </row>
    <row r="2395" spans="1:13" x14ac:dyDescent="0.25">
      <c r="A2395" s="364">
        <f>'Order Form'!A462</f>
        <v>108375</v>
      </c>
      <c r="B2395" s="365">
        <f t="shared" si="154"/>
        <v>108375</v>
      </c>
      <c r="C2395" s="366">
        <f t="shared" si="155"/>
        <v>108375</v>
      </c>
      <c r="D2395" s="367">
        <f>'Order Form'!$N$2</f>
        <v>0</v>
      </c>
      <c r="E2395" s="368">
        <f>'Order Form'!$O$11</f>
        <v>0</v>
      </c>
      <c r="F2395" s="368" t="str">
        <f>IF(ISBLANK('Order Form'!$O$12),"",'Order Form'!$O$12)</f>
        <v/>
      </c>
      <c r="G2395" s="369">
        <f t="shared" ca="1" si="157"/>
        <v>42157</v>
      </c>
      <c r="H2395" s="370">
        <f>'Order Form'!$O$13</f>
        <v>0</v>
      </c>
      <c r="I2395" s="371">
        <f>'Order Form'!E462</f>
        <v>16</v>
      </c>
      <c r="J2395" s="372">
        <f>'Order Form'!O462</f>
        <v>0</v>
      </c>
      <c r="K2395" s="367" t="str">
        <f t="shared" si="156"/>
        <v>F</v>
      </c>
      <c r="L239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5" s="367" t="str">
        <f>"SS2016"&amp;"-"&amp;D2395&amp;"-"&amp;'Order Form'!$P$3&amp;"-5"</f>
        <v>SS2016-0-1-5</v>
      </c>
    </row>
    <row r="2396" spans="1:13" x14ac:dyDescent="0.25">
      <c r="A2396" s="364">
        <f>'Order Form'!A463</f>
        <v>108173</v>
      </c>
      <c r="B2396" s="365">
        <f t="shared" si="154"/>
        <v>108173</v>
      </c>
      <c r="C2396" s="366">
        <f t="shared" si="155"/>
        <v>108173</v>
      </c>
      <c r="D2396" s="367">
        <f>'Order Form'!$N$2</f>
        <v>0</v>
      </c>
      <c r="E2396" s="368">
        <f>'Order Form'!$O$11</f>
        <v>0</v>
      </c>
      <c r="F2396" s="368" t="str">
        <f>IF(ISBLANK('Order Form'!$O$12),"",'Order Form'!$O$12)</f>
        <v/>
      </c>
      <c r="G2396" s="369">
        <f t="shared" ca="1" si="157"/>
        <v>42157</v>
      </c>
      <c r="H2396" s="370">
        <f>'Order Form'!$O$13</f>
        <v>0</v>
      </c>
      <c r="I2396" s="371">
        <f>'Order Form'!E463</f>
        <v>9.5</v>
      </c>
      <c r="J2396" s="372">
        <f>'Order Form'!O463</f>
        <v>0</v>
      </c>
      <c r="K2396" s="367" t="str">
        <f t="shared" si="156"/>
        <v>F</v>
      </c>
      <c r="L239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6" s="367" t="str">
        <f>"SS2016"&amp;"-"&amp;D2396&amp;"-"&amp;'Order Form'!$P$3&amp;"-5"</f>
        <v>SS2016-0-1-5</v>
      </c>
    </row>
    <row r="2397" spans="1:13" x14ac:dyDescent="0.25">
      <c r="A2397" s="364">
        <f>'Order Form'!A464</f>
        <v>111366</v>
      </c>
      <c r="B2397" s="365">
        <f t="shared" si="154"/>
        <v>111366</v>
      </c>
      <c r="C2397" s="366">
        <f t="shared" si="155"/>
        <v>111366</v>
      </c>
      <c r="D2397" s="367">
        <f>'Order Form'!$N$2</f>
        <v>0</v>
      </c>
      <c r="E2397" s="368">
        <f>'Order Form'!$O$11</f>
        <v>0</v>
      </c>
      <c r="F2397" s="368" t="str">
        <f>IF(ISBLANK('Order Form'!$O$12),"",'Order Form'!$O$12)</f>
        <v/>
      </c>
      <c r="G2397" s="369">
        <f t="shared" ca="1" si="157"/>
        <v>42157</v>
      </c>
      <c r="H2397" s="370">
        <f>'Order Form'!$O$13</f>
        <v>0</v>
      </c>
      <c r="I2397" s="371">
        <f>'Order Form'!E464</f>
        <v>9.5</v>
      </c>
      <c r="J2397" s="372">
        <f>'Order Form'!O464</f>
        <v>0</v>
      </c>
      <c r="K2397" s="367" t="str">
        <f t="shared" si="156"/>
        <v>F</v>
      </c>
      <c r="L239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7" s="367" t="str">
        <f>"SS2016"&amp;"-"&amp;D2397&amp;"-"&amp;'Order Form'!$P$3&amp;"-5"</f>
        <v>SS2016-0-1-5</v>
      </c>
    </row>
    <row r="2398" spans="1:13" x14ac:dyDescent="0.25">
      <c r="A2398" s="364">
        <f>'Order Form'!A465</f>
        <v>111367</v>
      </c>
      <c r="B2398" s="365">
        <f t="shared" si="154"/>
        <v>111367</v>
      </c>
      <c r="C2398" s="366">
        <f t="shared" si="155"/>
        <v>111367</v>
      </c>
      <c r="D2398" s="367">
        <f>'Order Form'!$N$2</f>
        <v>0</v>
      </c>
      <c r="E2398" s="368">
        <f>'Order Form'!$O$11</f>
        <v>0</v>
      </c>
      <c r="F2398" s="368" t="str">
        <f>IF(ISBLANK('Order Form'!$O$12),"",'Order Form'!$O$12)</f>
        <v/>
      </c>
      <c r="G2398" s="369">
        <f t="shared" ca="1" si="157"/>
        <v>42157</v>
      </c>
      <c r="H2398" s="370">
        <f>'Order Form'!$O$13</f>
        <v>0</v>
      </c>
      <c r="I2398" s="371">
        <f>'Order Form'!E465</f>
        <v>9.5</v>
      </c>
      <c r="J2398" s="372">
        <f>'Order Form'!O465</f>
        <v>0</v>
      </c>
      <c r="K2398" s="367" t="str">
        <f t="shared" si="156"/>
        <v>F</v>
      </c>
      <c r="L239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8" s="367" t="str">
        <f>"SS2016"&amp;"-"&amp;D2398&amp;"-"&amp;'Order Form'!$P$3&amp;"-5"</f>
        <v>SS2016-0-1-5</v>
      </c>
    </row>
    <row r="2399" spans="1:13" x14ac:dyDescent="0.25">
      <c r="A2399" s="364">
        <f>'Order Form'!A466</f>
        <v>111369</v>
      </c>
      <c r="B2399" s="365">
        <f t="shared" ref="B2399:B2436" si="158">A2399</f>
        <v>111369</v>
      </c>
      <c r="C2399" s="366">
        <f t="shared" ref="C2399:C2436" si="159">IF(B2399=0,A2399,B2399)</f>
        <v>111369</v>
      </c>
      <c r="D2399" s="367">
        <f>'Order Form'!$N$2</f>
        <v>0</v>
      </c>
      <c r="E2399" s="368">
        <f>'Order Form'!$O$11</f>
        <v>0</v>
      </c>
      <c r="F2399" s="368" t="str">
        <f>IF(ISBLANK('Order Form'!$O$12),"",'Order Form'!$O$12)</f>
        <v/>
      </c>
      <c r="G2399" s="369">
        <f t="shared" ca="1" si="157"/>
        <v>42157</v>
      </c>
      <c r="H2399" s="370">
        <f>'Order Form'!$O$13</f>
        <v>0</v>
      </c>
      <c r="I2399" s="371">
        <f>'Order Form'!E466</f>
        <v>9.5</v>
      </c>
      <c r="J2399" s="372">
        <f>'Order Form'!O466</f>
        <v>0</v>
      </c>
      <c r="K2399" s="367" t="str">
        <f t="shared" ref="K2399:K2436" si="160">IF(J2399=0,"F","T")</f>
        <v>F</v>
      </c>
      <c r="L239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399" s="367" t="str">
        <f>"SS2016"&amp;"-"&amp;D2399&amp;"-"&amp;'Order Form'!$P$3&amp;"-5"</f>
        <v>SS2016-0-1-5</v>
      </c>
    </row>
    <row r="2400" spans="1:13" x14ac:dyDescent="0.25">
      <c r="A2400" s="364">
        <f>'Order Form'!A467</f>
        <v>111368</v>
      </c>
      <c r="B2400" s="365">
        <f t="shared" si="158"/>
        <v>111368</v>
      </c>
      <c r="C2400" s="366">
        <f t="shared" si="159"/>
        <v>111368</v>
      </c>
      <c r="D2400" s="367">
        <f>'Order Form'!$N$2</f>
        <v>0</v>
      </c>
      <c r="E2400" s="368">
        <f>'Order Form'!$O$11</f>
        <v>0</v>
      </c>
      <c r="F2400" s="368" t="str">
        <f>IF(ISBLANK('Order Form'!$O$12),"",'Order Form'!$O$12)</f>
        <v/>
      </c>
      <c r="G2400" s="369">
        <f t="shared" ca="1" si="157"/>
        <v>42157</v>
      </c>
      <c r="H2400" s="370">
        <f>'Order Form'!$O$13</f>
        <v>0</v>
      </c>
      <c r="I2400" s="371">
        <f>'Order Form'!E467</f>
        <v>9.5</v>
      </c>
      <c r="J2400" s="372">
        <f>'Order Form'!O467</f>
        <v>0</v>
      </c>
      <c r="K2400" s="367" t="str">
        <f t="shared" si="160"/>
        <v>F</v>
      </c>
      <c r="L240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0" s="367" t="str">
        <f>"SS2016"&amp;"-"&amp;D2400&amp;"-"&amp;'Order Form'!$P$3&amp;"-5"</f>
        <v>SS2016-0-1-5</v>
      </c>
    </row>
    <row r="2401" spans="1:13" x14ac:dyDescent="0.25">
      <c r="A2401" s="364">
        <f>'Order Form'!A468</f>
        <v>108945</v>
      </c>
      <c r="B2401" s="365">
        <f t="shared" si="158"/>
        <v>108945</v>
      </c>
      <c r="C2401" s="366">
        <f t="shared" si="159"/>
        <v>108945</v>
      </c>
      <c r="D2401" s="367">
        <f>'Order Form'!$N$2</f>
        <v>0</v>
      </c>
      <c r="E2401" s="368">
        <f>'Order Form'!$O$11</f>
        <v>0</v>
      </c>
      <c r="F2401" s="368" t="str">
        <f>IF(ISBLANK('Order Form'!$O$12),"",'Order Form'!$O$12)</f>
        <v/>
      </c>
      <c r="G2401" s="369">
        <f t="shared" ca="1" si="157"/>
        <v>42157</v>
      </c>
      <c r="H2401" s="370">
        <f>'Order Form'!$O$13</f>
        <v>0</v>
      </c>
      <c r="I2401" s="371">
        <f>'Order Form'!E468</f>
        <v>9.5</v>
      </c>
      <c r="J2401" s="372">
        <f>'Order Form'!O468</f>
        <v>0</v>
      </c>
      <c r="K2401" s="367" t="str">
        <f t="shared" si="160"/>
        <v>F</v>
      </c>
      <c r="L240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1" s="367" t="str">
        <f>"SS2016"&amp;"-"&amp;D2401&amp;"-"&amp;'Order Form'!$P$3&amp;"-5"</f>
        <v>SS2016-0-1-5</v>
      </c>
    </row>
    <row r="2402" spans="1:13" x14ac:dyDescent="0.25">
      <c r="A2402" s="364">
        <f>'Order Form'!A469</f>
        <v>108176</v>
      </c>
      <c r="B2402" s="365">
        <f t="shared" si="158"/>
        <v>108176</v>
      </c>
      <c r="C2402" s="366">
        <f t="shared" si="159"/>
        <v>108176</v>
      </c>
      <c r="D2402" s="367">
        <f>'Order Form'!$N$2</f>
        <v>0</v>
      </c>
      <c r="E2402" s="368">
        <f>'Order Form'!$O$11</f>
        <v>0</v>
      </c>
      <c r="F2402" s="368" t="str">
        <f>IF(ISBLANK('Order Form'!$O$12),"",'Order Form'!$O$12)</f>
        <v/>
      </c>
      <c r="G2402" s="369">
        <f t="shared" ca="1" si="157"/>
        <v>42157</v>
      </c>
      <c r="H2402" s="370">
        <f>'Order Form'!$O$13</f>
        <v>0</v>
      </c>
      <c r="I2402" s="371">
        <f>'Order Form'!E469</f>
        <v>9.5</v>
      </c>
      <c r="J2402" s="372">
        <f>'Order Form'!O469</f>
        <v>0</v>
      </c>
      <c r="K2402" s="367" t="str">
        <f t="shared" si="160"/>
        <v>F</v>
      </c>
      <c r="L240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2" s="367" t="str">
        <f>"SS2016"&amp;"-"&amp;D2402&amp;"-"&amp;'Order Form'!$P$3&amp;"-5"</f>
        <v>SS2016-0-1-5</v>
      </c>
    </row>
    <row r="2403" spans="1:13" x14ac:dyDescent="0.25">
      <c r="A2403" s="364">
        <f>'Order Form'!A470</f>
        <v>108363</v>
      </c>
      <c r="B2403" s="365">
        <f t="shared" si="158"/>
        <v>108363</v>
      </c>
      <c r="C2403" s="366">
        <f t="shared" si="159"/>
        <v>108363</v>
      </c>
      <c r="D2403" s="367">
        <f>'Order Form'!$N$2</f>
        <v>0</v>
      </c>
      <c r="E2403" s="368">
        <f>'Order Form'!$O$11</f>
        <v>0</v>
      </c>
      <c r="F2403" s="368" t="str">
        <f>IF(ISBLANK('Order Form'!$O$12),"",'Order Form'!$O$12)</f>
        <v/>
      </c>
      <c r="G2403" s="369">
        <f t="shared" ca="1" si="157"/>
        <v>42157</v>
      </c>
      <c r="H2403" s="370">
        <f>'Order Form'!$O$13</f>
        <v>0</v>
      </c>
      <c r="I2403" s="371">
        <f>'Order Form'!E470</f>
        <v>9.5</v>
      </c>
      <c r="J2403" s="372">
        <f>'Order Form'!O470</f>
        <v>0</v>
      </c>
      <c r="K2403" s="367" t="str">
        <f t="shared" si="160"/>
        <v>F</v>
      </c>
      <c r="L240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3" s="367" t="str">
        <f>"SS2016"&amp;"-"&amp;D2403&amp;"-"&amp;'Order Form'!$P$3&amp;"-5"</f>
        <v>SS2016-0-1-5</v>
      </c>
    </row>
    <row r="2404" spans="1:13" x14ac:dyDescent="0.25">
      <c r="A2404" s="364">
        <f>'Order Form'!A471</f>
        <v>108360</v>
      </c>
      <c r="B2404" s="365">
        <f t="shared" si="158"/>
        <v>108360</v>
      </c>
      <c r="C2404" s="366">
        <f t="shared" si="159"/>
        <v>108360</v>
      </c>
      <c r="D2404" s="367">
        <f>'Order Form'!$N$2</f>
        <v>0</v>
      </c>
      <c r="E2404" s="368">
        <f>'Order Form'!$O$11</f>
        <v>0</v>
      </c>
      <c r="F2404" s="368" t="str">
        <f>IF(ISBLANK('Order Form'!$O$12),"",'Order Form'!$O$12)</f>
        <v/>
      </c>
      <c r="G2404" s="369">
        <f t="shared" ca="1" si="157"/>
        <v>42157</v>
      </c>
      <c r="H2404" s="370">
        <f>'Order Form'!$O$13</f>
        <v>0</v>
      </c>
      <c r="I2404" s="371">
        <f>'Order Form'!E471</f>
        <v>9.5</v>
      </c>
      <c r="J2404" s="372">
        <f>'Order Form'!O471</f>
        <v>0</v>
      </c>
      <c r="K2404" s="367" t="str">
        <f t="shared" si="160"/>
        <v>F</v>
      </c>
      <c r="L240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4" s="367" t="str">
        <f>"SS2016"&amp;"-"&amp;D2404&amp;"-"&amp;'Order Form'!$P$3&amp;"-5"</f>
        <v>SS2016-0-1-5</v>
      </c>
    </row>
    <row r="2405" spans="1:13" x14ac:dyDescent="0.25">
      <c r="A2405" s="364">
        <f>'Order Form'!A472</f>
        <v>108362</v>
      </c>
      <c r="B2405" s="365">
        <f t="shared" si="158"/>
        <v>108362</v>
      </c>
      <c r="C2405" s="366">
        <f t="shared" si="159"/>
        <v>108362</v>
      </c>
      <c r="D2405" s="367">
        <f>'Order Form'!$N$2</f>
        <v>0</v>
      </c>
      <c r="E2405" s="368">
        <f>'Order Form'!$O$11</f>
        <v>0</v>
      </c>
      <c r="F2405" s="368" t="str">
        <f>IF(ISBLANK('Order Form'!$O$12),"",'Order Form'!$O$12)</f>
        <v/>
      </c>
      <c r="G2405" s="369">
        <f t="shared" ca="1" si="157"/>
        <v>42157</v>
      </c>
      <c r="H2405" s="370">
        <f>'Order Form'!$O$13</f>
        <v>0</v>
      </c>
      <c r="I2405" s="371">
        <f>'Order Form'!E472</f>
        <v>9.5</v>
      </c>
      <c r="J2405" s="372">
        <f>'Order Form'!O472</f>
        <v>0</v>
      </c>
      <c r="K2405" s="367" t="str">
        <f t="shared" si="160"/>
        <v>F</v>
      </c>
      <c r="L240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5" s="367" t="str">
        <f>"SS2016"&amp;"-"&amp;D2405&amp;"-"&amp;'Order Form'!$P$3&amp;"-5"</f>
        <v>SS2016-0-1-5</v>
      </c>
    </row>
    <row r="2406" spans="1:13" x14ac:dyDescent="0.25">
      <c r="A2406" s="364">
        <f>'Order Form'!A473</f>
        <v>108357</v>
      </c>
      <c r="B2406" s="365">
        <f t="shared" si="158"/>
        <v>108357</v>
      </c>
      <c r="C2406" s="366">
        <f t="shared" si="159"/>
        <v>108357</v>
      </c>
      <c r="D2406" s="367">
        <f>'Order Form'!$N$2</f>
        <v>0</v>
      </c>
      <c r="E2406" s="368">
        <f>'Order Form'!$O$11</f>
        <v>0</v>
      </c>
      <c r="F2406" s="368" t="str">
        <f>IF(ISBLANK('Order Form'!$O$12),"",'Order Form'!$O$12)</f>
        <v/>
      </c>
      <c r="G2406" s="369">
        <f t="shared" ca="1" si="157"/>
        <v>42157</v>
      </c>
      <c r="H2406" s="370">
        <f>'Order Form'!$O$13</f>
        <v>0</v>
      </c>
      <c r="I2406" s="371">
        <f>'Order Form'!E473</f>
        <v>9.5</v>
      </c>
      <c r="J2406" s="372">
        <f>'Order Form'!O473</f>
        <v>0</v>
      </c>
      <c r="K2406" s="367" t="str">
        <f t="shared" si="160"/>
        <v>F</v>
      </c>
      <c r="L240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6" s="367" t="str">
        <f>"SS2016"&amp;"-"&amp;D2406&amp;"-"&amp;'Order Form'!$P$3&amp;"-5"</f>
        <v>SS2016-0-1-5</v>
      </c>
    </row>
    <row r="2407" spans="1:13" x14ac:dyDescent="0.25">
      <c r="A2407" s="364">
        <f>'Order Form'!A474</f>
        <v>108671</v>
      </c>
      <c r="B2407" s="365">
        <f t="shared" si="158"/>
        <v>108671</v>
      </c>
      <c r="C2407" s="366">
        <f t="shared" si="159"/>
        <v>108671</v>
      </c>
      <c r="D2407" s="367">
        <f>'Order Form'!$N$2</f>
        <v>0</v>
      </c>
      <c r="E2407" s="368">
        <f>'Order Form'!$O$11</f>
        <v>0</v>
      </c>
      <c r="F2407" s="368" t="str">
        <f>IF(ISBLANK('Order Form'!$O$12),"",'Order Form'!$O$12)</f>
        <v/>
      </c>
      <c r="G2407" s="369">
        <f t="shared" ca="1" si="157"/>
        <v>42157</v>
      </c>
      <c r="H2407" s="370">
        <f>'Order Form'!$O$13</f>
        <v>0</v>
      </c>
      <c r="I2407" s="371">
        <f>'Order Form'!E474</f>
        <v>11</v>
      </c>
      <c r="J2407" s="372">
        <f>'Order Form'!O474</f>
        <v>0</v>
      </c>
      <c r="K2407" s="367" t="str">
        <f t="shared" si="160"/>
        <v>F</v>
      </c>
      <c r="L240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7" s="367" t="str">
        <f>"SS2016"&amp;"-"&amp;D2407&amp;"-"&amp;'Order Form'!$P$3&amp;"-5"</f>
        <v>SS2016-0-1-5</v>
      </c>
    </row>
    <row r="2408" spans="1:13" x14ac:dyDescent="0.25">
      <c r="A2408" s="364">
        <f>'Order Form'!A475</f>
        <v>108672</v>
      </c>
      <c r="B2408" s="365">
        <f t="shared" si="158"/>
        <v>108672</v>
      </c>
      <c r="C2408" s="366">
        <f t="shared" si="159"/>
        <v>108672</v>
      </c>
      <c r="D2408" s="367">
        <f>'Order Form'!$N$2</f>
        <v>0</v>
      </c>
      <c r="E2408" s="368">
        <f>'Order Form'!$O$11</f>
        <v>0</v>
      </c>
      <c r="F2408" s="368" t="str">
        <f>IF(ISBLANK('Order Form'!$O$12),"",'Order Form'!$O$12)</f>
        <v/>
      </c>
      <c r="G2408" s="369">
        <f t="shared" ca="1" si="157"/>
        <v>42157</v>
      </c>
      <c r="H2408" s="370">
        <f>'Order Form'!$O$13</f>
        <v>0</v>
      </c>
      <c r="I2408" s="371">
        <f>'Order Form'!E475</f>
        <v>11</v>
      </c>
      <c r="J2408" s="372">
        <f>'Order Form'!O475</f>
        <v>0</v>
      </c>
      <c r="K2408" s="367" t="str">
        <f t="shared" si="160"/>
        <v>F</v>
      </c>
      <c r="L240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8" s="367" t="str">
        <f>"SS2016"&amp;"-"&amp;D2408&amp;"-"&amp;'Order Form'!$P$3&amp;"-5"</f>
        <v>SS2016-0-1-5</v>
      </c>
    </row>
    <row r="2409" spans="1:13" x14ac:dyDescent="0.25">
      <c r="A2409" s="364">
        <f>'Order Form'!A476</f>
        <v>108669</v>
      </c>
      <c r="B2409" s="365">
        <f t="shared" si="158"/>
        <v>108669</v>
      </c>
      <c r="C2409" s="366">
        <f t="shared" si="159"/>
        <v>108669</v>
      </c>
      <c r="D2409" s="367">
        <f>'Order Form'!$N$2</f>
        <v>0</v>
      </c>
      <c r="E2409" s="368">
        <f>'Order Form'!$O$11</f>
        <v>0</v>
      </c>
      <c r="F2409" s="368" t="str">
        <f>IF(ISBLANK('Order Form'!$O$12),"",'Order Form'!$O$12)</f>
        <v/>
      </c>
      <c r="G2409" s="369">
        <f t="shared" ca="1" si="157"/>
        <v>42157</v>
      </c>
      <c r="H2409" s="370">
        <f>'Order Form'!$O$13</f>
        <v>0</v>
      </c>
      <c r="I2409" s="371">
        <f>'Order Form'!E476</f>
        <v>11</v>
      </c>
      <c r="J2409" s="372">
        <f>'Order Form'!O476</f>
        <v>0</v>
      </c>
      <c r="K2409" s="367" t="str">
        <f t="shared" si="160"/>
        <v>F</v>
      </c>
      <c r="L240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09" s="367" t="str">
        <f>"SS2016"&amp;"-"&amp;D2409&amp;"-"&amp;'Order Form'!$P$3&amp;"-5"</f>
        <v>SS2016-0-1-5</v>
      </c>
    </row>
    <row r="2410" spans="1:13" x14ac:dyDescent="0.25">
      <c r="A2410" s="364">
        <f>'Order Form'!A477</f>
        <v>108711</v>
      </c>
      <c r="B2410" s="365">
        <f t="shared" si="158"/>
        <v>108711</v>
      </c>
      <c r="C2410" s="366">
        <f t="shared" si="159"/>
        <v>108711</v>
      </c>
      <c r="D2410" s="367">
        <f>'Order Form'!$N$2</f>
        <v>0</v>
      </c>
      <c r="E2410" s="368">
        <f>'Order Form'!$O$11</f>
        <v>0</v>
      </c>
      <c r="F2410" s="368" t="str">
        <f>IF(ISBLANK('Order Form'!$O$12),"",'Order Form'!$O$12)</f>
        <v/>
      </c>
      <c r="G2410" s="369">
        <f t="shared" ca="1" si="157"/>
        <v>42157</v>
      </c>
      <c r="H2410" s="370">
        <f>'Order Form'!$O$13</f>
        <v>0</v>
      </c>
      <c r="I2410" s="371">
        <f>'Order Form'!E477</f>
        <v>11</v>
      </c>
      <c r="J2410" s="372">
        <f>'Order Form'!O477</f>
        <v>0</v>
      </c>
      <c r="K2410" s="367" t="str">
        <f t="shared" si="160"/>
        <v>F</v>
      </c>
      <c r="L241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0" s="367" t="str">
        <f>"SS2016"&amp;"-"&amp;D2410&amp;"-"&amp;'Order Form'!$P$3&amp;"-5"</f>
        <v>SS2016-0-1-5</v>
      </c>
    </row>
    <row r="2411" spans="1:13" x14ac:dyDescent="0.25">
      <c r="A2411" s="364">
        <f>'Order Form'!A478</f>
        <v>108670</v>
      </c>
      <c r="B2411" s="365">
        <f t="shared" si="158"/>
        <v>108670</v>
      </c>
      <c r="C2411" s="366">
        <f t="shared" si="159"/>
        <v>108670</v>
      </c>
      <c r="D2411" s="367">
        <f>'Order Form'!$N$2</f>
        <v>0</v>
      </c>
      <c r="E2411" s="368">
        <f>'Order Form'!$O$11</f>
        <v>0</v>
      </c>
      <c r="F2411" s="368" t="str">
        <f>IF(ISBLANK('Order Form'!$O$12),"",'Order Form'!$O$12)</f>
        <v/>
      </c>
      <c r="G2411" s="369">
        <f t="shared" ca="1" si="157"/>
        <v>42157</v>
      </c>
      <c r="H2411" s="370">
        <f>'Order Form'!$O$13</f>
        <v>0</v>
      </c>
      <c r="I2411" s="371">
        <f>'Order Form'!E478</f>
        <v>11</v>
      </c>
      <c r="J2411" s="372">
        <f>'Order Form'!O478</f>
        <v>0</v>
      </c>
      <c r="K2411" s="367" t="str">
        <f t="shared" si="160"/>
        <v>F</v>
      </c>
      <c r="L241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1" s="367" t="str">
        <f>"SS2016"&amp;"-"&amp;D2411&amp;"-"&amp;'Order Form'!$P$3&amp;"-5"</f>
        <v>SS2016-0-1-5</v>
      </c>
    </row>
    <row r="2412" spans="1:13" x14ac:dyDescent="0.25">
      <c r="A2412" s="364">
        <f>'Order Form'!A479</f>
        <v>108667</v>
      </c>
      <c r="B2412" s="365">
        <f t="shared" si="158"/>
        <v>108667</v>
      </c>
      <c r="C2412" s="366">
        <f t="shared" si="159"/>
        <v>108667</v>
      </c>
      <c r="D2412" s="367">
        <f>'Order Form'!$N$2</f>
        <v>0</v>
      </c>
      <c r="E2412" s="368">
        <f>'Order Form'!$O$11</f>
        <v>0</v>
      </c>
      <c r="F2412" s="368" t="str">
        <f>IF(ISBLANK('Order Form'!$O$12),"",'Order Form'!$O$12)</f>
        <v/>
      </c>
      <c r="G2412" s="369">
        <f t="shared" ca="1" si="157"/>
        <v>42157</v>
      </c>
      <c r="H2412" s="370">
        <f>'Order Form'!$O$13</f>
        <v>0</v>
      </c>
      <c r="I2412" s="371">
        <f>'Order Form'!E479</f>
        <v>11</v>
      </c>
      <c r="J2412" s="372">
        <f>'Order Form'!O479</f>
        <v>0</v>
      </c>
      <c r="K2412" s="367" t="str">
        <f t="shared" si="160"/>
        <v>F</v>
      </c>
      <c r="L241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2" s="367" t="str">
        <f>"SS2016"&amp;"-"&amp;D2412&amp;"-"&amp;'Order Form'!$P$3&amp;"-5"</f>
        <v>SS2016-0-1-5</v>
      </c>
    </row>
    <row r="2413" spans="1:13" x14ac:dyDescent="0.25">
      <c r="A2413" s="364">
        <f>'Order Form'!A480</f>
        <v>111683.70699999999</v>
      </c>
      <c r="B2413" s="365">
        <f t="shared" si="158"/>
        <v>111683.70699999999</v>
      </c>
      <c r="C2413" s="366">
        <f t="shared" si="159"/>
        <v>111683.70699999999</v>
      </c>
      <c r="D2413" s="367">
        <f>'Order Form'!$N$2</f>
        <v>0</v>
      </c>
      <c r="E2413" s="368">
        <f>'Order Form'!$O$11</f>
        <v>0</v>
      </c>
      <c r="F2413" s="368" t="str">
        <f>IF(ISBLANK('Order Form'!$O$12),"",'Order Form'!$O$12)</f>
        <v/>
      </c>
      <c r="G2413" s="369">
        <f t="shared" ca="1" si="157"/>
        <v>42157</v>
      </c>
      <c r="H2413" s="370">
        <f>'Order Form'!$O$13</f>
        <v>0</v>
      </c>
      <c r="I2413" s="371">
        <f>'Order Form'!E480</f>
        <v>11</v>
      </c>
      <c r="J2413" s="372">
        <f>'Order Form'!O480</f>
        <v>0</v>
      </c>
      <c r="K2413" s="367" t="str">
        <f t="shared" si="160"/>
        <v>F</v>
      </c>
      <c r="L241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3" s="367" t="str">
        <f>"SS2016"&amp;"-"&amp;D2413&amp;"-"&amp;'Order Form'!$P$3&amp;"-5"</f>
        <v>SS2016-0-1-5</v>
      </c>
    </row>
    <row r="2414" spans="1:13" x14ac:dyDescent="0.25">
      <c r="A2414" s="364">
        <f>'Order Form'!A481</f>
        <v>111684.73699999999</v>
      </c>
      <c r="B2414" s="365">
        <f t="shared" si="158"/>
        <v>111684.73699999999</v>
      </c>
      <c r="C2414" s="366">
        <f t="shared" si="159"/>
        <v>111684.73699999999</v>
      </c>
      <c r="D2414" s="367">
        <f>'Order Form'!$N$2</f>
        <v>0</v>
      </c>
      <c r="E2414" s="368">
        <f>'Order Form'!$O$11</f>
        <v>0</v>
      </c>
      <c r="F2414" s="368" t="str">
        <f>IF(ISBLANK('Order Form'!$O$12),"",'Order Form'!$O$12)</f>
        <v/>
      </c>
      <c r="G2414" s="369">
        <f t="shared" ca="1" si="157"/>
        <v>42157</v>
      </c>
      <c r="H2414" s="370">
        <f>'Order Form'!$O$13</f>
        <v>0</v>
      </c>
      <c r="I2414" s="371">
        <f>'Order Form'!E481</f>
        <v>11</v>
      </c>
      <c r="J2414" s="372">
        <f>'Order Form'!O481</f>
        <v>0</v>
      </c>
      <c r="K2414" s="367" t="str">
        <f t="shared" si="160"/>
        <v>F</v>
      </c>
      <c r="L241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4" s="367" t="str">
        <f>"SS2016"&amp;"-"&amp;D2414&amp;"-"&amp;'Order Form'!$P$3&amp;"-5"</f>
        <v>SS2016-0-1-5</v>
      </c>
    </row>
    <row r="2415" spans="1:13" x14ac:dyDescent="0.25">
      <c r="A2415" s="364">
        <f>'Order Form'!A482</f>
        <v>111685.114</v>
      </c>
      <c r="B2415" s="365">
        <f t="shared" si="158"/>
        <v>111685.114</v>
      </c>
      <c r="C2415" s="366">
        <f t="shared" si="159"/>
        <v>111685.114</v>
      </c>
      <c r="D2415" s="367">
        <f>'Order Form'!$N$2</f>
        <v>0</v>
      </c>
      <c r="E2415" s="368">
        <f>'Order Form'!$O$11</f>
        <v>0</v>
      </c>
      <c r="F2415" s="368" t="str">
        <f>IF(ISBLANK('Order Form'!$O$12),"",'Order Form'!$O$12)</f>
        <v/>
      </c>
      <c r="G2415" s="369">
        <f t="shared" ca="1" si="157"/>
        <v>42157</v>
      </c>
      <c r="H2415" s="370">
        <f>'Order Form'!$O$13</f>
        <v>0</v>
      </c>
      <c r="I2415" s="371">
        <f>'Order Form'!E482</f>
        <v>11</v>
      </c>
      <c r="J2415" s="372">
        <f>'Order Form'!O482</f>
        <v>0</v>
      </c>
      <c r="K2415" s="367" t="str">
        <f t="shared" si="160"/>
        <v>F</v>
      </c>
      <c r="L241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5" s="367" t="str">
        <f>"SS2016"&amp;"-"&amp;D2415&amp;"-"&amp;'Order Form'!$P$3&amp;"-5"</f>
        <v>SS2016-0-1-5</v>
      </c>
    </row>
    <row r="2416" spans="1:13" x14ac:dyDescent="0.25">
      <c r="A2416" s="364">
        <f>'Order Form'!A483</f>
        <v>111686.538</v>
      </c>
      <c r="B2416" s="365">
        <f t="shared" si="158"/>
        <v>111686.538</v>
      </c>
      <c r="C2416" s="366">
        <f t="shared" si="159"/>
        <v>111686.538</v>
      </c>
      <c r="D2416" s="367">
        <f>'Order Form'!$N$2</f>
        <v>0</v>
      </c>
      <c r="E2416" s="368">
        <f>'Order Form'!$O$11</f>
        <v>0</v>
      </c>
      <c r="F2416" s="368" t="str">
        <f>IF(ISBLANK('Order Form'!$O$12),"",'Order Form'!$O$12)</f>
        <v/>
      </c>
      <c r="G2416" s="369">
        <f t="shared" ca="1" si="157"/>
        <v>42157</v>
      </c>
      <c r="H2416" s="370">
        <f>'Order Form'!$O$13</f>
        <v>0</v>
      </c>
      <c r="I2416" s="371">
        <f>'Order Form'!E483</f>
        <v>11</v>
      </c>
      <c r="J2416" s="372">
        <f>'Order Form'!O483</f>
        <v>0</v>
      </c>
      <c r="K2416" s="367" t="str">
        <f t="shared" si="160"/>
        <v>F</v>
      </c>
      <c r="L241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6" s="367" t="str">
        <f>"SS2016"&amp;"-"&amp;D2416&amp;"-"&amp;'Order Form'!$P$3&amp;"-5"</f>
        <v>SS2016-0-1-5</v>
      </c>
    </row>
    <row r="2417" spans="1:13" x14ac:dyDescent="0.25">
      <c r="A2417" s="364">
        <f>'Order Form'!A484</f>
        <v>111687.84600000001</v>
      </c>
      <c r="B2417" s="365">
        <f t="shared" si="158"/>
        <v>111687.84600000001</v>
      </c>
      <c r="C2417" s="366">
        <f t="shared" si="159"/>
        <v>111687.84600000001</v>
      </c>
      <c r="D2417" s="367">
        <f>'Order Form'!$N$2</f>
        <v>0</v>
      </c>
      <c r="E2417" s="368">
        <f>'Order Form'!$O$11</f>
        <v>0</v>
      </c>
      <c r="F2417" s="368" t="str">
        <f>IF(ISBLANK('Order Form'!$O$12),"",'Order Form'!$O$12)</f>
        <v/>
      </c>
      <c r="G2417" s="369">
        <f t="shared" ca="1" si="157"/>
        <v>42157</v>
      </c>
      <c r="H2417" s="370">
        <f>'Order Form'!$O$13</f>
        <v>0</v>
      </c>
      <c r="I2417" s="371">
        <f>'Order Form'!E484</f>
        <v>11</v>
      </c>
      <c r="J2417" s="372">
        <f>'Order Form'!O484</f>
        <v>0</v>
      </c>
      <c r="K2417" s="367" t="str">
        <f t="shared" si="160"/>
        <v>F</v>
      </c>
      <c r="L241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7" s="367" t="str">
        <f>"SS2016"&amp;"-"&amp;D2417&amp;"-"&amp;'Order Form'!$P$3&amp;"-5"</f>
        <v>SS2016-0-1-5</v>
      </c>
    </row>
    <row r="2418" spans="1:13" x14ac:dyDescent="0.25">
      <c r="A2418" s="364">
        <f>'Order Form'!A485</f>
        <v>111688.505</v>
      </c>
      <c r="B2418" s="365">
        <f t="shared" si="158"/>
        <v>111688.505</v>
      </c>
      <c r="C2418" s="366">
        <f t="shared" si="159"/>
        <v>111688.505</v>
      </c>
      <c r="D2418" s="367">
        <f>'Order Form'!$N$2</f>
        <v>0</v>
      </c>
      <c r="E2418" s="368">
        <f>'Order Form'!$O$11</f>
        <v>0</v>
      </c>
      <c r="F2418" s="368" t="str">
        <f>IF(ISBLANK('Order Form'!$O$12),"",'Order Form'!$O$12)</f>
        <v/>
      </c>
      <c r="G2418" s="369">
        <f t="shared" ca="1" si="157"/>
        <v>42157</v>
      </c>
      <c r="H2418" s="370">
        <f>'Order Form'!$O$13</f>
        <v>0</v>
      </c>
      <c r="I2418" s="371">
        <f>'Order Form'!E485</f>
        <v>11</v>
      </c>
      <c r="J2418" s="372">
        <f>'Order Form'!O485</f>
        <v>0</v>
      </c>
      <c r="K2418" s="367" t="str">
        <f t="shared" si="160"/>
        <v>F</v>
      </c>
      <c r="L241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8" s="367" t="str">
        <f>"SS2016"&amp;"-"&amp;D2418&amp;"-"&amp;'Order Form'!$P$3&amp;"-5"</f>
        <v>SS2016-0-1-5</v>
      </c>
    </row>
    <row r="2419" spans="1:13" x14ac:dyDescent="0.25">
      <c r="A2419" s="364">
        <f>'Order Form'!A486</f>
        <v>100282</v>
      </c>
      <c r="B2419" s="365">
        <f t="shared" si="158"/>
        <v>100282</v>
      </c>
      <c r="C2419" s="366">
        <f t="shared" si="159"/>
        <v>100282</v>
      </c>
      <c r="D2419" s="367">
        <f>'Order Form'!$N$2</f>
        <v>0</v>
      </c>
      <c r="E2419" s="368">
        <f>'Order Form'!$O$11</f>
        <v>0</v>
      </c>
      <c r="F2419" s="368" t="str">
        <f>IF(ISBLANK('Order Form'!$O$12),"",'Order Form'!$O$12)</f>
        <v/>
      </c>
      <c r="G2419" s="369">
        <f t="shared" ca="1" si="157"/>
        <v>42157</v>
      </c>
      <c r="H2419" s="370">
        <f>'Order Form'!$O$13</f>
        <v>0</v>
      </c>
      <c r="I2419" s="371">
        <f>'Order Form'!E486</f>
        <v>6</v>
      </c>
      <c r="J2419" s="372">
        <f>'Order Form'!O486</f>
        <v>0</v>
      </c>
      <c r="K2419" s="367" t="str">
        <f t="shared" si="160"/>
        <v>F</v>
      </c>
      <c r="L241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19" s="367" t="str">
        <f>"SS2016"&amp;"-"&amp;D2419&amp;"-"&amp;'Order Form'!$P$3&amp;"-5"</f>
        <v>SS2016-0-1-5</v>
      </c>
    </row>
    <row r="2420" spans="1:13" x14ac:dyDescent="0.25">
      <c r="A2420" s="364">
        <f>'Order Form'!A487</f>
        <v>100283</v>
      </c>
      <c r="B2420" s="365">
        <f t="shared" si="158"/>
        <v>100283</v>
      </c>
      <c r="C2420" s="366">
        <f t="shared" si="159"/>
        <v>100283</v>
      </c>
      <c r="D2420" s="367">
        <f>'Order Form'!$N$2</f>
        <v>0</v>
      </c>
      <c r="E2420" s="368">
        <f>'Order Form'!$O$11</f>
        <v>0</v>
      </c>
      <c r="F2420" s="368" t="str">
        <f>IF(ISBLANK('Order Form'!$O$12),"",'Order Form'!$O$12)</f>
        <v/>
      </c>
      <c r="G2420" s="369">
        <f t="shared" ca="1" si="157"/>
        <v>42157</v>
      </c>
      <c r="H2420" s="370">
        <f>'Order Form'!$O$13</f>
        <v>0</v>
      </c>
      <c r="I2420" s="371">
        <f>'Order Form'!E487</f>
        <v>6</v>
      </c>
      <c r="J2420" s="372">
        <f>'Order Form'!O487</f>
        <v>0</v>
      </c>
      <c r="K2420" s="367" t="str">
        <f t="shared" si="160"/>
        <v>F</v>
      </c>
      <c r="L242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0" s="367" t="str">
        <f>"SS2016"&amp;"-"&amp;D2420&amp;"-"&amp;'Order Form'!$P$3&amp;"-5"</f>
        <v>SS2016-0-1-5</v>
      </c>
    </row>
    <row r="2421" spans="1:13" x14ac:dyDescent="0.25">
      <c r="A2421" s="364">
        <f>'Order Form'!A488</f>
        <v>111373</v>
      </c>
      <c r="B2421" s="365">
        <f t="shared" si="158"/>
        <v>111373</v>
      </c>
      <c r="C2421" s="366">
        <f t="shared" si="159"/>
        <v>111373</v>
      </c>
      <c r="D2421" s="367">
        <f>'Order Form'!$N$2</f>
        <v>0</v>
      </c>
      <c r="E2421" s="368">
        <f>'Order Form'!$O$11</f>
        <v>0</v>
      </c>
      <c r="F2421" s="368" t="str">
        <f>IF(ISBLANK('Order Form'!$O$12),"",'Order Form'!$O$12)</f>
        <v/>
      </c>
      <c r="G2421" s="369">
        <f t="shared" ca="1" si="157"/>
        <v>42157</v>
      </c>
      <c r="H2421" s="370">
        <f>'Order Form'!$O$13</f>
        <v>0</v>
      </c>
      <c r="I2421" s="371">
        <f>'Order Form'!E488</f>
        <v>6</v>
      </c>
      <c r="J2421" s="372">
        <f>'Order Form'!O488</f>
        <v>0</v>
      </c>
      <c r="K2421" s="367" t="str">
        <f t="shared" si="160"/>
        <v>F</v>
      </c>
      <c r="L242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1" s="367" t="str">
        <f>"SS2016"&amp;"-"&amp;D2421&amp;"-"&amp;'Order Form'!$P$3&amp;"-5"</f>
        <v>SS2016-0-1-5</v>
      </c>
    </row>
    <row r="2422" spans="1:13" x14ac:dyDescent="0.25">
      <c r="A2422" s="364">
        <f>'Order Form'!A489</f>
        <v>111374</v>
      </c>
      <c r="B2422" s="365">
        <f t="shared" si="158"/>
        <v>111374</v>
      </c>
      <c r="C2422" s="366">
        <f t="shared" si="159"/>
        <v>111374</v>
      </c>
      <c r="D2422" s="367">
        <f>'Order Form'!$N$2</f>
        <v>0</v>
      </c>
      <c r="E2422" s="368">
        <f>'Order Form'!$O$11</f>
        <v>0</v>
      </c>
      <c r="F2422" s="368" t="str">
        <f>IF(ISBLANK('Order Form'!$O$12),"",'Order Form'!$O$12)</f>
        <v/>
      </c>
      <c r="G2422" s="369">
        <f t="shared" ca="1" si="157"/>
        <v>42157</v>
      </c>
      <c r="H2422" s="370">
        <f>'Order Form'!$O$13</f>
        <v>0</v>
      </c>
      <c r="I2422" s="371">
        <f>'Order Form'!E489</f>
        <v>6</v>
      </c>
      <c r="J2422" s="372">
        <f>'Order Form'!O489</f>
        <v>0</v>
      </c>
      <c r="K2422" s="367" t="str">
        <f t="shared" si="160"/>
        <v>F</v>
      </c>
      <c r="L242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2" s="367" t="str">
        <f>"SS2016"&amp;"-"&amp;D2422&amp;"-"&amp;'Order Form'!$P$3&amp;"-5"</f>
        <v>SS2016-0-1-5</v>
      </c>
    </row>
    <row r="2423" spans="1:13" x14ac:dyDescent="0.25">
      <c r="A2423" s="364">
        <f>'Order Form'!A490</f>
        <v>105775</v>
      </c>
      <c r="B2423" s="365">
        <f t="shared" si="158"/>
        <v>105775</v>
      </c>
      <c r="C2423" s="366">
        <f t="shared" si="159"/>
        <v>105775</v>
      </c>
      <c r="D2423" s="367">
        <f>'Order Form'!$N$2</f>
        <v>0</v>
      </c>
      <c r="E2423" s="368">
        <f>'Order Form'!$O$11</f>
        <v>0</v>
      </c>
      <c r="F2423" s="368" t="str">
        <f>IF(ISBLANK('Order Form'!$O$12),"",'Order Form'!$O$12)</f>
        <v/>
      </c>
      <c r="G2423" s="369">
        <f t="shared" ca="1" si="157"/>
        <v>42157</v>
      </c>
      <c r="H2423" s="370">
        <f>'Order Form'!$O$13</f>
        <v>0</v>
      </c>
      <c r="I2423" s="371">
        <f>'Order Form'!E490</f>
        <v>6</v>
      </c>
      <c r="J2423" s="372">
        <f>'Order Form'!O490</f>
        <v>0</v>
      </c>
      <c r="K2423" s="367" t="str">
        <f t="shared" si="160"/>
        <v>F</v>
      </c>
      <c r="L242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3" s="367" t="str">
        <f>"SS2016"&amp;"-"&amp;D2423&amp;"-"&amp;'Order Form'!$P$3&amp;"-5"</f>
        <v>SS2016-0-1-5</v>
      </c>
    </row>
    <row r="2424" spans="1:13" x14ac:dyDescent="0.25">
      <c r="A2424" s="364">
        <f>'Order Form'!A491</f>
        <v>105776</v>
      </c>
      <c r="B2424" s="365">
        <f t="shared" si="158"/>
        <v>105776</v>
      </c>
      <c r="C2424" s="366">
        <f t="shared" si="159"/>
        <v>105776</v>
      </c>
      <c r="D2424" s="367">
        <f>'Order Form'!$N$2</f>
        <v>0</v>
      </c>
      <c r="E2424" s="368">
        <f>'Order Form'!$O$11</f>
        <v>0</v>
      </c>
      <c r="F2424" s="368" t="str">
        <f>IF(ISBLANK('Order Form'!$O$12),"",'Order Form'!$O$12)</f>
        <v/>
      </c>
      <c r="G2424" s="369">
        <f t="shared" ca="1" si="157"/>
        <v>42157</v>
      </c>
      <c r="H2424" s="370">
        <f>'Order Form'!$O$13</f>
        <v>0</v>
      </c>
      <c r="I2424" s="371">
        <f>'Order Form'!E491</f>
        <v>6</v>
      </c>
      <c r="J2424" s="372">
        <f>'Order Form'!O491</f>
        <v>0</v>
      </c>
      <c r="K2424" s="367" t="str">
        <f t="shared" si="160"/>
        <v>F</v>
      </c>
      <c r="L242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4" s="367" t="str">
        <f>"SS2016"&amp;"-"&amp;D2424&amp;"-"&amp;'Order Form'!$P$3&amp;"-5"</f>
        <v>SS2016-0-1-5</v>
      </c>
    </row>
    <row r="2425" spans="1:13" x14ac:dyDescent="0.25">
      <c r="A2425" s="364">
        <f>'Order Form'!A492</f>
        <v>108347</v>
      </c>
      <c r="B2425" s="365">
        <f t="shared" si="158"/>
        <v>108347</v>
      </c>
      <c r="C2425" s="366">
        <f t="shared" si="159"/>
        <v>108347</v>
      </c>
      <c r="D2425" s="367">
        <f>'Order Form'!$N$2</f>
        <v>0</v>
      </c>
      <c r="E2425" s="368">
        <f>'Order Form'!$O$11</f>
        <v>0</v>
      </c>
      <c r="F2425" s="368" t="str">
        <f>IF(ISBLANK('Order Form'!$O$12),"",'Order Form'!$O$12)</f>
        <v/>
      </c>
      <c r="G2425" s="369">
        <f t="shared" ca="1" si="157"/>
        <v>42157</v>
      </c>
      <c r="H2425" s="370">
        <f>'Order Form'!$O$13</f>
        <v>0</v>
      </c>
      <c r="I2425" s="371">
        <f>'Order Form'!E492</f>
        <v>6</v>
      </c>
      <c r="J2425" s="372">
        <f>'Order Form'!O492</f>
        <v>0</v>
      </c>
      <c r="K2425" s="367" t="str">
        <f t="shared" si="160"/>
        <v>F</v>
      </c>
      <c r="L242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5" s="367" t="str">
        <f>"SS2016"&amp;"-"&amp;D2425&amp;"-"&amp;'Order Form'!$P$3&amp;"-5"</f>
        <v>SS2016-0-1-5</v>
      </c>
    </row>
    <row r="2426" spans="1:13" x14ac:dyDescent="0.25">
      <c r="A2426" s="364">
        <f>'Order Form'!A493</f>
        <v>108348</v>
      </c>
      <c r="B2426" s="365">
        <f t="shared" si="158"/>
        <v>108348</v>
      </c>
      <c r="C2426" s="366">
        <f t="shared" si="159"/>
        <v>108348</v>
      </c>
      <c r="D2426" s="367">
        <f>'Order Form'!$N$2</f>
        <v>0</v>
      </c>
      <c r="E2426" s="368">
        <f>'Order Form'!$O$11</f>
        <v>0</v>
      </c>
      <c r="F2426" s="368" t="str">
        <f>IF(ISBLANK('Order Form'!$O$12),"",'Order Form'!$O$12)</f>
        <v/>
      </c>
      <c r="G2426" s="369">
        <f t="shared" ca="1" si="157"/>
        <v>42157</v>
      </c>
      <c r="H2426" s="370">
        <f>'Order Form'!$O$13</f>
        <v>0</v>
      </c>
      <c r="I2426" s="371">
        <f>'Order Form'!E493</f>
        <v>6</v>
      </c>
      <c r="J2426" s="372">
        <f>'Order Form'!O493</f>
        <v>0</v>
      </c>
      <c r="K2426" s="367" t="str">
        <f t="shared" si="160"/>
        <v>F</v>
      </c>
      <c r="L242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6" s="367" t="str">
        <f>"SS2016"&amp;"-"&amp;D2426&amp;"-"&amp;'Order Form'!$P$3&amp;"-5"</f>
        <v>SS2016-0-1-5</v>
      </c>
    </row>
    <row r="2427" spans="1:13" x14ac:dyDescent="0.25">
      <c r="A2427" s="364">
        <f>'Order Form'!A494</f>
        <v>111371</v>
      </c>
      <c r="B2427" s="365">
        <f t="shared" si="158"/>
        <v>111371</v>
      </c>
      <c r="C2427" s="366">
        <f t="shared" si="159"/>
        <v>111371</v>
      </c>
      <c r="D2427" s="367">
        <f>'Order Form'!$N$2</f>
        <v>0</v>
      </c>
      <c r="E2427" s="368">
        <f>'Order Form'!$O$11</f>
        <v>0</v>
      </c>
      <c r="F2427" s="368" t="str">
        <f>IF(ISBLANK('Order Form'!$O$12),"",'Order Form'!$O$12)</f>
        <v/>
      </c>
      <c r="G2427" s="369">
        <f t="shared" ca="1" si="157"/>
        <v>42157</v>
      </c>
      <c r="H2427" s="370">
        <f>'Order Form'!$O$13</f>
        <v>0</v>
      </c>
      <c r="I2427" s="371">
        <f>'Order Form'!E494</f>
        <v>6</v>
      </c>
      <c r="J2427" s="372">
        <f>'Order Form'!O494</f>
        <v>0</v>
      </c>
      <c r="K2427" s="367" t="str">
        <f t="shared" si="160"/>
        <v>F</v>
      </c>
      <c r="L2427"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7" s="367" t="str">
        <f>"SS2016"&amp;"-"&amp;D2427&amp;"-"&amp;'Order Form'!$P$3&amp;"-5"</f>
        <v>SS2016-0-1-5</v>
      </c>
    </row>
    <row r="2428" spans="1:13" x14ac:dyDescent="0.25">
      <c r="A2428" s="364">
        <f>'Order Form'!A495</f>
        <v>111372</v>
      </c>
      <c r="B2428" s="365">
        <f t="shared" si="158"/>
        <v>111372</v>
      </c>
      <c r="C2428" s="366">
        <f t="shared" si="159"/>
        <v>111372</v>
      </c>
      <c r="D2428" s="367">
        <f>'Order Form'!$N$2</f>
        <v>0</v>
      </c>
      <c r="E2428" s="368">
        <f>'Order Form'!$O$11</f>
        <v>0</v>
      </c>
      <c r="F2428" s="368" t="str">
        <f>IF(ISBLANK('Order Form'!$O$12),"",'Order Form'!$O$12)</f>
        <v/>
      </c>
      <c r="G2428" s="369">
        <f t="shared" ca="1" si="157"/>
        <v>42157</v>
      </c>
      <c r="H2428" s="370">
        <f>'Order Form'!$O$13</f>
        <v>0</v>
      </c>
      <c r="I2428" s="371">
        <f>'Order Form'!E495</f>
        <v>6</v>
      </c>
      <c r="J2428" s="372">
        <f>'Order Form'!O495</f>
        <v>0</v>
      </c>
      <c r="K2428" s="367" t="str">
        <f t="shared" si="160"/>
        <v>F</v>
      </c>
      <c r="L2428"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8" s="367" t="str">
        <f>"SS2016"&amp;"-"&amp;D2428&amp;"-"&amp;'Order Form'!$P$3&amp;"-5"</f>
        <v>SS2016-0-1-5</v>
      </c>
    </row>
    <row r="2429" spans="1:13" x14ac:dyDescent="0.25">
      <c r="A2429" s="364">
        <f>'Order Form'!A496</f>
        <v>105777</v>
      </c>
      <c r="B2429" s="365">
        <f t="shared" si="158"/>
        <v>105777</v>
      </c>
      <c r="C2429" s="366">
        <f t="shared" si="159"/>
        <v>105777</v>
      </c>
      <c r="D2429" s="367">
        <f>'Order Form'!$N$2</f>
        <v>0</v>
      </c>
      <c r="E2429" s="368">
        <f>'Order Form'!$O$11</f>
        <v>0</v>
      </c>
      <c r="F2429" s="368" t="str">
        <f>IF(ISBLANK('Order Form'!$O$12),"",'Order Form'!$O$12)</f>
        <v/>
      </c>
      <c r="G2429" s="369">
        <f t="shared" ca="1" si="157"/>
        <v>42157</v>
      </c>
      <c r="H2429" s="370">
        <f>'Order Form'!$O$13</f>
        <v>0</v>
      </c>
      <c r="I2429" s="371">
        <f>'Order Form'!E496</f>
        <v>6</v>
      </c>
      <c r="J2429" s="372">
        <f>'Order Form'!O496</f>
        <v>0</v>
      </c>
      <c r="K2429" s="367" t="str">
        <f t="shared" si="160"/>
        <v>F</v>
      </c>
      <c r="L2429"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29" s="367" t="str">
        <f>"SS2016"&amp;"-"&amp;D2429&amp;"-"&amp;'Order Form'!$P$3&amp;"-5"</f>
        <v>SS2016-0-1-5</v>
      </c>
    </row>
    <row r="2430" spans="1:13" x14ac:dyDescent="0.25">
      <c r="A2430" s="364">
        <f>'Order Form'!A497</f>
        <v>105778</v>
      </c>
      <c r="B2430" s="365">
        <f t="shared" si="158"/>
        <v>105778</v>
      </c>
      <c r="C2430" s="366">
        <f t="shared" si="159"/>
        <v>105778</v>
      </c>
      <c r="D2430" s="367">
        <f>'Order Form'!$N$2</f>
        <v>0</v>
      </c>
      <c r="E2430" s="368">
        <f>'Order Form'!$O$11</f>
        <v>0</v>
      </c>
      <c r="F2430" s="368" t="str">
        <f>IF(ISBLANK('Order Form'!$O$12),"",'Order Form'!$O$12)</f>
        <v/>
      </c>
      <c r="G2430" s="369">
        <f t="shared" ca="1" si="157"/>
        <v>42157</v>
      </c>
      <c r="H2430" s="370">
        <f>'Order Form'!$O$13</f>
        <v>0</v>
      </c>
      <c r="I2430" s="371">
        <f>'Order Form'!E497</f>
        <v>6</v>
      </c>
      <c r="J2430" s="372">
        <f>'Order Form'!O497</f>
        <v>0</v>
      </c>
      <c r="K2430" s="367" t="str">
        <f t="shared" si="160"/>
        <v>F</v>
      </c>
      <c r="L2430"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30" s="367" t="str">
        <f>"SS2016"&amp;"-"&amp;D2430&amp;"-"&amp;'Order Form'!$P$3&amp;"-5"</f>
        <v>SS2016-0-1-5</v>
      </c>
    </row>
    <row r="2431" spans="1:13" x14ac:dyDescent="0.25">
      <c r="A2431" s="364">
        <f>'Order Form'!A498</f>
        <v>108349</v>
      </c>
      <c r="B2431" s="365">
        <f t="shared" si="158"/>
        <v>108349</v>
      </c>
      <c r="C2431" s="366">
        <f t="shared" si="159"/>
        <v>108349</v>
      </c>
      <c r="D2431" s="367">
        <f>'Order Form'!$N$2</f>
        <v>0</v>
      </c>
      <c r="E2431" s="368">
        <f>'Order Form'!$O$11</f>
        <v>0</v>
      </c>
      <c r="F2431" s="368" t="str">
        <f>IF(ISBLANK('Order Form'!$O$12),"",'Order Form'!$O$12)</f>
        <v/>
      </c>
      <c r="G2431" s="369">
        <f t="shared" ca="1" si="157"/>
        <v>42157</v>
      </c>
      <c r="H2431" s="370">
        <f>'Order Form'!$O$13</f>
        <v>0</v>
      </c>
      <c r="I2431" s="371">
        <f>'Order Form'!E498</f>
        <v>6</v>
      </c>
      <c r="J2431" s="372">
        <f>'Order Form'!O498</f>
        <v>0</v>
      </c>
      <c r="K2431" s="367" t="str">
        <f t="shared" si="160"/>
        <v>F</v>
      </c>
      <c r="L2431"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31" s="367" t="str">
        <f>"SS2016"&amp;"-"&amp;D2431&amp;"-"&amp;'Order Form'!$P$3&amp;"-5"</f>
        <v>SS2016-0-1-5</v>
      </c>
    </row>
    <row r="2432" spans="1:13" x14ac:dyDescent="0.25">
      <c r="A2432" s="364">
        <f>'Order Form'!A499</f>
        <v>108350</v>
      </c>
      <c r="B2432" s="365">
        <f t="shared" si="158"/>
        <v>108350</v>
      </c>
      <c r="C2432" s="366">
        <f t="shared" si="159"/>
        <v>108350</v>
      </c>
      <c r="D2432" s="367">
        <f>'Order Form'!$N$2</f>
        <v>0</v>
      </c>
      <c r="E2432" s="368">
        <f>'Order Form'!$O$11</f>
        <v>0</v>
      </c>
      <c r="F2432" s="368" t="str">
        <f>IF(ISBLANK('Order Form'!$O$12),"",'Order Form'!$O$12)</f>
        <v/>
      </c>
      <c r="G2432" s="369">
        <f t="shared" ca="1" si="157"/>
        <v>42157</v>
      </c>
      <c r="H2432" s="370">
        <f>'Order Form'!$O$13</f>
        <v>0</v>
      </c>
      <c r="I2432" s="371">
        <f>'Order Form'!E499</f>
        <v>6</v>
      </c>
      <c r="J2432" s="372">
        <f>'Order Form'!O499</f>
        <v>0</v>
      </c>
      <c r="K2432" s="367" t="str">
        <f t="shared" si="160"/>
        <v>F</v>
      </c>
      <c r="L2432"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32" s="367" t="str">
        <f>"SS2016"&amp;"-"&amp;D2432&amp;"-"&amp;'Order Form'!$P$3&amp;"-5"</f>
        <v>SS2016-0-1-5</v>
      </c>
    </row>
    <row r="2433" spans="1:13" x14ac:dyDescent="0.25">
      <c r="A2433" s="364">
        <f>'Order Form'!A500</f>
        <v>108351</v>
      </c>
      <c r="B2433" s="365">
        <f t="shared" si="158"/>
        <v>108351</v>
      </c>
      <c r="C2433" s="366">
        <f t="shared" si="159"/>
        <v>108351</v>
      </c>
      <c r="D2433" s="367">
        <f>'Order Form'!$N$2</f>
        <v>0</v>
      </c>
      <c r="E2433" s="368">
        <f>'Order Form'!$O$11</f>
        <v>0</v>
      </c>
      <c r="F2433" s="368" t="str">
        <f>IF(ISBLANK('Order Form'!$O$12),"",'Order Form'!$O$12)</f>
        <v/>
      </c>
      <c r="G2433" s="369">
        <f t="shared" ca="1" si="157"/>
        <v>42157</v>
      </c>
      <c r="H2433" s="370">
        <f>'Order Form'!$O$13</f>
        <v>0</v>
      </c>
      <c r="I2433" s="371">
        <f>'Order Form'!E500</f>
        <v>6</v>
      </c>
      <c r="J2433" s="372">
        <f>'Order Form'!O500</f>
        <v>0</v>
      </c>
      <c r="K2433" s="367" t="str">
        <f t="shared" si="160"/>
        <v>F</v>
      </c>
      <c r="L2433"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33" s="367" t="str">
        <f>"SS2016"&amp;"-"&amp;D2433&amp;"-"&amp;'Order Form'!$P$3&amp;"-5"</f>
        <v>SS2016-0-1-5</v>
      </c>
    </row>
    <row r="2434" spans="1:13" x14ac:dyDescent="0.25">
      <c r="A2434" s="364">
        <f>'Order Form'!A501</f>
        <v>108352</v>
      </c>
      <c r="B2434" s="365">
        <f t="shared" si="158"/>
        <v>108352</v>
      </c>
      <c r="C2434" s="366">
        <f t="shared" si="159"/>
        <v>108352</v>
      </c>
      <c r="D2434" s="367">
        <f>'Order Form'!$N$2</f>
        <v>0</v>
      </c>
      <c r="E2434" s="368">
        <f>'Order Form'!$O$11</f>
        <v>0</v>
      </c>
      <c r="F2434" s="368" t="str">
        <f>IF(ISBLANK('Order Form'!$O$12),"",'Order Form'!$O$12)</f>
        <v/>
      </c>
      <c r="G2434" s="369">
        <f t="shared" ref="G2434:G2436" ca="1" si="161">TODAY()</f>
        <v>42157</v>
      </c>
      <c r="H2434" s="370">
        <f>'Order Form'!$O$13</f>
        <v>0</v>
      </c>
      <c r="I2434" s="371">
        <f>'Order Form'!E501</f>
        <v>6</v>
      </c>
      <c r="J2434" s="372">
        <f>'Order Form'!O501</f>
        <v>0</v>
      </c>
      <c r="K2434" s="367" t="str">
        <f t="shared" si="160"/>
        <v>F</v>
      </c>
      <c r="L2434"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34" s="367" t="str">
        <f>"SS2016"&amp;"-"&amp;D2434&amp;"-"&amp;'Order Form'!$P$3&amp;"-5"</f>
        <v>SS2016-0-1-5</v>
      </c>
    </row>
    <row r="2435" spans="1:13" x14ac:dyDescent="0.25">
      <c r="A2435" s="364" t="str">
        <f>'Order Form'!A502</f>
        <v>111690.555.20</v>
      </c>
      <c r="B2435" s="365" t="str">
        <f t="shared" si="158"/>
        <v>111690.555.20</v>
      </c>
      <c r="C2435" s="366" t="str">
        <f t="shared" si="159"/>
        <v>111690.555.20</v>
      </c>
      <c r="D2435" s="367">
        <f>'Order Form'!$N$2</f>
        <v>0</v>
      </c>
      <c r="E2435" s="368">
        <f>'Order Form'!$O$11</f>
        <v>0</v>
      </c>
      <c r="F2435" s="368" t="str">
        <f>IF(ISBLANK('Order Form'!$O$12),"",'Order Form'!$O$12)</f>
        <v/>
      </c>
      <c r="G2435" s="369">
        <f t="shared" ca="1" si="161"/>
        <v>42157</v>
      </c>
      <c r="H2435" s="370">
        <f>'Order Form'!$O$13</f>
        <v>0</v>
      </c>
      <c r="I2435" s="371">
        <f>'Order Form'!E502</f>
        <v>7.5</v>
      </c>
      <c r="J2435" s="372">
        <f>'Order Form'!O502</f>
        <v>0</v>
      </c>
      <c r="K2435" s="367" t="str">
        <f t="shared" si="160"/>
        <v>F</v>
      </c>
      <c r="L2435"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35" s="367" t="str">
        <f>"SS2016"&amp;"-"&amp;D2435&amp;"-"&amp;'Order Form'!$P$3&amp;"-5"</f>
        <v>SS2016-0-1-5</v>
      </c>
    </row>
    <row r="2436" spans="1:13" x14ac:dyDescent="0.25">
      <c r="A2436" s="364" t="str">
        <f>'Order Form'!A503</f>
        <v>111690.555.30</v>
      </c>
      <c r="B2436" s="365" t="str">
        <f t="shared" si="158"/>
        <v>111690.555.30</v>
      </c>
      <c r="C2436" s="366" t="str">
        <f t="shared" si="159"/>
        <v>111690.555.30</v>
      </c>
      <c r="D2436" s="367">
        <f>'Order Form'!$N$2</f>
        <v>0</v>
      </c>
      <c r="E2436" s="368">
        <f>'Order Form'!$O$11</f>
        <v>0</v>
      </c>
      <c r="F2436" s="368" t="str">
        <f>IF(ISBLANK('Order Form'!$O$12),"",'Order Form'!$O$12)</f>
        <v/>
      </c>
      <c r="G2436" s="369">
        <f t="shared" ca="1" si="161"/>
        <v>42157</v>
      </c>
      <c r="H2436" s="370">
        <f>'Order Form'!$O$13</f>
        <v>0</v>
      </c>
      <c r="I2436" s="371">
        <f>'Order Form'!E503</f>
        <v>7.5</v>
      </c>
      <c r="J2436" s="372">
        <f>'Order Form'!O503</f>
        <v>0</v>
      </c>
      <c r="K2436" s="367" t="str">
        <f t="shared" si="160"/>
        <v>F</v>
      </c>
      <c r="L2436" s="367">
        <f>IF(Lookups!$F$6=2,IF('Pricing + Order Summary'!$P$20&gt;=10000,14,
IF('Pricing + Order Summary'!$P$20&gt;=7500,15,
IF('Pricing + Order Summary'!$P$20&gt;=5000,16,
IF('Pricing + Order Summary'!$P$20&gt;=2500,23,
IF('Pricing + Order Summary'!$P$20&gt;=1000,21,
2))))),
IF(Lookups!$E$15=1,14,
IF(Lookups!$E$15=2,15,
IF(Lookups!$E$15=3,16,
IF(Lookups!$E$15=4,23,
IF(Lookups!$E$15=5,21,
2))))))</f>
        <v>2</v>
      </c>
      <c r="M2436" s="367" t="str">
        <f>"SS2016"&amp;"-"&amp;D2436&amp;"-"&amp;'Order Form'!$P$3&amp;"-5"</f>
        <v>SS2016-0-1-5</v>
      </c>
    </row>
  </sheetData>
  <sheetProtection password="C90E"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Order Form</vt:lpstr>
      <vt:lpstr>Pricing + Order Summary</vt:lpstr>
      <vt:lpstr>POP Order Form</vt:lpstr>
      <vt:lpstr>Terms &amp; Conditions</vt:lpstr>
      <vt:lpstr>Pricing Reference</vt:lpstr>
      <vt:lpstr>Lookups</vt:lpstr>
      <vt:lpstr>Version Info</vt:lpstr>
      <vt:lpstr>Office Use Only</vt:lpstr>
      <vt:lpstr>Lookups!Extract</vt:lpstr>
      <vt:lpstr>'Order Form'!linkedtrackingnumbers</vt:lpstr>
      <vt:lpstr>'Order Form'!Print_Area</vt:lpstr>
      <vt:lpstr>'POP Order Form'!Print_Area</vt:lpstr>
      <vt:lpstr>'Pricing + Order Summary'!Print_Area</vt:lpstr>
      <vt:lpstr>'Terms &amp; Conditions'!Print_Area</vt:lpstr>
      <vt:lpstr>'Order Form'!Print_Titles</vt:lpstr>
      <vt:lpstr>'POP Order Form'!Print_Titles</vt:lpstr>
    </vt:vector>
  </TitlesOfParts>
  <Manager>Kristel Hayes</Manager>
  <Company>Mesh Marketing Creative Group,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FW10 Buff Order Form</dc:title>
  <dc:creator>Kristel Hayes</dc:creator>
  <cp:lastModifiedBy>Chris Aubert</cp:lastModifiedBy>
  <cp:lastPrinted>2014-07-08T20:51:32Z</cp:lastPrinted>
  <dcterms:created xsi:type="dcterms:W3CDTF">2010-02-01T18:55:36Z</dcterms:created>
  <dcterms:modified xsi:type="dcterms:W3CDTF">2015-06-02T20:55:36Z</dcterms:modified>
</cp:coreProperties>
</file>