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Ryzen\Desktop\Git_repos\Fizyka\Our_Labs\Lab_5\"/>
    </mc:Choice>
  </mc:AlternateContent>
  <xr:revisionPtr revIDLastSave="0" documentId="13_ncr:1_{A3891A5B-C618-4064-B32F-A22DEF679381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F4" i="1"/>
  <c r="I5" i="1"/>
  <c r="E5" i="1" l="1"/>
  <c r="E6" i="1"/>
  <c r="F6" i="1" s="1"/>
  <c r="E7" i="1"/>
  <c r="E8" i="1"/>
  <c r="E4" i="1"/>
  <c r="H4" i="1" s="1"/>
  <c r="E14" i="1"/>
  <c r="E15" i="1"/>
  <c r="E16" i="1"/>
  <c r="E17" i="1"/>
  <c r="E13" i="1"/>
  <c r="H13" i="1" s="1"/>
  <c r="E23" i="1"/>
  <c r="E24" i="1"/>
  <c r="E25" i="1"/>
  <c r="E26" i="1"/>
  <c r="E22" i="1"/>
  <c r="F22" i="1" s="1"/>
  <c r="F26" i="1" l="1"/>
  <c r="H26" i="1" s="1"/>
  <c r="I26" i="1"/>
  <c r="K26" i="1" s="1"/>
  <c r="F25" i="1"/>
  <c r="I25" i="1"/>
  <c r="K25" i="1" s="1"/>
  <c r="H22" i="1"/>
  <c r="I24" i="1"/>
  <c r="K24" i="1" s="1"/>
  <c r="F24" i="1"/>
  <c r="I23" i="1"/>
  <c r="K23" i="1" s="1"/>
  <c r="F23" i="1"/>
  <c r="F14" i="1"/>
  <c r="J14" i="1" s="1"/>
  <c r="I14" i="1"/>
  <c r="K14" i="1" s="1"/>
  <c r="F15" i="1"/>
  <c r="I15" i="1"/>
  <c r="K15" i="1" s="1"/>
  <c r="I17" i="1"/>
  <c r="K17" i="1" s="1"/>
  <c r="F17" i="1"/>
  <c r="H17" i="1" s="1"/>
  <c r="I16" i="1"/>
  <c r="K16" i="1" s="1"/>
  <c r="F16" i="1"/>
  <c r="F7" i="1"/>
  <c r="J7" i="1" s="1"/>
  <c r="I7" i="1"/>
  <c r="K7" i="1" s="1"/>
  <c r="I8" i="1"/>
  <c r="K8" i="1" s="1"/>
  <c r="F8" i="1"/>
  <c r="H8" i="1" s="1"/>
  <c r="H6" i="1"/>
  <c r="K5" i="1"/>
  <c r="F5" i="1"/>
  <c r="I6" i="1"/>
  <c r="K6" i="1" s="1"/>
  <c r="L14" i="1" l="1"/>
  <c r="M14" i="1" s="1"/>
  <c r="H24" i="1"/>
  <c r="J25" i="1"/>
  <c r="L25" i="1" s="1"/>
  <c r="M25" i="1" s="1"/>
  <c r="J24" i="1"/>
  <c r="L24" i="1" s="1"/>
  <c r="M24" i="1" s="1"/>
  <c r="H23" i="1"/>
  <c r="H25" i="1"/>
  <c r="J26" i="1"/>
  <c r="L26" i="1" s="1"/>
  <c r="M26" i="1" s="1"/>
  <c r="J23" i="1"/>
  <c r="L23" i="1" s="1"/>
  <c r="M23" i="1" s="1"/>
  <c r="J17" i="1"/>
  <c r="L17" i="1" s="1"/>
  <c r="M17" i="1" s="1"/>
  <c r="H16" i="1"/>
  <c r="J16" i="1"/>
  <c r="L16" i="1" s="1"/>
  <c r="M16" i="1" s="1"/>
  <c r="H15" i="1"/>
  <c r="J15" i="1"/>
  <c r="L15" i="1" s="1"/>
  <c r="M15" i="1" s="1"/>
  <c r="H14" i="1"/>
  <c r="L7" i="1"/>
  <c r="M7" i="1" s="1"/>
  <c r="J8" i="1"/>
  <c r="L8" i="1" s="1"/>
  <c r="M8" i="1" s="1"/>
  <c r="H7" i="1"/>
  <c r="J6" i="1"/>
  <c r="L6" i="1" s="1"/>
  <c r="M6" i="1" s="1"/>
  <c r="H5" i="1"/>
  <c r="J5" i="1"/>
  <c r="L5" i="1" s="1"/>
  <c r="M5" i="1" s="1"/>
  <c r="N4" i="1" l="1"/>
</calcChain>
</file>

<file path=xl/sharedStrings.xml><?xml version="1.0" encoding="utf-8"?>
<sst xmlns="http://schemas.openxmlformats.org/spreadsheetml/2006/main" count="46" uniqueCount="18">
  <si>
    <t>f, HZ</t>
  </si>
  <si>
    <t>h1, cm</t>
  </si>
  <si>
    <t>h2, cm</t>
  </si>
  <si>
    <t>h3, cm</t>
  </si>
  <si>
    <t>h4, cm</t>
  </si>
  <si>
    <t>h5, cm</t>
  </si>
  <si>
    <t>hsr, cm</t>
  </si>
  <si>
    <t>u(hsr), cm</t>
  </si>
  <si>
    <t>ub(hsr), cm</t>
  </si>
  <si>
    <t>u(hsr) calkowite</t>
  </si>
  <si>
    <r>
      <t>∆h = h</t>
    </r>
    <r>
      <rPr>
        <vertAlign val="subscript"/>
        <sz val="12"/>
        <color theme="1"/>
        <rFont val="Calibri"/>
        <family val="2"/>
        <charset val="238"/>
        <scheme val="minor"/>
      </rPr>
      <t>i+1</t>
    </r>
    <r>
      <rPr>
        <sz val="12"/>
        <color theme="1"/>
        <rFont val="Calibri"/>
        <family val="2"/>
        <charset val="238"/>
        <scheme val="minor"/>
      </rPr>
      <t xml:space="preserve"> – h</t>
    </r>
    <r>
      <rPr>
        <vertAlign val="subscript"/>
        <sz val="12"/>
        <color theme="1"/>
        <rFont val="Calibri"/>
        <family val="2"/>
        <charset val="238"/>
        <scheme val="minor"/>
      </rPr>
      <t>i</t>
    </r>
  </si>
  <si>
    <t>prędkość dźwięku c = 2f∆h</t>
  </si>
  <si>
    <t>u(∆h)</t>
  </si>
  <si>
    <t>u(c)</t>
  </si>
  <si>
    <t>waga niepewności</t>
  </si>
  <si>
    <t>średnia ważona</t>
  </si>
  <si>
    <t>Ciśnienie = 990.5 hPa</t>
  </si>
  <si>
    <t>Temperatura = 22.8 *C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</si>
</sst>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vertAlign val="subscript"/>
      <sz val="12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2" borderId="1" xfId="0" applyFill="1" applyBorder="1"/>
    <xf numFmtId="2" fontId="0" fillId="2" borderId="1" xfId="0" applyNumberFormat="1" applyFill="1" applyBorder="1"/>
    <xf numFmtId="0" fontId="0" fillId="3" borderId="1" xfId="0" applyFill="1" applyBorder="1"/>
    <xf numFmtId="0" fontId="1" fillId="3" borderId="1" xfId="0" applyFont="1" applyFill="1" applyBorder="1"/>
    <xf numFmtId="2" fontId="0" fillId="3" borderId="1" xfId="0" applyNumberFormat="1" applyFill="1" applyBorder="1"/>
    <xf numFmtId="164" fontId="0" fillId="3" borderId="1" xfId="0" applyNumberFormat="1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tabSelected="1" topLeftCell="C1" workbookViewId="0">
      <selection activeCell="J12" sqref="J12:J17"/>
    </sheetView>
  </sheetViews>
  <sheetFormatPr defaultRowHeight="15" x14ac:dyDescent="0.25"/>
  <cols>
    <col min="3" max="3" width="15.42578125" bestFit="1" customWidth="1"/>
    <col min="4" max="4" width="19.85546875" bestFit="1" customWidth="1"/>
    <col min="6" max="6" width="9.140625" bestFit="1" customWidth="1"/>
    <col min="7" max="7" width="11.85546875" bestFit="1" customWidth="1"/>
    <col min="8" max="8" width="14.140625" bestFit="1" customWidth="1"/>
    <col min="9" max="9" width="13.42578125" bestFit="1" customWidth="1"/>
    <col min="10" max="10" width="6.5703125" customWidth="1"/>
    <col min="11" max="11" width="22.85546875" customWidth="1"/>
    <col min="13" max="13" width="16.140625" bestFit="1" customWidth="1"/>
    <col min="14" max="14" width="14" bestFit="1" customWidth="1"/>
  </cols>
  <sheetData>
    <row r="1" spans="1:14" x14ac:dyDescent="0.25">
      <c r="A1" s="3" t="s">
        <v>0</v>
      </c>
      <c r="C1" s="3" t="s">
        <v>16</v>
      </c>
      <c r="D1" s="3" t="s">
        <v>17</v>
      </c>
    </row>
    <row r="2" spans="1:14" x14ac:dyDescent="0.25">
      <c r="A2" s="3">
        <v>1300</v>
      </c>
    </row>
    <row r="3" spans="1:14" ht="18.75" x14ac:dyDescent="0.35">
      <c r="A3" s="3"/>
      <c r="B3" s="3">
        <v>1</v>
      </c>
      <c r="C3" s="3">
        <v>2</v>
      </c>
      <c r="D3" s="3">
        <v>3</v>
      </c>
      <c r="E3" s="3" t="s">
        <v>6</v>
      </c>
      <c r="F3" s="3" t="s">
        <v>7</v>
      </c>
      <c r="G3" s="5" t="s">
        <v>8</v>
      </c>
      <c r="H3" s="5" t="s">
        <v>9</v>
      </c>
      <c r="I3" s="6" t="s">
        <v>10</v>
      </c>
      <c r="J3" s="5" t="s">
        <v>12</v>
      </c>
      <c r="K3" s="5" t="s">
        <v>11</v>
      </c>
      <c r="L3" s="5" t="s">
        <v>13</v>
      </c>
      <c r="M3" s="5" t="s">
        <v>14</v>
      </c>
      <c r="N3" t="s">
        <v>15</v>
      </c>
    </row>
    <row r="4" spans="1:14" x14ac:dyDescent="0.25">
      <c r="A4" s="3" t="s">
        <v>1</v>
      </c>
      <c r="B4" s="3">
        <v>7</v>
      </c>
      <c r="C4" s="3">
        <v>7.3</v>
      </c>
      <c r="D4" s="3">
        <v>7.4</v>
      </c>
      <c r="E4" s="4">
        <f>AVERAGE(B4:D4)</f>
        <v>7.2333333333333343</v>
      </c>
      <c r="F4" s="4">
        <f>MAX(ABS(E4-B4),ABS(E4-C4),ABS(E4-D4))</f>
        <v>0.23333333333333428</v>
      </c>
      <c r="G4" s="7">
        <v>0.1</v>
      </c>
      <c r="H4" s="7">
        <f>SQRT(POWER(F4,2)+POWER(G4,2))</f>
        <v>0.25385910352879781</v>
      </c>
      <c r="I4" s="7"/>
      <c r="J4" s="7"/>
      <c r="K4" s="7"/>
      <c r="L4" s="5"/>
      <c r="M4" s="5"/>
      <c r="N4">
        <f>((K5*M5)+(K6*M6)+(K7*M7)+(K8*M8))/(M5+M6+M7+M8)</f>
        <v>342.23532235273933</v>
      </c>
    </row>
    <row r="5" spans="1:14" x14ac:dyDescent="0.25">
      <c r="A5" s="3" t="s">
        <v>2</v>
      </c>
      <c r="B5" s="3">
        <v>20.3</v>
      </c>
      <c r="C5" s="3">
        <v>20.399999999999999</v>
      </c>
      <c r="D5" s="3">
        <v>20.3</v>
      </c>
      <c r="E5" s="4">
        <f t="shared" ref="E5:E8" si="0">AVERAGE(B5:D5)</f>
        <v>20.333333333333332</v>
      </c>
      <c r="F5" s="4">
        <f>MAX(ABS(E5-B5),ABS(E5-C5),ABS(E5-D5))</f>
        <v>6.666666666666643E-2</v>
      </c>
      <c r="G5" s="7">
        <v>0.1</v>
      </c>
      <c r="H5" s="7">
        <f>SQRT(POWER(F5,2)+POWER(G5,2))</f>
        <v>0.12018504251546619</v>
      </c>
      <c r="I5" s="7">
        <f>E5-E4</f>
        <v>13.099999999999998</v>
      </c>
      <c r="J5" s="7">
        <f>SQRT(POWER(F4,2)+POWER(F5,2))</f>
        <v>0.24267032964268478</v>
      </c>
      <c r="K5" s="7">
        <f>2*$A$2*I5/100</f>
        <v>340.59999999999991</v>
      </c>
      <c r="L5" s="8">
        <f>SQRT(POWER(1/$A$2*J5,2)+POWER(I5/($A$2*$A$2)*K5,2))</f>
        <v>2.6467447605964763E-3</v>
      </c>
      <c r="M5" s="5">
        <f t="shared" ref="M5:M25" si="1">1/(L5*L5)</f>
        <v>142749.92078655804</v>
      </c>
    </row>
    <row r="6" spans="1:14" x14ac:dyDescent="0.25">
      <c r="A6" s="3" t="s">
        <v>3</v>
      </c>
      <c r="B6" s="3">
        <v>33.5</v>
      </c>
      <c r="C6" s="3">
        <v>33.6</v>
      </c>
      <c r="D6" s="3">
        <v>33.5</v>
      </c>
      <c r="E6" s="4">
        <f t="shared" si="0"/>
        <v>33.533333333333331</v>
      </c>
      <c r="F6" s="4">
        <f>MAX(ABS(E6-B6),ABS(E6-C6),ABS(E6-D6))</f>
        <v>6.6666666666669983E-2</v>
      </c>
      <c r="G6" s="7">
        <v>0.1</v>
      </c>
      <c r="H6" s="7">
        <f t="shared" ref="H6:H8" si="2">SQRT(POWER(F6,2)+POWER(G6,2))</f>
        <v>0.12018504251546816</v>
      </c>
      <c r="I6" s="7">
        <f>E6-E5</f>
        <v>13.2</v>
      </c>
      <c r="J6" s="7">
        <f t="shared" ref="J6:J26" si="3">SQRT(POWER(F5,2)+POWER(F6,2))</f>
        <v>9.4280904158208514E-2</v>
      </c>
      <c r="K6" s="7">
        <f t="shared" ref="K6:K8" si="4">2*$A$2*I6/100</f>
        <v>343.2</v>
      </c>
      <c r="L6" s="8">
        <f t="shared" ref="L6" si="5">SQRT(POWER(1/$A$2*J6,2)+POWER(I6/($A$2*$A$2)*K6,2))</f>
        <v>2.6815962667418964E-3</v>
      </c>
      <c r="M6" s="5">
        <f t="shared" si="1"/>
        <v>139063.51910427967</v>
      </c>
    </row>
    <row r="7" spans="1:14" x14ac:dyDescent="0.25">
      <c r="A7" s="3" t="s">
        <v>4</v>
      </c>
      <c r="B7" s="3">
        <v>47</v>
      </c>
      <c r="C7" s="3">
        <v>46.8</v>
      </c>
      <c r="D7" s="3">
        <v>46.8</v>
      </c>
      <c r="E7" s="4">
        <f t="shared" si="0"/>
        <v>46.866666666666667</v>
      </c>
      <c r="F7" s="4">
        <f t="shared" ref="F7" si="6">MAX(ABS(E7-B7),ABS(E7-C7),ABS(E7-D7))</f>
        <v>0.13333333333333286</v>
      </c>
      <c r="G7" s="7">
        <v>0.1</v>
      </c>
      <c r="H7" s="7">
        <f>SQRT(POWER(F7,2)+POWER(G7,2))</f>
        <v>0.1666666666666663</v>
      </c>
      <c r="I7" s="7">
        <f>E7-E6</f>
        <v>13.333333333333336</v>
      </c>
      <c r="J7" s="7">
        <f t="shared" si="3"/>
        <v>0.14907119849998704</v>
      </c>
      <c r="K7" s="7">
        <f t="shared" si="4"/>
        <v>346.66666666666674</v>
      </c>
      <c r="L7" s="8">
        <f>SQRT(POWER(1/$A$2*J7,2)+POWER(I7/($A$2*$A$2)*K7,2))</f>
        <v>2.7374455257463165E-3</v>
      </c>
      <c r="M7" s="5">
        <f t="shared" si="1"/>
        <v>133447.06570481561</v>
      </c>
    </row>
    <row r="8" spans="1:14" x14ac:dyDescent="0.25">
      <c r="A8" s="3" t="s">
        <v>5</v>
      </c>
      <c r="B8" s="3">
        <v>59.9</v>
      </c>
      <c r="C8" s="3">
        <v>59.8</v>
      </c>
      <c r="D8" s="3">
        <v>60</v>
      </c>
      <c r="E8" s="4">
        <f t="shared" si="0"/>
        <v>59.9</v>
      </c>
      <c r="F8" s="4">
        <f>MAX(ABS(E8-B8),ABS(E8-C8),ABS(E8-D8))</f>
        <v>0.10000000000000142</v>
      </c>
      <c r="G8" s="7">
        <v>0.1</v>
      </c>
      <c r="H8" s="7">
        <f t="shared" si="2"/>
        <v>0.14142135623731053</v>
      </c>
      <c r="I8" s="7">
        <f>E8-E7</f>
        <v>13.033333333333331</v>
      </c>
      <c r="J8" s="7">
        <f t="shared" si="3"/>
        <v>0.16666666666666713</v>
      </c>
      <c r="K8" s="7">
        <f t="shared" si="4"/>
        <v>338.86666666666662</v>
      </c>
      <c r="L8" s="8">
        <f>SQRT(POWER(1/$A$2*J8,2)+POWER(I8/($A$2*$A$2)*K8,2))</f>
        <v>2.616493266001415E-3</v>
      </c>
      <c r="M8" s="5">
        <f t="shared" si="1"/>
        <v>146069.90853083896</v>
      </c>
    </row>
    <row r="9" spans="1:14" x14ac:dyDescent="0.25">
      <c r="G9" s="1"/>
      <c r="H9" s="1"/>
      <c r="I9" s="1"/>
      <c r="J9" s="1"/>
      <c r="K9" s="1"/>
      <c r="L9" s="2"/>
    </row>
    <row r="10" spans="1:14" x14ac:dyDescent="0.25">
      <c r="A10" s="3" t="s">
        <v>0</v>
      </c>
      <c r="G10" s="1"/>
      <c r="H10" s="1"/>
      <c r="I10" s="1"/>
      <c r="J10" s="1"/>
      <c r="K10" s="1"/>
      <c r="L10" s="2"/>
    </row>
    <row r="11" spans="1:14" x14ac:dyDescent="0.25">
      <c r="A11" s="3">
        <v>1500</v>
      </c>
      <c r="G11" s="1"/>
      <c r="H11" s="1"/>
      <c r="I11" s="1"/>
      <c r="J11" s="1"/>
      <c r="K11" s="1"/>
      <c r="L11" s="2"/>
    </row>
    <row r="12" spans="1:14" ht="18.75" x14ac:dyDescent="0.35">
      <c r="A12" s="3"/>
      <c r="B12" s="3">
        <v>1</v>
      </c>
      <c r="C12" s="3">
        <v>2</v>
      </c>
      <c r="D12" s="3">
        <v>3</v>
      </c>
      <c r="E12" s="3" t="s">
        <v>6</v>
      </c>
      <c r="F12" s="3" t="s">
        <v>7</v>
      </c>
      <c r="G12" s="7" t="s">
        <v>8</v>
      </c>
      <c r="H12" s="7" t="s">
        <v>9</v>
      </c>
      <c r="I12" s="6" t="s">
        <v>10</v>
      </c>
      <c r="J12" s="5" t="s">
        <v>12</v>
      </c>
      <c r="K12" s="7" t="s">
        <v>11</v>
      </c>
      <c r="L12" s="8" t="s">
        <v>13</v>
      </c>
      <c r="M12" s="5"/>
    </row>
    <row r="13" spans="1:14" x14ac:dyDescent="0.25">
      <c r="A13" s="3" t="s">
        <v>1</v>
      </c>
      <c r="B13" s="3">
        <v>6.6</v>
      </c>
      <c r="C13" s="3">
        <v>6.5</v>
      </c>
      <c r="D13" s="3">
        <v>6.4</v>
      </c>
      <c r="E13" s="4">
        <f>AVERAGE(B13:D13)</f>
        <v>6.5</v>
      </c>
      <c r="F13" s="4">
        <f>MAX(ABS(E13-B13),ABS(E13-C13),ABS(E13-D13))</f>
        <v>9.9999999999999645E-2</v>
      </c>
      <c r="G13" s="7">
        <v>0.1</v>
      </c>
      <c r="H13" s="7">
        <f>SQRT(POWER(F13,2)+POWER(G13,2))</f>
        <v>0.14142135623730925</v>
      </c>
      <c r="I13" s="7"/>
      <c r="J13" s="7"/>
      <c r="K13" s="7"/>
      <c r="L13" s="8"/>
      <c r="M13" s="5"/>
    </row>
    <row r="14" spans="1:14" x14ac:dyDescent="0.25">
      <c r="A14" s="3" t="s">
        <v>2</v>
      </c>
      <c r="B14" s="3">
        <v>17.7</v>
      </c>
      <c r="C14" s="3">
        <v>17.5</v>
      </c>
      <c r="D14" s="3">
        <v>17.7</v>
      </c>
      <c r="E14" s="4">
        <f t="shared" ref="E14:E17" si="7">AVERAGE(B14:D14)</f>
        <v>17.633333333333336</v>
      </c>
      <c r="F14" s="4">
        <f t="shared" ref="F14:F17" si="8">MAX(ABS(E14-B14),ABS(E14-C14),ABS(E14-D14))</f>
        <v>0.13333333333333641</v>
      </c>
      <c r="G14" s="7">
        <v>0.1</v>
      </c>
      <c r="H14" s="7">
        <f>SQRT(POWER(F14,2)+POWER(G14,2))</f>
        <v>0.16666666666666913</v>
      </c>
      <c r="I14" s="7">
        <f>E14-E13</f>
        <v>11.133333333333336</v>
      </c>
      <c r="J14" s="7">
        <f t="shared" si="3"/>
        <v>0.16666666666666893</v>
      </c>
      <c r="K14" s="7">
        <f>2*$A$11*I14/100</f>
        <v>334.00000000000006</v>
      </c>
      <c r="L14" s="8">
        <f>SQRT(POWER(1/$A$11*J14,2)+POWER(I14/($A$11*$A$11)*K14,2))</f>
        <v>1.6564123152899377E-3</v>
      </c>
      <c r="M14" s="5">
        <f t="shared" si="1"/>
        <v>364471.10076568549</v>
      </c>
    </row>
    <row r="15" spans="1:14" x14ac:dyDescent="0.25">
      <c r="A15" s="3" t="s">
        <v>3</v>
      </c>
      <c r="B15" s="3">
        <v>28.7</v>
      </c>
      <c r="C15" s="3">
        <v>29.3</v>
      </c>
      <c r="D15" s="3">
        <v>29.1</v>
      </c>
      <c r="E15" s="4">
        <f t="shared" si="7"/>
        <v>29.033333333333331</v>
      </c>
      <c r="F15" s="4">
        <f t="shared" si="8"/>
        <v>0.33333333333333215</v>
      </c>
      <c r="G15" s="7">
        <v>0.1</v>
      </c>
      <c r="H15" s="7">
        <f t="shared" ref="H15:H16" si="9">SQRT(POWER(F15,2)+POWER(G15,2))</f>
        <v>0.34801021696368389</v>
      </c>
      <c r="I15" s="7">
        <f t="shared" ref="I15:I25" si="10">E15-E14</f>
        <v>11.399999999999995</v>
      </c>
      <c r="J15" s="7">
        <f t="shared" si="3"/>
        <v>0.35901098714230034</v>
      </c>
      <c r="K15" s="7">
        <f t="shared" ref="K15:K17" si="11">2*$A$11*I15/100</f>
        <v>341.99999999999983</v>
      </c>
      <c r="L15" s="8">
        <f t="shared" ref="L15:L16" si="12">SQRT(POWER(1/$A$11*J15,2)+POWER(I15/($A$11*$A$11)*K15,2))</f>
        <v>1.7492512085510411E-3</v>
      </c>
      <c r="M15" s="5">
        <f t="shared" si="1"/>
        <v>326810.22407036042</v>
      </c>
    </row>
    <row r="16" spans="1:14" x14ac:dyDescent="0.25">
      <c r="A16" s="3" t="s">
        <v>4</v>
      </c>
      <c r="B16" s="3">
        <v>40.4</v>
      </c>
      <c r="C16" s="3">
        <v>40.9</v>
      </c>
      <c r="D16" s="3">
        <v>40.700000000000003</v>
      </c>
      <c r="E16" s="4">
        <f t="shared" si="7"/>
        <v>40.666666666666664</v>
      </c>
      <c r="F16" s="4">
        <f t="shared" si="8"/>
        <v>0.26666666666666572</v>
      </c>
      <c r="G16" s="7">
        <v>0.1</v>
      </c>
      <c r="H16" s="7">
        <f t="shared" si="9"/>
        <v>0.28480012484391681</v>
      </c>
      <c r="I16" s="7">
        <f t="shared" si="10"/>
        <v>11.633333333333333</v>
      </c>
      <c r="J16" s="7">
        <f t="shared" si="3"/>
        <v>0.42687494916218843</v>
      </c>
      <c r="K16" s="7">
        <f t="shared" si="11"/>
        <v>349</v>
      </c>
      <c r="L16" s="8">
        <f t="shared" si="12"/>
        <v>1.8267624018047505E-3</v>
      </c>
      <c r="M16" s="5">
        <f t="shared" si="1"/>
        <v>299664.89619551023</v>
      </c>
    </row>
    <row r="17" spans="1:13" x14ac:dyDescent="0.25">
      <c r="A17" s="3" t="s">
        <v>5</v>
      </c>
      <c r="B17" s="3">
        <v>52.1</v>
      </c>
      <c r="C17" s="3">
        <v>52.3</v>
      </c>
      <c r="D17" s="3">
        <v>52.2</v>
      </c>
      <c r="E17" s="4">
        <f t="shared" si="7"/>
        <v>52.20000000000001</v>
      </c>
      <c r="F17" s="4">
        <f t="shared" si="8"/>
        <v>0.10000000000000853</v>
      </c>
      <c r="G17" s="7">
        <v>0.1</v>
      </c>
      <c r="H17" s="7">
        <f>SQRT(POWER(F17,2)+POWER(G17,2))</f>
        <v>0.14142135623731555</v>
      </c>
      <c r="I17" s="7">
        <f>E17-E16</f>
        <v>11.533333333333346</v>
      </c>
      <c r="J17" s="7">
        <f t="shared" si="3"/>
        <v>0.28480012484391981</v>
      </c>
      <c r="K17" s="7">
        <f t="shared" si="11"/>
        <v>346.00000000000034</v>
      </c>
      <c r="L17" s="8">
        <f>SQRT(POWER(1/$A$11*J17,2)+POWER(I17/($A$11*$A$11)*K17,2))</f>
        <v>1.7837043592960566E-3</v>
      </c>
      <c r="M17" s="5">
        <f t="shared" si="1"/>
        <v>314307.14415010961</v>
      </c>
    </row>
    <row r="18" spans="1:13" x14ac:dyDescent="0.25">
      <c r="G18" s="1"/>
      <c r="H18" s="1"/>
      <c r="I18" s="1"/>
      <c r="J18" s="1"/>
      <c r="K18" s="1"/>
      <c r="L18" s="2"/>
    </row>
    <row r="19" spans="1:13" x14ac:dyDescent="0.25">
      <c r="A19" s="3" t="s">
        <v>0</v>
      </c>
      <c r="G19" s="1"/>
      <c r="H19" s="1"/>
      <c r="I19" s="1"/>
      <c r="J19" s="1"/>
      <c r="K19" s="1"/>
      <c r="L19" s="2"/>
    </row>
    <row r="20" spans="1:13" x14ac:dyDescent="0.25">
      <c r="A20" s="3">
        <v>1800</v>
      </c>
      <c r="G20" s="1"/>
      <c r="H20" s="1"/>
      <c r="I20" s="1"/>
      <c r="J20" s="1"/>
      <c r="K20" s="1"/>
      <c r="L20" s="2"/>
    </row>
    <row r="21" spans="1:13" ht="18.75" x14ac:dyDescent="0.35">
      <c r="A21" s="3"/>
      <c r="B21" s="3">
        <v>1</v>
      </c>
      <c r="C21" s="3">
        <v>2</v>
      </c>
      <c r="D21" s="3">
        <v>3</v>
      </c>
      <c r="E21" s="3" t="s">
        <v>6</v>
      </c>
      <c r="F21" s="3" t="s">
        <v>7</v>
      </c>
      <c r="G21" s="7" t="s">
        <v>8</v>
      </c>
      <c r="H21" s="7" t="s">
        <v>9</v>
      </c>
      <c r="I21" s="6" t="s">
        <v>10</v>
      </c>
      <c r="J21" s="5" t="s">
        <v>12</v>
      </c>
      <c r="K21" s="7" t="s">
        <v>11</v>
      </c>
      <c r="L21" s="8" t="s">
        <v>13</v>
      </c>
      <c r="M21" s="5"/>
    </row>
    <row r="22" spans="1:13" x14ac:dyDescent="0.25">
      <c r="A22" s="3" t="s">
        <v>1</v>
      </c>
      <c r="B22" s="3">
        <v>15.3</v>
      </c>
      <c r="C22" s="3">
        <v>14.6</v>
      </c>
      <c r="D22" s="3">
        <v>14.3</v>
      </c>
      <c r="E22" s="4">
        <f>AVERAGE(B22:D22)</f>
        <v>14.733333333333334</v>
      </c>
      <c r="F22" s="4">
        <f>MAX(ABS(E22-B22),ABS(E22-C22),ABS(E22-D22))</f>
        <v>0.56666666666666643</v>
      </c>
      <c r="G22" s="7">
        <v>0.1</v>
      </c>
      <c r="H22" s="7">
        <f>SQRT(POWER(F22,2)+POWER(G22,2))</f>
        <v>0.57542255005440202</v>
      </c>
      <c r="I22" s="7"/>
      <c r="J22" s="7"/>
      <c r="K22" s="7"/>
      <c r="L22" s="8"/>
      <c r="M22" s="5"/>
    </row>
    <row r="23" spans="1:13" x14ac:dyDescent="0.25">
      <c r="A23" s="3" t="s">
        <v>2</v>
      </c>
      <c r="B23" s="3">
        <v>24</v>
      </c>
      <c r="C23" s="3">
        <v>24.1</v>
      </c>
      <c r="D23" s="3">
        <v>24.2</v>
      </c>
      <c r="E23" s="4">
        <f t="shared" ref="E23:E26" si="13">AVERAGE(B23:D23)</f>
        <v>24.099999999999998</v>
      </c>
      <c r="F23" s="4">
        <f t="shared" ref="F23:F26" si="14">MAX(ABS(E23-B23),ABS(E23-C23),ABS(E23-D23))</f>
        <v>0.10000000000000142</v>
      </c>
      <c r="G23" s="7">
        <v>0.1</v>
      </c>
      <c r="H23" s="7">
        <f t="shared" ref="H23:H26" si="15">SQRT(POWER(F23,2)+POWER(G23,2))</f>
        <v>0.14142135623731053</v>
      </c>
      <c r="I23" s="7">
        <f>E23-E22</f>
        <v>9.3666666666666636</v>
      </c>
      <c r="J23" s="7">
        <f t="shared" si="3"/>
        <v>0.57542255005440235</v>
      </c>
      <c r="K23" s="7">
        <f>2*$A$20*I23/100</f>
        <v>337.19999999999987</v>
      </c>
      <c r="L23" s="8">
        <f>SQRT(POWER(1/$A$20*J23,2)+POWER(I23/($A$20*$A$20)*K23,2))</f>
        <v>1.0259058339908342E-3</v>
      </c>
      <c r="M23" s="5">
        <f t="shared" si="1"/>
        <v>950134.30984054995</v>
      </c>
    </row>
    <row r="24" spans="1:13" x14ac:dyDescent="0.25">
      <c r="A24" s="3" t="s">
        <v>3</v>
      </c>
      <c r="B24" s="3">
        <v>34.200000000000003</v>
      </c>
      <c r="C24" s="3">
        <v>34</v>
      </c>
      <c r="D24" s="3">
        <v>33.9</v>
      </c>
      <c r="E24" s="4">
        <f t="shared" si="13"/>
        <v>34.033333333333331</v>
      </c>
      <c r="F24" s="4">
        <f t="shared" si="14"/>
        <v>0.1666666666666714</v>
      </c>
      <c r="G24" s="7">
        <v>0.1</v>
      </c>
      <c r="H24" s="7">
        <f t="shared" si="15"/>
        <v>0.19436506316151408</v>
      </c>
      <c r="I24" s="7">
        <f>E24-E23</f>
        <v>9.9333333333333336</v>
      </c>
      <c r="J24" s="7">
        <f t="shared" si="3"/>
        <v>0.19436506316151481</v>
      </c>
      <c r="K24" s="7">
        <f t="shared" ref="K24:K26" si="16">2*$A$20*I24/100</f>
        <v>357.6</v>
      </c>
      <c r="L24" s="8">
        <f>SQRT(POWER(1/$A$20*J24,2)+POWER(I24/($A$20*$A$20)*K24,2))</f>
        <v>1.1016504236122937E-3</v>
      </c>
      <c r="M24" s="5">
        <f t="shared" si="1"/>
        <v>823971.87584883138</v>
      </c>
    </row>
    <row r="25" spans="1:13" x14ac:dyDescent="0.25">
      <c r="A25" s="3" t="s">
        <v>4</v>
      </c>
      <c r="B25" s="3">
        <v>43.6</v>
      </c>
      <c r="C25" s="3">
        <v>43.5</v>
      </c>
      <c r="D25" s="3">
        <v>43.6</v>
      </c>
      <c r="E25" s="4">
        <f t="shared" si="13"/>
        <v>43.566666666666663</v>
      </c>
      <c r="F25" s="4">
        <f t="shared" si="14"/>
        <v>6.6666666666662877E-2</v>
      </c>
      <c r="G25" s="7">
        <v>0.1</v>
      </c>
      <c r="H25" s="7">
        <f t="shared" si="15"/>
        <v>0.12018504251546422</v>
      </c>
      <c r="I25" s="7">
        <f t="shared" si="10"/>
        <v>9.5333333333333314</v>
      </c>
      <c r="J25" s="7">
        <f t="shared" si="3"/>
        <v>0.17950549357115314</v>
      </c>
      <c r="K25" s="7">
        <f t="shared" si="16"/>
        <v>343.19999999999993</v>
      </c>
      <c r="L25" s="8">
        <f>SQRT(POWER(1/$A$20*J25,2)+POWER(I25/($A$20*$A$20)*K25,2))</f>
        <v>1.0147393874224682E-3</v>
      </c>
      <c r="M25" s="5">
        <f t="shared" si="1"/>
        <v>971160.39716263034</v>
      </c>
    </row>
    <row r="26" spans="1:13" x14ac:dyDescent="0.25">
      <c r="A26" s="3" t="s">
        <v>5</v>
      </c>
      <c r="B26" s="3">
        <v>53.3</v>
      </c>
      <c r="C26" s="3">
        <v>53.1</v>
      </c>
      <c r="D26" s="3">
        <v>53.1</v>
      </c>
      <c r="E26" s="4">
        <f t="shared" si="13"/>
        <v>53.166666666666664</v>
      </c>
      <c r="F26" s="4">
        <f t="shared" si="14"/>
        <v>0.13333333333333286</v>
      </c>
      <c r="G26" s="7">
        <v>0.1</v>
      </c>
      <c r="H26" s="7">
        <f t="shared" si="15"/>
        <v>0.1666666666666663</v>
      </c>
      <c r="I26" s="7">
        <f>E26-E25</f>
        <v>9.6000000000000014</v>
      </c>
      <c r="J26" s="7">
        <f t="shared" si="3"/>
        <v>0.14907119849998388</v>
      </c>
      <c r="K26" s="7">
        <f t="shared" si="16"/>
        <v>345.60000000000008</v>
      </c>
      <c r="L26" s="8">
        <f>SQRT(POWER(1/$A$20*J26,2)+POWER(I26/($A$20*$A$20)*K26,2))</f>
        <v>1.0273435212052563E-3</v>
      </c>
      <c r="M26" s="5">
        <f>1/(L26*L26)</f>
        <v>947476.89268919814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Wiśniewski</dc:creator>
  <cp:lastModifiedBy>Karol Pitera (kp306682)</cp:lastModifiedBy>
  <dcterms:created xsi:type="dcterms:W3CDTF">2015-06-05T18:19:34Z</dcterms:created>
  <dcterms:modified xsi:type="dcterms:W3CDTF">2023-11-28T14:48:56Z</dcterms:modified>
</cp:coreProperties>
</file>