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6\"/>
    </mc:Choice>
  </mc:AlternateContent>
  <xr:revisionPtr revIDLastSave="0" documentId="13_ncr:1_{0FA470F8-CB0E-44FB-B6D0-F25663FA8CF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13" i="1" l="1"/>
  <c r="R5" i="1"/>
  <c r="R6" i="1"/>
  <c r="R7" i="1"/>
  <c r="R8" i="1"/>
  <c r="R9" i="1"/>
  <c r="R10" i="1"/>
  <c r="R11" i="1"/>
  <c r="R12" i="1"/>
  <c r="R4" i="1"/>
  <c r="Q13" i="1"/>
  <c r="N13" i="1"/>
  <c r="M13" i="1"/>
  <c r="L13" i="1"/>
  <c r="K13" i="1"/>
  <c r="J13" i="1"/>
  <c r="Q12" i="1"/>
  <c r="K12" i="1"/>
  <c r="M12" i="1" s="1"/>
  <c r="N12" i="1" s="1"/>
  <c r="J12" i="1"/>
  <c r="Q11" i="1"/>
  <c r="M11" i="1"/>
  <c r="N11" i="1" s="1"/>
  <c r="L11" i="1"/>
  <c r="K11" i="1"/>
  <c r="J11" i="1"/>
  <c r="Q10" i="1"/>
  <c r="K10" i="1"/>
  <c r="L10" i="1" s="1"/>
  <c r="J10" i="1"/>
  <c r="Q9" i="1"/>
  <c r="K9" i="1"/>
  <c r="M9" i="1" s="1"/>
  <c r="N9" i="1" s="1"/>
  <c r="J9" i="1"/>
  <c r="Q8" i="1"/>
  <c r="K8" i="1"/>
  <c r="M8" i="1" s="1"/>
  <c r="N8" i="1" s="1"/>
  <c r="J8" i="1"/>
  <c r="Q7" i="1"/>
  <c r="M7" i="1"/>
  <c r="N7" i="1" s="1"/>
  <c r="K7" i="1"/>
  <c r="L7" i="1" s="1"/>
  <c r="J7" i="1"/>
  <c r="Q6" i="1"/>
  <c r="M6" i="1"/>
  <c r="N6" i="1" s="1"/>
  <c r="L6" i="1"/>
  <c r="K6" i="1"/>
  <c r="J6" i="1"/>
  <c r="Q5" i="1"/>
  <c r="K5" i="1"/>
  <c r="M5" i="1" s="1"/>
  <c r="N5" i="1" s="1"/>
  <c r="J5" i="1"/>
  <c r="Q4" i="1"/>
  <c r="M4" i="1"/>
  <c r="N4" i="1" s="1"/>
  <c r="K4" i="1"/>
  <c r="L4" i="1" s="1"/>
  <c r="J4" i="1"/>
  <c r="I4" i="1" a="1"/>
  <c r="I11" i="1" s="1"/>
  <c r="P11" i="1" s="1"/>
  <c r="L9" i="1" l="1"/>
  <c r="M10" i="1"/>
  <c r="N10" i="1" s="1"/>
  <c r="I7" i="1"/>
  <c r="P7" i="1" s="1"/>
  <c r="L8" i="1"/>
  <c r="I8" i="1"/>
  <c r="P8" i="1" s="1"/>
  <c r="I12" i="1"/>
  <c r="I5" i="1"/>
  <c r="P5" i="1" s="1"/>
  <c r="I13" i="1"/>
  <c r="P13" i="1" s="1"/>
  <c r="I6" i="1"/>
  <c r="P6" i="1" s="1"/>
  <c r="I9" i="1"/>
  <c r="P9" i="1" s="1"/>
  <c r="I10" i="1"/>
  <c r="P10" i="1" s="1"/>
  <c r="L5" i="1"/>
  <c r="S4" i="1" s="1" a="1"/>
  <c r="I4" i="1"/>
  <c r="P4" i="1" s="1"/>
  <c r="L12" i="1"/>
  <c r="T6" i="1" l="1"/>
  <c r="S6" i="1"/>
  <c r="T5" i="1"/>
  <c r="T7" i="1"/>
  <c r="S4" i="1"/>
  <c r="S7" i="1"/>
  <c r="S5" i="1"/>
  <c r="T8" i="1"/>
  <c r="T4" i="1"/>
  <c r="S8" i="1"/>
  <c r="P12" i="1"/>
</calcChain>
</file>

<file path=xl/sharedStrings.xml><?xml version="1.0" encoding="utf-8"?>
<sst xmlns="http://schemas.openxmlformats.org/spreadsheetml/2006/main" count="24" uniqueCount="24">
  <si>
    <t>Lp</t>
  </si>
  <si>
    <t>L, cm</t>
  </si>
  <si>
    <t>t, s</t>
  </si>
  <si>
    <t>L, m</t>
  </si>
  <si>
    <t>√L, √m</t>
  </si>
  <si>
    <r>
      <rPr>
        <sz val="11"/>
        <color rgb="FF000000"/>
        <rFont val="Calibri"/>
        <family val="2"/>
        <charset val="238"/>
      </rPr>
      <t>t</t>
    </r>
    <r>
      <rPr>
        <sz val="8"/>
        <color rgb="FF000000"/>
        <rFont val="Calibri"/>
        <family val="2"/>
        <charset val="238"/>
      </rPr>
      <t>sr</t>
    </r>
    <r>
      <rPr>
        <sz val="11"/>
        <color rgb="FF000000"/>
        <rFont val="Calibri"/>
        <family val="2"/>
        <charset val="238"/>
      </rPr>
      <t>, s</t>
    </r>
  </si>
  <si>
    <t xml:space="preserve">T, s </t>
  </si>
  <si>
    <r>
      <rPr>
        <sz val="11"/>
        <color rgb="FF000000"/>
        <rFont val="Calibri"/>
        <family val="2"/>
        <charset val="238"/>
      </rPr>
      <t>u</t>
    </r>
    <r>
      <rPr>
        <vertAlign val="subscript"/>
        <sz val="11"/>
        <color rgb="FF000000"/>
        <rFont val="Calibri"/>
        <family val="2"/>
        <charset val="238"/>
      </rPr>
      <t>a</t>
    </r>
    <r>
      <rPr>
        <sz val="11"/>
        <color rgb="FF000000"/>
        <rFont val="Calibri"/>
        <family val="2"/>
        <charset val="238"/>
      </rPr>
      <t>(t</t>
    </r>
    <r>
      <rPr>
        <vertAlign val="subscript"/>
        <sz val="11"/>
        <color rgb="FF000000"/>
        <rFont val="Calibri"/>
        <family val="2"/>
        <charset val="238"/>
      </rPr>
      <t>sr</t>
    </r>
    <r>
      <rPr>
        <sz val="11"/>
        <color rgb="FF000000"/>
        <rFont val="Calibri"/>
        <family val="2"/>
        <charset val="238"/>
      </rPr>
      <t>)</t>
    </r>
  </si>
  <si>
    <t>u(T), s</t>
  </si>
  <si>
    <t>g, m/(s^2)</t>
  </si>
  <si>
    <t>√L, √cm</t>
  </si>
  <si>
    <t>u(g), m/(s^2)</t>
  </si>
  <si>
    <t>REGLINE[T(√L)]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</si>
  <si>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</si>
  <si>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</si>
  <si>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</si>
  <si>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</si>
  <si>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</si>
  <si>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</si>
  <si>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</si>
  <si>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</si>
  <si>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</si>
  <si>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</si>
  <si>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u(L),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</si>
</sst>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FFF2CC"/>
      </patternFill>
    </fill>
    <fill>
      <patternFill patternType="solid">
        <fgColor rgb="FFFFFFFF"/>
        <bgColor rgb="FFEDEDED"/>
      </patternFill>
    </fill>
    <fill>
      <patternFill patternType="solid">
        <fgColor rgb="FFFFF2CC"/>
        <bgColor rgb="FFEDED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EDEDE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8134850519471"/>
          <c:y val="5.43380027112517E-2"/>
          <c:w val="0.84500671425542395"/>
          <c:h val="0.82580207862629895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4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l-P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1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Arkusz1!$I$4:$I$13</c:f>
              <c:numCache>
                <c:formatCode>General</c:formatCode>
                <c:ptCount val="10"/>
                <c:pt idx="0">
                  <c:v>0.13</c:v>
                </c:pt>
                <c:pt idx="1">
                  <c:v>0.18100000000000002</c:v>
                </c:pt>
                <c:pt idx="2">
                  <c:v>0.23499999999999999</c:v>
                </c:pt>
                <c:pt idx="3">
                  <c:v>0.28600000000000003</c:v>
                </c:pt>
                <c:pt idx="4">
                  <c:v>0.33600000000000002</c:v>
                </c:pt>
                <c:pt idx="5">
                  <c:v>0.38500000000000001</c:v>
                </c:pt>
                <c:pt idx="6">
                  <c:v>0.434</c:v>
                </c:pt>
                <c:pt idx="7">
                  <c:v>0.48200000000000004</c:v>
                </c:pt>
                <c:pt idx="8">
                  <c:v>0.53299999999999992</c:v>
                </c:pt>
                <c:pt idx="9">
                  <c:v>0.58399999999999996</c:v>
                </c:pt>
              </c:numCache>
            </c:numRef>
          </c:xVal>
          <c:yVal>
            <c:numRef>
              <c:f>Arkusz1!$L$4:$L$13</c:f>
              <c:numCache>
                <c:formatCode>General</c:formatCode>
                <c:ptCount val="10"/>
                <c:pt idx="0">
                  <c:v>0.72260000000000013</c:v>
                </c:pt>
                <c:pt idx="1">
                  <c:v>0.85500000000000009</c:v>
                </c:pt>
                <c:pt idx="2">
                  <c:v>0.97059999999999991</c:v>
                </c:pt>
                <c:pt idx="3">
                  <c:v>1.0711999999999999</c:v>
                </c:pt>
                <c:pt idx="4">
                  <c:v>1.1629999999999998</c:v>
                </c:pt>
                <c:pt idx="5">
                  <c:v>1.2441999999999998</c:v>
                </c:pt>
                <c:pt idx="6">
                  <c:v>1.3236000000000001</c:v>
                </c:pt>
                <c:pt idx="7">
                  <c:v>1.3931999999999998</c:v>
                </c:pt>
                <c:pt idx="8">
                  <c:v>1.4648000000000001</c:v>
                </c:pt>
                <c:pt idx="9">
                  <c:v>1.5330000000000001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D0-4833-8756-005C1B864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7797"/>
        <c:axId val="10942419"/>
      </c:scatterChart>
      <c:valAx>
        <c:axId val="13917797"/>
        <c:scaling>
          <c:orientation val="minMax"/>
          <c:max val="0.6"/>
          <c:min val="0.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10942419"/>
        <c:crosses val="autoZero"/>
        <c:crossBetween val="midCat"/>
      </c:valAx>
      <c:valAx>
        <c:axId val="10942419"/>
        <c:scaling>
          <c:orientation val="minMax"/>
          <c:max val="1.6"/>
          <c:min val="0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1391779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27294769657083"/>
          <c:y val="4.4307411213885997E-2"/>
          <c:w val="0.828599468883501"/>
          <c:h val="0.82985040538997401"/>
        </c:manualLayout>
      </c:layout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4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l-P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0.3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Arkusz1!$J$4:$J$13</c:f>
              <c:numCache>
                <c:formatCode>General</c:formatCode>
                <c:ptCount val="10"/>
                <c:pt idx="0">
                  <c:v>0.36055512754639896</c:v>
                </c:pt>
                <c:pt idx="1">
                  <c:v>0.42544094772365298</c:v>
                </c:pt>
                <c:pt idx="2">
                  <c:v>0.48476798574163288</c:v>
                </c:pt>
                <c:pt idx="3">
                  <c:v>0.53478967828483759</c:v>
                </c:pt>
                <c:pt idx="4">
                  <c:v>0.57965506984757753</c:v>
                </c:pt>
                <c:pt idx="5">
                  <c:v>0.62048368229954287</c:v>
                </c:pt>
                <c:pt idx="6">
                  <c:v>0.6587867636800242</c:v>
                </c:pt>
                <c:pt idx="7">
                  <c:v>0.69426219830839131</c:v>
                </c:pt>
                <c:pt idx="8">
                  <c:v>0.73006848993775919</c:v>
                </c:pt>
                <c:pt idx="9">
                  <c:v>0.76419892698171199</c:v>
                </c:pt>
              </c:numCache>
            </c:numRef>
          </c:xVal>
          <c:yVal>
            <c:numRef>
              <c:f>Arkusz1!$L$4:$L$13</c:f>
              <c:numCache>
                <c:formatCode>General</c:formatCode>
                <c:ptCount val="10"/>
                <c:pt idx="0">
                  <c:v>0.72260000000000013</c:v>
                </c:pt>
                <c:pt idx="1">
                  <c:v>0.85500000000000009</c:v>
                </c:pt>
                <c:pt idx="2">
                  <c:v>0.97059999999999991</c:v>
                </c:pt>
                <c:pt idx="3">
                  <c:v>1.0711999999999999</c:v>
                </c:pt>
                <c:pt idx="4">
                  <c:v>1.1629999999999998</c:v>
                </c:pt>
                <c:pt idx="5">
                  <c:v>1.2441999999999998</c:v>
                </c:pt>
                <c:pt idx="6">
                  <c:v>1.3236000000000001</c:v>
                </c:pt>
                <c:pt idx="7">
                  <c:v>1.3931999999999998</c:v>
                </c:pt>
                <c:pt idx="8">
                  <c:v>1.4648000000000001</c:v>
                </c:pt>
                <c:pt idx="9">
                  <c:v>1.5330000000000001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95-4952-B4B2-CCD5F370F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83268"/>
        <c:axId val="79017660"/>
      </c:scatterChart>
      <c:valAx>
        <c:axId val="29483268"/>
        <c:scaling>
          <c:orientation val="minMax"/>
          <c:min val="0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79017660"/>
        <c:crosses val="autoZero"/>
        <c:crossBetween val="midCat"/>
      </c:valAx>
      <c:valAx>
        <c:axId val="79017660"/>
        <c:scaling>
          <c:orientation val="minMax"/>
          <c:max val="1.6"/>
          <c:min val="0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2948326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55440</xdr:colOff>
      <xdr:row>14</xdr:row>
      <xdr:rowOff>183240</xdr:rowOff>
    </xdr:from>
    <xdr:to>
      <xdr:col>9</xdr:col>
      <xdr:colOff>511920</xdr:colOff>
      <xdr:row>31</xdr:row>
      <xdr:rowOff>131040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389160</xdr:colOff>
      <xdr:row>15</xdr:row>
      <xdr:rowOff>89640</xdr:rowOff>
    </xdr:from>
    <xdr:to>
      <xdr:col>18</xdr:col>
      <xdr:colOff>297720</xdr:colOff>
      <xdr:row>32</xdr:row>
      <xdr:rowOff>3240</xdr:rowOff>
    </xdr:to>
    <xdr:graphicFrame macro="">
      <xdr:nvGraphicFramePr>
        <xdr:cNvPr id="3" name="Wykres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0.007</cdr:y>
    </cdr:from>
    <cdr:to>
      <cdr:x>0.07124</cdr:x>
      <cdr:y>0.08439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AA61A9C8-6D0E-F566-D32F-0E3EAEA06437}"/>
            </a:ext>
          </a:extLst>
        </cdr:cNvPr>
        <cdr:cNvSpPr/>
      </cdr:nvSpPr>
      <cdr:spPr>
        <a:xfrm xmlns:a="http://schemas.openxmlformats.org/drawingml/2006/main">
          <a:off x="0" y="22320"/>
          <a:ext cx="362880" cy="246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GB" sz="1100" b="1" strike="noStrike" spc="-1">
              <a:latin typeface="Times New Roman"/>
            </a:rPr>
            <a:t>T, 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0.91476</cdr:x>
      <cdr:y>0.92544</cdr:y>
    </cdr:from>
    <cdr:to>
      <cdr:x>0.99986</cdr:x>
      <cdr:y>0.99977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0D85A300-264A-EA2B-A1DC-78B64B2B91F7}"/>
            </a:ext>
          </a:extLst>
        </cdr:cNvPr>
        <cdr:cNvSpPr/>
      </cdr:nvSpPr>
      <cdr:spPr>
        <a:xfrm xmlns:a="http://schemas.openxmlformats.org/drawingml/2006/main">
          <a:off x="4659480" y="2949120"/>
          <a:ext cx="433440" cy="2368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GB" sz="1100" b="1" strike="noStrike" spc="-1">
              <a:latin typeface="Calibri"/>
            </a:rPr>
            <a:t>L, m</a:t>
          </a:r>
          <a:endParaRPr sz="1100" b="0" strike="noStrike" spc="-1">
            <a:latin typeface="Times New Roman"/>
          </a:endParaRPr>
        </a:p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endParaRPr sz="1100" b="0" strike="noStrike" spc="-1">
            <a:latin typeface="Times New Roman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0.87623</cdr:x>
      <cdr:y>0.92555</cdr:y>
    </cdr:from>
    <cdr:to>
      <cdr:x>0.99988</cdr:x>
      <cdr:y>0.99977</cdr:y>
    </cdr:to>
    <cdr:sp macro="" textlink="">
      <cdr:nvSpPr>
        <cdr:cNvPr id="4" name="pole tekstowe 1"/>
        <cdr:cNvSpPr/>
      </cdr:nvSpPr>
      <cdr:spPr>
        <a:xfrm xmlns:a="http://schemas.openxmlformats.org/drawingml/2006/main">
          <a:off x="5464080" y="2917800"/>
          <a:ext cx="771120" cy="234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GB" sz="1100" b="1" strike="noStrike" spc="-1">
              <a:latin typeface="Calibri"/>
            </a:rPr>
            <a:t>√L, √m</a:t>
          </a:r>
          <a:endParaRPr sz="1100" b="0" strike="noStrike" spc="-1">
            <a:latin typeface="Times New Roman"/>
          </a:endParaRPr>
        </a:p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0.06737</cdr:x>
      <cdr:y>0.06817</cdr:y>
    </cdr:to>
    <cdr:sp macro="" textlink="">
      <cdr:nvSpPr>
        <cdr:cNvPr id="5" name="pole tekstowe 1"/>
        <cdr:cNvSpPr/>
      </cdr:nvSpPr>
      <cdr:spPr>
        <a:xfrm xmlns:a="http://schemas.openxmlformats.org/drawingml/2006/main">
          <a:off x="0" y="0"/>
          <a:ext cx="420120" cy="2149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wrap="none" lIns="90000" tIns="45000" rIns="90000" bIns="45000" anchor="t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GB" sz="1100" b="1" strike="noStrike" spc="-1">
              <a:latin typeface="Calibri"/>
            </a:rPr>
            <a:t>T, s</a:t>
          </a:r>
          <a:endParaRPr sz="1100" b="0" strike="noStrike" spc="-1">
            <a:latin typeface="Times New Roman"/>
          </a:endParaRP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"/>
  <sheetViews>
    <sheetView tabSelected="1" topLeftCell="D1" zoomScale="115" zoomScaleNormal="115" workbookViewId="0">
      <selection activeCell="N12" sqref="N12"/>
    </sheetView>
  </sheetViews>
  <sheetFormatPr defaultColWidth="8.5546875" defaultRowHeight="14.4" x14ac:dyDescent="0.3"/>
  <cols>
    <col min="1" max="1" width="8.6640625" customWidth="1"/>
    <col min="2" max="2" width="6" customWidth="1"/>
    <col min="14" max="14" width="9.109375" customWidth="1"/>
    <col min="15" max="15" width="10.33203125" customWidth="1"/>
    <col min="16" max="17" width="14.88671875" customWidth="1"/>
    <col min="18" max="18" width="15" customWidth="1"/>
    <col min="19" max="19" width="14.88671875" customWidth="1"/>
    <col min="20" max="20" width="17.5546875" customWidth="1"/>
    <col min="21" max="21" width="18.109375" customWidth="1"/>
    <col min="22" max="22" width="19.109375" customWidth="1"/>
  </cols>
  <sheetData>
    <row r="2" spans="2:20" ht="15.6" x14ac:dyDescent="0.35">
      <c r="B2" s="2" t="s">
        <v>0</v>
      </c>
      <c r="C2" s="1" t="s">
        <v>1</v>
      </c>
      <c r="D2" s="2" t="s">
        <v>2</v>
      </c>
      <c r="E2" s="2"/>
      <c r="F2" s="2"/>
      <c r="G2" s="2"/>
      <c r="H2" s="2"/>
      <c r="I2" s="1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8" t="s">
        <v>23</v>
      </c>
      <c r="P2" s="4" t="s">
        <v>9</v>
      </c>
      <c r="Q2" s="4" t="s">
        <v>10</v>
      </c>
      <c r="R2" s="4" t="s">
        <v>11</v>
      </c>
      <c r="S2" s="7" t="s">
        <v>12</v>
      </c>
    </row>
    <row r="3" spans="2:20" x14ac:dyDescent="0.3">
      <c r="B3" s="2"/>
      <c r="C3" s="1"/>
      <c r="D3" s="3">
        <v>1</v>
      </c>
      <c r="E3" s="3">
        <v>2</v>
      </c>
      <c r="F3" s="3">
        <v>3</v>
      </c>
      <c r="G3" s="3">
        <v>4</v>
      </c>
      <c r="H3" s="3">
        <v>5</v>
      </c>
      <c r="I3" s="1"/>
      <c r="J3" s="4"/>
      <c r="K3" s="4"/>
      <c r="L3" s="4"/>
      <c r="M3" s="4"/>
      <c r="N3" s="4"/>
      <c r="O3" s="4"/>
      <c r="P3" s="4"/>
      <c r="Q3" s="4"/>
      <c r="R3" s="4"/>
    </row>
    <row r="4" spans="2:20" x14ac:dyDescent="0.3">
      <c r="B4" s="3" t="s">
        <v>13</v>
      </c>
      <c r="C4" s="5">
        <v>13</v>
      </c>
      <c r="D4" s="6">
        <v>7.23</v>
      </c>
      <c r="E4" s="6">
        <v>7.2</v>
      </c>
      <c r="F4" s="6">
        <v>7.23</v>
      </c>
      <c r="G4" s="6">
        <v>7.23</v>
      </c>
      <c r="H4" s="6">
        <v>7.24</v>
      </c>
      <c r="I4" s="5">
        <f t="array" ref="I4:I13">C4:C13/100</f>
        <v>0.13</v>
      </c>
      <c r="J4" s="4">
        <f t="shared" ref="J4:J13" si="0">SQRT(C4/100)</f>
        <v>0.36055512754639896</v>
      </c>
      <c r="K4" s="4">
        <f t="shared" ref="K4:K13" si="1">( SUM(D4:H4)/5)</f>
        <v>7.2260000000000009</v>
      </c>
      <c r="L4" s="4">
        <f t="shared" ref="L4:L13" si="2">K4/10</f>
        <v>0.72260000000000013</v>
      </c>
      <c r="M4" s="4">
        <f t="shared" ref="M4:M13" si="3">SQRT(SUM((D4-K4)^2,(E4-K4)^2,(F4-K4)^2,(G4-K4)^2,(H4-K4)^2)*1.141*(1/(5*(5-1))))</f>
        <v>7.2447222168969599E-3</v>
      </c>
      <c r="N4" s="4">
        <f t="shared" ref="N4:N13" si="4">M4/10</f>
        <v>7.2447222168969599E-4</v>
      </c>
      <c r="O4" s="4">
        <v>3.0000000000000001E-3</v>
      </c>
      <c r="P4" s="4">
        <f t="shared" ref="P4:P13" si="5">((I4)/(POWER(L4,2)/(POWER((2*3.1415),2))))</f>
        <v>9.8283713500675525</v>
      </c>
      <c r="Q4" s="4">
        <f t="shared" ref="Q4:Q13" si="6">SQRT(C4)</f>
        <v>3.6055512754639891</v>
      </c>
      <c r="R4" s="4">
        <f>SQRT(POWER(((4*3.1415)/POWER(L4,2))*O4,2)+POWER(((-8*C4*3.1415)/POWER(L4,3))*N4,2))</f>
        <v>0.63147400913894947</v>
      </c>
      <c r="S4">
        <f t="array" ref="S4:T8">LINEST(L4:L13,J4:J13,TRUE(),TRUE())</f>
        <v>2.0084980160147983</v>
      </c>
      <c r="T4">
        <v>-1.4556703818064953E-3</v>
      </c>
    </row>
    <row r="5" spans="2:20" x14ac:dyDescent="0.3">
      <c r="B5" s="3" t="s">
        <v>14</v>
      </c>
      <c r="C5" s="5">
        <v>18.100000000000001</v>
      </c>
      <c r="D5" s="6">
        <v>8.5500000000000007</v>
      </c>
      <c r="E5" s="6">
        <v>8.5500000000000007</v>
      </c>
      <c r="F5" s="6">
        <v>8.5399999999999991</v>
      </c>
      <c r="G5" s="6">
        <v>8.5500000000000007</v>
      </c>
      <c r="H5" s="6">
        <v>8.56</v>
      </c>
      <c r="I5" s="5">
        <v>0.18100000000000002</v>
      </c>
      <c r="J5" s="4">
        <f t="shared" si="0"/>
        <v>0.42544094772365298</v>
      </c>
      <c r="K5" s="4">
        <f t="shared" si="1"/>
        <v>8.5500000000000007</v>
      </c>
      <c r="L5" s="4">
        <f t="shared" si="2"/>
        <v>0.85500000000000009</v>
      </c>
      <c r="M5" s="4">
        <f t="shared" si="3"/>
        <v>3.3778691508111352E-3</v>
      </c>
      <c r="N5" s="4">
        <f t="shared" si="4"/>
        <v>3.377869150811135E-4</v>
      </c>
      <c r="O5" s="4">
        <v>3.0000000000000001E-3</v>
      </c>
      <c r="P5" s="4">
        <f t="shared" si="5"/>
        <v>9.774182974590472</v>
      </c>
      <c r="Q5" s="4">
        <f t="shared" si="6"/>
        <v>4.2544094772365293</v>
      </c>
      <c r="R5" s="4">
        <f t="shared" ref="R5:R13" si="7">SQRT(POWER(((4*3.1415)/POWER(L5,2))*O5,2)+POWER(((-8*C5*3.1415)/POWER(L5,3))*N5,2))</f>
        <v>0.25118908243235216</v>
      </c>
      <c r="S5">
        <v>3.1544174375853482E-3</v>
      </c>
      <c r="T5">
        <v>1.8889667239728038E-3</v>
      </c>
    </row>
    <row r="6" spans="2:20" x14ac:dyDescent="0.3">
      <c r="B6" s="3" t="s">
        <v>15</v>
      </c>
      <c r="C6" s="5">
        <v>23.5</v>
      </c>
      <c r="D6" s="6">
        <v>9.6999999999999993</v>
      </c>
      <c r="E6" s="6">
        <v>9.7100000000000009</v>
      </c>
      <c r="F6" s="6">
        <v>9.6999999999999993</v>
      </c>
      <c r="G6" s="6">
        <v>9.7100000000000009</v>
      </c>
      <c r="H6" s="6">
        <v>9.7100000000000009</v>
      </c>
      <c r="I6" s="5">
        <v>0.23499999999999999</v>
      </c>
      <c r="J6" s="4">
        <f t="shared" si="0"/>
        <v>0.48476798574163288</v>
      </c>
      <c r="K6" s="4">
        <f t="shared" si="1"/>
        <v>9.7059999999999995</v>
      </c>
      <c r="L6" s="4">
        <f t="shared" si="2"/>
        <v>0.97059999999999991</v>
      </c>
      <c r="M6" s="4">
        <f t="shared" si="3"/>
        <v>2.616486193352096E-3</v>
      </c>
      <c r="N6" s="4">
        <f t="shared" si="4"/>
        <v>2.616486193352096E-4</v>
      </c>
      <c r="O6" s="4">
        <v>3.0000000000000001E-3</v>
      </c>
      <c r="P6" s="4">
        <f t="shared" si="5"/>
        <v>9.847396111025791</v>
      </c>
      <c r="Q6" s="4">
        <f t="shared" si="6"/>
        <v>4.8476798574163293</v>
      </c>
      <c r="R6" s="4">
        <f t="shared" si="7"/>
        <v>0.17367519237512202</v>
      </c>
      <c r="S6">
        <v>0.99998026773529392</v>
      </c>
      <c r="T6">
        <v>1.2626684865640482E-3</v>
      </c>
    </row>
    <row r="7" spans="2:20" x14ac:dyDescent="0.3">
      <c r="B7" s="3" t="s">
        <v>16</v>
      </c>
      <c r="C7" s="5">
        <v>28.6</v>
      </c>
      <c r="D7" s="6">
        <v>10.71</v>
      </c>
      <c r="E7" s="6">
        <v>10.72</v>
      </c>
      <c r="F7" s="6">
        <v>10.7</v>
      </c>
      <c r="G7" s="6">
        <v>10.71</v>
      </c>
      <c r="H7" s="6">
        <v>10.72</v>
      </c>
      <c r="I7" s="5">
        <v>0.28600000000000003</v>
      </c>
      <c r="J7" s="4">
        <f t="shared" si="0"/>
        <v>0.53478967828483759</v>
      </c>
      <c r="K7" s="4">
        <f t="shared" si="1"/>
        <v>10.712</v>
      </c>
      <c r="L7" s="4">
        <f t="shared" si="2"/>
        <v>1.0711999999999999</v>
      </c>
      <c r="M7" s="4">
        <f t="shared" si="3"/>
        <v>3.9967486786138748E-3</v>
      </c>
      <c r="N7" s="4">
        <f t="shared" si="4"/>
        <v>3.996748678613875E-4</v>
      </c>
      <c r="O7" s="4">
        <v>3.0000000000000001E-3</v>
      </c>
      <c r="P7" s="4">
        <f t="shared" si="5"/>
        <v>9.8391826923076948</v>
      </c>
      <c r="Q7" s="4">
        <f t="shared" si="6"/>
        <v>5.347896782848375</v>
      </c>
      <c r="R7" s="4">
        <f t="shared" si="7"/>
        <v>0.23601365523152934</v>
      </c>
      <c r="S7">
        <v>405419.36067873292</v>
      </c>
      <c r="T7">
        <v>8</v>
      </c>
    </row>
    <row r="8" spans="2:20" x14ac:dyDescent="0.3">
      <c r="B8" s="3" t="s">
        <v>17</v>
      </c>
      <c r="C8" s="5">
        <v>33.6</v>
      </c>
      <c r="D8" s="6">
        <v>11.63</v>
      </c>
      <c r="E8" s="6">
        <v>11.63</v>
      </c>
      <c r="F8" s="6">
        <v>11.63</v>
      </c>
      <c r="G8" s="6">
        <v>11.64</v>
      </c>
      <c r="H8" s="6">
        <v>11.62</v>
      </c>
      <c r="I8" s="5">
        <v>0.33600000000000002</v>
      </c>
      <c r="J8" s="4">
        <f t="shared" si="0"/>
        <v>0.57965506984757753</v>
      </c>
      <c r="K8" s="4">
        <f t="shared" si="1"/>
        <v>11.629999999999999</v>
      </c>
      <c r="L8" s="4">
        <f t="shared" si="2"/>
        <v>1.1629999999999998</v>
      </c>
      <c r="M8" s="4">
        <f t="shared" si="3"/>
        <v>3.3778691508111352E-3</v>
      </c>
      <c r="N8" s="4">
        <f t="shared" si="4"/>
        <v>3.377869150811135E-4</v>
      </c>
      <c r="O8" s="4">
        <v>3.0000000000000001E-3</v>
      </c>
      <c r="P8" s="4">
        <f t="shared" si="5"/>
        <v>9.8064985253987089</v>
      </c>
      <c r="Q8" s="4">
        <f t="shared" si="6"/>
        <v>5.7965506984757758</v>
      </c>
      <c r="R8" s="4">
        <f t="shared" si="7"/>
        <v>0.18345963155173187</v>
      </c>
      <c r="S8">
        <v>0.64637294134634415</v>
      </c>
      <c r="T8">
        <v>1.275465365569555E-5</v>
      </c>
    </row>
    <row r="9" spans="2:20" x14ac:dyDescent="0.3">
      <c r="B9" s="3" t="s">
        <v>18</v>
      </c>
      <c r="C9" s="5">
        <v>38.5</v>
      </c>
      <c r="D9" s="6">
        <v>12.44</v>
      </c>
      <c r="E9" s="6">
        <v>12.44</v>
      </c>
      <c r="F9" s="6">
        <v>12.44</v>
      </c>
      <c r="G9" s="6">
        <v>12.45</v>
      </c>
      <c r="H9" s="6">
        <v>12.44</v>
      </c>
      <c r="I9" s="5">
        <v>0.38500000000000001</v>
      </c>
      <c r="J9" s="4">
        <f t="shared" si="0"/>
        <v>0.62048368229954287</v>
      </c>
      <c r="K9" s="4">
        <f t="shared" si="1"/>
        <v>12.441999999999998</v>
      </c>
      <c r="L9" s="4">
        <f t="shared" si="2"/>
        <v>1.2441999999999998</v>
      </c>
      <c r="M9" s="4">
        <f t="shared" si="3"/>
        <v>2.1363520309162077E-3</v>
      </c>
      <c r="N9" s="4">
        <f t="shared" si="4"/>
        <v>2.1363520309162077E-4</v>
      </c>
      <c r="O9" s="4">
        <v>3.0000000000000001E-3</v>
      </c>
      <c r="P9" s="4">
        <f t="shared" si="5"/>
        <v>9.8178061976741073</v>
      </c>
      <c r="Q9" s="4">
        <f t="shared" si="6"/>
        <v>6.2048368229954285</v>
      </c>
      <c r="R9" s="4">
        <f t="shared" si="7"/>
        <v>0.1100504741162663</v>
      </c>
    </row>
    <row r="10" spans="2:20" x14ac:dyDescent="0.3">
      <c r="B10" s="3" t="s">
        <v>19</v>
      </c>
      <c r="C10" s="5">
        <v>43.4</v>
      </c>
      <c r="D10" s="6">
        <v>13.27</v>
      </c>
      <c r="E10" s="6">
        <v>13.21</v>
      </c>
      <c r="F10" s="6">
        <v>13.22</v>
      </c>
      <c r="G10" s="6">
        <v>13.23</v>
      </c>
      <c r="H10" s="6">
        <v>13.25</v>
      </c>
      <c r="I10" s="5">
        <v>0.434</v>
      </c>
      <c r="J10" s="4">
        <f t="shared" si="0"/>
        <v>0.6587867636800242</v>
      </c>
      <c r="K10" s="4">
        <f t="shared" si="1"/>
        <v>13.236000000000001</v>
      </c>
      <c r="L10" s="4">
        <f t="shared" si="2"/>
        <v>1.3236000000000001</v>
      </c>
      <c r="M10" s="4">
        <f t="shared" si="3"/>
        <v>1.1504607772540287E-2</v>
      </c>
      <c r="N10" s="4">
        <f t="shared" si="4"/>
        <v>1.1504607772540288E-3</v>
      </c>
      <c r="O10" s="4">
        <v>3.0000000000000001E-3</v>
      </c>
      <c r="P10" s="4">
        <f t="shared" si="5"/>
        <v>9.7793577076849569</v>
      </c>
      <c r="Q10" s="4">
        <f t="shared" si="6"/>
        <v>6.5878676368002411</v>
      </c>
      <c r="R10" s="4">
        <f t="shared" si="7"/>
        <v>0.54157847251303093</v>
      </c>
    </row>
    <row r="11" spans="2:20" x14ac:dyDescent="0.3">
      <c r="B11" s="3" t="s">
        <v>20</v>
      </c>
      <c r="C11" s="5">
        <v>48.2</v>
      </c>
      <c r="D11" s="6">
        <v>13.94</v>
      </c>
      <c r="E11" s="6">
        <v>13.94</v>
      </c>
      <c r="F11" s="6">
        <v>13.93</v>
      </c>
      <c r="G11" s="6">
        <v>13.93</v>
      </c>
      <c r="H11" s="6">
        <v>13.92</v>
      </c>
      <c r="I11" s="5">
        <v>0.48200000000000004</v>
      </c>
      <c r="J11" s="4">
        <f t="shared" si="0"/>
        <v>0.69426219830839131</v>
      </c>
      <c r="K11" s="4">
        <f t="shared" si="1"/>
        <v>13.931999999999999</v>
      </c>
      <c r="L11" s="4">
        <f t="shared" si="2"/>
        <v>1.3931999999999998</v>
      </c>
      <c r="M11" s="4">
        <f t="shared" si="3"/>
        <v>3.9967486786135703E-3</v>
      </c>
      <c r="N11" s="4">
        <f t="shared" si="4"/>
        <v>3.9967486786135703E-4</v>
      </c>
      <c r="O11" s="4">
        <v>3.0000000000000001E-3</v>
      </c>
      <c r="P11" s="4">
        <f t="shared" si="5"/>
        <v>9.8028921833862874</v>
      </c>
      <c r="Q11" s="4">
        <f t="shared" si="6"/>
        <v>6.9426219830839129</v>
      </c>
      <c r="R11" s="4">
        <f t="shared" si="7"/>
        <v>0.18008643303448138</v>
      </c>
    </row>
    <row r="12" spans="2:20" x14ac:dyDescent="0.3">
      <c r="B12" s="3" t="s">
        <v>21</v>
      </c>
      <c r="C12" s="5">
        <v>53.3</v>
      </c>
      <c r="D12" s="6">
        <v>14.65</v>
      </c>
      <c r="E12" s="6">
        <v>14.66</v>
      </c>
      <c r="F12" s="6">
        <v>14.65</v>
      </c>
      <c r="G12" s="6">
        <v>14.64</v>
      </c>
      <c r="H12" s="6">
        <v>14.64</v>
      </c>
      <c r="I12" s="5">
        <v>0.53299999999999992</v>
      </c>
      <c r="J12" s="4">
        <f t="shared" si="0"/>
        <v>0.73006848993775919</v>
      </c>
      <c r="K12" s="4">
        <f t="shared" si="1"/>
        <v>14.648000000000001</v>
      </c>
      <c r="L12" s="4">
        <f t="shared" si="2"/>
        <v>1.4648000000000001</v>
      </c>
      <c r="M12" s="4">
        <f t="shared" si="3"/>
        <v>3.9967486786135703E-3</v>
      </c>
      <c r="N12" s="4">
        <f t="shared" si="4"/>
        <v>3.9967486786135703E-4</v>
      </c>
      <c r="O12" s="4">
        <v>3.0000000000000001E-3</v>
      </c>
      <c r="P12" s="4">
        <f t="shared" si="5"/>
        <v>9.8062884971556041</v>
      </c>
      <c r="Q12" s="4">
        <f t="shared" si="6"/>
        <v>7.3006848993775915</v>
      </c>
      <c r="R12" s="4">
        <f t="shared" si="7"/>
        <v>0.1712473960713829</v>
      </c>
    </row>
    <row r="13" spans="2:20" x14ac:dyDescent="0.3">
      <c r="B13" s="3" t="s">
        <v>22</v>
      </c>
      <c r="C13" s="5">
        <v>58.4</v>
      </c>
      <c r="D13" s="6">
        <v>15.33</v>
      </c>
      <c r="E13" s="6">
        <v>15.33</v>
      </c>
      <c r="F13" s="6">
        <v>15.33</v>
      </c>
      <c r="G13" s="6">
        <v>15.33</v>
      </c>
      <c r="H13" s="6">
        <v>15.33</v>
      </c>
      <c r="I13" s="5">
        <v>0.58399999999999996</v>
      </c>
      <c r="J13" s="4">
        <f t="shared" si="0"/>
        <v>0.76419892698171199</v>
      </c>
      <c r="K13" s="4">
        <f t="shared" si="1"/>
        <v>15.330000000000002</v>
      </c>
      <c r="L13" s="4">
        <f t="shared" si="2"/>
        <v>1.5330000000000001</v>
      </c>
      <c r="M13" s="4">
        <f t="shared" si="3"/>
        <v>9.487308853711754E-16</v>
      </c>
      <c r="N13" s="4">
        <f t="shared" si="4"/>
        <v>9.487308853711754E-17</v>
      </c>
      <c r="O13" s="4">
        <v>3.0000000000000001E-3</v>
      </c>
      <c r="P13" s="4">
        <f t="shared" si="5"/>
        <v>9.8098565526667265</v>
      </c>
      <c r="Q13" s="4">
        <f t="shared" si="6"/>
        <v>7.6419892698171203</v>
      </c>
      <c r="R13" s="4">
        <f>SQRT(POWER(((4*3.1415)/POWER(L13,2))*O13,2)+POWER(((-8*C13*3.1415)/POWER(L13,3))*N13,2))</f>
        <v>1.6041094613863559E-2</v>
      </c>
    </row>
  </sheetData>
  <mergeCells count="4">
    <mergeCell ref="B2:B3"/>
    <mergeCell ref="C2:C3"/>
    <mergeCell ref="D2:H2"/>
    <mergeCell ref="I2:I3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Kłaput (dk306203)</dc:creator>
  <dc:description/>
  <cp:lastModifiedBy>Dominik Kłaput (dk306203)</cp:lastModifiedBy>
  <cp:revision>1</cp:revision>
  <dcterms:created xsi:type="dcterms:W3CDTF">2023-11-30T10:02:42Z</dcterms:created>
  <dcterms:modified xsi:type="dcterms:W3CDTF">2023-12-05T17:17:01Z</dcterms:modified>
  <dc:language>pl-PL</dc:language>
</cp:coreProperties>
</file>