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eusz\Dropbox\INF (1)\Fizyka\Fizyka laboratorium\Laboratorium nr 6\"/>
    </mc:Choice>
  </mc:AlternateContent>
  <bookViews>
    <workbookView xWindow="480" yWindow="45" windowWidth="21120" windowHeight="10035"/>
  </bookViews>
  <sheets>
    <sheet name="Arkusz1" sheetId="1" r:id="rId1"/>
    <sheet name="Arkusz2" sheetId="2" r:id="rId2"/>
    <sheet name="Arkusz3" sheetId="3" r:id="rId3"/>
  </sheets>
  <calcPr calcId="152511"/>
</workbook>
</file>

<file path=xl/calcChain.xml><?xml version="1.0" encoding="utf-8"?>
<calcChain xmlns="http://schemas.openxmlformats.org/spreadsheetml/2006/main">
  <c r="D26" i="1" l="1"/>
  <c r="E26" i="1"/>
  <c r="F26" i="1"/>
  <c r="G26" i="1"/>
  <c r="H26" i="1"/>
  <c r="I26" i="1"/>
  <c r="J26" i="1"/>
  <c r="K26" i="1"/>
  <c r="C26" i="1"/>
  <c r="C17" i="1"/>
  <c r="D17" i="1"/>
  <c r="E17" i="1"/>
  <c r="F17" i="1"/>
  <c r="G17" i="1"/>
  <c r="H17" i="1"/>
  <c r="I17" i="1"/>
  <c r="J17" i="1"/>
  <c r="K17" i="1"/>
  <c r="C20" i="1" l="1"/>
  <c r="D20" i="1"/>
  <c r="E20" i="1"/>
  <c r="F20" i="1"/>
  <c r="G20" i="1"/>
  <c r="H20" i="1"/>
  <c r="I20" i="1"/>
  <c r="J20" i="1"/>
  <c r="K20" i="1"/>
  <c r="B20" i="1"/>
  <c r="C8" i="1"/>
  <c r="D9" i="1"/>
  <c r="D27" i="1" s="1"/>
  <c r="E9" i="1"/>
  <c r="E27" i="1" s="1"/>
  <c r="F9" i="1"/>
  <c r="F27" i="1" s="1"/>
  <c r="G9" i="1"/>
  <c r="G27" i="1" s="1"/>
  <c r="H9" i="1"/>
  <c r="H27" i="1" s="1"/>
  <c r="I9" i="1"/>
  <c r="I27" i="1" s="1"/>
  <c r="J9" i="1"/>
  <c r="J27" i="1" s="1"/>
  <c r="K9" i="1"/>
  <c r="K27" i="1" s="1"/>
  <c r="C9" i="1"/>
  <c r="C27" i="1" s="1"/>
  <c r="D8" i="1"/>
  <c r="E8" i="1"/>
  <c r="F8" i="1"/>
  <c r="G8" i="1"/>
  <c r="H8" i="1"/>
  <c r="I8" i="1"/>
  <c r="J8" i="1"/>
  <c r="K8" i="1"/>
  <c r="F22" i="1" l="1"/>
  <c r="D14" i="1"/>
  <c r="D22" i="1"/>
  <c r="K22" i="1"/>
  <c r="I11" i="1"/>
  <c r="I22" i="1"/>
  <c r="G11" i="1"/>
  <c r="G22" i="1"/>
  <c r="E11" i="1"/>
  <c r="E22" i="1"/>
  <c r="J22" i="1"/>
  <c r="C10" i="1"/>
  <c r="C22" i="1"/>
  <c r="H11" i="1"/>
  <c r="H22" i="1"/>
  <c r="D13" i="1"/>
  <c r="I12" i="1"/>
  <c r="G14" i="1"/>
  <c r="G10" i="1"/>
  <c r="G12" i="1"/>
  <c r="D12" i="1"/>
  <c r="F12" i="1"/>
  <c r="F10" i="1"/>
  <c r="K14" i="1"/>
  <c r="D11" i="1"/>
  <c r="E12" i="1"/>
  <c r="I14" i="1"/>
  <c r="D10" i="1"/>
  <c r="C11" i="1"/>
  <c r="G13" i="1"/>
  <c r="E14" i="1"/>
  <c r="C14" i="1"/>
  <c r="I10" i="1"/>
  <c r="F13" i="1"/>
  <c r="F14" i="1"/>
  <c r="J11" i="1"/>
  <c r="E10" i="1"/>
  <c r="C13" i="1"/>
  <c r="H10" i="1"/>
  <c r="E13" i="1"/>
  <c r="F11" i="1"/>
  <c r="K12" i="1"/>
  <c r="K10" i="1"/>
  <c r="K13" i="1"/>
  <c r="K11" i="1"/>
  <c r="J12" i="1"/>
  <c r="J13" i="1"/>
  <c r="J10" i="1"/>
  <c r="J14" i="1"/>
  <c r="I13" i="1"/>
  <c r="H12" i="1"/>
  <c r="H13" i="1"/>
  <c r="H14" i="1"/>
  <c r="C12" i="1"/>
  <c r="C19" i="1" l="1"/>
  <c r="C21" i="1" s="1"/>
  <c r="G19" i="1"/>
  <c r="G21" i="1" s="1"/>
  <c r="I18" i="1"/>
  <c r="I23" i="1" s="1"/>
  <c r="I25" i="1" s="1"/>
  <c r="J19" i="1"/>
  <c r="J21" i="1" s="1"/>
  <c r="C18" i="1"/>
  <c r="C23" i="1" s="1"/>
  <c r="C25" i="1" s="1"/>
  <c r="H18" i="1"/>
  <c r="H23" i="1" s="1"/>
  <c r="H25" i="1" s="1"/>
  <c r="H19" i="1"/>
  <c r="H21" i="1" s="1"/>
  <c r="D19" i="1"/>
  <c r="D21" i="1" s="1"/>
  <c r="D18" i="1"/>
  <c r="D23" i="1" s="1"/>
  <c r="D25" i="1" s="1"/>
  <c r="F18" i="1"/>
  <c r="F23" i="1" s="1"/>
  <c r="F25" i="1" s="1"/>
  <c r="F19" i="1"/>
  <c r="F21" i="1" s="1"/>
  <c r="E19" i="1"/>
  <c r="E21" i="1" s="1"/>
  <c r="E18" i="1"/>
  <c r="E23" i="1" s="1"/>
  <c r="E25" i="1" s="1"/>
  <c r="I19" i="1"/>
  <c r="I21" i="1" s="1"/>
  <c r="G18" i="1"/>
  <c r="G23" i="1" s="1"/>
  <c r="G25" i="1" s="1"/>
  <c r="K19" i="1"/>
  <c r="K21" i="1" s="1"/>
  <c r="K18" i="1"/>
  <c r="K23" i="1" s="1"/>
  <c r="K25" i="1" s="1"/>
  <c r="J18" i="1"/>
  <c r="J23" i="1" s="1"/>
  <c r="J25" i="1" s="1"/>
</calcChain>
</file>

<file path=xl/sharedStrings.xml><?xml version="1.0" encoding="utf-8"?>
<sst xmlns="http://schemas.openxmlformats.org/spreadsheetml/2006/main" count="16" uniqueCount="16">
  <si>
    <t>t[s]</t>
  </si>
  <si>
    <t>śr, t[s]</t>
  </si>
  <si>
    <t>pier(L)</t>
  </si>
  <si>
    <t>niepewnosc ua(t)</t>
  </si>
  <si>
    <t>niepewnosc ua(t)*Fisher dla 5</t>
  </si>
  <si>
    <t>niepewnosci narzego miernika ub(t)</t>
  </si>
  <si>
    <t>u(ts)</t>
  </si>
  <si>
    <t>okres drgan tsr/N</t>
  </si>
  <si>
    <t>niepewnosc 1 t</t>
  </si>
  <si>
    <t>niepewnosc linijki</t>
  </si>
  <si>
    <t>niepewnosc 2 N</t>
  </si>
  <si>
    <t>propagacja</t>
  </si>
  <si>
    <t>2pi pierwiaste l/g = T, g =</t>
  </si>
  <si>
    <t>2pi pierwiaste pierwiastek(L)/g = T, g =</t>
  </si>
  <si>
    <t>L [cm]</t>
  </si>
  <si>
    <t>kolejnym podpunktem jest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</si>
</sst>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T(L)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Arkusz1!$C$2:$K$2</c:f>
              <c:numCache>
                <c:formatCode>General</c:formatCode>
                <c:ptCount val="9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</c:numCache>
            </c:numRef>
          </c:xVal>
          <c:yVal>
            <c:numRef>
              <c:f>Arkusz1!$C$22:$K$22</c:f>
              <c:numCache>
                <c:formatCode>General</c:formatCode>
                <c:ptCount val="9"/>
                <c:pt idx="0">
                  <c:v>1.9020000000000004</c:v>
                </c:pt>
                <c:pt idx="1">
                  <c:v>1.7974000000000001</c:v>
                </c:pt>
                <c:pt idx="2">
                  <c:v>1.6808000000000001</c:v>
                </c:pt>
                <c:pt idx="3">
                  <c:v>1.5558000000000001</c:v>
                </c:pt>
                <c:pt idx="4">
                  <c:v>1.4228000000000001</c:v>
                </c:pt>
                <c:pt idx="5">
                  <c:v>1.272</c:v>
                </c:pt>
                <c:pt idx="6">
                  <c:v>1.1004</c:v>
                </c:pt>
                <c:pt idx="7">
                  <c:v>0.9</c:v>
                </c:pt>
                <c:pt idx="8">
                  <c:v>0.64980000000000004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788704"/>
        <c:axId val="-34787616"/>
      </c:scatterChart>
      <c:valAx>
        <c:axId val="-347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4787616"/>
        <c:crosses val="autoZero"/>
        <c:crossBetween val="midCat"/>
      </c:valAx>
      <c:valAx>
        <c:axId val="-347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47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13</xdr:row>
      <xdr:rowOff>23812</xdr:rowOff>
    </xdr:from>
    <xdr:to>
      <xdr:col>19</xdr:col>
      <xdr:colOff>400050</xdr:colOff>
      <xdr:row>27</xdr:row>
      <xdr:rowOff>100012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10" workbookViewId="0">
      <selection activeCell="O34" sqref="O34"/>
    </sheetView>
  </sheetViews>
  <sheetFormatPr defaultRowHeight="15" x14ac:dyDescent="0.25"/>
  <cols>
    <col min="1" max="1" width="35.7109375" customWidth="1"/>
    <col min="3" max="3" width="9.85546875" bestFit="1" customWidth="1"/>
  </cols>
  <sheetData>
    <row r="1" spans="2:11" x14ac:dyDescent="0.25">
      <c r="C1" s="5" t="s">
        <v>14</v>
      </c>
    </row>
    <row r="2" spans="2:11" x14ac:dyDescent="0.25">
      <c r="B2" t="s">
        <v>0</v>
      </c>
      <c r="C2">
        <v>90</v>
      </c>
      <c r="D2">
        <v>80</v>
      </c>
      <c r="E2">
        <v>70</v>
      </c>
      <c r="F2">
        <v>60</v>
      </c>
      <c r="G2">
        <v>50</v>
      </c>
      <c r="H2">
        <v>40</v>
      </c>
      <c r="I2">
        <v>30</v>
      </c>
      <c r="J2">
        <v>20</v>
      </c>
      <c r="K2">
        <v>10</v>
      </c>
    </row>
    <row r="3" spans="2:11" x14ac:dyDescent="0.25">
      <c r="B3">
        <v>1</v>
      </c>
      <c r="C3" s="1">
        <v>19.010000000000002</v>
      </c>
      <c r="D3" s="1">
        <v>17.97</v>
      </c>
      <c r="E3" s="1">
        <v>16.82</v>
      </c>
      <c r="F3" s="1">
        <v>15.56</v>
      </c>
      <c r="G3" s="1">
        <v>14.23</v>
      </c>
      <c r="H3" s="1">
        <v>12.72</v>
      </c>
      <c r="I3" s="1">
        <v>10.99</v>
      </c>
      <c r="J3" s="1">
        <v>9</v>
      </c>
      <c r="K3" s="1">
        <v>6.47</v>
      </c>
    </row>
    <row r="4" spans="2:11" x14ac:dyDescent="0.25">
      <c r="B4">
        <v>2</v>
      </c>
      <c r="C4" s="1">
        <v>19.03</v>
      </c>
      <c r="D4" s="1">
        <v>17.97</v>
      </c>
      <c r="E4" s="1">
        <v>16.809999999999999</v>
      </c>
      <c r="F4" s="1">
        <v>15.56</v>
      </c>
      <c r="G4" s="1">
        <v>14.23</v>
      </c>
      <c r="H4" s="1">
        <v>12.72</v>
      </c>
      <c r="I4" s="1">
        <v>11</v>
      </c>
      <c r="J4" s="1">
        <v>9.01</v>
      </c>
      <c r="K4" s="1">
        <v>6.53</v>
      </c>
    </row>
    <row r="5" spans="2:11" x14ac:dyDescent="0.25">
      <c r="B5">
        <v>3</v>
      </c>
      <c r="C5" s="1">
        <v>19.010000000000002</v>
      </c>
      <c r="D5" s="1">
        <v>17.98</v>
      </c>
      <c r="E5" s="1">
        <v>16.809999999999999</v>
      </c>
      <c r="F5" s="1">
        <v>15.56</v>
      </c>
      <c r="G5" s="1">
        <v>14.23</v>
      </c>
      <c r="H5" s="1">
        <v>12.73</v>
      </c>
      <c r="I5" s="1">
        <v>11.01</v>
      </c>
      <c r="J5" s="1">
        <v>9.02</v>
      </c>
      <c r="K5" s="1">
        <v>6.49</v>
      </c>
    </row>
    <row r="6" spans="2:11" x14ac:dyDescent="0.25">
      <c r="B6">
        <v>4</v>
      </c>
      <c r="C6" s="1">
        <v>19.04</v>
      </c>
      <c r="D6" s="1">
        <v>17.98</v>
      </c>
      <c r="E6" s="1">
        <v>16.809999999999999</v>
      </c>
      <c r="F6" s="1">
        <v>15.55</v>
      </c>
      <c r="G6" s="1">
        <v>14.22</v>
      </c>
      <c r="H6" s="1">
        <v>12.71</v>
      </c>
      <c r="I6" s="1">
        <v>11.01</v>
      </c>
      <c r="J6" s="1">
        <v>8.98</v>
      </c>
      <c r="K6" s="1">
        <v>6.51</v>
      </c>
    </row>
    <row r="7" spans="2:11" x14ac:dyDescent="0.25">
      <c r="B7">
        <v>5</v>
      </c>
      <c r="C7" s="1">
        <v>19.010000000000002</v>
      </c>
      <c r="D7" s="1">
        <v>17.97</v>
      </c>
      <c r="E7" s="1">
        <v>16.79</v>
      </c>
      <c r="F7" s="1">
        <v>15.56</v>
      </c>
      <c r="G7" s="1">
        <v>14.23</v>
      </c>
      <c r="H7" s="1">
        <v>12.72</v>
      </c>
      <c r="I7" s="1">
        <v>11.01</v>
      </c>
      <c r="J7" s="1">
        <v>8.99</v>
      </c>
      <c r="K7" s="1">
        <v>6.49</v>
      </c>
    </row>
    <row r="8" spans="2:11" x14ac:dyDescent="0.25">
      <c r="B8" t="s">
        <v>1</v>
      </c>
      <c r="C8" s="4">
        <f>SUM(C3:C7)/5</f>
        <v>19.020000000000003</v>
      </c>
      <c r="D8" s="4">
        <f t="shared" ref="D8:K8" si="0">SUM(D3:D7)/5</f>
        <v>17.974</v>
      </c>
      <c r="E8" s="4">
        <f t="shared" si="0"/>
        <v>16.808</v>
      </c>
      <c r="F8" s="4">
        <f t="shared" si="0"/>
        <v>15.558000000000002</v>
      </c>
      <c r="G8" s="4">
        <f t="shared" si="0"/>
        <v>14.228</v>
      </c>
      <c r="H8" s="4">
        <f t="shared" si="0"/>
        <v>12.72</v>
      </c>
      <c r="I8" s="4">
        <f t="shared" si="0"/>
        <v>11.004</v>
      </c>
      <c r="J8" s="4">
        <f t="shared" si="0"/>
        <v>9</v>
      </c>
      <c r="K8" s="4">
        <f t="shared" si="0"/>
        <v>6.4980000000000002</v>
      </c>
    </row>
    <row r="9" spans="2:11" x14ac:dyDescent="0.25">
      <c r="B9" t="s">
        <v>2</v>
      </c>
      <c r="C9">
        <f>SQRT(C2)</f>
        <v>9.4868329805051381</v>
      </c>
      <c r="D9">
        <f t="shared" ref="D9:K9" si="1">SQRT(D2)</f>
        <v>8.9442719099991592</v>
      </c>
      <c r="E9">
        <f t="shared" si="1"/>
        <v>8.3666002653407556</v>
      </c>
      <c r="F9">
        <f t="shared" si="1"/>
        <v>7.745966692414834</v>
      </c>
      <c r="G9">
        <f t="shared" si="1"/>
        <v>7.0710678118654755</v>
      </c>
      <c r="H9">
        <f t="shared" si="1"/>
        <v>6.324555320336759</v>
      </c>
      <c r="I9">
        <f t="shared" si="1"/>
        <v>5.4772255750516612</v>
      </c>
      <c r="J9">
        <f t="shared" si="1"/>
        <v>4.4721359549995796</v>
      </c>
      <c r="K9">
        <f t="shared" si="1"/>
        <v>3.1622776601683795</v>
      </c>
    </row>
    <row r="10" spans="2:11" x14ac:dyDescent="0.25">
      <c r="C10" s="2">
        <f>POWER(C3-C$8,2)</f>
        <v>1.0000000000003127E-4</v>
      </c>
      <c r="D10" s="3">
        <f>POWER(D3-D$8,2)</f>
        <v>1.6000000000010685E-5</v>
      </c>
      <c r="E10" s="3">
        <f>POWER(E3-E$8,2)</f>
        <v>1.4400000000001093E-4</v>
      </c>
      <c r="F10" s="3">
        <f t="shared" ref="F10:K10" si="2">POWER(F3-F$8,2)</f>
        <v>3.9999999999955664E-6</v>
      </c>
      <c r="G10" s="3">
        <f t="shared" si="2"/>
        <v>4.0000000000026714E-6</v>
      </c>
      <c r="H10" s="3">
        <f t="shared" si="2"/>
        <v>0</v>
      </c>
      <c r="I10" s="3">
        <f t="shared" si="2"/>
        <v>1.959999999999817E-4</v>
      </c>
      <c r="J10" s="3">
        <f t="shared" si="2"/>
        <v>0</v>
      </c>
      <c r="K10" s="3">
        <f t="shared" si="2"/>
        <v>7.8400000000002621E-4</v>
      </c>
    </row>
    <row r="11" spans="2:11" x14ac:dyDescent="0.25">
      <c r="C11" s="2">
        <f t="shared" ref="C11:K14" si="3">POWER(C4-C$8,2)</f>
        <v>9.9999999999960215E-5</v>
      </c>
      <c r="D11" s="3">
        <f t="shared" si="3"/>
        <v>1.6000000000010685E-5</v>
      </c>
      <c r="E11" s="3">
        <f t="shared" si="3"/>
        <v>3.9999999999955664E-6</v>
      </c>
      <c r="F11" s="3">
        <f t="shared" si="3"/>
        <v>3.9999999999955664E-6</v>
      </c>
      <c r="G11" s="3">
        <f t="shared" si="3"/>
        <v>4.0000000000026714E-6</v>
      </c>
      <c r="H11" s="3">
        <f t="shared" si="3"/>
        <v>0</v>
      </c>
      <c r="I11" s="3">
        <f t="shared" si="3"/>
        <v>1.5999999999996476E-5</v>
      </c>
      <c r="J11" s="3">
        <f t="shared" si="3"/>
        <v>9.9999999999995736E-5</v>
      </c>
      <c r="K11" s="3">
        <f t="shared" si="3"/>
        <v>1.0240000000000019E-3</v>
      </c>
    </row>
    <row r="12" spans="2:11" x14ac:dyDescent="0.25">
      <c r="C12" s="2">
        <f t="shared" si="3"/>
        <v>1.0000000000003127E-4</v>
      </c>
      <c r="D12" s="3">
        <f t="shared" si="3"/>
        <v>3.6000000000002732E-5</v>
      </c>
      <c r="E12" s="3">
        <f t="shared" si="3"/>
        <v>3.9999999999955664E-6</v>
      </c>
      <c r="F12" s="3">
        <f t="shared" si="3"/>
        <v>3.9999999999955664E-6</v>
      </c>
      <c r="G12" s="3">
        <f t="shared" si="3"/>
        <v>4.0000000000026714E-6</v>
      </c>
      <c r="H12" s="3">
        <f t="shared" si="3"/>
        <v>9.9999999999995736E-5</v>
      </c>
      <c r="I12" s="3">
        <f t="shared" si="3"/>
        <v>3.6000000000002732E-5</v>
      </c>
      <c r="J12" s="3">
        <f t="shared" si="3"/>
        <v>3.9999999999998294E-4</v>
      </c>
      <c r="K12" s="3">
        <f t="shared" si="3"/>
        <v>6.4000000000000119E-5</v>
      </c>
    </row>
    <row r="13" spans="2:11" x14ac:dyDescent="0.25">
      <c r="C13" s="2">
        <f t="shared" si="3"/>
        <v>3.9999999999984086E-4</v>
      </c>
      <c r="D13" s="3">
        <f t="shared" si="3"/>
        <v>3.6000000000002732E-5</v>
      </c>
      <c r="E13" s="3">
        <f t="shared" si="3"/>
        <v>3.9999999999955664E-6</v>
      </c>
      <c r="F13" s="3">
        <f t="shared" si="3"/>
        <v>6.4000000000014322E-5</v>
      </c>
      <c r="G13" s="3">
        <f t="shared" si="3"/>
        <v>6.3999999999985902E-5</v>
      </c>
      <c r="H13" s="3">
        <f t="shared" si="3"/>
        <v>9.9999999999995736E-5</v>
      </c>
      <c r="I13" s="3">
        <f t="shared" si="3"/>
        <v>3.6000000000002732E-5</v>
      </c>
      <c r="J13" s="3">
        <f t="shared" si="3"/>
        <v>3.9999999999998294E-4</v>
      </c>
      <c r="K13" s="3">
        <f t="shared" si="3"/>
        <v>1.439999999999896E-4</v>
      </c>
    </row>
    <row r="14" spans="2:11" x14ac:dyDescent="0.25">
      <c r="C14" s="2">
        <f t="shared" si="3"/>
        <v>1.0000000000003127E-4</v>
      </c>
      <c r="D14" s="3">
        <f t="shared" si="3"/>
        <v>1.6000000000010685E-5</v>
      </c>
      <c r="E14" s="3">
        <f t="shared" si="3"/>
        <v>3.2400000000002457E-4</v>
      </c>
      <c r="F14" s="3">
        <f t="shared" si="3"/>
        <v>3.9999999999955664E-6</v>
      </c>
      <c r="G14" s="3">
        <f t="shared" si="3"/>
        <v>4.0000000000026714E-6</v>
      </c>
      <c r="H14" s="3">
        <f t="shared" si="3"/>
        <v>0</v>
      </c>
      <c r="I14" s="3">
        <f t="shared" si="3"/>
        <v>3.6000000000002732E-5</v>
      </c>
      <c r="J14" s="3">
        <f t="shared" si="3"/>
        <v>9.9999999999995736E-5</v>
      </c>
      <c r="K14" s="3">
        <f t="shared" si="3"/>
        <v>6.4000000000000119E-5</v>
      </c>
    </row>
    <row r="15" spans="2:11" x14ac:dyDescent="0.25">
      <c r="C15" s="2"/>
      <c r="D15" s="3"/>
      <c r="E15" s="3"/>
      <c r="F15" s="3"/>
      <c r="G15" s="3"/>
      <c r="H15" s="3"/>
      <c r="I15" s="3"/>
      <c r="J15" s="3"/>
      <c r="K15" s="3"/>
    </row>
    <row r="16" spans="2:11" x14ac:dyDescent="0.25"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t="s">
        <v>9</v>
      </c>
      <c r="C17" s="2">
        <f>0.1/SQRT(3)</f>
        <v>5.7735026918962581E-2</v>
      </c>
      <c r="D17" s="2">
        <f t="shared" ref="D17:K17" si="4">0.1/SQRT(3)</f>
        <v>5.7735026918962581E-2</v>
      </c>
      <c r="E17" s="2">
        <f t="shared" si="4"/>
        <v>5.7735026918962581E-2</v>
      </c>
      <c r="F17" s="2">
        <f t="shared" si="4"/>
        <v>5.7735026918962581E-2</v>
      </c>
      <c r="G17" s="2">
        <f t="shared" si="4"/>
        <v>5.7735026918962581E-2</v>
      </c>
      <c r="H17" s="2">
        <f t="shared" si="4"/>
        <v>5.7735026918962581E-2</v>
      </c>
      <c r="I17" s="2">
        <f t="shared" si="4"/>
        <v>5.7735026918962581E-2</v>
      </c>
      <c r="J17" s="2">
        <f t="shared" si="4"/>
        <v>5.7735026918962581E-2</v>
      </c>
      <c r="K17" s="2">
        <f t="shared" si="4"/>
        <v>5.7735026918962581E-2</v>
      </c>
    </row>
    <row r="18" spans="1:11" x14ac:dyDescent="0.25">
      <c r="A18" t="s">
        <v>3</v>
      </c>
      <c r="C18" s="2">
        <f t="shared" ref="C18:K18" si="5">SQRT( SUM(C10:C14)/9)</f>
        <v>9.4280904158200139E-3</v>
      </c>
      <c r="D18" s="2">
        <f t="shared" si="5"/>
        <v>3.6514837167016781E-3</v>
      </c>
      <c r="E18" s="2">
        <f t="shared" si="5"/>
        <v>7.3029674334023839E-3</v>
      </c>
      <c r="F18" s="2">
        <f t="shared" si="5"/>
        <v>2.9814239699996561E-3</v>
      </c>
      <c r="G18" s="2">
        <f t="shared" si="5"/>
        <v>2.9814239699996561E-3</v>
      </c>
      <c r="H18" s="2">
        <f t="shared" si="5"/>
        <v>4.714045207910216E-3</v>
      </c>
      <c r="I18" s="2">
        <f t="shared" si="5"/>
        <v>5.9628479399993122E-3</v>
      </c>
      <c r="J18" s="2">
        <f t="shared" si="5"/>
        <v>1.0540925533894373E-2</v>
      </c>
      <c r="K18" s="2">
        <f t="shared" si="5"/>
        <v>1.5202339001321905E-2</v>
      </c>
    </row>
    <row r="19" spans="1:11" x14ac:dyDescent="0.25">
      <c r="A19" t="s">
        <v>4</v>
      </c>
      <c r="B19">
        <v>1.141</v>
      </c>
      <c r="C19" s="2">
        <f t="shared" ref="C19:K19" si="6">SQRT( SUM(C10:C14)/9)*$B$19</f>
        <v>1.0757451164450637E-2</v>
      </c>
      <c r="D19" s="2">
        <f t="shared" si="6"/>
        <v>4.166342920756615E-3</v>
      </c>
      <c r="E19" s="2">
        <f t="shared" si="6"/>
        <v>8.3326858415121198E-3</v>
      </c>
      <c r="F19" s="2">
        <f t="shared" si="6"/>
        <v>3.4018047497696075E-3</v>
      </c>
      <c r="G19" s="2">
        <f t="shared" si="6"/>
        <v>3.4018047497696075E-3</v>
      </c>
      <c r="H19" s="2">
        <f t="shared" si="6"/>
        <v>5.3787255822255568E-3</v>
      </c>
      <c r="I19" s="2">
        <f t="shared" si="6"/>
        <v>6.8036094995392151E-3</v>
      </c>
      <c r="J19" s="2">
        <f t="shared" si="6"/>
        <v>1.2027196034173479E-2</v>
      </c>
      <c r="K19" s="2">
        <f t="shared" si="6"/>
        <v>1.7345868800508292E-2</v>
      </c>
    </row>
    <row r="20" spans="1:11" x14ac:dyDescent="0.25">
      <c r="A20" t="s">
        <v>5</v>
      </c>
      <c r="B20">
        <f>0.01/SQRT(3)</f>
        <v>5.773502691896258E-3</v>
      </c>
      <c r="C20" s="3">
        <f t="shared" ref="C20:K20" si="7">0.01/SQRT(3)</f>
        <v>5.773502691896258E-3</v>
      </c>
      <c r="D20" s="3">
        <f t="shared" si="7"/>
        <v>5.773502691896258E-3</v>
      </c>
      <c r="E20" s="3">
        <f t="shared" si="7"/>
        <v>5.773502691896258E-3</v>
      </c>
      <c r="F20" s="3">
        <f t="shared" si="7"/>
        <v>5.773502691896258E-3</v>
      </c>
      <c r="G20" s="3">
        <f t="shared" si="7"/>
        <v>5.773502691896258E-3</v>
      </c>
      <c r="H20" s="3">
        <f t="shared" si="7"/>
        <v>5.773502691896258E-3</v>
      </c>
      <c r="I20" s="3">
        <f t="shared" si="7"/>
        <v>5.773502691896258E-3</v>
      </c>
      <c r="J20" s="3">
        <f t="shared" si="7"/>
        <v>5.773502691896258E-3</v>
      </c>
      <c r="K20" s="3">
        <f t="shared" si="7"/>
        <v>5.773502691896258E-3</v>
      </c>
    </row>
    <row r="21" spans="1:11" x14ac:dyDescent="0.25">
      <c r="A21" t="s">
        <v>6</v>
      </c>
      <c r="C21" s="3">
        <f>SQRT(POWER(C20,2)+POWER(C19,2))</f>
        <v>1.2208852889967743E-2</v>
      </c>
      <c r="D21" s="3">
        <f t="shared" ref="D21:K21" si="8">SQRT(POWER(D20,2)+POWER(D19,2))</f>
        <v>7.1198136679741907E-3</v>
      </c>
      <c r="E21" s="3">
        <f t="shared" si="8"/>
        <v>1.013740532220498E-2</v>
      </c>
      <c r="F21" s="3">
        <f t="shared" si="8"/>
        <v>6.7011647412139035E-3</v>
      </c>
      <c r="G21" s="3">
        <f t="shared" si="8"/>
        <v>6.7011647412139035E-3</v>
      </c>
      <c r="H21" s="3">
        <f t="shared" si="8"/>
        <v>7.8907554912201524E-3</v>
      </c>
      <c r="I21" s="3">
        <f t="shared" si="8"/>
        <v>8.9231404536493537E-3</v>
      </c>
      <c r="J21" s="3">
        <f t="shared" si="8"/>
        <v>1.3341168531195893E-2</v>
      </c>
      <c r="K21" s="3">
        <f t="shared" si="8"/>
        <v>1.828147963863375E-2</v>
      </c>
    </row>
    <row r="22" spans="1:11" x14ac:dyDescent="0.25">
      <c r="A22" s="5" t="s">
        <v>7</v>
      </c>
      <c r="C22">
        <f t="shared" ref="C22:K22" si="9">C8/10</f>
        <v>1.9020000000000004</v>
      </c>
      <c r="D22">
        <f t="shared" si="9"/>
        <v>1.7974000000000001</v>
      </c>
      <c r="E22">
        <f t="shared" si="9"/>
        <v>1.6808000000000001</v>
      </c>
      <c r="F22">
        <f t="shared" si="9"/>
        <v>1.5558000000000001</v>
      </c>
      <c r="G22">
        <f t="shared" si="9"/>
        <v>1.4228000000000001</v>
      </c>
      <c r="H22">
        <f t="shared" si="9"/>
        <v>1.272</v>
      </c>
      <c r="I22">
        <f t="shared" si="9"/>
        <v>1.1004</v>
      </c>
      <c r="J22">
        <f t="shared" si="9"/>
        <v>0.9</v>
      </c>
      <c r="K22">
        <f t="shared" si="9"/>
        <v>0.64980000000000004</v>
      </c>
    </row>
    <row r="23" spans="1:11" x14ac:dyDescent="0.25">
      <c r="A23" t="s">
        <v>8</v>
      </c>
      <c r="C23">
        <f t="shared" ref="C23:K23" si="10">POWER(C8*C18,2)</f>
        <v>3.2156479999995782E-2</v>
      </c>
      <c r="D23">
        <f t="shared" si="10"/>
        <v>4.3075290133346798E-3</v>
      </c>
      <c r="E23">
        <f t="shared" si="10"/>
        <v>1.5067139413334029E-2</v>
      </c>
      <c r="F23">
        <f t="shared" si="10"/>
        <v>2.1515676799999084E-3</v>
      </c>
      <c r="G23">
        <f t="shared" si="10"/>
        <v>1.7994309688888124E-3</v>
      </c>
      <c r="H23">
        <f t="shared" si="10"/>
        <v>3.5955199999998465E-3</v>
      </c>
      <c r="I23">
        <f t="shared" si="10"/>
        <v>4.3053516799998167E-3</v>
      </c>
      <c r="J23">
        <f t="shared" si="10"/>
        <v>8.9999999999996177E-3</v>
      </c>
      <c r="K23">
        <f t="shared" si="10"/>
        <v>9.7584364800000854E-3</v>
      </c>
    </row>
    <row r="24" spans="1:11" x14ac:dyDescent="0.25">
      <c r="A24" t="s">
        <v>10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t="s">
        <v>11</v>
      </c>
      <c r="C25">
        <f>SQRT(C24+C23)</f>
        <v>0.17932227970889669</v>
      </c>
      <c r="D25">
        <f t="shared" ref="D25:K25" si="11">SQRT(D24+D23)</f>
        <v>6.5631768323995962E-2</v>
      </c>
      <c r="E25">
        <f t="shared" si="11"/>
        <v>0.12274827662062726</v>
      </c>
      <c r="F25">
        <f t="shared" si="11"/>
        <v>4.6384994125254653E-2</v>
      </c>
      <c r="G25">
        <f t="shared" si="11"/>
        <v>4.2419700245155109E-2</v>
      </c>
      <c r="H25">
        <f t="shared" si="11"/>
        <v>5.9962655044617952E-2</v>
      </c>
      <c r="I25">
        <f t="shared" si="11"/>
        <v>6.5615178731752433E-2</v>
      </c>
      <c r="J25">
        <f t="shared" si="11"/>
        <v>9.4868329805049362E-2</v>
      </c>
      <c r="K25">
        <f t="shared" si="11"/>
        <v>9.8784798830589743E-2</v>
      </c>
    </row>
    <row r="26" spans="1:11" x14ac:dyDescent="0.25">
      <c r="A26" t="s">
        <v>12</v>
      </c>
      <c r="B26">
        <v>9.8066499999999994</v>
      </c>
      <c r="C26">
        <f t="shared" ref="C26:K26" si="12">2*PI()*SQRT(C2/$B$26)</f>
        <v>19.034469849325692</v>
      </c>
      <c r="D26">
        <f t="shared" si="12"/>
        <v>17.945870275665438</v>
      </c>
      <c r="E26">
        <f t="shared" si="12"/>
        <v>16.786824519757623</v>
      </c>
      <c r="F26">
        <f t="shared" si="12"/>
        <v>15.541579551746315</v>
      </c>
      <c r="G26">
        <f t="shared" si="12"/>
        <v>14.187456166254142</v>
      </c>
      <c r="H26">
        <f t="shared" si="12"/>
        <v>12.689646566217128</v>
      </c>
      <c r="I26">
        <f t="shared" si="12"/>
        <v>10.989556291390004</v>
      </c>
      <c r="J26">
        <f t="shared" si="12"/>
        <v>8.9729351378327191</v>
      </c>
      <c r="K26">
        <f t="shared" si="12"/>
        <v>6.344823283108564</v>
      </c>
    </row>
    <row r="27" spans="1:11" x14ac:dyDescent="0.25">
      <c r="A27" t="s">
        <v>13</v>
      </c>
      <c r="B27">
        <v>9.8066499999999994</v>
      </c>
      <c r="C27">
        <f>2*PI()*SQRT(C9/$B$27)</f>
        <v>6.1798816481541925</v>
      </c>
      <c r="D27">
        <f t="shared" ref="D27:K27" si="13">2*PI()*SQRT(D9/$B$27)</f>
        <v>6.0005633806079057</v>
      </c>
      <c r="E27">
        <f t="shared" si="13"/>
        <v>5.8035541446171797</v>
      </c>
      <c r="F27">
        <f t="shared" si="13"/>
        <v>5.5841534393438392</v>
      </c>
      <c r="G27">
        <f t="shared" si="13"/>
        <v>5.3353391541842949</v>
      </c>
      <c r="H27">
        <f t="shared" si="13"/>
        <v>5.0458522362558984</v>
      </c>
      <c r="I27">
        <f t="shared" si="13"/>
        <v>4.6956946093709355</v>
      </c>
      <c r="J27">
        <f t="shared" si="13"/>
        <v>4.2430390573675245</v>
      </c>
      <c r="K27">
        <f t="shared" si="13"/>
        <v>3.5679563331218516</v>
      </c>
    </row>
    <row r="29" spans="1:11" x14ac:dyDescent="0.25">
      <c r="A29" t="s">
        <v>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Badura</dc:creator>
  <cp:lastModifiedBy>Mateusz Ligus</cp:lastModifiedBy>
  <cp:lastPrinted>2015-05-18T07:08:11Z</cp:lastPrinted>
  <dcterms:created xsi:type="dcterms:W3CDTF">2015-05-18T07:06:04Z</dcterms:created>
  <dcterms:modified xsi:type="dcterms:W3CDTF">2015-05-23T09:56:08Z</dcterms:modified>
</cp:coreProperties>
</file>