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0" windowWidth="18240" windowHeight="840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P8" i="1" l="1"/>
  <c r="P9" i="1"/>
  <c r="P10" i="1"/>
  <c r="P11" i="1"/>
  <c r="P7" i="1"/>
  <c r="I8" i="1"/>
  <c r="I9" i="1"/>
  <c r="I10" i="1"/>
  <c r="I11" i="1"/>
  <c r="I7" i="1"/>
  <c r="M34" i="1" l="1" a="1"/>
  <c r="M34" i="1" s="1"/>
  <c r="M35" i="1" l="1"/>
  <c r="N35" i="1"/>
  <c r="N34" i="1"/>
  <c r="J21" i="1"/>
  <c r="J22" i="1"/>
  <c r="K8" i="1" l="1"/>
  <c r="M8" i="1" s="1"/>
  <c r="O8" i="1" s="1"/>
  <c r="K9" i="1"/>
  <c r="M9" i="1" s="1"/>
  <c r="O9" i="1" s="1"/>
  <c r="K10" i="1"/>
  <c r="M10" i="1" s="1"/>
  <c r="O10" i="1" s="1"/>
  <c r="K11" i="1"/>
  <c r="D22" i="1" s="1"/>
  <c r="L11" i="1" s="1"/>
  <c r="N11" i="1" s="1"/>
  <c r="K7" i="1"/>
  <c r="M7" i="1" l="1"/>
  <c r="O7" i="1" s="1"/>
  <c r="K29" i="1" s="1"/>
  <c r="D18" i="1"/>
  <c r="L7" i="1" s="1"/>
  <c r="N7" i="1" s="1"/>
  <c r="D21" i="1"/>
  <c r="L10" i="1" s="1"/>
  <c r="N10" i="1" s="1"/>
  <c r="D19" i="1"/>
  <c r="L8" i="1" s="1"/>
  <c r="N8" i="1" s="1"/>
  <c r="M11" i="1"/>
  <c r="O11" i="1" s="1"/>
  <c r="D20" i="1"/>
  <c r="L9" i="1" s="1"/>
  <c r="N9" i="1" s="1"/>
</calcChain>
</file>

<file path=xl/sharedStrings.xml><?xml version="1.0" encoding="utf-8"?>
<sst xmlns="http://schemas.openxmlformats.org/spreadsheetml/2006/main" count="38" uniqueCount="28">
  <si>
    <t>Lp.</t>
  </si>
  <si>
    <t>czas opadania kulki t,s</t>
  </si>
  <si>
    <r>
      <t xml:space="preserve">T, </t>
    </r>
    <r>
      <rPr>
        <sz val="11"/>
        <color theme="1"/>
        <rFont val="DaunPenh"/>
      </rPr>
      <t>°</t>
    </r>
    <r>
      <rPr>
        <sz val="11"/>
        <color theme="1"/>
        <rFont val="Czcionka tekstu podstawowego"/>
        <family val="2"/>
        <charset val="238"/>
      </rPr>
      <t>C</t>
    </r>
  </si>
  <si>
    <r>
      <t>t</t>
    </r>
    <r>
      <rPr>
        <sz val="8"/>
        <color theme="1"/>
        <rFont val="Czcionka tekstu podstawowego"/>
        <charset val="238"/>
      </rPr>
      <t>sr</t>
    </r>
    <r>
      <rPr>
        <sz val="11"/>
        <color theme="1"/>
        <rFont val="Czcionka tekstu podstawowego"/>
        <charset val="238"/>
      </rPr>
      <t>, s</t>
    </r>
  </si>
  <si>
    <t>u(tsr), s</t>
  </si>
  <si>
    <t>n, Pa*s</t>
  </si>
  <si>
    <t>u(n), Pa*s</t>
  </si>
  <si>
    <t>1.</t>
  </si>
  <si>
    <t>2.</t>
  </si>
  <si>
    <t>3.</t>
  </si>
  <si>
    <t>4.</t>
  </si>
  <si>
    <t>5.</t>
  </si>
  <si>
    <r>
      <t>u</t>
    </r>
    <r>
      <rPr>
        <sz val="8"/>
        <color theme="1"/>
        <rFont val="Czcionka tekstu podstawowego"/>
        <charset val="238"/>
      </rPr>
      <t>a</t>
    </r>
    <r>
      <rPr>
        <sz val="11"/>
        <color theme="1"/>
        <rFont val="Czcionka tekstu podstawowego"/>
        <charset val="238"/>
      </rPr>
      <t>(t</t>
    </r>
    <r>
      <rPr>
        <sz val="8"/>
        <color theme="1"/>
        <rFont val="Czcionka tekstu podstawowego"/>
        <charset val="238"/>
      </rPr>
      <t>sr</t>
    </r>
    <r>
      <rPr>
        <sz val="11"/>
        <color theme="1"/>
        <rFont val="Czcionka tekstu podstawowego"/>
        <charset val="238"/>
      </rPr>
      <t>)</t>
    </r>
  </si>
  <si>
    <t>gęstości</t>
  </si>
  <si>
    <t>T, °C</t>
  </si>
  <si>
    <t>tsr, s</t>
  </si>
  <si>
    <t>temperatura oleju, °C</t>
  </si>
  <si>
    <t>u(stoper)</t>
  </si>
  <si>
    <t>u(termomentr)</t>
  </si>
  <si>
    <t>ln(eta) = f(1/T)</t>
  </si>
  <si>
    <t>1/T</t>
  </si>
  <si>
    <t>Regresja liniowa</t>
  </si>
  <si>
    <t>a</t>
  </si>
  <si>
    <t>u(a)</t>
  </si>
  <si>
    <t>b</t>
  </si>
  <si>
    <t>u(b)</t>
  </si>
  <si>
    <t>y=ax+b</t>
  </si>
  <si>
    <t>kelwiny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</si>
</sst>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>
    <font>
      <sz val="11"/>
      <color theme="1"/>
      <name val="Czcionka tekstu podstawowego"/>
      <family val="2"/>
      <charset val="238"/>
    </font>
    <font>
      <sz val="11"/>
      <color theme="1"/>
      <name val="DaunPenh"/>
    </font>
    <font>
      <sz val="11"/>
      <color theme="1"/>
      <name val="Czcionka tekstu podstawowego"/>
      <charset val="238"/>
    </font>
    <font>
      <sz val="8"/>
      <color theme="1"/>
      <name val="Czcionka tekstu podstawowego"/>
      <charset val="238"/>
    </font>
    <font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164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4041994750657"/>
          <c:y val="6.528944298629337E-2"/>
          <c:w val="0.74909580052493441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Eta</c:v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Arkusz1!$N$7:$N$11</c:f>
                <c:numCache>
                  <c:formatCode>General</c:formatCode>
                  <c:ptCount val="5"/>
                  <c:pt idx="0">
                    <c:v>5.955012257692717E-3</c:v>
                  </c:pt>
                  <c:pt idx="1">
                    <c:v>4.4808940704467032E-3</c:v>
                  </c:pt>
                  <c:pt idx="2">
                    <c:v>1.5485820164494028E-3</c:v>
                  </c:pt>
                  <c:pt idx="3">
                    <c:v>8.3810132514937623E-4</c:v>
                  </c:pt>
                  <c:pt idx="4">
                    <c:v>2.2784617159343806E-3</c:v>
                  </c:pt>
                </c:numCache>
              </c:numRef>
            </c:plus>
            <c:minus>
              <c:numRef>
                <c:f>Arkusz1!$N$7:$N$11</c:f>
                <c:numCache>
                  <c:formatCode>General</c:formatCode>
                  <c:ptCount val="5"/>
                  <c:pt idx="0">
                    <c:v>5.955012257692717E-3</c:v>
                  </c:pt>
                  <c:pt idx="1">
                    <c:v>4.4808940704467032E-3</c:v>
                  </c:pt>
                  <c:pt idx="2">
                    <c:v>1.5485820164494028E-3</c:v>
                  </c:pt>
                  <c:pt idx="3">
                    <c:v>8.3810132514937623E-4</c:v>
                  </c:pt>
                  <c:pt idx="4">
                    <c:v>2.2784617159343806E-3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Arkusz1!$J$21</c:f>
                <c:numCache>
                  <c:formatCode>General</c:formatCode>
                  <c:ptCount val="1"/>
                  <c:pt idx="0">
                    <c:v>2.8867513459481291E-2</c:v>
                  </c:pt>
                </c:numCache>
              </c:numRef>
            </c:plus>
            <c:minus>
              <c:numRef>
                <c:f>Arkusz1!$J$21</c:f>
                <c:numCache>
                  <c:formatCode>General</c:formatCode>
                  <c:ptCount val="1"/>
                  <c:pt idx="0">
                    <c:v>2.8867513459481291E-2</c:v>
                  </c:pt>
                </c:numCache>
              </c:numRef>
            </c:minus>
          </c:errBars>
          <c:xVal>
            <c:numRef>
              <c:f>Arkusz1!$J$7:$J$11</c:f>
              <c:numCache>
                <c:formatCode>General</c:formatCode>
                <c:ptCount val="5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</c:numCache>
            </c:numRef>
          </c:xVal>
          <c:yVal>
            <c:numRef>
              <c:f>Arkusz1!$M$7:$M$11</c:f>
              <c:numCache>
                <c:formatCode>General</c:formatCode>
                <c:ptCount val="5"/>
                <c:pt idx="0">
                  <c:v>1.0922172588801997</c:v>
                </c:pt>
                <c:pt idx="1">
                  <c:v>0.81395767585199996</c:v>
                </c:pt>
                <c:pt idx="2">
                  <c:v>0.7083560714931999</c:v>
                </c:pt>
                <c:pt idx="3">
                  <c:v>0.59890303383719989</c:v>
                </c:pt>
                <c:pt idx="4">
                  <c:v>0.51639339715080002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33856"/>
        <c:axId val="42639744"/>
      </c:scatterChart>
      <c:valAx>
        <c:axId val="42633856"/>
        <c:scaling>
          <c:orientation val="minMax"/>
          <c:min val="20"/>
        </c:scaling>
        <c:delete val="0"/>
        <c:axPos val="b"/>
        <c:numFmt formatCode="General" sourceLinked="1"/>
        <c:majorTickMark val="out"/>
        <c:minorTickMark val="none"/>
        <c:tickLblPos val="nextTo"/>
        <c:crossAx val="42639744"/>
        <c:crosses val="autoZero"/>
        <c:crossBetween val="midCat"/>
      </c:valAx>
      <c:valAx>
        <c:axId val="426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6338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974628171478571E-2"/>
          <c:y val="5.1400554097404488E-2"/>
          <c:w val="0.8574350393700787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3.0333403275502203E-2"/>
                  <c:y val="-9.6174795945522834E-2"/>
                </c:manualLayout>
              </c:layout>
              <c:numFmt formatCode="General" sourceLinked="0"/>
            </c:trendlineLbl>
          </c:trendline>
          <c:xVal>
            <c:numRef>
              <c:f>Arkusz1!$P$7:$P$11</c:f>
              <c:numCache>
                <c:formatCode>General</c:formatCode>
                <c:ptCount val="5"/>
                <c:pt idx="0">
                  <c:v>3.3996260411354754E-3</c:v>
                </c:pt>
                <c:pt idx="1">
                  <c:v>3.3653037186606094E-3</c:v>
                </c:pt>
                <c:pt idx="2">
                  <c:v>3.331667499583542E-3</c:v>
                </c:pt>
                <c:pt idx="3">
                  <c:v>3.298697014679202E-3</c:v>
                </c:pt>
                <c:pt idx="4">
                  <c:v>3.2663726931242859E-3</c:v>
                </c:pt>
              </c:numCache>
            </c:numRef>
          </c:xVal>
          <c:yVal>
            <c:numRef>
              <c:f>Arkusz1!$O$7:$O$11</c:f>
              <c:numCache>
                <c:formatCode>General</c:formatCode>
                <c:ptCount val="5"/>
                <c:pt idx="0">
                  <c:v>8.8209812552286201E-2</c:v>
                </c:pt>
                <c:pt idx="1">
                  <c:v>-0.20584690959921087</c:v>
                </c:pt>
                <c:pt idx="2">
                  <c:v>-0.3448083858753771</c:v>
                </c:pt>
                <c:pt idx="3">
                  <c:v>-0.51265557404213324</c:v>
                </c:pt>
                <c:pt idx="4">
                  <c:v>-0.66088640639890872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3568"/>
        <c:axId val="44255104"/>
      </c:scatterChart>
      <c:valAx>
        <c:axId val="44253568"/>
        <c:scaling>
          <c:orientation val="minMax"/>
          <c:min val="3.2600000000000012E-3"/>
        </c:scaling>
        <c:delete val="0"/>
        <c:axPos val="b"/>
        <c:numFmt formatCode="General" sourceLinked="1"/>
        <c:majorTickMark val="out"/>
        <c:minorTickMark val="none"/>
        <c:tickLblPos val="nextTo"/>
        <c:crossAx val="44255104"/>
        <c:crosses val="autoZero"/>
        <c:crossBetween val="midCat"/>
      </c:valAx>
      <c:valAx>
        <c:axId val="4425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53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366848</xdr:colOff>
      <xdr:row>60</xdr:row>
      <xdr:rowOff>545</xdr:rowOff>
    </xdr:from>
    <xdr:to>
      <xdr:col>13</xdr:col>
      <xdr:colOff>594454</xdr:colOff>
      <xdr:row>85</xdr:row>
      <xdr:rowOff>121636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457200</xdr:colOff>
      <xdr:row>27</xdr:row>
      <xdr:rowOff>70758</xdr:rowOff>
    </xdr:from>
    <xdr:to>
      <xdr:col>10</xdr:col>
      <xdr:colOff>9525</xdr:colOff>
      <xdr:row>43</xdr:row>
      <xdr:rowOff>27215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5"/>
  <sheetViews>
    <sheetView tabSelected="1" zoomScaleNormal="100" workbookViewId="0">
      <selection activeCell="N7" sqref="N7"/>
    </sheetView>
  </sheetViews>
  <sheetFormatPr defaultRowHeight="14.25"/>
  <cols>
    <col min="1" max="1" width="8" customWidth="1"/>
    <col min="2" max="2" width="5.375" customWidth="1"/>
    <col min="3" max="3" width="11.5" customWidth="1"/>
    <col min="6" max="6" width="10.5" customWidth="1"/>
    <col min="9" max="9" width="14.625" customWidth="1"/>
    <col min="11" max="11" width="9.375" customWidth="1"/>
    <col min="12" max="12" width="10" customWidth="1"/>
    <col min="15" max="15" width="21.25" customWidth="1"/>
  </cols>
  <sheetData>
    <row r="3" spans="1:20">
      <c r="A3" s="4"/>
      <c r="B3" s="4"/>
      <c r="C3" s="4"/>
      <c r="D3" s="4"/>
      <c r="E3" s="4"/>
      <c r="F3" s="4"/>
      <c r="G3" s="4"/>
    </row>
    <row r="4" spans="1:20">
      <c r="A4" s="4"/>
      <c r="B4" s="4"/>
      <c r="C4" s="4"/>
      <c r="D4" s="4"/>
      <c r="E4" s="4"/>
      <c r="F4" s="4"/>
      <c r="G4" s="4"/>
    </row>
    <row r="5" spans="1:20" ht="14.25" customHeight="1">
      <c r="A5" s="4"/>
      <c r="B5" s="15" t="s">
        <v>0</v>
      </c>
      <c r="C5" s="17" t="s">
        <v>16</v>
      </c>
      <c r="D5" s="19" t="s">
        <v>1</v>
      </c>
      <c r="E5" s="19"/>
      <c r="F5" s="19"/>
      <c r="G5" s="4"/>
      <c r="H5" s="2"/>
      <c r="I5" s="2"/>
      <c r="J5" s="2"/>
      <c r="K5" s="2"/>
      <c r="L5" s="2"/>
      <c r="M5" s="2"/>
      <c r="N5" s="2"/>
    </row>
    <row r="6" spans="1:20" ht="19.5">
      <c r="A6" s="4"/>
      <c r="B6" s="16"/>
      <c r="C6" s="18"/>
      <c r="D6" s="13">
        <v>1</v>
      </c>
      <c r="E6" s="13">
        <v>2</v>
      </c>
      <c r="F6" s="13">
        <v>3</v>
      </c>
      <c r="G6" s="4"/>
      <c r="I6" t="s">
        <v>27</v>
      </c>
      <c r="J6" s="3" t="s">
        <v>2</v>
      </c>
      <c r="K6" s="3" t="s">
        <v>3</v>
      </c>
      <c r="L6" s="3" t="s">
        <v>4</v>
      </c>
      <c r="M6" s="3" t="s">
        <v>5</v>
      </c>
      <c r="N6" s="3" t="s">
        <v>6</v>
      </c>
      <c r="O6" s="14" t="s">
        <v>19</v>
      </c>
      <c r="P6" s="14" t="s">
        <v>20</v>
      </c>
    </row>
    <row r="7" spans="1:20">
      <c r="A7" s="4"/>
      <c r="B7" s="3" t="s">
        <v>7</v>
      </c>
      <c r="C7" s="3">
        <v>21</v>
      </c>
      <c r="D7">
        <v>125.3</v>
      </c>
      <c r="E7">
        <v>125.66</v>
      </c>
      <c r="F7">
        <v>123.97</v>
      </c>
      <c r="G7" s="4"/>
      <c r="I7">
        <f>J7+273.15</f>
        <v>294.14999999999998</v>
      </c>
      <c r="J7" s="1">
        <v>21</v>
      </c>
      <c r="K7" s="1">
        <f>((D7+E7+F7)/3)</f>
        <v>124.97666666666665</v>
      </c>
      <c r="L7" s="1">
        <f>SQRT(POWER(D18,2)+POWER(0.058,2))</f>
        <v>0.68140067909987923</v>
      </c>
      <c r="M7" s="1">
        <f>1.2018*0.000001*(8150-F18)*K7</f>
        <v>1.0922172588801997</v>
      </c>
      <c r="N7" s="1">
        <f>1.2018*0.000001*(8150-F18)*L7</f>
        <v>5.955012257692717E-3</v>
      </c>
      <c r="O7">
        <f>LN(M7)</f>
        <v>8.8209812552286201E-2</v>
      </c>
      <c r="P7">
        <f>1/I7</f>
        <v>3.3996260411354754E-3</v>
      </c>
      <c r="Q7" s="10"/>
    </row>
    <row r="8" spans="1:20">
      <c r="A8" s="4"/>
      <c r="B8" s="3" t="s">
        <v>8</v>
      </c>
      <c r="C8" s="3">
        <v>24</v>
      </c>
      <c r="D8">
        <v>93.69</v>
      </c>
      <c r="E8">
        <v>93.26</v>
      </c>
      <c r="F8">
        <v>92.38</v>
      </c>
      <c r="G8" s="4"/>
      <c r="I8">
        <f t="shared" ref="I8:I11" si="0">J8+273.15</f>
        <v>297.14999999999998</v>
      </c>
      <c r="J8" s="1">
        <v>24</v>
      </c>
      <c r="K8" s="1">
        <f t="shared" ref="K8:K11" si="1">((D8+E8+F8)/3)</f>
        <v>93.11</v>
      </c>
      <c r="L8" s="1">
        <f>SQRT(POWER(D19,2)+POWER(0.058,2))</f>
        <v>0.51257707774863959</v>
      </c>
      <c r="M8" s="1">
        <f t="shared" ref="M8:M11" si="2">1.2018*0.000001*(8150-F19)*K8</f>
        <v>0.81395767585199996</v>
      </c>
      <c r="N8" s="1">
        <f t="shared" ref="N8:N11" si="3">1.2018*0.000001*(8150-F19)*L8</f>
        <v>4.4808940704467032E-3</v>
      </c>
      <c r="O8">
        <f t="shared" ref="O8:O11" si="4">LN(M8)</f>
        <v>-0.20584690959921087</v>
      </c>
      <c r="P8">
        <f t="shared" ref="P8:P11" si="5">1/I8</f>
        <v>3.3653037186606094E-3</v>
      </c>
    </row>
    <row r="9" spans="1:20">
      <c r="A9" s="4"/>
      <c r="B9" s="3" t="s">
        <v>9</v>
      </c>
      <c r="C9" s="3">
        <v>27</v>
      </c>
      <c r="D9">
        <v>81.180000000000007</v>
      </c>
      <c r="E9">
        <v>80.760000000000005</v>
      </c>
      <c r="F9">
        <v>81.08</v>
      </c>
      <c r="G9" s="4"/>
      <c r="I9">
        <f t="shared" si="0"/>
        <v>300.14999999999998</v>
      </c>
      <c r="J9" s="1">
        <v>27</v>
      </c>
      <c r="K9" s="1">
        <f t="shared" si="1"/>
        <v>81.006666666666661</v>
      </c>
      <c r="L9" s="1">
        <f t="shared" ref="L9:L11" si="6">SQRT(POWER(D20,2)+POWER(0.058,2))</f>
        <v>0.17709379824764521</v>
      </c>
      <c r="M9" s="1">
        <f>1.2018*0.000001*(8150-F20)*K9</f>
        <v>0.7083560714931999</v>
      </c>
      <c r="N9" s="1">
        <f t="shared" si="3"/>
        <v>1.5485820164494028E-3</v>
      </c>
      <c r="O9">
        <f t="shared" si="4"/>
        <v>-0.3448083858753771</v>
      </c>
      <c r="P9">
        <f t="shared" si="5"/>
        <v>3.331667499583542E-3</v>
      </c>
      <c r="Q9" s="9"/>
      <c r="R9" s="9"/>
      <c r="S9" s="9"/>
      <c r="T9" s="9"/>
    </row>
    <row r="10" spans="1:20">
      <c r="A10" s="4"/>
      <c r="B10" s="3" t="s">
        <v>10</v>
      </c>
      <c r="C10" s="3">
        <v>30</v>
      </c>
      <c r="D10">
        <v>68.37</v>
      </c>
      <c r="E10">
        <v>68.47</v>
      </c>
      <c r="F10">
        <v>68.569999999999993</v>
      </c>
      <c r="G10" s="4"/>
      <c r="I10">
        <f t="shared" si="0"/>
        <v>303.14999999999998</v>
      </c>
      <c r="J10" s="1">
        <v>30</v>
      </c>
      <c r="K10" s="1">
        <f t="shared" si="1"/>
        <v>68.47</v>
      </c>
      <c r="L10" s="1">
        <f t="shared" si="6"/>
        <v>9.5816508668040451E-2</v>
      </c>
      <c r="M10" s="1">
        <f t="shared" si="2"/>
        <v>0.59890303383719989</v>
      </c>
      <c r="N10" s="1">
        <f t="shared" si="3"/>
        <v>8.3810132514937623E-4</v>
      </c>
      <c r="O10">
        <f t="shared" si="4"/>
        <v>-0.51265557404213324</v>
      </c>
      <c r="P10">
        <f t="shared" si="5"/>
        <v>3.298697014679202E-3</v>
      </c>
      <c r="Q10" s="10"/>
      <c r="R10" s="10"/>
      <c r="S10" s="10"/>
      <c r="T10" s="10"/>
    </row>
    <row r="11" spans="1:20">
      <c r="A11" s="4"/>
      <c r="B11" s="3" t="s">
        <v>11</v>
      </c>
      <c r="C11" s="3">
        <v>33</v>
      </c>
      <c r="D11">
        <v>59.26</v>
      </c>
      <c r="E11">
        <v>59.16</v>
      </c>
      <c r="F11">
        <v>58.64</v>
      </c>
      <c r="G11" s="4"/>
      <c r="I11">
        <f t="shared" si="0"/>
        <v>306.14999999999998</v>
      </c>
      <c r="J11" s="1">
        <v>33</v>
      </c>
      <c r="K11" s="1">
        <f t="shared" si="1"/>
        <v>59.02</v>
      </c>
      <c r="L11" s="1">
        <f t="shared" si="6"/>
        <v>0.26041156067527543</v>
      </c>
      <c r="M11" s="1">
        <f t="shared" si="2"/>
        <v>0.51639339715080002</v>
      </c>
      <c r="N11" s="1">
        <f t="shared" si="3"/>
        <v>2.2784617159343806E-3</v>
      </c>
      <c r="O11">
        <f t="shared" si="4"/>
        <v>-0.66088640639890872</v>
      </c>
      <c r="P11">
        <f t="shared" si="5"/>
        <v>3.2663726931242859E-3</v>
      </c>
      <c r="Q11" s="10"/>
      <c r="R11" s="10"/>
      <c r="S11" s="10"/>
      <c r="T11" s="10"/>
    </row>
    <row r="12" spans="1:20">
      <c r="A12" s="4"/>
      <c r="B12" s="4"/>
      <c r="C12" s="4"/>
      <c r="D12" s="4"/>
      <c r="E12" s="4"/>
      <c r="F12" s="4"/>
      <c r="G12" s="4"/>
      <c r="P12" s="10"/>
      <c r="Q12" s="10"/>
      <c r="R12" s="10"/>
      <c r="S12" s="10"/>
      <c r="T12" s="10"/>
    </row>
    <row r="13" spans="1:20">
      <c r="A13" s="5"/>
      <c r="I13" s="4"/>
      <c r="J13" s="4"/>
      <c r="K13" s="4"/>
      <c r="L13" s="4"/>
      <c r="M13" s="4"/>
      <c r="N13" s="4"/>
      <c r="O13" s="4"/>
      <c r="P13" s="10"/>
      <c r="Q13" s="10"/>
      <c r="R13" s="10"/>
      <c r="S13" s="10"/>
      <c r="T13" s="10"/>
    </row>
    <row r="14" spans="1:20" ht="18.75" customHeight="1">
      <c r="A14" s="5"/>
      <c r="I14" s="4"/>
      <c r="J14" s="12" t="s">
        <v>14</v>
      </c>
      <c r="K14" s="12" t="s">
        <v>15</v>
      </c>
      <c r="L14" s="12" t="s">
        <v>4</v>
      </c>
      <c r="M14" s="12" t="s">
        <v>5</v>
      </c>
      <c r="N14" s="12" t="s">
        <v>6</v>
      </c>
      <c r="O14" s="4"/>
      <c r="P14" s="10"/>
      <c r="Q14" s="10"/>
      <c r="R14" s="10"/>
      <c r="S14" s="10"/>
      <c r="T14" s="10"/>
    </row>
    <row r="15" spans="1:20">
      <c r="A15" s="4"/>
      <c r="B15" s="4"/>
      <c r="C15" s="4"/>
      <c r="D15" s="4"/>
      <c r="E15" s="4"/>
      <c r="I15" s="4"/>
      <c r="J15" s="3">
        <v>19</v>
      </c>
      <c r="K15" s="3">
        <v>131.5</v>
      </c>
      <c r="L15" s="3">
        <v>1.9</v>
      </c>
      <c r="M15" s="11">
        <v>1.148743696743</v>
      </c>
      <c r="N15" s="3">
        <v>1.7000000000000001E-2</v>
      </c>
      <c r="O15" s="4"/>
    </row>
    <row r="16" spans="1:20">
      <c r="A16" s="4"/>
      <c r="B16" s="15" t="s">
        <v>0</v>
      </c>
      <c r="C16" s="17" t="s">
        <v>16</v>
      </c>
      <c r="D16" s="19" t="s">
        <v>12</v>
      </c>
      <c r="E16" s="7"/>
      <c r="F16" s="2"/>
      <c r="I16" s="4"/>
      <c r="J16" s="3">
        <v>23</v>
      </c>
      <c r="K16" s="3">
        <v>99.7</v>
      </c>
      <c r="L16" s="3">
        <v>1.9</v>
      </c>
      <c r="M16" s="11">
        <v>0.87165769945679983</v>
      </c>
      <c r="N16" s="3">
        <v>1.6E-2</v>
      </c>
      <c r="O16" s="4"/>
    </row>
    <row r="17" spans="1:15">
      <c r="A17" s="4"/>
      <c r="B17" s="16"/>
      <c r="C17" s="17"/>
      <c r="D17" s="19"/>
      <c r="E17" s="4"/>
      <c r="F17" s="1" t="s">
        <v>13</v>
      </c>
      <c r="I17" s="4"/>
      <c r="J17" s="3">
        <v>27</v>
      </c>
      <c r="K17" s="3">
        <v>79.989999999999995</v>
      </c>
      <c r="L17" s="3">
        <v>0.59</v>
      </c>
      <c r="M17" s="6">
        <v>0.69943676617359996</v>
      </c>
      <c r="N17" s="3">
        <v>5.1999999999999998E-3</v>
      </c>
      <c r="O17" s="4"/>
    </row>
    <row r="18" spans="1:15">
      <c r="A18" s="4"/>
      <c r="B18" s="3" t="s">
        <v>7</v>
      </c>
      <c r="C18" s="3">
        <v>21</v>
      </c>
      <c r="D18" s="3">
        <f>SQRT((POWER(D7-K7,2)+POWER(E7-K7,2)+POWER(F7-K7,2))/6)*1.321</f>
        <v>0.67892774687574564</v>
      </c>
      <c r="E18" s="4"/>
      <c r="F18">
        <v>878.1</v>
      </c>
      <c r="I18" s="4"/>
      <c r="J18" s="3">
        <v>30</v>
      </c>
      <c r="K18" s="3">
        <v>65.5</v>
      </c>
      <c r="L18" s="3">
        <v>1.8</v>
      </c>
      <c r="M18" s="11">
        <v>0.57295377624919985</v>
      </c>
      <c r="N18" s="3">
        <v>1.6E-2</v>
      </c>
      <c r="O18" s="4"/>
    </row>
    <row r="19" spans="1:15">
      <c r="A19" s="4"/>
      <c r="B19" s="3" t="s">
        <v>8</v>
      </c>
      <c r="C19" s="3">
        <v>24</v>
      </c>
      <c r="D19" s="6">
        <f t="shared" ref="D19:D22" si="7">SQRT((POWER(D8-K8,2)+POWER(E8-K8,2)+POWER(F8-K8,2))/6)*1.321</f>
        <v>0.50928504850754741</v>
      </c>
      <c r="E19" s="4"/>
      <c r="F19" s="8">
        <v>876</v>
      </c>
      <c r="I19" s="4"/>
      <c r="J19" s="3">
        <v>33</v>
      </c>
      <c r="K19" s="3">
        <v>52.8</v>
      </c>
      <c r="L19" s="3">
        <v>1.6</v>
      </c>
      <c r="M19" s="11">
        <v>0.46191339794839997</v>
      </c>
      <c r="N19" s="3">
        <v>1.4E-2</v>
      </c>
      <c r="O19" s="4"/>
    </row>
    <row r="20" spans="1:15">
      <c r="A20" s="4"/>
      <c r="B20" s="3" t="s">
        <v>9</v>
      </c>
      <c r="C20" s="3">
        <v>27</v>
      </c>
      <c r="D20" s="6">
        <f t="shared" si="7"/>
        <v>0.16732666666666632</v>
      </c>
      <c r="E20" s="4"/>
      <c r="F20" s="8">
        <v>873.9</v>
      </c>
      <c r="I20" s="4"/>
      <c r="J20" s="4"/>
      <c r="K20" s="4"/>
      <c r="L20" s="4"/>
      <c r="M20" s="4"/>
      <c r="N20" s="4"/>
      <c r="O20" s="4"/>
    </row>
    <row r="21" spans="1:15">
      <c r="A21" s="4"/>
      <c r="B21" s="3" t="s">
        <v>10</v>
      </c>
      <c r="C21" s="3">
        <v>30</v>
      </c>
      <c r="D21" s="6">
        <f t="shared" si="7"/>
        <v>7.626797055994522E-2</v>
      </c>
      <c r="E21" s="4"/>
      <c r="F21" s="1">
        <v>871.8</v>
      </c>
      <c r="I21" t="s">
        <v>18</v>
      </c>
      <c r="J21">
        <f>0.05/SQRT(3)</f>
        <v>2.8867513459481291E-2</v>
      </c>
    </row>
    <row r="22" spans="1:15">
      <c r="A22" s="4"/>
      <c r="B22" s="3" t="s">
        <v>11</v>
      </c>
      <c r="C22" s="3">
        <v>33</v>
      </c>
      <c r="D22" s="6">
        <f t="shared" si="7"/>
        <v>0.25387040184576981</v>
      </c>
      <c r="E22" s="4"/>
      <c r="F22" s="1">
        <v>869.7</v>
      </c>
      <c r="I22" t="s">
        <v>17</v>
      </c>
      <c r="J22">
        <f>0.01/SQRT(3)</f>
        <v>5.773502691896258E-3</v>
      </c>
    </row>
    <row r="23" spans="1:15">
      <c r="A23" s="4"/>
      <c r="B23" s="4"/>
      <c r="C23" s="4"/>
      <c r="D23" s="4"/>
      <c r="E23" s="4"/>
    </row>
    <row r="29" spans="1:15">
      <c r="K29">
        <f>LINEST(O7:O11,P7:P11,TRUE,TRUE)</f>
        <v>5425.7534620187907</v>
      </c>
    </row>
    <row r="32" spans="1:15">
      <c r="M32" t="s">
        <v>21</v>
      </c>
      <c r="O32" t="s">
        <v>26</v>
      </c>
    </row>
    <row r="34" spans="12:15">
      <c r="L34" t="s">
        <v>22</v>
      </c>
      <c r="M34">
        <f t="array" ref="M34:N35">LINEST(O7:O11,P7:P11,1,1)</f>
        <v>5425.7534620187907</v>
      </c>
      <c r="N34">
        <v>-18.407616938712252</v>
      </c>
      <c r="O34" t="s">
        <v>24</v>
      </c>
    </row>
    <row r="35" spans="12:15">
      <c r="L35" t="s">
        <v>23</v>
      </c>
      <c r="M35">
        <v>446.25665145310211</v>
      </c>
      <c r="N35">
        <v>1.4872245556100392</v>
      </c>
      <c r="O35" t="s">
        <v>25</v>
      </c>
    </row>
  </sheetData>
  <mergeCells count="6">
    <mergeCell ref="B5:B6"/>
    <mergeCell ref="C5:C6"/>
    <mergeCell ref="D5:F5"/>
    <mergeCell ref="B16:B17"/>
    <mergeCell ref="C16:C17"/>
    <mergeCell ref="D16:D1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Jadzia</dc:creator>
  <cp:lastModifiedBy>Damian Badura</cp:lastModifiedBy>
  <dcterms:created xsi:type="dcterms:W3CDTF">2015-05-22T11:46:03Z</dcterms:created>
  <dcterms:modified xsi:type="dcterms:W3CDTF">2015-05-31T20:11:27Z</dcterms:modified>
</cp:coreProperties>
</file>