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Mateusz\Dropbox\INF (1)\Fizyka\Fizyka laboratorium\Laboratorium nr 8\"/>
    </mc:Choice>
  </mc:AlternateContent>
  <bookViews>
    <workbookView xWindow="0" yWindow="45" windowWidth="17280" windowHeight="7410" activeTab="2"/>
  </bookViews>
  <sheets>
    <sheet name="Makro1" sheetId="4" r:id="rId1"/>
    <sheet name="Makro2" sheetId="5" r:id="rId2"/>
    <sheet name="Arkusz1" sheetId="1" r:id="rId3"/>
    <sheet name="Arkusz2" sheetId="2" r:id="rId4"/>
    <sheet name="Arkusz3" sheetId="3" r:id="rId5"/>
  </sheets>
  <calcPr calcId="152511"/>
</workbook>
</file>

<file path=xl/calcChain.xml><?xml version="1.0" encoding="utf-8"?>
<calcChain xmlns="http://schemas.openxmlformats.org/spreadsheetml/2006/main">
  <c r="J46" i="1" l="1"/>
  <c r="I46" i="1"/>
  <c r="H47" i="1"/>
  <c r="H46" i="1"/>
  <c r="L42" i="1"/>
  <c r="K42" i="1"/>
  <c r="J42" i="1"/>
  <c r="I43" i="1"/>
  <c r="I42" i="1"/>
  <c r="D50" i="1"/>
  <c r="D47" i="1"/>
  <c r="D44" i="1"/>
  <c r="D41" i="1"/>
  <c r="C42" i="1"/>
  <c r="C43" i="1"/>
  <c r="C44" i="1"/>
  <c r="C45" i="1"/>
  <c r="C46" i="1"/>
  <c r="C47" i="1"/>
  <c r="C48" i="1"/>
  <c r="C49" i="1"/>
  <c r="C50" i="1"/>
  <c r="C41" i="1"/>
  <c r="B42" i="1"/>
  <c r="B43" i="1"/>
  <c r="B44" i="1"/>
  <c r="B45" i="1"/>
  <c r="B46" i="1"/>
  <c r="B47" i="1"/>
  <c r="B48" i="1"/>
  <c r="B49" i="1"/>
  <c r="B50" i="1"/>
  <c r="B41" i="1"/>
  <c r="E37" i="1"/>
  <c r="E36" i="1"/>
  <c r="E26" i="1"/>
  <c r="E32" i="1"/>
  <c r="E25" i="1"/>
  <c r="D26" i="1"/>
  <c r="D32" i="1"/>
  <c r="D25" i="1"/>
  <c r="E3" i="1"/>
  <c r="E4" i="1"/>
  <c r="E5" i="1"/>
  <c r="E6" i="1"/>
  <c r="E7" i="1"/>
  <c r="E8" i="1"/>
  <c r="E9" i="1"/>
  <c r="E10" i="1"/>
  <c r="E11" i="1"/>
  <c r="D3" i="1"/>
  <c r="D4" i="1"/>
  <c r="D5" i="1"/>
  <c r="D6" i="1"/>
  <c r="D7" i="1"/>
  <c r="D8" i="1"/>
  <c r="D9" i="1"/>
  <c r="D10" i="1"/>
  <c r="D11" i="1"/>
  <c r="D2" i="1"/>
  <c r="E2" i="1" s="1"/>
  <c r="G27" i="1"/>
  <c r="G26" i="1"/>
  <c r="H43" i="1"/>
  <c r="H42" i="1"/>
  <c r="G25" i="1"/>
  <c r="G24" i="1"/>
  <c r="G23" i="1"/>
  <c r="C30" i="1"/>
  <c r="C34" i="1"/>
  <c r="C33" i="1"/>
  <c r="C31" i="1"/>
  <c r="C29" i="1"/>
  <c r="C28" i="1"/>
  <c r="B27" i="1"/>
  <c r="E14" i="1"/>
  <c r="E20" i="1"/>
  <c r="E13" i="1"/>
  <c r="D20" i="1"/>
  <c r="D14" i="1"/>
  <c r="D13" i="1"/>
  <c r="C14" i="1"/>
  <c r="C18" i="1"/>
  <c r="C22" i="1"/>
  <c r="C15" i="1"/>
  <c r="C16" i="1"/>
  <c r="C20" i="1"/>
  <c r="C17" i="1"/>
  <c r="C21" i="1"/>
  <c r="C19" i="1"/>
  <c r="C13" i="1"/>
  <c r="C32" i="1"/>
  <c r="C27" i="1"/>
  <c r="C26" i="1"/>
  <c r="C25" i="1"/>
  <c r="B25" i="1"/>
  <c r="B34" i="1"/>
  <c r="B31" i="1"/>
  <c r="B14" i="1"/>
  <c r="B18" i="1"/>
  <c r="B22" i="1"/>
  <c r="B15" i="1"/>
  <c r="B16" i="1"/>
  <c r="B20" i="1"/>
  <c r="B17" i="1"/>
  <c r="B21" i="1"/>
  <c r="B19" i="1"/>
  <c r="B13" i="1"/>
  <c r="B33" i="1"/>
  <c r="B32" i="1"/>
  <c r="B30" i="1"/>
  <c r="B29" i="1"/>
  <c r="B28" i="1"/>
  <c r="B26" i="1"/>
  <c r="D30" i="1" l="1"/>
  <c r="D34" i="1"/>
  <c r="D33" i="1"/>
  <c r="D31" i="1"/>
  <c r="D29" i="1"/>
  <c r="D28" i="1"/>
  <c r="D27" i="1"/>
  <c r="D18" i="1"/>
  <c r="D22" i="1"/>
  <c r="D21" i="1"/>
  <c r="D19" i="1"/>
  <c r="D17" i="1"/>
  <c r="D16" i="1"/>
  <c r="D15" i="1"/>
  <c r="E30" i="1" l="1"/>
  <c r="E34" i="1"/>
  <c r="E33" i="1"/>
  <c r="E31" i="1"/>
  <c r="E29" i="1"/>
  <c r="E28" i="1"/>
  <c r="E27" i="1"/>
  <c r="E18" i="1"/>
  <c r="E22" i="1"/>
  <c r="E21" i="1"/>
  <c r="E19" i="1"/>
  <c r="E17" i="1"/>
  <c r="E16" i="1"/>
  <c r="E15" i="1"/>
</calcChain>
</file>

<file path=xl/sharedStrings.xml><?xml version="1.0" encoding="utf-8"?>
<sst xmlns="http://schemas.openxmlformats.org/spreadsheetml/2006/main" count="38" uniqueCount="35">
  <si>
    <t>a1</t>
  </si>
  <si>
    <t>a2</t>
  </si>
  <si>
    <t>f</t>
  </si>
  <si>
    <t>e1</t>
  </si>
  <si>
    <t>e2</t>
  </si>
  <si>
    <t>omega</t>
  </si>
  <si>
    <t>pom</t>
  </si>
  <si>
    <t>10.46</t>
  </si>
  <si>
    <t>convert_decimal</t>
  </si>
  <si>
    <t>convert_degree</t>
  </si>
  <si>
    <t>Nasze kąty, mniej więcej</t>
  </si>
  <si>
    <t>Kąty po przekonwertowaniu na DEC</t>
  </si>
  <si>
    <t>SUMA</t>
  </si>
  <si>
    <t>średnia</t>
  </si>
  <si>
    <t>średni kąt</t>
  </si>
  <si>
    <t>Dla niepewnosci</t>
  </si>
  <si>
    <t>pierwszy , roznice</t>
  </si>
  <si>
    <t>dwa, kwadraty</t>
  </si>
  <si>
    <t>suma</t>
  </si>
  <si>
    <t>ULAMEK</t>
  </si>
  <si>
    <t>PIERWIASTEK</t>
  </si>
  <si>
    <t>odchynenie standardowe</t>
  </si>
  <si>
    <t>niepewnosc,fiszer</t>
  </si>
  <si>
    <t>niepewnosc typu a</t>
  </si>
  <si>
    <t>20' podzialka stolika</t>
  </si>
  <si>
    <t>20' wiazka lasera</t>
  </si>
  <si>
    <t>podzialka stolik</t>
  </si>
  <si>
    <t>podzialka laser</t>
  </si>
  <si>
    <t>kwadraty</t>
  </si>
  <si>
    <t>iloraz</t>
  </si>
  <si>
    <t>pierwiastek</t>
  </si>
  <si>
    <t>niepewnosc typu b</t>
  </si>
  <si>
    <t>kwadrat b</t>
  </si>
  <si>
    <t>kwadrat a</t>
  </si>
  <si>
    <t>niepewnosc calkowita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</si>
</sst>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4" sqref="B34"/>
    </sheetView>
  </sheetViews>
  <sheetFormatPr defaultRowHeight="15" x14ac:dyDescent="0.25"/>
  <cols>
    <col min="1" max="1" width="10.140625" bestFit="1" customWidth="1"/>
  </cols>
  <sheetData>
    <row r="1" spans="1:1" x14ac:dyDescent="0.25">
      <c r="A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L50"/>
  <sheetViews>
    <sheetView tabSelected="1" topLeftCell="A22" workbookViewId="0">
      <selection activeCell="G28" sqref="G28"/>
    </sheetView>
  </sheetViews>
  <sheetFormatPr defaultRowHeight="15" x14ac:dyDescent="0.25"/>
  <cols>
    <col min="2" max="2" width="17.28515625" customWidth="1"/>
    <col min="3" max="3" width="13.5703125" customWidth="1"/>
    <col min="4" max="4" width="16" customWidth="1"/>
  </cols>
  <sheetData>
    <row r="1" spans="1:12" x14ac:dyDescent="0.25">
      <c r="B1" t="s">
        <v>0</v>
      </c>
      <c r="C1" t="s">
        <v>1</v>
      </c>
      <c r="D1" t="s">
        <v>6</v>
      </c>
      <c r="E1" t="s">
        <v>2</v>
      </c>
      <c r="J1" t="s">
        <v>3</v>
      </c>
      <c r="K1" t="s">
        <v>4</v>
      </c>
      <c r="L1" t="s">
        <v>5</v>
      </c>
    </row>
    <row r="2" spans="1:12" x14ac:dyDescent="0.25">
      <c r="A2">
        <v>1</v>
      </c>
      <c r="B2">
        <v>238.833</v>
      </c>
      <c r="C2">
        <v>119.93</v>
      </c>
      <c r="D2">
        <f>B2-C2</f>
        <v>118.90299999999999</v>
      </c>
      <c r="E2">
        <f>D2/2</f>
        <v>59.451499999999996</v>
      </c>
      <c r="I2">
        <v>1</v>
      </c>
      <c r="J2">
        <v>218.32</v>
      </c>
      <c r="K2">
        <v>140.41</v>
      </c>
    </row>
    <row r="3" spans="1:12" x14ac:dyDescent="0.25">
      <c r="A3">
        <v>2</v>
      </c>
      <c r="B3">
        <v>249</v>
      </c>
      <c r="C3">
        <v>116</v>
      </c>
      <c r="D3">
        <f t="shared" ref="D3:D11" si="0">B3-C3</f>
        <v>133</v>
      </c>
      <c r="E3">
        <f t="shared" ref="E3:E11" si="1">D3/2</f>
        <v>66.5</v>
      </c>
      <c r="I3">
        <v>2</v>
      </c>
      <c r="J3">
        <v>218.25</v>
      </c>
      <c r="K3">
        <v>140.80000000000001</v>
      </c>
    </row>
    <row r="4" spans="1:12" x14ac:dyDescent="0.25">
      <c r="A4">
        <v>3</v>
      </c>
      <c r="B4">
        <v>241.2</v>
      </c>
      <c r="C4">
        <v>122</v>
      </c>
      <c r="D4">
        <f t="shared" si="0"/>
        <v>119.19999999999999</v>
      </c>
      <c r="E4">
        <f t="shared" si="1"/>
        <v>59.599999999999994</v>
      </c>
      <c r="I4">
        <v>3</v>
      </c>
      <c r="J4">
        <v>218.5</v>
      </c>
      <c r="K4">
        <v>141.19999999999999</v>
      </c>
    </row>
    <row r="5" spans="1:12" x14ac:dyDescent="0.25">
      <c r="A5">
        <v>4</v>
      </c>
      <c r="B5">
        <v>249.85</v>
      </c>
      <c r="C5">
        <v>128.69999999999999</v>
      </c>
      <c r="D5">
        <f t="shared" si="0"/>
        <v>121.15</v>
      </c>
      <c r="E5">
        <f t="shared" si="1"/>
        <v>60.575000000000003</v>
      </c>
      <c r="I5">
        <v>4</v>
      </c>
      <c r="J5">
        <v>218.5</v>
      </c>
      <c r="K5">
        <v>140.9</v>
      </c>
    </row>
    <row r="6" spans="1:12" x14ac:dyDescent="0.25">
      <c r="A6">
        <v>5</v>
      </c>
      <c r="B6">
        <v>251.83</v>
      </c>
      <c r="C6">
        <v>122.31</v>
      </c>
      <c r="D6">
        <f t="shared" si="0"/>
        <v>129.52000000000001</v>
      </c>
      <c r="E6">
        <f t="shared" si="1"/>
        <v>64.760000000000005</v>
      </c>
      <c r="I6">
        <v>5</v>
      </c>
      <c r="J6">
        <v>218.1</v>
      </c>
      <c r="K6">
        <v>140.80000000000001</v>
      </c>
    </row>
    <row r="7" spans="1:12" x14ac:dyDescent="0.25">
      <c r="A7">
        <v>6</v>
      </c>
      <c r="B7">
        <v>239.33</v>
      </c>
      <c r="C7">
        <v>120.29</v>
      </c>
      <c r="D7">
        <f t="shared" si="0"/>
        <v>119.04</v>
      </c>
      <c r="E7">
        <f t="shared" si="1"/>
        <v>59.52</v>
      </c>
    </row>
    <row r="8" spans="1:12" x14ac:dyDescent="0.25">
      <c r="A8">
        <v>7</v>
      </c>
      <c r="B8">
        <v>244.18</v>
      </c>
      <c r="C8">
        <v>122.97</v>
      </c>
      <c r="D8">
        <f t="shared" si="0"/>
        <v>121.21000000000001</v>
      </c>
      <c r="E8">
        <f t="shared" si="1"/>
        <v>60.605000000000004</v>
      </c>
    </row>
    <row r="9" spans="1:12" x14ac:dyDescent="0.25">
      <c r="A9">
        <v>8</v>
      </c>
      <c r="B9">
        <v>247.99</v>
      </c>
      <c r="C9">
        <v>129.32</v>
      </c>
      <c r="D9">
        <f t="shared" si="0"/>
        <v>118.67000000000002</v>
      </c>
      <c r="E9">
        <f t="shared" si="1"/>
        <v>59.335000000000008</v>
      </c>
      <c r="G9" t="s">
        <v>8</v>
      </c>
    </row>
    <row r="10" spans="1:12" x14ac:dyDescent="0.25">
      <c r="A10">
        <v>9</v>
      </c>
      <c r="B10">
        <v>236.47</v>
      </c>
      <c r="C10">
        <v>116.78</v>
      </c>
      <c r="D10">
        <f t="shared" si="0"/>
        <v>119.69</v>
      </c>
      <c r="E10">
        <f t="shared" si="1"/>
        <v>59.844999999999999</v>
      </c>
      <c r="G10" t="s">
        <v>9</v>
      </c>
    </row>
    <row r="11" spans="1:12" x14ac:dyDescent="0.25">
      <c r="A11">
        <v>10</v>
      </c>
      <c r="B11">
        <v>243.69</v>
      </c>
      <c r="C11">
        <v>124.33</v>
      </c>
      <c r="D11">
        <f t="shared" si="0"/>
        <v>119.36</v>
      </c>
      <c r="E11">
        <f t="shared" si="1"/>
        <v>59.68</v>
      </c>
    </row>
    <row r="12" spans="1:12" x14ac:dyDescent="0.25">
      <c r="B12" t="s">
        <v>10</v>
      </c>
    </row>
    <row r="13" spans="1:12" x14ac:dyDescent="0.25">
      <c r="A13" s="1">
        <v>1</v>
      </c>
      <c r="B13" s="1" t="str">
        <f>convert_degree(B25)</f>
        <v xml:space="preserve"> 238° 45' 0"</v>
      </c>
      <c r="C13" s="1" t="str">
        <f>convert_degree(C25)</f>
        <v xml:space="preserve"> 119° 55' 0"</v>
      </c>
      <c r="D13" s="1" t="str">
        <f>convert_degree(D25)</f>
        <v xml:space="preserve"> 118° 49' 60"</v>
      </c>
      <c r="E13" s="1" t="str">
        <f>convert_degree(E25)</f>
        <v xml:space="preserve"> 59° 24' 60"</v>
      </c>
      <c r="F13">
        <v>25</v>
      </c>
    </row>
    <row r="14" spans="1:12" x14ac:dyDescent="0.25">
      <c r="A14" s="1">
        <v>2</v>
      </c>
      <c r="B14" s="1" t="str">
        <f t="shared" ref="B14:E22" si="2">convert_degree(B26)</f>
        <v xml:space="preserve"> 249° 0' 0"</v>
      </c>
      <c r="C14" s="1" t="str">
        <f t="shared" si="2"/>
        <v xml:space="preserve"> 116° 0' 0"</v>
      </c>
      <c r="D14" s="1" t="str">
        <f t="shared" si="2"/>
        <v xml:space="preserve"> 133° 0' 0"</v>
      </c>
      <c r="E14" s="1" t="str">
        <f t="shared" si="2"/>
        <v xml:space="preserve"> 66° 30' 0"</v>
      </c>
      <c r="F14">
        <v>30</v>
      </c>
    </row>
    <row r="15" spans="1:12" x14ac:dyDescent="0.25">
      <c r="A15" s="1">
        <v>3</v>
      </c>
      <c r="B15" s="1" t="str">
        <f t="shared" si="2"/>
        <v xml:space="preserve"> 241° 20' 0"</v>
      </c>
      <c r="C15" s="1" t="str">
        <f t="shared" si="2"/>
        <v xml:space="preserve"> 122° 0' 0"</v>
      </c>
      <c r="D15" s="1" t="str">
        <f t="shared" si="2"/>
        <v xml:space="preserve"> 119° 20' 0"</v>
      </c>
      <c r="E15" s="1" t="str">
        <f t="shared" si="2"/>
        <v xml:space="preserve"> 59° 40' 0"</v>
      </c>
      <c r="F15">
        <v>40</v>
      </c>
    </row>
    <row r="16" spans="1:12" x14ac:dyDescent="0.25">
      <c r="A16" s="1">
        <v>4</v>
      </c>
      <c r="B16" s="1" t="str">
        <f t="shared" si="2"/>
        <v xml:space="preserve"> 249° 50' 0"</v>
      </c>
      <c r="C16" s="1" t="str">
        <f t="shared" si="2"/>
        <v xml:space="preserve"> 128° 50' 0"</v>
      </c>
      <c r="D16" s="1" t="str">
        <f t="shared" si="2"/>
        <v xml:space="preserve"> 121° 0' 0"</v>
      </c>
      <c r="E16" s="1" t="str">
        <f t="shared" si="2"/>
        <v xml:space="preserve"> 60° 30' 0"</v>
      </c>
      <c r="F16">
        <v>30</v>
      </c>
    </row>
    <row r="17" spans="1:8" x14ac:dyDescent="0.25">
      <c r="A17" s="1">
        <v>5</v>
      </c>
      <c r="B17" s="1" t="str">
        <f t="shared" si="2"/>
        <v xml:space="preserve"> 251° 50' 0"</v>
      </c>
      <c r="C17" s="1" t="str">
        <f t="shared" si="2"/>
        <v xml:space="preserve"> 122° 30' 0"</v>
      </c>
      <c r="D17" s="1" t="str">
        <f t="shared" si="2"/>
        <v xml:space="preserve"> 129° 20' 0"</v>
      </c>
      <c r="E17" s="1" t="str">
        <f t="shared" si="2"/>
        <v xml:space="preserve"> 64° 40' 0"</v>
      </c>
    </row>
    <row r="18" spans="1:8" x14ac:dyDescent="0.25">
      <c r="A18" s="1">
        <v>6</v>
      </c>
      <c r="B18" s="1" t="str">
        <f t="shared" si="2"/>
        <v xml:space="preserve"> 239° 20' 0"</v>
      </c>
      <c r="C18" s="1" t="str">
        <f t="shared" si="2"/>
        <v xml:space="preserve"> 120° 19' 60"</v>
      </c>
      <c r="D18" s="1" t="str">
        <f t="shared" si="2"/>
        <v xml:space="preserve"> 119° 0' 0"</v>
      </c>
      <c r="E18" s="1" t="str">
        <f t="shared" si="2"/>
        <v xml:space="preserve"> 59° 30' 0"</v>
      </c>
    </row>
    <row r="19" spans="1:8" x14ac:dyDescent="0.25">
      <c r="A19" s="1">
        <v>7</v>
      </c>
      <c r="B19" s="1" t="str">
        <f t="shared" si="2"/>
        <v xml:space="preserve"> 244° 20' 0"</v>
      </c>
      <c r="C19" s="1" t="str">
        <f t="shared" si="2"/>
        <v xml:space="preserve"> 122° 49' 60"</v>
      </c>
      <c r="D19" s="1" t="str">
        <f t="shared" si="2"/>
        <v xml:space="preserve"> 121° 30' 0"</v>
      </c>
      <c r="E19" s="1" t="str">
        <f t="shared" si="2"/>
        <v xml:space="preserve"> 60° 45' 0"</v>
      </c>
    </row>
    <row r="20" spans="1:8" x14ac:dyDescent="0.25">
      <c r="A20" s="1">
        <v>8</v>
      </c>
      <c r="B20" s="1" t="str">
        <f t="shared" si="2"/>
        <v xml:space="preserve"> 248° 0' 0"</v>
      </c>
      <c r="C20" s="1" t="str">
        <f t="shared" si="2"/>
        <v xml:space="preserve"> 129° 20' 0"</v>
      </c>
      <c r="D20" s="1" t="str">
        <f t="shared" si="2"/>
        <v xml:space="preserve"> 118° 39' 60"</v>
      </c>
      <c r="E20" s="1" t="str">
        <f t="shared" si="2"/>
        <v xml:space="preserve"> 59° 19' 60"</v>
      </c>
      <c r="F20">
        <v>20</v>
      </c>
    </row>
    <row r="21" spans="1:8" x14ac:dyDescent="0.25">
      <c r="A21" s="1">
        <v>9</v>
      </c>
      <c r="B21" s="1" t="str">
        <f t="shared" si="2"/>
        <v xml:space="preserve"> 236° 30' 0"</v>
      </c>
      <c r="C21" s="1" t="str">
        <f t="shared" si="2"/>
        <v xml:space="preserve"> 116° 40' 0"</v>
      </c>
      <c r="D21" s="1" t="str">
        <f t="shared" si="2"/>
        <v xml:space="preserve"> 119° 49' 60"</v>
      </c>
      <c r="E21" s="1" t="str">
        <f t="shared" si="2"/>
        <v xml:space="preserve"> 59° 54' 60"</v>
      </c>
      <c r="F21">
        <v>55</v>
      </c>
    </row>
    <row r="22" spans="1:8" x14ac:dyDescent="0.25">
      <c r="A22" s="1">
        <v>10</v>
      </c>
      <c r="B22" s="1" t="str">
        <f t="shared" si="2"/>
        <v xml:space="preserve"> 243° 30' 0"</v>
      </c>
      <c r="C22" s="1" t="str">
        <f t="shared" si="2"/>
        <v xml:space="preserve"> 124° 19' 60"</v>
      </c>
      <c r="D22" s="1" t="str">
        <f t="shared" si="2"/>
        <v xml:space="preserve"> 119° 10' 0"</v>
      </c>
      <c r="E22" s="1" t="str">
        <f t="shared" si="2"/>
        <v xml:space="preserve"> 59° 35' 0"</v>
      </c>
    </row>
    <row r="23" spans="1:8" x14ac:dyDescent="0.25">
      <c r="A23" s="1"/>
      <c r="B23" s="1"/>
      <c r="C23" s="1"/>
      <c r="D23" s="1"/>
      <c r="E23" s="1"/>
      <c r="G23" t="str">
        <f>convert_degree(E37)</f>
        <v xml:space="preserve"> 60° 59' 0"</v>
      </c>
      <c r="H23" t="s">
        <v>14</v>
      </c>
    </row>
    <row r="24" spans="1:8" x14ac:dyDescent="0.25">
      <c r="A24" s="1"/>
      <c r="B24" t="s">
        <v>11</v>
      </c>
      <c r="C24" s="1"/>
      <c r="D24" s="1"/>
      <c r="E24" s="1"/>
      <c r="G24" t="str">
        <f>convert_degree(D47)</f>
        <v xml:space="preserve"> 0° 47' 32"</v>
      </c>
      <c r="H24" t="s">
        <v>21</v>
      </c>
    </row>
    <row r="25" spans="1:8" x14ac:dyDescent="0.25">
      <c r="A25" s="1">
        <v>1</v>
      </c>
      <c r="B25" s="1">
        <f xml:space="preserve"> Convert_Decimal("238° 45' 0""")</f>
        <v>238.75</v>
      </c>
      <c r="C25" s="1">
        <f xml:space="preserve"> Convert_Decimal("119° 55' 0""")</f>
        <v>119.91666666666667</v>
      </c>
      <c r="D25" s="1">
        <f>B25-C25</f>
        <v>118.83333333333333</v>
      </c>
      <c r="E25" s="1">
        <f>D25/2</f>
        <v>59.416666666666664</v>
      </c>
      <c r="G25" t="str">
        <f>convert_degree(D50)</f>
        <v xml:space="preserve"> 0° 50' 21"</v>
      </c>
      <c r="H25" t="s">
        <v>23</v>
      </c>
    </row>
    <row r="26" spans="1:8" x14ac:dyDescent="0.25">
      <c r="A26" s="1">
        <v>2</v>
      </c>
      <c r="B26" s="1">
        <f xml:space="preserve"> Convert_Decimal("249° 00' 0""")</f>
        <v>249</v>
      </c>
      <c r="C26" s="1">
        <f xml:space="preserve"> Convert_Decimal("116° 00' 00""")</f>
        <v>116</v>
      </c>
      <c r="D26" s="1">
        <f t="shared" ref="D26:D34" si="3">B26-C26</f>
        <v>133</v>
      </c>
      <c r="E26" s="1">
        <f t="shared" ref="E26:E34" si="4">D26/2</f>
        <v>66.5</v>
      </c>
      <c r="G26" t="str">
        <f>convert_degree(L42)</f>
        <v xml:space="preserve"> 0° 16' 20"</v>
      </c>
      <c r="H26" t="s">
        <v>31</v>
      </c>
    </row>
    <row r="27" spans="1:8" x14ac:dyDescent="0.25">
      <c r="A27" s="1">
        <v>3</v>
      </c>
      <c r="B27" s="1">
        <f xml:space="preserve"> Convert_Decimal("241° 20' 0""")</f>
        <v>241.33333333333334</v>
      </c>
      <c r="C27" s="1">
        <f xml:space="preserve"> Convert_Decimal("122° 00' 00""")</f>
        <v>122</v>
      </c>
      <c r="D27" s="1">
        <f t="shared" si="3"/>
        <v>119.33333333333334</v>
      </c>
      <c r="E27" s="1">
        <f t="shared" si="4"/>
        <v>59.666666666666671</v>
      </c>
      <c r="G27" t="str">
        <f>convert_degree(J46)</f>
        <v xml:space="preserve"> 0° 52' 56"</v>
      </c>
      <c r="H27" t="s">
        <v>34</v>
      </c>
    </row>
    <row r="28" spans="1:8" x14ac:dyDescent="0.25">
      <c r="A28" s="1">
        <v>4</v>
      </c>
      <c r="B28" s="1">
        <f xml:space="preserve"> Convert_Decimal("249° 50' 0""")</f>
        <v>249.83333333333334</v>
      </c>
      <c r="C28" s="1">
        <f xml:space="preserve"> Convert_Decimal("128° 50' """)</f>
        <v>128.83333333333334</v>
      </c>
      <c r="D28" s="1">
        <f t="shared" si="3"/>
        <v>121</v>
      </c>
      <c r="E28" s="1">
        <f t="shared" si="4"/>
        <v>60.5</v>
      </c>
    </row>
    <row r="29" spans="1:8" x14ac:dyDescent="0.25">
      <c r="A29" s="1">
        <v>5</v>
      </c>
      <c r="B29" s="1">
        <f xml:space="preserve"> Convert_Decimal("251° 50' 0""")</f>
        <v>251.83333333333334</v>
      </c>
      <c r="C29" s="1">
        <f xml:space="preserve"> Convert_Decimal("122° 30' 00""")</f>
        <v>122.5</v>
      </c>
      <c r="D29" s="1">
        <f t="shared" si="3"/>
        <v>129.33333333333334</v>
      </c>
      <c r="E29" s="1">
        <f t="shared" si="4"/>
        <v>64.666666666666671</v>
      </c>
    </row>
    <row r="30" spans="1:8" x14ac:dyDescent="0.25">
      <c r="A30" s="1">
        <v>6</v>
      </c>
      <c r="B30" s="1">
        <f xml:space="preserve"> Convert_Decimal("239° 20' 0""")</f>
        <v>239.33333333333334</v>
      </c>
      <c r="C30" s="1">
        <f xml:space="preserve"> Convert_Decimal("120° 20' 00""")</f>
        <v>120.33333333333333</v>
      </c>
      <c r="D30" s="1">
        <f t="shared" si="3"/>
        <v>119.00000000000001</v>
      </c>
      <c r="E30" s="1">
        <f t="shared" si="4"/>
        <v>59.500000000000007</v>
      </c>
    </row>
    <row r="31" spans="1:8" x14ac:dyDescent="0.25">
      <c r="A31" s="1">
        <v>7</v>
      </c>
      <c r="B31" s="1">
        <f xml:space="preserve"> Convert_Decimal("244° 20' 0""")</f>
        <v>244.33333333333334</v>
      </c>
      <c r="C31" s="1">
        <f xml:space="preserve"> Convert_Decimal("122° 50' 00""")</f>
        <v>122.83333333333333</v>
      </c>
      <c r="D31" s="1">
        <f t="shared" si="3"/>
        <v>121.50000000000001</v>
      </c>
      <c r="E31" s="1">
        <f t="shared" si="4"/>
        <v>60.750000000000007</v>
      </c>
      <c r="G31" t="s">
        <v>24</v>
      </c>
    </row>
    <row r="32" spans="1:8" x14ac:dyDescent="0.25">
      <c r="A32" s="1">
        <v>8</v>
      </c>
      <c r="B32" s="1">
        <f xml:space="preserve"> Convert_Decimal("248° 0' 0""")</f>
        <v>248</v>
      </c>
      <c r="C32" s="1">
        <f xml:space="preserve"> Convert_Decimal("129° 20' 00""")</f>
        <v>129.33333333333334</v>
      </c>
      <c r="D32" s="1">
        <f t="shared" si="3"/>
        <v>118.66666666666666</v>
      </c>
      <c r="E32" s="1">
        <f t="shared" si="4"/>
        <v>59.333333333333329</v>
      </c>
      <c r="G32" t="s">
        <v>25</v>
      </c>
    </row>
    <row r="33" spans="1:12" x14ac:dyDescent="0.25">
      <c r="A33" s="1">
        <v>9</v>
      </c>
      <c r="B33" s="1">
        <f xml:space="preserve"> Convert_Decimal("236° 30' """)</f>
        <v>236.5</v>
      </c>
      <c r="C33" s="1">
        <f xml:space="preserve"> Convert_Decimal("116° 40' 00""")</f>
        <v>116.66666666666667</v>
      </c>
      <c r="D33" s="1">
        <f t="shared" si="3"/>
        <v>119.83333333333333</v>
      </c>
      <c r="E33" s="1">
        <f t="shared" si="4"/>
        <v>59.916666666666664</v>
      </c>
    </row>
    <row r="34" spans="1:12" x14ac:dyDescent="0.25">
      <c r="A34" s="1">
        <v>10</v>
      </c>
      <c r="B34" s="1">
        <f xml:space="preserve"> Convert_Decimal("243° 30' 00""")</f>
        <v>243.5</v>
      </c>
      <c r="C34" s="1">
        <f xml:space="preserve"> Convert_Decimal("124° 20' 00""")</f>
        <v>124.33333333333333</v>
      </c>
      <c r="D34" s="1">
        <f t="shared" si="3"/>
        <v>119.16666666666667</v>
      </c>
      <c r="E34" s="1">
        <f t="shared" si="4"/>
        <v>59.583333333333336</v>
      </c>
    </row>
    <row r="36" spans="1:12" x14ac:dyDescent="0.25">
      <c r="D36" t="s">
        <v>12</v>
      </c>
      <c r="E36">
        <f>SUM(E25:E34)</f>
        <v>609.83333333333337</v>
      </c>
    </row>
    <row r="37" spans="1:12" x14ac:dyDescent="0.25">
      <c r="D37" t="s">
        <v>13</v>
      </c>
      <c r="E37">
        <f>E36/10</f>
        <v>60.983333333333334</v>
      </c>
    </row>
    <row r="39" spans="1:12" x14ac:dyDescent="0.25">
      <c r="B39" t="s">
        <v>15</v>
      </c>
    </row>
    <row r="40" spans="1:12" x14ac:dyDescent="0.25">
      <c r="B40" t="s">
        <v>16</v>
      </c>
      <c r="C40" t="s">
        <v>17</v>
      </c>
      <c r="D40" t="s">
        <v>18</v>
      </c>
    </row>
    <row r="41" spans="1:12" x14ac:dyDescent="0.25">
      <c r="A41">
        <v>1</v>
      </c>
      <c r="B41">
        <f>E$37-E25</f>
        <v>1.56666666666667</v>
      </c>
      <c r="C41">
        <f>B41*B41</f>
        <v>2.4544444444444546</v>
      </c>
      <c r="D41">
        <f>SUM(C41:C50)</f>
        <v>56.497222222222234</v>
      </c>
      <c r="I41" t="s">
        <v>28</v>
      </c>
      <c r="J41" t="s">
        <v>18</v>
      </c>
      <c r="K41" t="s">
        <v>29</v>
      </c>
      <c r="L41" t="s">
        <v>30</v>
      </c>
    </row>
    <row r="42" spans="1:12" x14ac:dyDescent="0.25">
      <c r="A42">
        <v>2</v>
      </c>
      <c r="B42">
        <f t="shared" ref="B42:B50" si="5">E$37-E26</f>
        <v>-5.5166666666666657</v>
      </c>
      <c r="C42">
        <f t="shared" ref="C42:C50" si="6">B42*B42</f>
        <v>30.433611111111102</v>
      </c>
      <c r="F42" t="s">
        <v>26</v>
      </c>
      <c r="H42">
        <f xml:space="preserve"> Convert_Decimal("00° 20' 00""")</f>
        <v>0.33333333333333331</v>
      </c>
      <c r="I42">
        <f>H42*H42</f>
        <v>0.1111111111111111</v>
      </c>
      <c r="J42">
        <f>I42+I43</f>
        <v>0.22222222222222221</v>
      </c>
      <c r="K42">
        <f>J42/3</f>
        <v>7.407407407407407E-2</v>
      </c>
      <c r="L42">
        <f>SQRT(K42)</f>
        <v>0.27216552697590868</v>
      </c>
    </row>
    <row r="43" spans="1:12" x14ac:dyDescent="0.25">
      <c r="A43">
        <v>3</v>
      </c>
      <c r="B43">
        <f t="shared" si="5"/>
        <v>1.3166666666666629</v>
      </c>
      <c r="C43">
        <f t="shared" si="6"/>
        <v>1.7336111111111012</v>
      </c>
      <c r="D43" t="s">
        <v>19</v>
      </c>
      <c r="F43" t="s">
        <v>27</v>
      </c>
      <c r="H43">
        <f xml:space="preserve"> Convert_Decimal("00° 20' 00""")</f>
        <v>0.33333333333333331</v>
      </c>
      <c r="I43">
        <f>H43*H43</f>
        <v>0.1111111111111111</v>
      </c>
    </row>
    <row r="44" spans="1:12" x14ac:dyDescent="0.25">
      <c r="A44">
        <v>4</v>
      </c>
      <c r="B44">
        <f t="shared" si="5"/>
        <v>0.48333333333333428</v>
      </c>
      <c r="C44">
        <f t="shared" si="6"/>
        <v>0.23361111111111202</v>
      </c>
      <c r="D44">
        <f>D41/90</f>
        <v>0.62774691358024703</v>
      </c>
    </row>
    <row r="45" spans="1:12" x14ac:dyDescent="0.25">
      <c r="A45">
        <v>5</v>
      </c>
      <c r="B45">
        <f t="shared" si="5"/>
        <v>-3.6833333333333371</v>
      </c>
      <c r="C45">
        <f t="shared" si="6"/>
        <v>13.566944444444472</v>
      </c>
      <c r="I45" t="s">
        <v>18</v>
      </c>
      <c r="J45" t="s">
        <v>30</v>
      </c>
    </row>
    <row r="46" spans="1:12" x14ac:dyDescent="0.25">
      <c r="A46">
        <v>6</v>
      </c>
      <c r="B46">
        <f t="shared" si="5"/>
        <v>1.4833333333333272</v>
      </c>
      <c r="C46">
        <f t="shared" si="6"/>
        <v>2.2002777777777593</v>
      </c>
      <c r="D46" t="s">
        <v>20</v>
      </c>
      <c r="G46" t="s">
        <v>32</v>
      </c>
      <c r="H46">
        <f>D50*D50</f>
        <v>0.70400623638888893</v>
      </c>
      <c r="I46">
        <f>H46+H47</f>
        <v>0.778080310462963</v>
      </c>
      <c r="J46">
        <f>SQRT(I46)</f>
        <v>0.88208860692277569</v>
      </c>
    </row>
    <row r="47" spans="1:12" x14ac:dyDescent="0.25">
      <c r="A47">
        <v>7</v>
      </c>
      <c r="B47">
        <f t="shared" si="5"/>
        <v>0.23333333333332718</v>
      </c>
      <c r="C47">
        <f t="shared" si="6"/>
        <v>5.4444444444441568E-2</v>
      </c>
      <c r="D47">
        <f>SQRT(D44)</f>
        <v>0.79230481102934558</v>
      </c>
      <c r="G47" t="s">
        <v>33</v>
      </c>
      <c r="H47">
        <f>L42*L42</f>
        <v>7.407407407407407E-2</v>
      </c>
    </row>
    <row r="48" spans="1:12" x14ac:dyDescent="0.25">
      <c r="A48">
        <v>8</v>
      </c>
      <c r="B48">
        <f t="shared" si="5"/>
        <v>1.6500000000000057</v>
      </c>
      <c r="C48">
        <f t="shared" si="6"/>
        <v>2.7225000000000188</v>
      </c>
    </row>
    <row r="49" spans="1:4" x14ac:dyDescent="0.25">
      <c r="A49">
        <v>9</v>
      </c>
      <c r="B49">
        <f t="shared" si="5"/>
        <v>1.06666666666667</v>
      </c>
      <c r="C49">
        <f t="shared" si="6"/>
        <v>1.1377777777777849</v>
      </c>
      <c r="D49" t="s">
        <v>22</v>
      </c>
    </row>
    <row r="50" spans="1:4" x14ac:dyDescent="0.25">
      <c r="A50">
        <v>10</v>
      </c>
      <c r="B50">
        <f t="shared" si="5"/>
        <v>1.3999999999999986</v>
      </c>
      <c r="C50">
        <f t="shared" si="6"/>
        <v>1.959999999999996</v>
      </c>
      <c r="D50">
        <f>D47*1.059</f>
        <v>0.83905079488007694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Makra Excel 4.0</vt:lpstr>
      </vt:variant>
      <vt:variant>
        <vt:i4>2</vt:i4>
      </vt:variant>
    </vt:vector>
  </HeadingPairs>
  <TitlesOfParts>
    <vt:vector size="5" baseType="lpstr">
      <vt:lpstr>Arkusz1</vt:lpstr>
      <vt:lpstr>Arkusz2</vt:lpstr>
      <vt:lpstr>Arkusz3</vt:lpstr>
      <vt:lpstr>Makro1</vt:lpstr>
      <vt:lpstr>Makro2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Badura</dc:creator>
  <cp:lastModifiedBy>Mateusz Ligus</cp:lastModifiedBy>
  <dcterms:created xsi:type="dcterms:W3CDTF">2015-06-01T06:43:38Z</dcterms:created>
  <dcterms:modified xsi:type="dcterms:W3CDTF">2015-06-04T14:54:33Z</dcterms:modified>
</cp:coreProperties>
</file>