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https://polslpl-my.sharepoint.com/personal/kp306682_student_polsl_pl/Documents/Studia/#Fizyka/Materiały/LAB Fiz pracownia C/1) Promieniowanie gamma - absorpcja/mat. dodatkowe/"/>
    </mc:Choice>
  </mc:AlternateContent>
  <xr:revisionPtr revIDLastSave="0" documentId="11_43E50158AF0C59EA3B06040150635137A3EE403B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1" i="1" l="1"/>
  <c r="C5" i="1" l="1"/>
  <c r="C6" i="1"/>
  <c r="C7" i="1"/>
  <c r="C8" i="1"/>
  <c r="C9" i="1"/>
  <c r="C10" i="1"/>
  <c r="C4" i="1"/>
  <c r="E5" i="1" l="1"/>
  <c r="F5" i="1" s="1"/>
  <c r="G5" i="1" s="1"/>
  <c r="E6" i="1"/>
  <c r="F6" i="1" s="1"/>
  <c r="G6" i="1" s="1"/>
  <c r="E7" i="1"/>
  <c r="F7" i="1" s="1"/>
  <c r="G7" i="1" s="1"/>
  <c r="E8" i="1"/>
  <c r="F8" i="1" s="1"/>
  <c r="G8" i="1" s="1"/>
  <c r="E9" i="1"/>
  <c r="F9" i="1" s="1"/>
  <c r="G9" i="1" s="1"/>
  <c r="E10" i="1"/>
  <c r="F10" i="1" s="1"/>
  <c r="G10" i="1" s="1"/>
  <c r="E4" i="1"/>
  <c r="F4" i="1" s="1"/>
  <c r="G4" i="1" s="1"/>
  <c r="E17" i="1" l="1"/>
  <c r="E27" i="1" a="1"/>
  <c r="E22" i="1" a="1"/>
  <c r="E27" i="1" l="1"/>
  <c r="F29" i="1"/>
  <c r="F27" i="1"/>
  <c r="E29" i="1"/>
  <c r="E28" i="1"/>
  <c r="F28" i="1"/>
  <c r="F22" i="1"/>
  <c r="F17" i="1" s="1"/>
  <c r="E24" i="1"/>
  <c r="E22" i="1"/>
  <c r="F23" i="1"/>
  <c r="E23" i="1"/>
  <c r="F24" i="1"/>
  <c r="E18" i="1" l="1"/>
  <c r="G31" i="1"/>
  <c r="F31" i="1"/>
  <c r="H19" i="1" s="1"/>
  <c r="E19" i="1" l="1"/>
  <c r="F18" i="1"/>
</calcChain>
</file>

<file path=xl/sharedStrings.xml><?xml version="1.0" encoding="utf-8"?>
<sst xmlns="http://schemas.openxmlformats.org/spreadsheetml/2006/main" count="18" uniqueCount="18">
  <si>
    <t>x [mm]</t>
  </si>
  <si>
    <t>Tabela pomiarów</t>
  </si>
  <si>
    <t>J [imp/min]</t>
  </si>
  <si>
    <t>J'=J-B</t>
  </si>
  <si>
    <t>ln J'</t>
  </si>
  <si>
    <t>B=</t>
  </si>
  <si>
    <t>t [s] dla N=10^2</t>
  </si>
  <si>
    <t>reglinp (A):</t>
  </si>
  <si>
    <t>grubość połówkowego osłabienia (X1/2):</t>
  </si>
  <si>
    <t>wartość połówkowego osłabienia (D1/2):</t>
  </si>
  <si>
    <t>ρ=</t>
  </si>
  <si>
    <t>x [cm]</t>
  </si>
  <si>
    <t>u(x1/2)</t>
  </si>
  <si>
    <t>cm (jest o jednen w</t>
  </si>
  <si>
    <t xml:space="preserve"> prawoprzeicnek przesuniety)</t>
  </si>
  <si>
    <t>cm</t>
  </si>
  <si>
    <t>mm</t>
  </si>
  <si>
    <t>u(D1/2)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</si>
</sst>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 CE"/>
      <charset val="238"/>
    </font>
    <font>
      <b/>
      <sz val="12"/>
      <name val="Arial CE"/>
      <charset val="238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10"/>
            <c:spPr>
              <a:solidFill>
                <a:schemeClr val="tx1">
                  <a:lumMod val="50000"/>
                  <a:lumOff val="50000"/>
                </a:schemeClr>
              </a:solidFill>
              <a:ln w="15875">
                <a:solidFill>
                  <a:schemeClr val="tx1">
                    <a:lumMod val="85000"/>
                    <a:lumOff val="15000"/>
                  </a:schemeClr>
                </a:solidFill>
              </a:ln>
            </c:spPr>
          </c:marker>
          <c:dLbls>
            <c:dLbl>
              <c:idx val="0"/>
              <c:layout>
                <c:manualLayout>
                  <c:x val="-9.6061479346781949E-3"/>
                  <c:y val="-4.798646524062054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B5F-4533-8626-9CC540D572B8}"/>
                </c:ext>
              </c:extLst>
            </c:dLbl>
            <c:dLbl>
              <c:idx val="1"/>
              <c:layout>
                <c:manualLayout>
                  <c:x val="5.763688760806916E-3"/>
                  <c:y val="-2.513567325999786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B5F-4533-8626-9CC540D572B8}"/>
                </c:ext>
              </c:extLst>
            </c:dLbl>
            <c:dLbl>
              <c:idx val="2"/>
              <c:layout>
                <c:manualLayout>
                  <c:x val="9.6061479346781949E-3"/>
                  <c:y val="-1.371036723272610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B5F-4533-8626-9CC540D572B8}"/>
                </c:ext>
              </c:extLst>
            </c:dLbl>
            <c:dLbl>
              <c:idx val="3"/>
              <c:layout>
                <c:manualLayout>
                  <c:x val="5.763688760806916E-3"/>
                  <c:y val="-6.8551836163630534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B5F-4533-8626-9CC540D572B8}"/>
                </c:ext>
              </c:extLst>
            </c:dLbl>
            <c:dLbl>
              <c:idx val="4"/>
              <c:layout>
                <c:manualLayout>
                  <c:x val="9.6061479346781949E-3"/>
                  <c:y val="4.5701224109087023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B5F-4533-8626-9CC540D572B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28575"/>
            </c:spPr>
            <c:trendlineType val="linear"/>
            <c:dispRSqr val="1"/>
            <c:dispEq val="1"/>
            <c:trendlineLbl>
              <c:layout>
                <c:manualLayout>
                  <c:x val="-0.22975621563154749"/>
                  <c:y val="4.0368754900736582E-2"/>
                </c:manualLayout>
              </c:layout>
              <c:numFmt formatCode="General" sourceLinked="0"/>
              <c:spPr>
                <a:solidFill>
                  <a:schemeClr val="bg1">
                    <a:lumMod val="75000"/>
                  </a:schemeClr>
                </a:solidFill>
              </c:spPr>
              <c:txPr>
                <a:bodyPr/>
                <a:lstStyle/>
                <a:p>
                  <a:pPr>
                    <a:defRPr sz="1400" b="1" i="1"/>
                  </a:pPr>
                  <a:endParaRPr lang="en-US"/>
                </a:p>
              </c:txPr>
            </c:trendlineLbl>
          </c:trendline>
          <c:xVal>
            <c:numRef>
              <c:f>Arkusz1!$C$4:$C$10</c:f>
              <c:numCache>
                <c:formatCode>General</c:formatCode>
                <c:ptCount val="7"/>
                <c:pt idx="0">
                  <c:v>0</c:v>
                </c:pt>
                <c:pt idx="1">
                  <c:v>0.51</c:v>
                </c:pt>
                <c:pt idx="2">
                  <c:v>1.02</c:v>
                </c:pt>
                <c:pt idx="3">
                  <c:v>1.52</c:v>
                </c:pt>
                <c:pt idx="4">
                  <c:v>2.0300000000000002</c:v>
                </c:pt>
                <c:pt idx="5">
                  <c:v>3.0630000000000002</c:v>
                </c:pt>
                <c:pt idx="6">
                  <c:v>4.1000000000000005</c:v>
                </c:pt>
              </c:numCache>
            </c:numRef>
          </c:xVal>
          <c:yVal>
            <c:numRef>
              <c:f>Arkusz1!$G$4:$G$10</c:f>
              <c:numCache>
                <c:formatCode>General</c:formatCode>
                <c:ptCount val="7"/>
                <c:pt idx="0">
                  <c:v>5.7329999999999997</c:v>
                </c:pt>
                <c:pt idx="1">
                  <c:v>5.5010000000000003</c:v>
                </c:pt>
                <c:pt idx="2">
                  <c:v>5.13</c:v>
                </c:pt>
                <c:pt idx="3">
                  <c:v>4.72</c:v>
                </c:pt>
                <c:pt idx="4">
                  <c:v>4.399</c:v>
                </c:pt>
                <c:pt idx="5">
                  <c:v>3.7269999999999999</c:v>
                </c:pt>
                <c:pt idx="6">
                  <c:v>2.3559999999999999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B5F-4533-8626-9CC540D57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329472"/>
        <c:axId val="26331008"/>
      </c:scatterChart>
      <c:valAx>
        <c:axId val="26329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pl-PL" sz="1600"/>
                  <a:t>Grubość absorbenta</a:t>
                </a:r>
                <a:r>
                  <a:rPr lang="pl-PL" sz="1600" baseline="0"/>
                  <a:t> </a:t>
                </a:r>
                <a:r>
                  <a:rPr lang="pl-PL" sz="1600"/>
                  <a:t>x [cm]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26331008"/>
        <c:crosses val="autoZero"/>
        <c:crossBetween val="midCat"/>
      </c:valAx>
      <c:valAx>
        <c:axId val="26331008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 sz="1600"/>
                </a:pPr>
                <a:r>
                  <a:rPr lang="pl-PL" sz="1600"/>
                  <a:t>ln J'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26329472"/>
        <c:crosses val="autoZero"/>
        <c:crossBetween val="midCat"/>
        <c:minorUnit val="0.5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133350</xdr:colOff>
      <xdr:row>6</xdr:row>
      <xdr:rowOff>128587</xdr:rowOff>
    </xdr:from>
    <xdr:to>
      <xdr:col>22</xdr:col>
      <xdr:colOff>381000</xdr:colOff>
      <xdr:row>44</xdr:row>
      <xdr:rowOff>66675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32"/>
  <sheetViews>
    <sheetView tabSelected="1" topLeftCell="A7" zoomScaleNormal="100" workbookViewId="0">
      <selection activeCell="T39" sqref="T39"/>
    </sheetView>
  </sheetViews>
  <sheetFormatPr defaultRowHeight="12.75" x14ac:dyDescent="0.2"/>
  <cols>
    <col min="3" max="3" width="14.28515625" customWidth="1"/>
    <col min="4" max="4" width="14.140625" bestFit="1" customWidth="1"/>
    <col min="5" max="5" width="12.5703125" bestFit="1" customWidth="1"/>
    <col min="6" max="6" width="9.7109375" bestFit="1" customWidth="1"/>
  </cols>
  <sheetData>
    <row r="2" spans="2:7" ht="15.75" x14ac:dyDescent="0.25">
      <c r="B2" s="12" t="s">
        <v>1</v>
      </c>
      <c r="C2" s="13"/>
      <c r="D2" s="13"/>
      <c r="E2" s="13"/>
      <c r="F2" s="13"/>
      <c r="G2" s="13"/>
    </row>
    <row r="3" spans="2:7" x14ac:dyDescent="0.2">
      <c r="B3" s="4" t="s">
        <v>0</v>
      </c>
      <c r="C3" s="4" t="s">
        <v>11</v>
      </c>
      <c r="D3" s="4" t="s">
        <v>6</v>
      </c>
      <c r="E3" s="4" t="s">
        <v>2</v>
      </c>
      <c r="F3" s="4" t="s">
        <v>3</v>
      </c>
      <c r="G3" s="4" t="s">
        <v>4</v>
      </c>
    </row>
    <row r="4" spans="2:7" x14ac:dyDescent="0.2">
      <c r="B4" s="3">
        <v>0</v>
      </c>
      <c r="C4" s="3">
        <f>0.1*B4</f>
        <v>0</v>
      </c>
      <c r="D4" s="3">
        <v>133</v>
      </c>
      <c r="E4" s="3">
        <f>ROUND(60000/D4,2)</f>
        <v>451.13</v>
      </c>
      <c r="F4" s="3">
        <f>E4-$C$12</f>
        <v>308.93</v>
      </c>
      <c r="G4" s="3">
        <f>ROUND(LN(F4),3)</f>
        <v>5.7329999999999997</v>
      </c>
    </row>
    <row r="5" spans="2:7" x14ac:dyDescent="0.2">
      <c r="B5" s="3">
        <v>5.0999999999999996</v>
      </c>
      <c r="C5" s="3">
        <f t="shared" ref="C5:C10" si="0">0.1*B5</f>
        <v>0.51</v>
      </c>
      <c r="D5" s="3">
        <v>155</v>
      </c>
      <c r="E5" s="3">
        <f t="shared" ref="E5:E10" si="1">ROUND(60000/D5,2)</f>
        <v>387.1</v>
      </c>
      <c r="F5" s="3">
        <f t="shared" ref="F5:F10" si="2">E5-$C$12</f>
        <v>244.90000000000003</v>
      </c>
      <c r="G5" s="3">
        <f t="shared" ref="G5:G10" si="3">ROUND(LN(F5),3)</f>
        <v>5.5010000000000003</v>
      </c>
    </row>
    <row r="6" spans="2:7" x14ac:dyDescent="0.2">
      <c r="B6" s="3">
        <v>10.199999999999999</v>
      </c>
      <c r="C6" s="3">
        <f t="shared" si="0"/>
        <v>1.02</v>
      </c>
      <c r="D6" s="3">
        <v>192.8</v>
      </c>
      <c r="E6" s="3">
        <f t="shared" si="1"/>
        <v>311.2</v>
      </c>
      <c r="F6" s="3">
        <f t="shared" si="2"/>
        <v>169</v>
      </c>
      <c r="G6" s="3">
        <f t="shared" si="3"/>
        <v>5.13</v>
      </c>
    </row>
    <row r="7" spans="2:7" x14ac:dyDescent="0.2">
      <c r="B7" s="3">
        <v>15.2</v>
      </c>
      <c r="C7" s="3">
        <f t="shared" si="0"/>
        <v>1.52</v>
      </c>
      <c r="D7" s="3">
        <v>235.9</v>
      </c>
      <c r="E7" s="3">
        <f t="shared" si="1"/>
        <v>254.35</v>
      </c>
      <c r="F7" s="3">
        <f t="shared" si="2"/>
        <v>112.15</v>
      </c>
      <c r="G7" s="3">
        <f t="shared" si="3"/>
        <v>4.72</v>
      </c>
    </row>
    <row r="8" spans="2:7" x14ac:dyDescent="0.2">
      <c r="B8" s="3">
        <v>20.3</v>
      </c>
      <c r="C8" s="3">
        <f t="shared" si="0"/>
        <v>2.0300000000000002</v>
      </c>
      <c r="D8" s="3">
        <v>268.39999999999998</v>
      </c>
      <c r="E8" s="3">
        <f t="shared" si="1"/>
        <v>223.55</v>
      </c>
      <c r="F8" s="3">
        <f t="shared" si="2"/>
        <v>81.350000000000023</v>
      </c>
      <c r="G8" s="3">
        <f t="shared" si="3"/>
        <v>4.399</v>
      </c>
    </row>
    <row r="9" spans="2:7" x14ac:dyDescent="0.2">
      <c r="B9" s="3">
        <v>30.63</v>
      </c>
      <c r="C9" s="3">
        <f t="shared" si="0"/>
        <v>3.0630000000000002</v>
      </c>
      <c r="D9" s="3">
        <v>326.5</v>
      </c>
      <c r="E9" s="3">
        <f t="shared" si="1"/>
        <v>183.77</v>
      </c>
      <c r="F9" s="3">
        <f t="shared" si="2"/>
        <v>41.570000000000022</v>
      </c>
      <c r="G9" s="3">
        <f t="shared" si="3"/>
        <v>3.7269999999999999</v>
      </c>
    </row>
    <row r="10" spans="2:7" x14ac:dyDescent="0.2">
      <c r="B10" s="3">
        <v>41</v>
      </c>
      <c r="C10" s="3">
        <f t="shared" si="0"/>
        <v>4.1000000000000005</v>
      </c>
      <c r="D10" s="3">
        <v>392.8</v>
      </c>
      <c r="E10" s="3">
        <f t="shared" si="1"/>
        <v>152.75</v>
      </c>
      <c r="F10" s="3">
        <f t="shared" si="2"/>
        <v>10.550000000000011</v>
      </c>
      <c r="G10" s="3">
        <f t="shared" si="3"/>
        <v>2.3559999999999999</v>
      </c>
    </row>
    <row r="12" spans="2:7" x14ac:dyDescent="0.2">
      <c r="B12" s="1" t="s">
        <v>5</v>
      </c>
      <c r="C12" s="2">
        <v>142.19999999999999</v>
      </c>
    </row>
    <row r="14" spans="2:7" x14ac:dyDescent="0.2">
      <c r="B14" s="1" t="s">
        <v>10</v>
      </c>
      <c r="C14" s="2">
        <v>11.34</v>
      </c>
    </row>
    <row r="17" spans="2:8" x14ac:dyDescent="0.2">
      <c r="B17" s="11" t="s">
        <v>7</v>
      </c>
      <c r="C17" s="11"/>
      <c r="D17" s="11"/>
      <c r="E17">
        <f>ROUND(LINEST(G4:G10,B4:B10,1=1,1=1),5)</f>
        <v>-7.986E-2</v>
      </c>
      <c r="F17">
        <f>ROUND(F22,5)</f>
        <v>5.9061700000000004</v>
      </c>
    </row>
    <row r="18" spans="2:8" x14ac:dyDescent="0.2">
      <c r="B18" s="11" t="s">
        <v>8</v>
      </c>
      <c r="C18" s="11"/>
      <c r="D18" s="11"/>
      <c r="E18">
        <f>ROUND(-LN(2)/E22,5)</f>
        <v>8.67957</v>
      </c>
      <c r="F18">
        <f xml:space="preserve"> 0.1*E18</f>
        <v>0.86795700000000009</v>
      </c>
    </row>
    <row r="19" spans="2:8" x14ac:dyDescent="0.2">
      <c r="B19" s="11" t="s">
        <v>9</v>
      </c>
      <c r="C19" s="11"/>
      <c r="D19" s="11"/>
      <c r="E19">
        <f>ROUND((C14*0.1*E18),5)</f>
        <v>9.8426299999999998</v>
      </c>
      <c r="G19" t="s">
        <v>17</v>
      </c>
      <c r="H19">
        <f>ROUND(F31*C14,5)</f>
        <v>0.68391999999999997</v>
      </c>
    </row>
    <row r="22" spans="2:8" x14ac:dyDescent="0.2">
      <c r="E22" s="5">
        <f t="array" ref="E22:F24">LINEST(G4:G10,B4:B10,1=1,1=1)</f>
        <v>-7.9859668020221306E-2</v>
      </c>
      <c r="F22" s="6">
        <v>5.9061741651022421</v>
      </c>
    </row>
    <row r="23" spans="2:8" x14ac:dyDescent="0.2">
      <c r="E23" s="7">
        <v>5.5490001726042704E-3</v>
      </c>
      <c r="F23" s="8">
        <v>0.12215683360181223</v>
      </c>
    </row>
    <row r="24" spans="2:8" x14ac:dyDescent="0.2">
      <c r="E24" s="9">
        <v>0.97642862152517762</v>
      </c>
      <c r="F24" s="10">
        <v>0.19627121885867652</v>
      </c>
    </row>
    <row r="27" spans="2:8" x14ac:dyDescent="0.2">
      <c r="C27" s="11" t="s">
        <v>13</v>
      </c>
      <c r="D27" s="11"/>
      <c r="E27" s="5">
        <f t="array" ref="E27:F29">ROUND(LINEST(G4:G10,C4:C10,1=1,1=1),5)</f>
        <v>-0.79859999999999998</v>
      </c>
      <c r="F27" s="6">
        <v>5.9061700000000004</v>
      </c>
    </row>
    <row r="28" spans="2:8" x14ac:dyDescent="0.2">
      <c r="C28" s="11" t="s">
        <v>14</v>
      </c>
      <c r="D28" s="11"/>
      <c r="E28" s="7">
        <v>5.5489999999999998E-2</v>
      </c>
      <c r="F28" s="8">
        <v>0.12216</v>
      </c>
    </row>
    <row r="29" spans="2:8" x14ac:dyDescent="0.2">
      <c r="E29" s="9">
        <v>0.97643000000000002</v>
      </c>
      <c r="F29" s="10">
        <v>0.19627</v>
      </c>
    </row>
    <row r="31" spans="2:8" x14ac:dyDescent="0.2">
      <c r="C31">
        <f>9.84263-9</f>
        <v>0.84262999999999977</v>
      </c>
      <c r="E31" t="s">
        <v>12</v>
      </c>
      <c r="F31">
        <f>ROUND((LN(2)/(E27*E27)*E28),5)</f>
        <v>6.0310000000000002E-2</v>
      </c>
      <c r="G31">
        <f>ROUND((LN(2)/(E22*E22)*E23),5)</f>
        <v>0.60309000000000001</v>
      </c>
    </row>
    <row r="32" spans="2:8" x14ac:dyDescent="0.2">
      <c r="C32">
        <v>0.68391999999999997</v>
      </c>
      <c r="F32" t="s">
        <v>15</v>
      </c>
      <c r="G32" t="s">
        <v>16</v>
      </c>
    </row>
  </sheetData>
  <mergeCells count="6">
    <mergeCell ref="C28:D28"/>
    <mergeCell ref="B17:D17"/>
    <mergeCell ref="B18:D18"/>
    <mergeCell ref="B19:D19"/>
    <mergeCell ref="B2:G2"/>
    <mergeCell ref="C27:D27"/>
  </mergeCells>
  <phoneticPr fontId="0" type="noConversion"/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Karol Pitera (kp306682)</cp:lastModifiedBy>
  <dcterms:created xsi:type="dcterms:W3CDTF">1997-02-26T13:46:56Z</dcterms:created>
  <dcterms:modified xsi:type="dcterms:W3CDTF">2023-10-26T12:30:54Z</dcterms:modified>
</cp:coreProperties>
</file>