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250" activeTab="1"/>
  </bookViews>
  <sheets>
    <sheet name="obliczenia" sheetId="1" r:id="rId1"/>
    <sheet name="wykresy" sheetId="2" r:id="rId2"/>
  </sheets>
  <calcPr calcId="145621"/>
</workbook>
</file>

<file path=xl/calcChain.xml><?xml version="1.0" encoding="utf-8"?>
<calcChain xmlns="http://schemas.openxmlformats.org/spreadsheetml/2006/main">
  <c r="M15" i="1" l="1" a="1"/>
  <c r="M15" i="1" s="1"/>
  <c r="J15" i="1" a="1"/>
  <c r="J15" i="1" s="1"/>
  <c r="N17" i="1" l="1"/>
  <c r="N16" i="1"/>
  <c r="N15" i="1"/>
  <c r="M17" i="1"/>
  <c r="M16" i="1"/>
  <c r="K17" i="1"/>
  <c r="K16" i="1"/>
  <c r="K15" i="1"/>
  <c r="J17" i="1"/>
  <c r="J16" i="1"/>
  <c r="J19" i="1" l="1"/>
  <c r="J20" i="1"/>
  <c r="F32" i="1" s="1"/>
  <c r="J8" i="1"/>
  <c r="J3" i="1" a="1"/>
  <c r="K3" i="1" s="1"/>
  <c r="J5" i="1" l="1"/>
  <c r="J4" i="1"/>
  <c r="J3" i="1"/>
  <c r="K5" i="1"/>
  <c r="K4" i="1"/>
  <c r="P15" i="1" a="1"/>
  <c r="Q15" i="1" s="1"/>
  <c r="P3" i="1" a="1"/>
  <c r="Q3" i="1" s="1"/>
  <c r="M3" i="1" a="1"/>
  <c r="N3" i="1" s="1"/>
  <c r="P17" i="1" l="1"/>
  <c r="P16" i="1"/>
  <c r="P20" i="1" s="1"/>
  <c r="F34" i="1" s="1"/>
  <c r="P15" i="1"/>
  <c r="P19" i="1" s="1"/>
  <c r="C34" i="1" s="1"/>
  <c r="Q17" i="1"/>
  <c r="Q16" i="1"/>
  <c r="M19" i="1"/>
  <c r="C33" i="1" s="1"/>
  <c r="C32" i="1"/>
  <c r="P5" i="1"/>
  <c r="P4" i="1"/>
  <c r="P3" i="1"/>
  <c r="P7" i="1" s="1"/>
  <c r="Q5" i="1"/>
  <c r="Q4" i="1"/>
  <c r="M5" i="1"/>
  <c r="M4" i="1"/>
  <c r="M3" i="1"/>
  <c r="M7" i="1" s="1"/>
  <c r="C29" i="1" s="1"/>
  <c r="N5" i="1"/>
  <c r="N4" i="1"/>
  <c r="J7" i="1"/>
  <c r="M20" i="1" l="1"/>
  <c r="F33" i="1" s="1"/>
  <c r="P8" i="1"/>
  <c r="M8" i="1"/>
  <c r="C28" i="1"/>
  <c r="F28" i="1"/>
  <c r="F29" i="1" l="1"/>
</calcChain>
</file>

<file path=xl/sharedStrings.xml><?xml version="1.0" encoding="utf-8"?>
<sst xmlns="http://schemas.openxmlformats.org/spreadsheetml/2006/main" count="51" uniqueCount="31">
  <si>
    <t>rezystancja cewki</t>
  </si>
  <si>
    <t>I [mA]</t>
  </si>
  <si>
    <t>U [V]</t>
  </si>
  <si>
    <t>Impedancja i indukcyjnosc cewki</t>
  </si>
  <si>
    <t>bez rdzenia</t>
  </si>
  <si>
    <t>z rdzeniem</t>
  </si>
  <si>
    <t>REAKTANCJA POJEMNOŚCIOWA KONDENSATORA I UKŁADU KONDENSATORÓW</t>
  </si>
  <si>
    <t>C1</t>
  </si>
  <si>
    <t>C2, C3</t>
  </si>
  <si>
    <t>równoległe połączenie</t>
  </si>
  <si>
    <t>rezystancja</t>
  </si>
  <si>
    <t>równoległe poł</t>
  </si>
  <si>
    <t>a^(-1)=</t>
  </si>
  <si>
    <t>indukcyjność cewki</t>
  </si>
  <si>
    <t>f=</t>
  </si>
  <si>
    <t>zad. 3</t>
  </si>
  <si>
    <t>zad. 4</t>
  </si>
  <si>
    <t>zad. 5</t>
  </si>
  <si>
    <t>równoległe</t>
  </si>
  <si>
    <t>zad. 2</t>
  </si>
  <si>
    <t>reaktancja pojemnościowa cewki</t>
  </si>
  <si>
    <t>1/a</t>
  </si>
  <si>
    <t>u(L)=</t>
  </si>
  <si>
    <t>R=</t>
  </si>
  <si>
    <t>u(R)=</t>
  </si>
  <si>
    <t>Z=</t>
  </si>
  <si>
    <t>u(Z)=</t>
  </si>
  <si>
    <t>u(1/a)=u(a)/a^2</t>
  </si>
  <si>
    <t>u(C)=</t>
  </si>
  <si>
    <t>kH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</si>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</sst>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 smtClean="0"/>
              <a:t>Charakterystyka prądowo-napięciowa </a:t>
            </a:r>
            <a:r>
              <a:rPr lang="pl-PL" sz="1800"/>
              <a:t>cewki dla prądu stałego</a:t>
            </a:r>
          </a:p>
          <a:p>
            <a:pPr>
              <a:defRPr/>
            </a:pPr>
            <a:r>
              <a:rPr lang="pl-PL" sz="1200" b="0"/>
              <a:t>(rezystancja)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obliczenia!$B$1:$B$2</c:f>
              <c:strCache>
                <c:ptCount val="1"/>
                <c:pt idx="0">
                  <c:v>rezystancja cewki I [mA]</c:v>
                </c:pt>
              </c:strCache>
            </c:strRef>
          </c:tx>
          <c:spPr>
            <a:ln w="28575">
              <a:noFill/>
            </a:ln>
          </c:spPr>
          <c:dLbls>
            <c:dLbl>
              <c:idx val="1"/>
              <c:layout>
                <c:manualLayout>
                  <c:x val="-4.6704388082143E-2"/>
                  <c:y val="3.22638593483409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8429681214471306E-2"/>
                  <c:y val="3.47654223327724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1779764966565107E-2"/>
                  <c:y val="3.976854830163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5.3404555586330602E-2"/>
                  <c:y val="3.976854830163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5.8429681214471244E-2"/>
                  <c:y val="3.976854830163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7.3505058098893419E-2"/>
                  <c:y val="4.22699143126039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6.345480684261201E-2"/>
                  <c:y val="4.22701112860673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7.6855141850987213E-2"/>
                  <c:y val="4.97748002393622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bg1">
                  <a:lumMod val="85000"/>
                </a:schemeClr>
              </a:solidFill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1"/>
            <c:trendlineLbl>
              <c:layout>
                <c:manualLayout>
                  <c:x val="5.0196124981864702E-2"/>
                  <c:y val="-0.4061868576941577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200" b="1" baseline="0"/>
                      <a:t>y = -0,7073x + 0,0024</a:t>
                    </a:r>
                    <a:endParaRPr lang="en-US" sz="1200" b="1"/>
                  </a:p>
                </c:rich>
              </c:tx>
              <c:numFmt formatCode="General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obliczenia!$A$3:$A$11</c:f>
              <c:numCache>
                <c:formatCode>0.00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obliczenia!$B$3:$B$11</c:f>
              <c:numCache>
                <c:formatCode>0.00</c:formatCode>
                <c:ptCount val="9"/>
                <c:pt idx="0">
                  <c:v>0</c:v>
                </c:pt>
                <c:pt idx="1">
                  <c:v>-0.35</c:v>
                </c:pt>
                <c:pt idx="2">
                  <c:v>-0.7</c:v>
                </c:pt>
                <c:pt idx="3">
                  <c:v>-1.06</c:v>
                </c:pt>
                <c:pt idx="4">
                  <c:v>-1.41</c:v>
                </c:pt>
                <c:pt idx="5">
                  <c:v>-1.77</c:v>
                </c:pt>
                <c:pt idx="6">
                  <c:v>-2.12</c:v>
                </c:pt>
                <c:pt idx="7">
                  <c:v>-2.48</c:v>
                </c:pt>
                <c:pt idx="8">
                  <c:v>-2.82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7268352"/>
        <c:axId val="87270528"/>
      </c:scatterChart>
      <c:valAx>
        <c:axId val="8726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pl-PL" sz="1400"/>
                  <a:t>U [V]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87270528"/>
        <c:crosses val="autoZero"/>
        <c:crossBetween val="midCat"/>
      </c:valAx>
      <c:valAx>
        <c:axId val="87270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l-PL" sz="1400"/>
                  <a:t>I [mA]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87268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2000" b="1" i="0" baseline="0"/>
              <a:t>Charakterystyka prądowo-napięciowa cewki dla prądu zmiennego</a:t>
            </a:r>
          </a:p>
          <a:p>
            <a:pPr>
              <a:defRPr/>
            </a:pPr>
            <a:r>
              <a:rPr lang="pl-PL" sz="1200" b="0" i="0" u="none" strike="noStrike" baseline="0">
                <a:effectLst/>
              </a:rPr>
              <a:t>(impedancja)</a:t>
            </a:r>
            <a:endParaRPr lang="pl-PL" sz="1200" b="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bez rdzenia</c:v>
          </c:tx>
          <c:spPr>
            <a:ln w="28575">
              <a:noFill/>
            </a:ln>
          </c:spPr>
          <c:dLbls>
            <c:spPr>
              <a:solidFill>
                <a:schemeClr val="bg1">
                  <a:lumMod val="85000"/>
                </a:schemeClr>
              </a:solidFill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1"/>
            <c:trendlineLbl>
              <c:layout>
                <c:manualLayout>
                  <c:x val="-0.37159365855130178"/>
                  <c:y val="2.9539771535751963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200" b="1" baseline="0"/>
                      <a:t>y = 0,4987x - 0,0213</a:t>
                    </a:r>
                    <a:endParaRPr lang="en-US" sz="1200" b="1"/>
                  </a:p>
                </c:rich>
              </c:tx>
              <c:numFmt formatCode="General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obliczenia!$D$3:$D$11</c:f>
              <c:numCache>
                <c:formatCode>0.00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obliczenia!$E$3:$E$11</c:f>
              <c:numCache>
                <c:formatCode>0.00</c:formatCode>
                <c:ptCount val="9"/>
                <c:pt idx="0">
                  <c:v>0</c:v>
                </c:pt>
                <c:pt idx="1">
                  <c:v>0.47</c:v>
                </c:pt>
                <c:pt idx="2">
                  <c:v>0.97</c:v>
                </c:pt>
                <c:pt idx="3">
                  <c:v>1.47</c:v>
                </c:pt>
                <c:pt idx="4">
                  <c:v>1.96</c:v>
                </c:pt>
                <c:pt idx="5">
                  <c:v>2.4700000000000002</c:v>
                </c:pt>
                <c:pt idx="6">
                  <c:v>2.97</c:v>
                </c:pt>
                <c:pt idx="7">
                  <c:v>3.47</c:v>
                </c:pt>
                <c:pt idx="8">
                  <c:v>3.98</c:v>
                </c:pt>
              </c:numCache>
            </c:numRef>
          </c:yVal>
          <c:smooth val="0"/>
        </c:ser>
        <c:ser>
          <c:idx val="1"/>
          <c:order val="1"/>
          <c:tx>
            <c:v>z rdzeniem</c:v>
          </c:tx>
          <c:spPr>
            <a:ln w="28575">
              <a:noFill/>
            </a:ln>
          </c:spPr>
          <c:dLbls>
            <c:spPr>
              <a:solidFill>
                <a:schemeClr val="bg1">
                  <a:lumMod val="85000"/>
                </a:schemeClr>
              </a:solidFill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1"/>
            <c:trendlineLbl>
              <c:layout>
                <c:manualLayout>
                  <c:x val="2.8663505669386264E-3"/>
                  <c:y val="-5.6108194808982208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obliczenia!$D$3:$D$11</c:f>
              <c:numCache>
                <c:formatCode>0.00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obliczenia!$F$3:$F$11</c:f>
              <c:numCache>
                <c:formatCode>0.00</c:formatCode>
                <c:ptCount val="9"/>
                <c:pt idx="0">
                  <c:v>0</c:v>
                </c:pt>
                <c:pt idx="1">
                  <c:v>0.09</c:v>
                </c:pt>
                <c:pt idx="2">
                  <c:v>0.21</c:v>
                </c:pt>
                <c:pt idx="3">
                  <c:v>0.33</c:v>
                </c:pt>
                <c:pt idx="4">
                  <c:v>0.45</c:v>
                </c:pt>
                <c:pt idx="5">
                  <c:v>0.57999999999999996</c:v>
                </c:pt>
                <c:pt idx="6">
                  <c:v>0.69</c:v>
                </c:pt>
                <c:pt idx="7">
                  <c:v>0.81</c:v>
                </c:pt>
                <c:pt idx="8">
                  <c:v>0.93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3984384"/>
        <c:axId val="24142208"/>
      </c:scatterChart>
      <c:valAx>
        <c:axId val="23984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pl-PL" sz="1400"/>
                  <a:t>U [V]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4142208"/>
        <c:crosses val="autoZero"/>
        <c:crossBetween val="midCat"/>
      </c:valAx>
      <c:valAx>
        <c:axId val="24142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l-PL" sz="1400"/>
                  <a:t>I [mA]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3984384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txPr>
        <a:bodyPr/>
        <a:lstStyle/>
        <a:p>
          <a:pPr>
            <a:defRPr sz="1200"/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2000" b="1" i="0" u="none" strike="noStrike" baseline="0">
                <a:effectLst/>
              </a:rPr>
              <a:t>Charakterystyka prądowo-napięciowa kondensatorów</a:t>
            </a:r>
            <a:endParaRPr lang="pl-PL" sz="2000"/>
          </a:p>
          <a:p>
            <a:pPr>
              <a:defRPr/>
            </a:pPr>
            <a:r>
              <a:rPr lang="pl-PL" sz="1200" b="0"/>
              <a:t>(reaktancja)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C1</c:v>
          </c:tx>
          <c:spPr>
            <a:ln w="28575">
              <a:noFill/>
            </a:ln>
          </c:spPr>
          <c:dLbls>
            <c:spPr>
              <a:solidFill>
                <a:schemeClr val="bg1">
                  <a:lumMod val="85000"/>
                </a:schemeClr>
              </a:solidFill>
            </c:spPr>
            <c:txPr>
              <a:bodyPr/>
              <a:lstStyle/>
              <a:p>
                <a:pPr>
                  <a:defRPr b="0">
                    <a:solidFill>
                      <a:sysClr val="windowText" lastClr="000000"/>
                    </a:solidFill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obliczenia!$A$16:$A$24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obliczenia!$C$16:$C$24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0.23</c:v>
                </c:pt>
                <c:pt idx="3">
                  <c:v>0.36</c:v>
                </c:pt>
                <c:pt idx="4">
                  <c:v>0.49</c:v>
                </c:pt>
                <c:pt idx="5">
                  <c:v>0.62</c:v>
                </c:pt>
                <c:pt idx="6">
                  <c:v>0.75</c:v>
                </c:pt>
                <c:pt idx="7">
                  <c:v>0.88</c:v>
                </c:pt>
                <c:pt idx="8">
                  <c:v>1.01</c:v>
                </c:pt>
              </c:numCache>
            </c:numRef>
          </c:yVal>
          <c:smooth val="0"/>
        </c:ser>
        <c:ser>
          <c:idx val="0"/>
          <c:order val="1"/>
          <c:tx>
            <c:v>C2,C3</c:v>
          </c:tx>
          <c:spPr>
            <a:ln w="28575">
              <a:noFill/>
            </a:ln>
          </c:spPr>
          <c:dLbls>
            <c:spPr>
              <a:solidFill>
                <a:schemeClr val="bg1">
                  <a:lumMod val="85000"/>
                </a:schemeClr>
              </a:solidFill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pl-PL"/>
                </a:p>
              </c:txPr>
            </c:trendlineLbl>
          </c:trendline>
          <c:xVal>
            <c:numRef>
              <c:f>obliczenia!$A$16:$A$24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obliczenia!$D$16:$D$24</c:f>
              <c:numCache>
                <c:formatCode>General</c:formatCode>
                <c:ptCount val="9"/>
                <c:pt idx="0">
                  <c:v>0</c:v>
                </c:pt>
                <c:pt idx="1">
                  <c:v>0.04</c:v>
                </c:pt>
                <c:pt idx="2">
                  <c:v>0.1</c:v>
                </c:pt>
                <c:pt idx="3">
                  <c:v>0.17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0.43</c:v>
                </c:pt>
                <c:pt idx="8">
                  <c:v>0.5</c:v>
                </c:pt>
              </c:numCache>
            </c:numRef>
          </c:yVal>
          <c:smooth val="0"/>
        </c:ser>
        <c:ser>
          <c:idx val="2"/>
          <c:order val="2"/>
          <c:tx>
            <c:v>równoległe</c:v>
          </c:tx>
          <c:spPr>
            <a:ln w="28575">
              <a:noFill/>
            </a:ln>
          </c:spPr>
          <c:dLbls>
            <c:spPr>
              <a:solidFill>
                <a:schemeClr val="bg1">
                  <a:lumMod val="85000"/>
                </a:schemeClr>
              </a:solidFill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pl-PL"/>
                </a:p>
              </c:txPr>
            </c:trendlineLbl>
          </c:trendline>
          <c:xVal>
            <c:numRef>
              <c:f>obliczenia!$A$16:$A$24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obliczenia!$E$16:$E$24</c:f>
              <c:numCache>
                <c:formatCode>General</c:formatCode>
                <c:ptCount val="9"/>
                <c:pt idx="0">
                  <c:v>0</c:v>
                </c:pt>
                <c:pt idx="1">
                  <c:v>0.17</c:v>
                </c:pt>
                <c:pt idx="2">
                  <c:v>0.36</c:v>
                </c:pt>
                <c:pt idx="3">
                  <c:v>0.56000000000000005</c:v>
                </c:pt>
                <c:pt idx="4">
                  <c:v>0.75</c:v>
                </c:pt>
                <c:pt idx="5">
                  <c:v>0.95</c:v>
                </c:pt>
                <c:pt idx="6">
                  <c:v>1.1499999999999999</c:v>
                </c:pt>
                <c:pt idx="7">
                  <c:v>1.34</c:v>
                </c:pt>
                <c:pt idx="8">
                  <c:v>1.54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4154112"/>
        <c:axId val="45466368"/>
      </c:scatterChart>
      <c:valAx>
        <c:axId val="24154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pl-PL" sz="1400"/>
                  <a:t>U</a:t>
                </a:r>
                <a:r>
                  <a:rPr lang="pl-PL" sz="1400" baseline="0"/>
                  <a:t> [A]</a:t>
                </a:r>
                <a:endParaRPr lang="pl-PL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466368"/>
        <c:crosses val="autoZero"/>
        <c:crossBetween val="midCat"/>
      </c:valAx>
      <c:valAx>
        <c:axId val="45466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pl-PL" sz="1400"/>
                  <a:t>I [mA]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154112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txPr>
        <a:bodyPr/>
        <a:lstStyle/>
        <a:p>
          <a:pPr>
            <a:defRPr sz="1200"/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66674</xdr:rowOff>
    </xdr:from>
    <xdr:to>
      <xdr:col>12</xdr:col>
      <xdr:colOff>400050</xdr:colOff>
      <xdr:row>28</xdr:row>
      <xdr:rowOff>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371475</xdr:colOff>
      <xdr:row>29</xdr:row>
      <xdr:rowOff>38100</xdr:rowOff>
    </xdr:from>
    <xdr:to>
      <xdr:col>11</xdr:col>
      <xdr:colOff>295275</xdr:colOff>
      <xdr:row>48</xdr:row>
      <xdr:rowOff>176212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14</xdr:col>
      <xdr:colOff>533400</xdr:colOff>
      <xdr:row>81</xdr:row>
      <xdr:rowOff>142875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4" zoomScaleNormal="100" workbookViewId="0">
      <selection activeCell="F19" sqref="F19"/>
    </sheetView>
  </sheetViews>
  <sheetFormatPr defaultRowHeight="15" x14ac:dyDescent="0.25"/>
  <cols>
    <col min="2" max="2" width="11.7109375" customWidth="1"/>
    <col min="3" max="3" width="12.5703125" customWidth="1"/>
    <col min="4" max="4" width="12.28515625" customWidth="1"/>
    <col min="5" max="5" width="21.7109375" customWidth="1"/>
    <col min="6" max="6" width="15.7109375" customWidth="1"/>
    <col min="7" max="7" width="8.42578125" customWidth="1"/>
    <col min="8" max="8" width="18.7109375" customWidth="1"/>
    <col min="9" max="9" width="10.85546875" customWidth="1"/>
    <col min="10" max="10" width="12.85546875" bestFit="1" customWidth="1"/>
    <col min="13" max="13" width="11.140625" customWidth="1"/>
    <col min="16" max="16" width="15" bestFit="1" customWidth="1"/>
  </cols>
  <sheetData>
    <row r="1" spans="1:17" x14ac:dyDescent="0.25">
      <c r="A1" s="15" t="s">
        <v>0</v>
      </c>
      <c r="B1" s="15"/>
      <c r="D1" s="15" t="s">
        <v>3</v>
      </c>
      <c r="E1" s="15"/>
      <c r="F1" s="15"/>
      <c r="G1" s="2"/>
      <c r="H1" s="2"/>
      <c r="I1" t="s">
        <v>19</v>
      </c>
      <c r="M1" t="s">
        <v>20</v>
      </c>
    </row>
    <row r="2" spans="1:17" x14ac:dyDescent="0.25">
      <c r="A2" s="1" t="s">
        <v>2</v>
      </c>
      <c r="B2" s="1" t="s">
        <v>1</v>
      </c>
      <c r="D2" s="1" t="s">
        <v>2</v>
      </c>
      <c r="E2" s="14" t="s">
        <v>4</v>
      </c>
      <c r="F2" s="2" t="s">
        <v>5</v>
      </c>
      <c r="H2" s="2"/>
      <c r="J2" t="s">
        <v>10</v>
      </c>
      <c r="M2" t="s">
        <v>4</v>
      </c>
      <c r="P2" t="s">
        <v>5</v>
      </c>
    </row>
    <row r="3" spans="1:17" x14ac:dyDescent="0.25">
      <c r="A3" s="4">
        <v>0</v>
      </c>
      <c r="B3" s="5">
        <v>0</v>
      </c>
      <c r="D3" s="3">
        <v>0</v>
      </c>
      <c r="E3" s="6">
        <v>0</v>
      </c>
      <c r="F3" s="6">
        <v>0</v>
      </c>
      <c r="H3" s="6"/>
      <c r="J3" s="9">
        <f t="array" ref="J3:K5">LINEST(B3:B11,A3:A11,1=1,1=1)</f>
        <v>-0.70733333333333326</v>
      </c>
      <c r="K3">
        <v>2.4444444444444713E-3</v>
      </c>
      <c r="M3" s="9">
        <f t="array" ref="M3:N5">LINEST(E3:E11,D3:D11,1=1,1=1)</f>
        <v>0.49866666666666665</v>
      </c>
      <c r="N3">
        <v>-2.1333333333332982E-2</v>
      </c>
      <c r="P3" s="9">
        <f t="array" ref="P3:Q5">LINEST(F3:F11,D3:D11,1=1,1=1)</f>
        <v>0.11816666666666667</v>
      </c>
      <c r="Q3">
        <v>-1.8222222222222251E-2</v>
      </c>
    </row>
    <row r="4" spans="1:17" x14ac:dyDescent="0.25">
      <c r="A4" s="4">
        <v>0.5</v>
      </c>
      <c r="B4" s="5">
        <v>-0.35</v>
      </c>
      <c r="D4" s="3">
        <v>1</v>
      </c>
      <c r="E4" s="6">
        <v>0.47</v>
      </c>
      <c r="F4" s="6">
        <v>0.09</v>
      </c>
      <c r="H4" s="6"/>
      <c r="J4">
        <v>1.1907936084768996E-3</v>
      </c>
      <c r="K4">
        <v>2.834655776034685E-3</v>
      </c>
      <c r="M4">
        <v>1.4584183648679186E-3</v>
      </c>
      <c r="N4">
        <v>6.9434602477178222E-3</v>
      </c>
      <c r="P4">
        <v>1.2155300191740367E-3</v>
      </c>
      <c r="Q4">
        <v>5.7870804231178012E-3</v>
      </c>
    </row>
    <row r="5" spans="1:17" x14ac:dyDescent="0.25">
      <c r="A5" s="4">
        <v>1</v>
      </c>
      <c r="B5" s="5">
        <v>-0.7</v>
      </c>
      <c r="D5" s="3">
        <v>2</v>
      </c>
      <c r="E5" s="6">
        <v>0.97</v>
      </c>
      <c r="F5" s="6">
        <v>0.21</v>
      </c>
      <c r="H5" s="6"/>
      <c r="J5">
        <v>0.99998016125641431</v>
      </c>
      <c r="K5">
        <v>4.6119238144012682E-3</v>
      </c>
      <c r="M5">
        <v>0.99994012912450014</v>
      </c>
      <c r="N5">
        <v>1.1296860077873004E-2</v>
      </c>
      <c r="P5">
        <v>0.9992598531633492</v>
      </c>
      <c r="Q5">
        <v>9.4154550421524548E-3</v>
      </c>
    </row>
    <row r="6" spans="1:17" x14ac:dyDescent="0.25">
      <c r="A6" s="4">
        <v>1.5</v>
      </c>
      <c r="B6" s="5">
        <v>-1.06</v>
      </c>
      <c r="D6" s="3">
        <v>3</v>
      </c>
      <c r="E6" s="6">
        <v>1.47</v>
      </c>
      <c r="F6" s="6">
        <v>0.33</v>
      </c>
      <c r="H6" s="6"/>
    </row>
    <row r="7" spans="1:17" x14ac:dyDescent="0.25">
      <c r="A7" s="4">
        <v>2</v>
      </c>
      <c r="B7" s="5">
        <v>-1.41</v>
      </c>
      <c r="D7" s="3">
        <v>4</v>
      </c>
      <c r="E7" s="6">
        <v>1.96</v>
      </c>
      <c r="F7" s="6">
        <v>0.45</v>
      </c>
      <c r="H7" s="12" t="s">
        <v>21</v>
      </c>
      <c r="I7" s="12" t="s">
        <v>23</v>
      </c>
      <c r="J7" s="13">
        <f>1/J3</f>
        <v>-1.4137606032045242</v>
      </c>
      <c r="K7" s="13"/>
      <c r="L7" s="12" t="s">
        <v>25</v>
      </c>
      <c r="M7" s="13">
        <f>1/M3</f>
        <v>2.0053475935828877</v>
      </c>
      <c r="N7" s="13"/>
      <c r="O7" s="12" t="s">
        <v>25</v>
      </c>
      <c r="P7" s="13">
        <f>1/P3</f>
        <v>8.4626234132581093</v>
      </c>
    </row>
    <row r="8" spans="1:17" x14ac:dyDescent="0.25">
      <c r="A8" s="4">
        <v>2.5</v>
      </c>
      <c r="B8" s="5">
        <v>-1.77</v>
      </c>
      <c r="D8" s="3">
        <v>5</v>
      </c>
      <c r="E8" s="6">
        <v>2.4700000000000002</v>
      </c>
      <c r="F8" s="6">
        <v>0.57999999999999996</v>
      </c>
      <c r="H8" s="11" t="s">
        <v>27</v>
      </c>
      <c r="I8" s="11" t="s">
        <v>24</v>
      </c>
      <c r="J8" s="10">
        <f>J4/J3^2</f>
        <v>2.3800618617517348E-3</v>
      </c>
      <c r="K8" s="10"/>
      <c r="L8" s="11" t="s">
        <v>26</v>
      </c>
      <c r="M8" s="10">
        <f>M4/M3^2</f>
        <v>5.8649112802639791E-3</v>
      </c>
      <c r="N8" s="10"/>
      <c r="O8" s="11" t="s">
        <v>26</v>
      </c>
      <c r="P8" s="10">
        <f>P4/P3^2</f>
        <v>8.7051391817604643E-2</v>
      </c>
    </row>
    <row r="9" spans="1:17" x14ac:dyDescent="0.25">
      <c r="A9" s="4">
        <v>3</v>
      </c>
      <c r="B9" s="5">
        <v>-2.12</v>
      </c>
      <c r="D9" s="3">
        <v>6</v>
      </c>
      <c r="E9" s="6">
        <v>2.97</v>
      </c>
      <c r="F9" s="6">
        <v>0.69</v>
      </c>
      <c r="H9" s="6"/>
    </row>
    <row r="10" spans="1:17" x14ac:dyDescent="0.25">
      <c r="A10" s="4">
        <v>3.5</v>
      </c>
      <c r="B10" s="5">
        <v>-2.48</v>
      </c>
      <c r="D10" s="3">
        <v>7</v>
      </c>
      <c r="E10" s="6">
        <v>3.47</v>
      </c>
      <c r="F10" s="6">
        <v>0.81</v>
      </c>
      <c r="H10" s="6"/>
      <c r="I10" s="7" t="s">
        <v>14</v>
      </c>
      <c r="J10" s="8">
        <v>50</v>
      </c>
    </row>
    <row r="11" spans="1:17" x14ac:dyDescent="0.25">
      <c r="A11" s="4">
        <v>4</v>
      </c>
      <c r="B11" s="5">
        <v>-2.82</v>
      </c>
      <c r="D11" s="3">
        <v>8</v>
      </c>
      <c r="E11" s="6">
        <v>3.98</v>
      </c>
      <c r="F11" s="6">
        <v>0.93</v>
      </c>
      <c r="H11" s="6"/>
    </row>
    <row r="12" spans="1:17" x14ac:dyDescent="0.25">
      <c r="E12" s="2"/>
      <c r="F12" s="2"/>
      <c r="G12" s="2"/>
      <c r="H12" s="2"/>
    </row>
    <row r="14" spans="1:17" x14ac:dyDescent="0.25">
      <c r="A14" s="15" t="s">
        <v>6</v>
      </c>
      <c r="B14" s="15"/>
      <c r="C14" s="15"/>
      <c r="D14" s="15"/>
      <c r="E14" s="15"/>
      <c r="F14" s="15"/>
      <c r="G14" s="2"/>
      <c r="H14" s="2"/>
      <c r="J14" t="s">
        <v>7</v>
      </c>
      <c r="M14" t="s">
        <v>8</v>
      </c>
      <c r="P14" t="s">
        <v>11</v>
      </c>
    </row>
    <row r="15" spans="1:17" x14ac:dyDescent="0.25">
      <c r="A15" s="15" t="s">
        <v>2</v>
      </c>
      <c r="B15" s="15"/>
      <c r="C15" s="2" t="s">
        <v>7</v>
      </c>
      <c r="D15" s="2" t="s">
        <v>8</v>
      </c>
      <c r="E15" s="2" t="s">
        <v>9</v>
      </c>
      <c r="F15" s="2"/>
      <c r="H15" s="2"/>
      <c r="J15">
        <f t="array" ref="J15:K17">LINEST(C16:C24,A16:A24,1=1,1=1)</f>
        <v>0.128</v>
      </c>
      <c r="K15">
        <v>-1.866666666666672E-2</v>
      </c>
      <c r="M15">
        <f t="array" ref="M15:N17">LINEST(D16:D24,A16:A24,1=1,1=1)</f>
        <v>6.3666666666666663E-2</v>
      </c>
      <c r="N15">
        <v>-1.6888888888888898E-2</v>
      </c>
      <c r="P15">
        <f t="array" ref="P15:Q17">LINEST(E16:E24,A16:A24,1=1,1=1)</f>
        <v>0.19399999999999995</v>
      </c>
      <c r="Q15">
        <v>-1.8222222222222029E-2</v>
      </c>
    </row>
    <row r="16" spans="1:17" x14ac:dyDescent="0.25">
      <c r="A16" s="2">
        <v>0</v>
      </c>
      <c r="B16" s="2"/>
      <c r="C16" s="2">
        <v>0</v>
      </c>
      <c r="D16" s="2">
        <v>0</v>
      </c>
      <c r="E16" s="2">
        <v>0</v>
      </c>
      <c r="F16" s="2"/>
      <c r="H16" s="2"/>
      <c r="J16">
        <v>1.1547005383792494E-3</v>
      </c>
      <c r="K16">
        <v>5.4974741674902045E-3</v>
      </c>
      <c r="M16">
        <v>1.143187782859098E-3</v>
      </c>
      <c r="N16">
        <v>5.4426624877818887E-3</v>
      </c>
      <c r="P16">
        <v>1.1907936084768875E-3</v>
      </c>
      <c r="Q16">
        <v>5.6693115520693119E-3</v>
      </c>
    </row>
    <row r="17" spans="1:17" x14ac:dyDescent="0.25">
      <c r="A17" s="2">
        <v>1</v>
      </c>
      <c r="B17" s="2"/>
      <c r="C17" s="2">
        <v>0.1</v>
      </c>
      <c r="D17" s="2">
        <v>0.04</v>
      </c>
      <c r="E17" s="2">
        <v>0.17</v>
      </c>
      <c r="F17" s="2"/>
      <c r="H17" s="2"/>
      <c r="J17">
        <v>0.99943066287108584</v>
      </c>
      <c r="K17">
        <v>8.9442719099991439E-3</v>
      </c>
      <c r="M17">
        <v>0.99774819947123716</v>
      </c>
      <c r="N17">
        <v>8.8550944892021363E-3</v>
      </c>
      <c r="P17">
        <v>0.99973633465821887</v>
      </c>
      <c r="Q17">
        <v>9.2238476288024427E-3</v>
      </c>
    </row>
    <row r="18" spans="1:17" x14ac:dyDescent="0.25">
      <c r="A18" s="2">
        <v>2</v>
      </c>
      <c r="B18" s="2"/>
      <c r="C18" s="2">
        <v>0.23</v>
      </c>
      <c r="D18" s="2">
        <v>0.1</v>
      </c>
      <c r="E18" s="2">
        <v>0.36</v>
      </c>
      <c r="F18" s="2"/>
      <c r="H18" s="2"/>
    </row>
    <row r="19" spans="1:17" x14ac:dyDescent="0.25">
      <c r="A19" s="2">
        <v>3</v>
      </c>
      <c r="B19" s="2"/>
      <c r="C19" s="2">
        <v>0.36</v>
      </c>
      <c r="D19" s="2">
        <v>0.17</v>
      </c>
      <c r="E19" s="2">
        <v>0.56000000000000005</v>
      </c>
      <c r="F19" s="2"/>
      <c r="H19" s="2"/>
      <c r="I19" s="7" t="s">
        <v>12</v>
      </c>
      <c r="J19">
        <f>1/J15</f>
        <v>7.8125</v>
      </c>
      <c r="M19">
        <f>1/M15</f>
        <v>15.706806282722514</v>
      </c>
      <c r="P19">
        <f>1/P15</f>
        <v>5.1546391752577332</v>
      </c>
    </row>
    <row r="20" spans="1:17" x14ac:dyDescent="0.25">
      <c r="A20" s="2">
        <v>4</v>
      </c>
      <c r="B20" s="2"/>
      <c r="C20" s="2">
        <v>0.49</v>
      </c>
      <c r="D20" s="2">
        <v>0.24</v>
      </c>
      <c r="E20" s="2">
        <v>0.75</v>
      </c>
      <c r="F20" s="2"/>
      <c r="H20" s="2"/>
      <c r="I20" s="11" t="s">
        <v>27</v>
      </c>
      <c r="J20">
        <f>J16/J15^2</f>
        <v>7.0477327781936619E-2</v>
      </c>
      <c r="M20">
        <f t="shared" ref="M20:P20" si="0">M16/M15^2</f>
        <v>0.28202872853627597</v>
      </c>
      <c r="P20">
        <f t="shared" si="0"/>
        <v>3.1639749401554042E-2</v>
      </c>
    </row>
    <row r="21" spans="1:17" x14ac:dyDescent="0.25">
      <c r="A21" s="2">
        <v>5</v>
      </c>
      <c r="B21" s="2"/>
      <c r="C21" s="2">
        <v>0.62</v>
      </c>
      <c r="D21" s="2">
        <v>0.3</v>
      </c>
      <c r="E21" s="2">
        <v>0.95</v>
      </c>
      <c r="F21" s="2"/>
      <c r="H21" s="2"/>
    </row>
    <row r="22" spans="1:17" x14ac:dyDescent="0.25">
      <c r="A22" s="2">
        <v>6</v>
      </c>
      <c r="B22" s="2"/>
      <c r="C22" s="2">
        <v>0.75</v>
      </c>
      <c r="D22" s="2">
        <v>0.36</v>
      </c>
      <c r="E22" s="2">
        <v>1.1499999999999999</v>
      </c>
      <c r="F22" s="2"/>
      <c r="H22" s="2"/>
    </row>
    <row r="23" spans="1:17" x14ac:dyDescent="0.25">
      <c r="A23" s="2">
        <v>7</v>
      </c>
      <c r="B23" s="2"/>
      <c r="C23" s="2">
        <v>0.88</v>
      </c>
      <c r="D23" s="2">
        <v>0.43</v>
      </c>
      <c r="E23" s="2">
        <v>1.34</v>
      </c>
      <c r="F23" s="2"/>
      <c r="H23" s="2"/>
    </row>
    <row r="24" spans="1:17" x14ac:dyDescent="0.25">
      <c r="A24" s="2">
        <v>8</v>
      </c>
      <c r="B24" s="2"/>
      <c r="C24" s="2">
        <v>1.01</v>
      </c>
      <c r="D24" s="2">
        <v>0.5</v>
      </c>
      <c r="E24" s="2">
        <v>1.54</v>
      </c>
      <c r="F24" s="2"/>
      <c r="H24" s="2"/>
    </row>
    <row r="25" spans="1:17" x14ac:dyDescent="0.25">
      <c r="A25" s="2"/>
      <c r="B25" s="2"/>
    </row>
    <row r="27" spans="1:17" x14ac:dyDescent="0.25">
      <c r="A27" t="s">
        <v>15</v>
      </c>
      <c r="B27" t="s">
        <v>13</v>
      </c>
      <c r="D27" s="7" t="s">
        <v>14</v>
      </c>
      <c r="E27" s="8">
        <v>50</v>
      </c>
    </row>
    <row r="28" spans="1:17" x14ac:dyDescent="0.25">
      <c r="B28" t="s">
        <v>5</v>
      </c>
      <c r="C28">
        <f>SQRT(P7^2-(J7)^2)/(2*PI()*E27)</f>
        <v>2.6558811730589771E-2</v>
      </c>
      <c r="D28" t="s">
        <v>29</v>
      </c>
      <c r="E28" s="7" t="s">
        <v>22</v>
      </c>
      <c r="F28" s="8">
        <f>SQRT(ABS((P8*P7)^2+(J8*J7)^2))/(2*PI()*SQRT(P7^2-J7^2))</f>
        <v>1.4052282861369492E-2</v>
      </c>
    </row>
    <row r="29" spans="1:17" x14ac:dyDescent="0.25">
      <c r="B29" t="s">
        <v>4</v>
      </c>
      <c r="C29">
        <f>SQRT(M7^2-J7^2)/(2*PI()*E27)</f>
        <v>4.5270558959401583E-3</v>
      </c>
      <c r="D29" t="s">
        <v>29</v>
      </c>
      <c r="E29" s="7" t="s">
        <v>22</v>
      </c>
      <c r="F29" s="8">
        <f>SQRT(ABS((M8*M7)^2+(J8*J7)^2))/(2*PI()*SQRT(M7^2-J7^2))</f>
        <v>1.3689554421020609E-3</v>
      </c>
    </row>
    <row r="31" spans="1:17" x14ac:dyDescent="0.25">
      <c r="A31" t="s">
        <v>16</v>
      </c>
    </row>
    <row r="32" spans="1:17" x14ac:dyDescent="0.25">
      <c r="B32" t="s">
        <v>7</v>
      </c>
      <c r="C32">
        <f>1/(2*PI()*E27*J19)</f>
        <v>4.0743665431525205E-4</v>
      </c>
      <c r="D32" t="s">
        <v>30</v>
      </c>
      <c r="E32" t="s">
        <v>28</v>
      </c>
      <c r="F32">
        <f>ROUND(J20/(2*PI()*E27*J19^2),8)</f>
        <v>3.6799999999999999E-6</v>
      </c>
    </row>
    <row r="33" spans="1:6" x14ac:dyDescent="0.25">
      <c r="B33" t="s">
        <v>8</v>
      </c>
      <c r="C33">
        <f>1/(2*PI()*E27*M19)</f>
        <v>2.0265729420368005E-4</v>
      </c>
      <c r="D33" t="s">
        <v>30</v>
      </c>
      <c r="E33" t="s">
        <v>28</v>
      </c>
      <c r="F33">
        <f>ROUND(M20/(2*PI()*E27*M19^2),8)</f>
        <v>3.6399999999999999E-6</v>
      </c>
    </row>
    <row r="34" spans="1:6" x14ac:dyDescent="0.25">
      <c r="B34" t="s">
        <v>18</v>
      </c>
      <c r="C34">
        <f>1/(2*PI()*E27*P19)</f>
        <v>6.1752117919655375E-4</v>
      </c>
      <c r="D34" t="s">
        <v>30</v>
      </c>
      <c r="E34" t="s">
        <v>28</v>
      </c>
      <c r="F34">
        <f>ROUND(P20/(2*PI()*E27*P19^2),8)</f>
        <v>3.7900000000000001E-6</v>
      </c>
    </row>
    <row r="36" spans="1:6" x14ac:dyDescent="0.25">
      <c r="A36" t="s">
        <v>17</v>
      </c>
    </row>
  </sheetData>
  <mergeCells count="4">
    <mergeCell ref="A1:B1"/>
    <mergeCell ref="A15:B15"/>
    <mergeCell ref="D1:F1"/>
    <mergeCell ref="A14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4" workbookViewId="0">
      <selection activeCell="B52" sqref="B5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obliczenia</vt:lpstr>
      <vt:lpstr>wykresy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2012-05-14T12:22:30Z</dcterms:created>
  <dcterms:modified xsi:type="dcterms:W3CDTF">2012-05-16T14:01:27Z</dcterms:modified>
</cp:coreProperties>
</file>