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2\"/>
    </mc:Choice>
  </mc:AlternateContent>
  <xr:revisionPtr revIDLastSave="0" documentId="13_ncr:1_{2B3EBA0C-0E0D-42EF-ABA1-009942DC70B7}" xr6:coauthVersionLast="47" xr6:coauthVersionMax="47" xr10:uidLastSave="{00000000-0000-0000-0000-000000000000}"/>
  <bookViews>
    <workbookView xWindow="-120" yWindow="-120" windowWidth="29040" windowHeight="15840" xr2:uid="{BF9499B3-2041-4EAF-A3E1-B3B3A6C7F9D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1" l="1"/>
  <c r="W2" i="1" a="1"/>
  <c r="W2" i="1" s="1"/>
  <c r="V2" i="1" a="1"/>
  <c r="V2" i="1" s="1"/>
  <c r="U2" i="1" a="1"/>
  <c r="U2" i="1" s="1"/>
  <c r="S11" i="1"/>
  <c r="L26" i="1"/>
  <c r="K26" i="1"/>
  <c r="K25" i="1"/>
  <c r="L5" i="1" a="1"/>
  <c r="L5" i="1" s="1"/>
  <c r="L4" i="1"/>
  <c r="L3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B5" i="1"/>
  <c r="J7" i="1" a="1"/>
  <c r="J7" i="1" s="1"/>
  <c r="J6" i="1"/>
  <c r="J5" i="1"/>
  <c r="J4" i="1"/>
  <c r="J3" i="1"/>
  <c r="L24" i="1" l="1"/>
  <c r="I23" i="1"/>
  <c r="I22" i="1"/>
  <c r="I20" i="1"/>
  <c r="I21" i="1"/>
  <c r="I19" i="1"/>
  <c r="I18" i="1"/>
  <c r="I17" i="1"/>
  <c r="I16" i="1"/>
  <c r="I15" i="1"/>
  <c r="I14" i="1"/>
  <c r="I13" i="1"/>
  <c r="I12" i="1"/>
  <c r="I10" i="1"/>
  <c r="I11" i="1"/>
  <c r="I9" i="1"/>
  <c r="I8" i="1"/>
  <c r="I7" i="1"/>
  <c r="I6" i="1"/>
  <c r="I5" i="1"/>
  <c r="I4" i="1"/>
  <c r="I3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L2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<sst xmlns="http://schemas.openxmlformats.org/spreadsheetml/2006/main" count="22" uniqueCount="22">
  <si>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grubość x, mm</t>
  </si>
  <si>
    <t>ilość impulsów N</t>
  </si>
  <si>
    <t>I = N/t   imp/min</t>
  </si>
  <si>
    <r>
      <t>N</t>
    </r>
    <r>
      <rPr>
        <sz val="8"/>
        <color theme="1"/>
        <rFont val="Calibri"/>
        <family val="2"/>
        <charset val="238"/>
        <scheme val="minor"/>
      </rPr>
      <t>T</t>
    </r>
  </si>
  <si>
    <t>T, min</t>
  </si>
  <si>
    <r>
      <t xml:space="preserve">Poziom tła       </t>
    </r>
    <r>
      <rPr>
        <sz val="12"/>
        <color theme="1"/>
        <rFont val="Calibri"/>
        <family val="2"/>
        <charset val="238"/>
        <scheme val="minor"/>
      </rPr>
      <t>I</t>
    </r>
    <r>
      <rPr>
        <sz val="8"/>
        <color theme="1"/>
        <rFont val="Calibri"/>
        <family val="2"/>
        <charset val="238"/>
        <scheme val="minor"/>
      </rPr>
      <t xml:space="preserve">T </t>
    </r>
    <r>
      <rPr>
        <sz val="12"/>
        <color theme="1"/>
        <rFont val="Calibri"/>
        <family val="2"/>
        <charset val="238"/>
        <scheme val="minor"/>
      </rPr>
      <t xml:space="preserve"> = N</t>
    </r>
    <r>
      <rPr>
        <sz val="8"/>
        <color theme="1"/>
        <rFont val="Calibri"/>
        <family val="2"/>
        <charset val="238"/>
        <scheme val="minor"/>
      </rPr>
      <t>T</t>
    </r>
    <r>
      <rPr>
        <sz val="12"/>
        <color theme="1"/>
        <rFont val="Calibri"/>
        <family val="2"/>
        <charset val="238"/>
        <scheme val="minor"/>
      </rPr>
      <t>/t</t>
    </r>
  </si>
  <si>
    <t>9,9</t>
  </si>
  <si>
    <t>Czas           t, min</t>
  </si>
  <si>
    <r>
      <t>ln(I</t>
    </r>
    <r>
      <rPr>
        <sz val="8"/>
        <color theme="1"/>
        <rFont val="Calibri"/>
        <family val="2"/>
        <charset val="238"/>
        <scheme val="minor"/>
      </rPr>
      <t>T</t>
    </r>
    <r>
      <rPr>
        <sz val="12"/>
        <color theme="1"/>
        <rFont val="Calibri"/>
        <family val="2"/>
        <charset val="238"/>
        <scheme val="minor"/>
      </rPr>
      <t>)</t>
    </r>
  </si>
  <si>
    <r>
      <rPr>
        <sz val="9"/>
        <color theme="1"/>
        <rFont val="Calibri"/>
        <family val="2"/>
        <charset val="238"/>
        <scheme val="minor"/>
      </rPr>
      <t>2. niepewności</t>
    </r>
    <r>
      <rPr>
        <sz val="11"/>
        <color theme="1"/>
        <rFont val="Calibri"/>
        <family val="2"/>
        <scheme val="minor"/>
      </rPr>
      <t xml:space="preserve"> u(I)</t>
    </r>
  </si>
  <si>
    <t>3.                     ln(I)</t>
  </si>
  <si>
    <r>
      <rPr>
        <sz val="10"/>
        <color theme="1"/>
        <rFont val="Calibri"/>
        <family val="2"/>
        <charset val="238"/>
        <scheme val="minor"/>
      </rPr>
      <t>4. Poziom tła</t>
    </r>
    <r>
      <rPr>
        <sz val="11"/>
        <color theme="1"/>
        <rFont val="Calibri"/>
        <family val="2"/>
        <scheme val="minor"/>
      </rPr>
      <t xml:space="preserve"> ln(I</t>
    </r>
    <r>
      <rPr>
        <sz val="8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</si>
  <si>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t>robocze</t>
  </si>
  <si>
    <t>5.Regresja liniowa ln(I)</t>
  </si>
  <si>
    <r>
      <t>E</t>
    </r>
    <r>
      <rPr>
        <vertAlign val="subscript"/>
        <sz val="11"/>
        <color theme="1"/>
        <rFont val="Calibri"/>
        <family val="2"/>
        <charset val="238"/>
        <scheme val="minor"/>
      </rPr>
      <t>max</t>
    </r>
    <r>
      <rPr>
        <sz val="11"/>
        <color theme="1"/>
        <rFont val="Calibri"/>
        <family val="2"/>
        <charset val="238"/>
        <scheme val="minor"/>
      </rPr>
      <t>, keV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</si>
  <si>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max</t>
    </r>
    <r>
      <rPr>
        <sz val="11"/>
        <color theme="1"/>
        <rFont val="Calibri"/>
        <family val="2"/>
        <charset val="238"/>
        <scheme val="minor"/>
      </rPr>
      <t>,mg/cm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</si>
  <si>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Emax</t>
  </si>
  <si>
    <t>Rmax</t>
  </si>
  <si>
    <t>Nasze dane</t>
  </si>
  <si>
    <r>
      <t>u(E</t>
    </r>
    <r>
      <rPr>
        <vertAlign val="subscript"/>
        <sz val="11"/>
        <color theme="1"/>
        <rFont val="Calibri"/>
        <family val="2"/>
        <charset val="238"/>
        <scheme val="minor"/>
      </rPr>
      <t>max</t>
    </r>
    <r>
      <rPr>
        <sz val="11"/>
        <color theme="1"/>
        <rFont val="Calibri"/>
        <family val="2"/>
        <scheme val="minor"/>
      </rPr>
      <t>)</t>
    </r>
  </si>
  <si>
    <r>
      <t>u(E</t>
    </r>
    <r>
      <rPr>
        <vertAlign val="subscript"/>
        <sz val="13"/>
        <color theme="1"/>
        <rFont val="Times New Roman"/>
        <family val="1"/>
        <charset val="238"/>
      </rPr>
      <t>max)</t>
    </r>
  </si>
  <si>
    <t>29,57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</si>
</sst>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1E1E1E"/>
      <name val="Segoe U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3"/>
      <color theme="1"/>
      <name val="Times New Roman"/>
      <family val="1"/>
      <charset val="238"/>
    </font>
    <font>
      <vertAlign val="subscript"/>
      <sz val="13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3" fontId="6" fillId="0" borderId="0" xfId="0" applyNumberFormat="1" applyFont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chemeClr val="tx1"/>
                </a:solidFill>
              </a:rPr>
              <a:t>Z</a:t>
            </a:r>
          </a:p>
        </c:rich>
      </c:tx>
      <c:layout>
        <c:manualLayout>
          <c:xMode val="edge"/>
          <c:yMode val="edge"/>
          <c:x val="0.18521442182692011"/>
          <c:y val="0.90912291713078497"/>
        </c:manualLayout>
      </c:layout>
      <c:overlay val="0"/>
      <c:spPr>
        <a:noFill/>
        <a:ln w="0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24190774197075"/>
          <c:y val="0.14560957152750301"/>
          <c:w val="0.77150677437716675"/>
          <c:h val="0.62873670624234546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Arkusz1!$H$1</c:f>
              <c:strCache>
                <c:ptCount val="1"/>
                <c:pt idx="0">
                  <c:v>I = N/t   imp/min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>
              <a:glow>
                <a:schemeClr val="tx1">
                  <a:alpha val="29000"/>
                </a:schemeClr>
              </a:glow>
              <a:softEdge rad="0"/>
            </a:effectLst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glow>
                  <a:schemeClr val="tx1">
                    <a:alpha val="29000"/>
                  </a:schemeClr>
                </a:glow>
                <a:softEdge rad="0"/>
              </a:effectLst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Arkusz1!$I$3:$I$23</c:f>
                <c:numCache>
                  <c:formatCode>General</c:formatCode>
                  <c:ptCount val="21"/>
                  <c:pt idx="0">
                    <c:v>61.429511683395113</c:v>
                  </c:pt>
                  <c:pt idx="1">
                    <c:v>59.761430466719681</c:v>
                  </c:pt>
                  <c:pt idx="2">
                    <c:v>57.928444636349226</c:v>
                  </c:pt>
                  <c:pt idx="3">
                    <c:v>53.838190205816552</c:v>
                  </c:pt>
                  <c:pt idx="4">
                    <c:v>50.443327230531828</c:v>
                  </c:pt>
                  <c:pt idx="5">
                    <c:v>47.245559126153402</c:v>
                  </c:pt>
                  <c:pt idx="6">
                    <c:v>44.856130401625663</c:v>
                  </c:pt>
                  <c:pt idx="7">
                    <c:v>40.927275453502901</c:v>
                  </c:pt>
                  <c:pt idx="8">
                    <c:v>36.961063547728642</c:v>
                  </c:pt>
                  <c:pt idx="9">
                    <c:v>33.557802760701215</c:v>
                  </c:pt>
                  <c:pt idx="10">
                    <c:v>31.9928344075492</c:v>
                  </c:pt>
                  <c:pt idx="11">
                    <c:v>29.488391230979428</c:v>
                  </c:pt>
                  <c:pt idx="12">
                    <c:v>28.432506701809171</c:v>
                  </c:pt>
                  <c:pt idx="13">
                    <c:v>25.6326007925508</c:v>
                  </c:pt>
                  <c:pt idx="14">
                    <c:v>23.37622911060922</c:v>
                  </c:pt>
                  <c:pt idx="15">
                    <c:v>22.005942406783078</c:v>
                  </c:pt>
                  <c:pt idx="16">
                    <c:v>21.873931962990355</c:v>
                  </c:pt>
                  <c:pt idx="17">
                    <c:v>20.306923302672381</c:v>
                  </c:pt>
                  <c:pt idx="18">
                    <c:v>18.976322832200786</c:v>
                  </c:pt>
                  <c:pt idx="19">
                    <c:v>18.814417367671947</c:v>
                  </c:pt>
                  <c:pt idx="20">
                    <c:v>17.975032046140385</c:v>
                  </c:pt>
                </c:numCache>
              </c:numRef>
            </c:plus>
            <c:minus>
              <c:numRef>
                <c:f>Arkusz1!$I$3:$I$23</c:f>
                <c:numCache>
                  <c:formatCode>General</c:formatCode>
                  <c:ptCount val="21"/>
                  <c:pt idx="0">
                    <c:v>61.429511683395113</c:v>
                  </c:pt>
                  <c:pt idx="1">
                    <c:v>59.761430466719681</c:v>
                  </c:pt>
                  <c:pt idx="2">
                    <c:v>57.928444636349226</c:v>
                  </c:pt>
                  <c:pt idx="3">
                    <c:v>53.838190205816552</c:v>
                  </c:pt>
                  <c:pt idx="4">
                    <c:v>50.443327230531828</c:v>
                  </c:pt>
                  <c:pt idx="5">
                    <c:v>47.245559126153402</c:v>
                  </c:pt>
                  <c:pt idx="6">
                    <c:v>44.856130401625663</c:v>
                  </c:pt>
                  <c:pt idx="7">
                    <c:v>40.927275453502901</c:v>
                  </c:pt>
                  <c:pt idx="8">
                    <c:v>36.961063547728642</c:v>
                  </c:pt>
                  <c:pt idx="9">
                    <c:v>33.557802760701215</c:v>
                  </c:pt>
                  <c:pt idx="10">
                    <c:v>31.9928344075492</c:v>
                  </c:pt>
                  <c:pt idx="11">
                    <c:v>29.488391230979428</c:v>
                  </c:pt>
                  <c:pt idx="12">
                    <c:v>28.432506701809171</c:v>
                  </c:pt>
                  <c:pt idx="13">
                    <c:v>25.6326007925508</c:v>
                  </c:pt>
                  <c:pt idx="14">
                    <c:v>23.37622911060922</c:v>
                  </c:pt>
                  <c:pt idx="15">
                    <c:v>22.005942406783078</c:v>
                  </c:pt>
                  <c:pt idx="16">
                    <c:v>21.873931962990355</c:v>
                  </c:pt>
                  <c:pt idx="17">
                    <c:v>20.306923302672381</c:v>
                  </c:pt>
                  <c:pt idx="18">
                    <c:v>18.976322832200786</c:v>
                  </c:pt>
                  <c:pt idx="19">
                    <c:v>18.814417367671947</c:v>
                  </c:pt>
                  <c:pt idx="20">
                    <c:v>17.975032046140385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Arkusz1!$E$2:$E$23</c:f>
              <c:numCache>
                <c:formatCode>General</c:formatCode>
                <c:ptCount val="22"/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0.09</c:v>
                </c:pt>
                <c:pt idx="6">
                  <c:v>0.12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0.24</c:v>
                </c:pt>
                <c:pt idx="11">
                  <c:v>0.27</c:v>
                </c:pt>
                <c:pt idx="12">
                  <c:v>0.3</c:v>
                </c:pt>
                <c:pt idx="13">
                  <c:v>0.33</c:v>
                </c:pt>
                <c:pt idx="14">
                  <c:v>0.36</c:v>
                </c:pt>
                <c:pt idx="15">
                  <c:v>0.39</c:v>
                </c:pt>
                <c:pt idx="16">
                  <c:v>0.42</c:v>
                </c:pt>
                <c:pt idx="17">
                  <c:v>0.45</c:v>
                </c:pt>
                <c:pt idx="18">
                  <c:v>0.48</c:v>
                </c:pt>
                <c:pt idx="19">
                  <c:v>0.51</c:v>
                </c:pt>
                <c:pt idx="20">
                  <c:v>0.54</c:v>
                </c:pt>
                <c:pt idx="21">
                  <c:v>0.56999999999999995</c:v>
                </c:pt>
              </c:numCache>
            </c:numRef>
          </c:xVal>
          <c:yVal>
            <c:numRef>
              <c:f>Arkusz1!$H$2:$H$23</c:f>
              <c:numCache>
                <c:formatCode>General</c:formatCode>
                <c:ptCount val="22"/>
                <c:pt idx="1">
                  <c:v>3773.584905660377</c:v>
                </c:pt>
                <c:pt idx="2">
                  <c:v>3571.4285714285711</c:v>
                </c:pt>
                <c:pt idx="3">
                  <c:v>3355.7046979865772</c:v>
                </c:pt>
                <c:pt idx="4">
                  <c:v>2898.5507246376815</c:v>
                </c:pt>
                <c:pt idx="5">
                  <c:v>2544.5292620865139</c:v>
                </c:pt>
                <c:pt idx="6">
                  <c:v>2232.1428571428569</c:v>
                </c:pt>
                <c:pt idx="7">
                  <c:v>2012.0724346076458</c:v>
                </c:pt>
                <c:pt idx="8">
                  <c:v>1675.0418760469013</c:v>
                </c:pt>
                <c:pt idx="9">
                  <c:v>1366.1202185792349</c:v>
                </c:pt>
                <c:pt idx="10">
                  <c:v>1126.1261261261261</c:v>
                </c:pt>
                <c:pt idx="11">
                  <c:v>1023.5414534288639</c:v>
                </c:pt>
                <c:pt idx="12">
                  <c:v>869.56521739130437</c:v>
                </c:pt>
                <c:pt idx="13">
                  <c:v>808.40743734842351</c:v>
                </c:pt>
                <c:pt idx="14">
                  <c:v>657.03022339027598</c:v>
                </c:pt>
                <c:pt idx="15">
                  <c:v>546.44808743169392</c:v>
                </c:pt>
                <c:pt idx="16">
                  <c:v>484.26150121065376</c:v>
                </c:pt>
                <c:pt idx="17">
                  <c:v>478.46889952153111</c:v>
                </c:pt>
                <c:pt idx="18">
                  <c:v>412.37113402061857</c:v>
                </c:pt>
                <c:pt idx="19">
                  <c:v>360.10082823190493</c:v>
                </c:pt>
                <c:pt idx="20">
                  <c:v>353.98230088495575</c:v>
                </c:pt>
                <c:pt idx="21">
                  <c:v>323.10177705977378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6-4D2C-9A09-AA77C56C2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028608"/>
        <c:axId val="662234480"/>
      </c:scatterChart>
      <c:valAx>
        <c:axId val="1099028608"/>
        <c:scaling>
          <c:orientation val="minMax"/>
          <c:max val="0.6000000000000000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34480"/>
        <c:crosses val="autoZero"/>
        <c:crossBetween val="midCat"/>
      </c:valAx>
      <c:valAx>
        <c:axId val="6622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2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 logarytmu</a:t>
            </a:r>
            <a:r>
              <a:rPr lang="en-US" baseline="0"/>
              <a:t> naturalnego</a:t>
            </a:r>
            <a:r>
              <a:rPr lang="en-US"/>
              <a:t> z ilości zliczeń w jednostce czasu</a:t>
            </a:r>
            <a:r>
              <a:rPr lang="en-US" baseline="0"/>
              <a:t> [ln(I)]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/>
              <a:t>od grubości</a:t>
            </a:r>
            <a:r>
              <a:rPr lang="en-US" baseline="0"/>
              <a:t> absorbenta [x]</a:t>
            </a:r>
            <a:endParaRPr lang="en-US"/>
          </a:p>
        </c:rich>
      </c:tx>
      <c:layout>
        <c:manualLayout>
          <c:xMode val="edge"/>
          <c:yMode val="edge"/>
          <c:x val="0.15959789313231915"/>
          <c:y val="0.884594870588564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45520987826706"/>
          <c:y val="4.4798406851049473E-2"/>
          <c:w val="0.8028270731761441"/>
          <c:h val="0.69473274916736694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Arkusz1!$J$1</c:f>
              <c:strCache>
                <c:ptCount val="1"/>
                <c:pt idx="0">
                  <c:v>3.                     ln(I)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Arkusz1!$E$2:$E$23</c:f>
              <c:numCache>
                <c:formatCode>General</c:formatCode>
                <c:ptCount val="22"/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7.0000000000000007E-2</c:v>
                </c:pt>
                <c:pt idx="5">
                  <c:v>0.09</c:v>
                </c:pt>
                <c:pt idx="6">
                  <c:v>0.12</c:v>
                </c:pt>
                <c:pt idx="7">
                  <c:v>0.15</c:v>
                </c:pt>
                <c:pt idx="8">
                  <c:v>0.18</c:v>
                </c:pt>
                <c:pt idx="9">
                  <c:v>0.21</c:v>
                </c:pt>
                <c:pt idx="10">
                  <c:v>0.24</c:v>
                </c:pt>
                <c:pt idx="11">
                  <c:v>0.27</c:v>
                </c:pt>
                <c:pt idx="12">
                  <c:v>0.3</c:v>
                </c:pt>
                <c:pt idx="13">
                  <c:v>0.33</c:v>
                </c:pt>
                <c:pt idx="14">
                  <c:v>0.36</c:v>
                </c:pt>
                <c:pt idx="15">
                  <c:v>0.39</c:v>
                </c:pt>
                <c:pt idx="16">
                  <c:v>0.42</c:v>
                </c:pt>
                <c:pt idx="17">
                  <c:v>0.45</c:v>
                </c:pt>
                <c:pt idx="18">
                  <c:v>0.48</c:v>
                </c:pt>
                <c:pt idx="19">
                  <c:v>0.51</c:v>
                </c:pt>
                <c:pt idx="20">
                  <c:v>0.54</c:v>
                </c:pt>
                <c:pt idx="21">
                  <c:v>0.56999999999999995</c:v>
                </c:pt>
              </c:numCache>
            </c:numRef>
          </c:xVal>
          <c:yVal>
            <c:numRef>
              <c:f>Arkusz1!$J$2:$J$23</c:f>
              <c:numCache>
                <c:formatCode>General</c:formatCode>
                <c:ptCount val="22"/>
                <c:pt idx="1">
                  <c:v>8.2357807319780516</c:v>
                </c:pt>
                <c:pt idx="2">
                  <c:v>8.1807209547950244</c:v>
                </c:pt>
                <c:pt idx="3">
                  <c:v>8.1184170714588699</c:v>
                </c:pt>
                <c:pt idx="4">
                  <c:v>7.9719661409329143</c:v>
                </c:pt>
                <c:pt idx="5">
                  <c:v>7.8417009460950124</c:v>
                </c:pt>
                <c:pt idx="6">
                  <c:v>7.7107173255492887</c:v>
                </c:pt>
                <c:pt idx="7">
                  <c:v>7.6069205318676456</c:v>
                </c:pt>
                <c:pt idx="8">
                  <c:v>7.4235934445716723</c:v>
                </c:pt>
                <c:pt idx="9">
                  <c:v>7.2197300440029624</c:v>
                </c:pt>
                <c:pt idx="10">
                  <c:v>7.0265388149721044</c:v>
                </c:pt>
                <c:pt idx="11">
                  <c:v>6.9310239059214913</c:v>
                </c:pt>
                <c:pt idx="12">
                  <c:v>6.7679933366069784</c:v>
                </c:pt>
                <c:pt idx="13">
                  <c:v>6.6950661855717861</c:v>
                </c:pt>
                <c:pt idx="14">
                  <c:v>6.4877300195426431</c:v>
                </c:pt>
                <c:pt idx="15">
                  <c:v>6.3034393121288073</c:v>
                </c:pt>
                <c:pt idx="16">
                  <c:v>6.1826250525691409</c:v>
                </c:pt>
                <c:pt idx="17">
                  <c:v>6.1705912130054177</c:v>
                </c:pt>
                <c:pt idx="18">
                  <c:v>6.0219237545926907</c:v>
                </c:pt>
                <c:pt idx="19">
                  <c:v>5.8863840706574742</c:v>
                </c:pt>
                <c:pt idx="20">
                  <c:v>5.8692469143837327</c:v>
                </c:pt>
                <c:pt idx="21">
                  <c:v>5.7779673728455778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8-4CD6-869E-6F70214DEC12}"/>
            </c:ext>
          </c:extLst>
        </c:ser>
        <c:ser>
          <c:idx val="1"/>
          <c:order val="1"/>
          <c:tx>
            <c:strRef>
              <c:f>Arkusz1!$K$1</c:f>
              <c:strCache>
                <c:ptCount val="1"/>
                <c:pt idx="0">
                  <c:v>4. Poziom tła ln(IT)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Arkusz1!$E$3:$E$26</c:f>
              <c:numCache>
                <c:formatCode>General</c:formatCode>
                <c:ptCount val="24"/>
                <c:pt idx="0">
                  <c:v>0</c:v>
                </c:pt>
                <c:pt idx="1">
                  <c:v>0.03</c:v>
                </c:pt>
                <c:pt idx="2">
                  <c:v>0.04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  <c:pt idx="7">
                  <c:v>0.18</c:v>
                </c:pt>
                <c:pt idx="8">
                  <c:v>0.21</c:v>
                </c:pt>
                <c:pt idx="9">
                  <c:v>0.24</c:v>
                </c:pt>
                <c:pt idx="10">
                  <c:v>0.27</c:v>
                </c:pt>
                <c:pt idx="11">
                  <c:v>0.3</c:v>
                </c:pt>
                <c:pt idx="12">
                  <c:v>0.33</c:v>
                </c:pt>
                <c:pt idx="13">
                  <c:v>0.36</c:v>
                </c:pt>
                <c:pt idx="14">
                  <c:v>0.39</c:v>
                </c:pt>
                <c:pt idx="15">
                  <c:v>0.42</c:v>
                </c:pt>
                <c:pt idx="16">
                  <c:v>0.45</c:v>
                </c:pt>
                <c:pt idx="17">
                  <c:v>0.48</c:v>
                </c:pt>
                <c:pt idx="18">
                  <c:v>0.51</c:v>
                </c:pt>
                <c:pt idx="19">
                  <c:v>0.54</c:v>
                </c:pt>
                <c:pt idx="20">
                  <c:v>0.56999999999999995</c:v>
                </c:pt>
                <c:pt idx="21">
                  <c:v>0.6</c:v>
                </c:pt>
                <c:pt idx="22">
                  <c:v>1</c:v>
                </c:pt>
                <c:pt idx="23">
                  <c:v>1.2829999999999999</c:v>
                </c:pt>
              </c:numCache>
            </c:numRef>
          </c:xVal>
          <c:yVal>
            <c:numRef>
              <c:f>Arkusz1!$K$3:$K$26</c:f>
              <c:numCache>
                <c:formatCode>General</c:formatCode>
                <c:ptCount val="24"/>
                <c:pt idx="0">
                  <c:v>2.2925347571405443</c:v>
                </c:pt>
                <c:pt idx="1">
                  <c:v>2.2925347571405443</c:v>
                </c:pt>
                <c:pt idx="2">
                  <c:v>2.2925347571405443</c:v>
                </c:pt>
                <c:pt idx="3">
                  <c:v>2.2925347571405443</c:v>
                </c:pt>
                <c:pt idx="4">
                  <c:v>2.2925347571405443</c:v>
                </c:pt>
                <c:pt idx="5">
                  <c:v>2.2925347571405443</c:v>
                </c:pt>
                <c:pt idx="6">
                  <c:v>2.2925347571405443</c:v>
                </c:pt>
                <c:pt idx="7">
                  <c:v>2.2925347571405443</c:v>
                </c:pt>
                <c:pt idx="8">
                  <c:v>2.2925347571405443</c:v>
                </c:pt>
                <c:pt idx="9">
                  <c:v>2.2925347571405443</c:v>
                </c:pt>
                <c:pt idx="10">
                  <c:v>2.2925347571405443</c:v>
                </c:pt>
                <c:pt idx="11">
                  <c:v>2.2925347571405443</c:v>
                </c:pt>
                <c:pt idx="12">
                  <c:v>2.2925347571405443</c:v>
                </c:pt>
                <c:pt idx="13">
                  <c:v>2.2925347571405443</c:v>
                </c:pt>
                <c:pt idx="14">
                  <c:v>2.2925347571405443</c:v>
                </c:pt>
                <c:pt idx="15">
                  <c:v>2.2925347571405443</c:v>
                </c:pt>
                <c:pt idx="16">
                  <c:v>2.2925347571405443</c:v>
                </c:pt>
                <c:pt idx="17">
                  <c:v>2.2925347571405443</c:v>
                </c:pt>
                <c:pt idx="18">
                  <c:v>2.2925347571405443</c:v>
                </c:pt>
                <c:pt idx="19">
                  <c:v>2.2925347571405443</c:v>
                </c:pt>
                <c:pt idx="20">
                  <c:v>2.2925347571405443</c:v>
                </c:pt>
                <c:pt idx="21">
                  <c:v>2.2925347571405443</c:v>
                </c:pt>
                <c:pt idx="22">
                  <c:v>2.2925347571405443</c:v>
                </c:pt>
                <c:pt idx="23">
                  <c:v>2.2925347571405443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38-4CD6-869E-6F70214DEC12}"/>
            </c:ext>
          </c:extLst>
        </c:ser>
        <c:ser>
          <c:idx val="2"/>
          <c:order val="2"/>
          <c:tx>
            <c:strRef>
              <c:f>Arkusz1!$L$1</c:f>
              <c:strCache>
                <c:ptCount val="1"/>
                <c:pt idx="0">
                  <c:v>5.Regresja liniowa ln(I)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7FD-4A19-8A2E-A18D7F529D71}"/>
              </c:ext>
            </c:extLst>
          </c:dPt>
          <c:xVal>
            <c:numRef>
              <c:f>(Arkusz1!$E$3,Arkusz1!$E$26)</c:f>
              <c:numCache>
                <c:formatCode>General</c:formatCode>
                <c:ptCount val="2"/>
                <c:pt idx="0">
                  <c:v>0</c:v>
                </c:pt>
                <c:pt idx="1">
                  <c:v>1.2829999999999999</c:v>
                </c:pt>
              </c:numCache>
            </c:numRef>
          </c:xVal>
          <c:yVal>
            <c:numRef>
              <c:f>(Arkusz1!$L$3,Arkusz1!$L$26)</c:f>
              <c:numCache>
                <c:formatCode>General</c:formatCode>
                <c:ptCount val="2"/>
                <c:pt idx="0">
                  <c:v>8.2357807319780516</c:v>
                </c:pt>
                <c:pt idx="1">
                  <c:v>2.2932745879568834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38-4CD6-869E-6F70214DE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43760"/>
        <c:axId val="438239520"/>
      </c:scatterChart>
      <c:valAx>
        <c:axId val="659343760"/>
        <c:scaling>
          <c:orientation val="minMax"/>
          <c:max val="1.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239520"/>
        <c:crosses val="autoZero"/>
        <c:crossBetween val="midCat"/>
      </c:valAx>
      <c:valAx>
        <c:axId val="4382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34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6179546417366"/>
          <c:y val="0.13731488141145071"/>
          <c:w val="0.73282975277787032"/>
          <c:h val="0.60553755727024128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Arkusz1!$T$1</c:f>
              <c:strCache>
                <c:ptCount val="1"/>
                <c:pt idx="0">
                  <c:v>Rmax,mg/cm2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2"/>
              </a:solidFill>
              <a:ln w="3175" cap="rnd">
                <a:solidFill>
                  <a:schemeClr val="accent1"/>
                </a:solidFill>
                <a:tailEnd w="sm" len="sm"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Arkusz1!$W$2:$W$10</c:f>
                <c:numCache>
                  <c:formatCode>General</c:formatCode>
                  <c:ptCount val="9"/>
                  <c:pt idx="0">
                    <c:v>1</c:v>
                  </c:pt>
                  <c:pt idx="1">
                    <c:v>2.1237243569579451</c:v>
                  </c:pt>
                  <c:pt idx="2">
                    <c:v>3.0710678118654755</c:v>
                  </c:pt>
                  <c:pt idx="3">
                    <c:v>3.9056941504209481</c:v>
                  </c:pt>
                  <c:pt idx="4">
                    <c:v>4.6602540378443873</c:v>
                  </c:pt>
                  <c:pt idx="5">
                    <c:v>6</c:v>
                  </c:pt>
                  <c:pt idx="6">
                    <c:v>7.180339887498949</c:v>
                  </c:pt>
                  <c:pt idx="7">
                    <c:v>10.142135623730951</c:v>
                  </c:pt>
                  <c:pt idx="8">
                    <c:v>11.811388300841896</c:v>
                  </c:pt>
                </c:numCache>
              </c:numRef>
            </c:plus>
            <c:minus>
              <c:numRef>
                <c:f>Arkusz1!$V$2:$V$10</c:f>
                <c:numCache>
                  <c:formatCode>General</c:formatCode>
                  <c:ptCount val="9"/>
                  <c:pt idx="0">
                    <c:v>5</c:v>
                  </c:pt>
                  <c:pt idx="1">
                    <c:v>6.1237243569579451</c:v>
                  </c:pt>
                  <c:pt idx="2">
                    <c:v>7.0710678118654755</c:v>
                  </c:pt>
                  <c:pt idx="3">
                    <c:v>7.9056941504209481</c:v>
                  </c:pt>
                  <c:pt idx="4">
                    <c:v>8.6602540378443873</c:v>
                  </c:pt>
                  <c:pt idx="5">
                    <c:v>10</c:v>
                  </c:pt>
                  <c:pt idx="6">
                    <c:v>11.180339887498949</c:v>
                  </c:pt>
                  <c:pt idx="7">
                    <c:v>14.142135623730951</c:v>
                  </c:pt>
                  <c:pt idx="8">
                    <c:v>15.811388300841896</c:v>
                  </c:pt>
                </c:numCache>
              </c:numRef>
            </c:minus>
            <c:spPr>
              <a:noFill/>
              <a:ln w="9525" cap="rnd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Arkusz1!$S$2:$S$10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800</c:v>
                </c:pt>
                <c:pt idx="8">
                  <c:v>1000</c:v>
                </c:pt>
              </c:numCache>
            </c:numRef>
          </c:xVal>
          <c:yVal>
            <c:numRef>
              <c:f>Arkusz1!$T$2:$T$10</c:f>
              <c:numCache>
                <c:formatCode>General</c:formatCode>
                <c:ptCount val="9"/>
                <c:pt idx="0">
                  <c:v>13.5</c:v>
                </c:pt>
                <c:pt idx="1">
                  <c:v>26.5</c:v>
                </c:pt>
                <c:pt idx="2">
                  <c:v>42</c:v>
                </c:pt>
                <c:pt idx="3">
                  <c:v>59</c:v>
                </c:pt>
                <c:pt idx="4">
                  <c:v>78</c:v>
                </c:pt>
                <c:pt idx="5">
                  <c:v>120</c:v>
                </c:pt>
                <c:pt idx="6">
                  <c:v>165</c:v>
                </c:pt>
                <c:pt idx="7">
                  <c:v>310</c:v>
                </c:pt>
                <c:pt idx="8">
                  <c:v>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73-4508-AC6E-CD3612CB5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2416"/>
        <c:axId val="170426720"/>
      </c:scatterChart>
      <c:valAx>
        <c:axId val="9911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26720"/>
        <c:crosses val="autoZero"/>
        <c:crossBetween val="midCat"/>
      </c:valAx>
      <c:valAx>
        <c:axId val="1704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217124</xdr:colOff>
      <xdr:row>46</xdr:row>
      <xdr:rowOff>50287</xdr:rowOff>
    </xdr:from>
    <xdr:to>
      <xdr:col>12</xdr:col>
      <xdr:colOff>490449</xdr:colOff>
      <xdr:row>70</xdr:row>
      <xdr:rowOff>25440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85DCC7-3AF5-BB78-C4B5-564360559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466725</xdr:colOff>
      <xdr:row>44</xdr:row>
      <xdr:rowOff>180975</xdr:rowOff>
    </xdr:from>
    <xdr:to>
      <xdr:col>29</xdr:col>
      <xdr:colOff>31297</xdr:colOff>
      <xdr:row>69</xdr:row>
      <xdr:rowOff>133665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5BA19EA-5075-A679-8847-8D28DA330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478971</xdr:colOff>
      <xdr:row>58</xdr:row>
      <xdr:rowOff>42351</xdr:rowOff>
    </xdr:from>
    <xdr:to>
      <xdr:col>28</xdr:col>
      <xdr:colOff>411105</xdr:colOff>
      <xdr:row>59</xdr:row>
      <xdr:rowOff>95929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C6207FF4-EC71-6F2B-74C4-CB4006520EE3}"/>
            </a:ext>
          </a:extLst>
        </xdr:cNvPr>
        <xdr:cNvSpPr txBox="1"/>
      </xdr:nvSpPr>
      <xdr:spPr>
        <a:xfrm>
          <a:off x="18452646" y="11129451"/>
          <a:ext cx="541734" cy="244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FF0000"/>
              </a:solidFill>
            </a:rPr>
            <a:t>x</a:t>
          </a:r>
          <a:r>
            <a:rPr lang="en-GB" sz="1100" b="1" baseline="-25000">
              <a:solidFill>
                <a:srgbClr val="FF0000"/>
              </a:solidFill>
            </a:rPr>
            <a:t>max</a:t>
          </a:r>
        </a:p>
      </xdr:txBody>
    </xdr:sp>
    <xdr:clientData/>
  </xdr:twoCellAnchor>
  <xdr:twoCellAnchor>
    <xdr:from>
      <xdr:col>14</xdr:col>
      <xdr:colOff>131883</xdr:colOff>
      <xdr:row>18</xdr:row>
      <xdr:rowOff>1</xdr:rowOff>
    </xdr:from>
    <xdr:to>
      <xdr:col>21</xdr:col>
      <xdr:colOff>563439</xdr:colOff>
      <xdr:row>34</xdr:row>
      <xdr:rowOff>183173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CA369DD-137B-5D3C-5F74-975686FE4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0.00808</cdr:x>
      <cdr:y>0.11196</cdr:y>
    </cdr:from>
    <cdr:to>
      <cdr:x>0.0951</cdr:x>
      <cdr:y>0.18111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17E45E6F-B9CA-D881-D82F-DC01D478B079}"/>
            </a:ext>
          </a:extLst>
        </cdr:cNvPr>
        <cdr:cNvSpPr txBox="1"/>
      </cdr:nvSpPr>
      <cdr:spPr>
        <a:xfrm xmlns:a="http://schemas.openxmlformats.org/drawingml/2006/main">
          <a:off x="59583" y="509082"/>
          <a:ext cx="641470" cy="314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I</a:t>
          </a:r>
          <a:r>
            <a:rPr lang="en-GB" sz="1100" b="1" baseline="0"/>
            <a:t> = f(x)</a:t>
          </a:r>
          <a:endParaRPr lang="en-GB" sz="1100" b="1"/>
        </a:p>
      </cdr:txBody>
    </cdr:sp>
  </cdr:relSizeAnchor>
  <cdr:relSizeAnchor xmlns:cdr="http://schemas.openxmlformats.org/drawingml/2006/chartDrawing">
    <cdr:from>
      <cdr:x>0.91519</cdr:x>
      <cdr:y>0.7773</cdr:y>
    </cdr:from>
    <cdr:to>
      <cdr:x>0.99925</cdr:x>
      <cdr:y>0.84585</cdr:y>
    </cdr:to>
    <cdr:sp macro="" textlink="">
      <cdr:nvSpPr>
        <cdr:cNvPr id="5" name="pole tekstowe 4">
          <a:extLst xmlns:a="http://schemas.openxmlformats.org/drawingml/2006/main">
            <a:ext uri="{FF2B5EF4-FFF2-40B4-BE49-F238E27FC236}">
              <a16:creationId xmlns:a16="http://schemas.microsoft.com/office/drawing/2014/main" id="{7A0105FD-80F2-4F36-98E7-359404BD302E}"/>
            </a:ext>
          </a:extLst>
        </cdr:cNvPr>
        <cdr:cNvSpPr txBox="1"/>
      </cdr:nvSpPr>
      <cdr:spPr>
        <a:xfrm xmlns:a="http://schemas.openxmlformats.org/drawingml/2006/main">
          <a:off x="6746348" y="3534517"/>
          <a:ext cx="619650" cy="311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x [mm]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0.00781</cdr:x>
      <cdr:y>0.05551</cdr:y>
    </cdr:from>
    <cdr:to>
      <cdr:x>0.03904</cdr:x>
      <cdr:y>0.09047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AD55FC86-8F7E-194B-C5AA-FCF48DF51EB7}"/>
            </a:ext>
          </a:extLst>
        </cdr:cNvPr>
        <cdr:cNvSpPr txBox="1"/>
      </cdr:nvSpPr>
      <cdr:spPr>
        <a:xfrm xmlns:a="http://schemas.openxmlformats.org/drawingml/2006/main">
          <a:off x="56284" y="219941"/>
          <a:ext cx="225136" cy="1385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0.02553</cdr:x>
      <cdr:y>0.01491</cdr:y>
    </cdr:from>
    <cdr:to>
      <cdr:x>0.09228</cdr:x>
      <cdr:y>0.07689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6D8ABC02-9D76-E4AA-6735-E9276E39526C}"/>
            </a:ext>
          </a:extLst>
        </cdr:cNvPr>
        <cdr:cNvSpPr txBox="1"/>
      </cdr:nvSpPr>
      <cdr:spPr>
        <a:xfrm xmlns:a="http://schemas.openxmlformats.org/drawingml/2006/main">
          <a:off x="222297" y="70284"/>
          <a:ext cx="581297" cy="2922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ln(I)</a:t>
          </a:r>
        </a:p>
      </cdr:txBody>
    </cdr:sp>
  </cdr:relSizeAnchor>
  <cdr:relSizeAnchor xmlns:cdr="http://schemas.openxmlformats.org/drawingml/2006/chartDrawing">
    <cdr:from>
      <cdr:x>0.91254</cdr:x>
      <cdr:y>0.74541</cdr:y>
    </cdr:from>
    <cdr:to>
      <cdr:x>1</cdr:x>
      <cdr:y>0.81143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C377D483-A2BC-429A-EF1C-B4A722CF3A14}"/>
            </a:ext>
          </a:extLst>
        </cdr:cNvPr>
        <cdr:cNvSpPr txBox="1"/>
      </cdr:nvSpPr>
      <cdr:spPr>
        <a:xfrm xmlns:a="http://schemas.openxmlformats.org/drawingml/2006/main">
          <a:off x="7946920" y="3514730"/>
          <a:ext cx="761652" cy="311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/>
            <a:t>x[mm]</a:t>
          </a:r>
        </a:p>
      </cdr:txBody>
    </cdr:sp>
  </cdr:relSizeAnchor>
  <cdr:relSizeAnchor xmlns:cdr="http://schemas.openxmlformats.org/drawingml/2006/chartDrawing">
    <cdr:from>
      <cdr:x>0.02491</cdr:x>
      <cdr:y>0.53441</cdr:y>
    </cdr:from>
    <cdr:to>
      <cdr:x>0.10667</cdr:x>
      <cdr:y>0.61388</cdr:y>
    </cdr:to>
    <cdr:sp macro="" textlink="">
      <cdr:nvSpPr>
        <cdr:cNvPr id="5" name="pole tekstowe 4">
          <a:extLst xmlns:a="http://schemas.openxmlformats.org/drawingml/2006/main">
            <a:ext uri="{FF2B5EF4-FFF2-40B4-BE49-F238E27FC236}">
              <a16:creationId xmlns:a16="http://schemas.microsoft.com/office/drawing/2014/main" id="{122B1C81-ABAC-1BD9-4425-4FAAE5FD8834}"/>
            </a:ext>
          </a:extLst>
        </cdr:cNvPr>
        <cdr:cNvSpPr txBox="1"/>
      </cdr:nvSpPr>
      <cdr:spPr>
        <a:xfrm xmlns:a="http://schemas.openxmlformats.org/drawingml/2006/main">
          <a:off x="216952" y="2519827"/>
          <a:ext cx="712013" cy="3747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0">
              <a:solidFill>
                <a:schemeClr val="accent4"/>
              </a:solidFill>
            </a:rPr>
            <a:t>ln(I</a:t>
          </a:r>
          <a:r>
            <a:rPr lang="en-GB" sz="800" b="0">
              <a:solidFill>
                <a:schemeClr val="accent4"/>
              </a:solidFill>
            </a:rPr>
            <a:t>T</a:t>
          </a:r>
          <a:r>
            <a:rPr lang="en-GB" sz="1100" b="0">
              <a:solidFill>
                <a:schemeClr val="accent4"/>
              </a:solidFill>
            </a:rPr>
            <a:t>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0.02236</cdr:x>
      <cdr:y>0.12926</cdr:y>
    </cdr:from>
    <cdr:to>
      <cdr:x>0.0477</cdr:x>
      <cdr:y>0.16756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8276E86B-4CF2-E070-FEBD-8E08229D08DB}"/>
            </a:ext>
          </a:extLst>
        </cdr:cNvPr>
        <cdr:cNvSpPr txBox="1"/>
      </cdr:nvSpPr>
      <cdr:spPr>
        <a:xfrm xmlns:a="http://schemas.openxmlformats.org/drawingml/2006/main">
          <a:off x="109904" y="395653"/>
          <a:ext cx="124557" cy="1172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0.06668</cdr:x>
      <cdr:y>0.0402</cdr:y>
    </cdr:from>
    <cdr:to>
      <cdr:x>0.17399</cdr:x>
      <cdr:y>0.12159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5C65BC46-16E2-1345-BA1E-92A9C28B8238}"/>
            </a:ext>
          </a:extLst>
        </cdr:cNvPr>
        <cdr:cNvSpPr txBox="1"/>
      </cdr:nvSpPr>
      <cdr:spPr>
        <a:xfrm xmlns:a="http://schemas.openxmlformats.org/drawingml/2006/main">
          <a:off x="344365" y="129883"/>
          <a:ext cx="554275" cy="262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R</a:t>
          </a:r>
          <a:r>
            <a:rPr lang="en-GB" sz="1100" baseline="-25000"/>
            <a:t>max</a:t>
          </a:r>
        </a:p>
      </cdr:txBody>
    </cdr:sp>
  </cdr:relSizeAnchor>
  <cdr:relSizeAnchor xmlns:cdr="http://schemas.openxmlformats.org/drawingml/2006/chartDrawing">
    <cdr:from>
      <cdr:x>0.90261</cdr:x>
      <cdr:y>0.74588</cdr:y>
    </cdr:from>
    <cdr:to>
      <cdr:x>0.98596</cdr:x>
      <cdr:y>0.81633</cdr:y>
    </cdr:to>
    <cdr:sp macro="" textlink="">
      <cdr:nvSpPr>
        <cdr:cNvPr id="4" name="pole tekstowe 1">
          <a:extLst xmlns:a="http://schemas.openxmlformats.org/drawingml/2006/main">
            <a:ext uri="{FF2B5EF4-FFF2-40B4-BE49-F238E27FC236}">
              <a16:creationId xmlns:a16="http://schemas.microsoft.com/office/drawing/2014/main" id="{CF895263-80C5-3CE0-50AA-DBE109430C8B}"/>
            </a:ext>
          </a:extLst>
        </cdr:cNvPr>
        <cdr:cNvSpPr txBox="1"/>
      </cdr:nvSpPr>
      <cdr:spPr>
        <a:xfrm xmlns:a="http://schemas.openxmlformats.org/drawingml/2006/main">
          <a:off x="4661761" y="2410070"/>
          <a:ext cx="430451" cy="2276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aseline="0"/>
            <a:t>E</a:t>
          </a:r>
          <a:r>
            <a:rPr lang="en-GB" sz="1100" baseline="-25000"/>
            <a:t>max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3CE8-817A-4440-892E-9F3E81450C06}">
  <dimension ref="A1:W26"/>
  <sheetViews>
    <sheetView tabSelected="1" topLeftCell="M1" zoomScale="175" zoomScaleNormal="175" workbookViewId="0">
      <selection activeCell="S15" sqref="S15"/>
    </sheetView>
  </sheetViews>
  <sheetFormatPr defaultRowHeight="15" x14ac:dyDescent="0.25"/>
  <cols>
    <col min="1" max="1" width="12.85546875" customWidth="1"/>
    <col min="2" max="2" width="13.28515625" customWidth="1"/>
    <col min="6" max="6" width="11.85546875" customWidth="1"/>
    <col min="8" max="8" width="8.7109375" customWidth="1"/>
    <col min="9" max="9" width="12.28515625" customWidth="1"/>
    <col min="11" max="11" width="11.28515625" customWidth="1"/>
    <col min="12" max="12" width="16.42578125" customWidth="1"/>
    <col min="15" max="15" width="12.85546875" customWidth="1"/>
    <col min="16" max="16" width="12.5703125" customWidth="1"/>
    <col min="17" max="17" width="7.140625" customWidth="1"/>
    <col min="18" max="18" width="11.85546875" customWidth="1"/>
    <col min="19" max="19" width="10.85546875" customWidth="1"/>
    <col min="20" max="20" width="11.85546875" customWidth="1"/>
  </cols>
  <sheetData>
    <row r="1" spans="1:23" ht="15" customHeight="1" x14ac:dyDescent="0.35">
      <c r="A1" s="2" t="s">
        <v>3</v>
      </c>
      <c r="B1" s="2">
        <v>99</v>
      </c>
      <c r="E1" s="10" t="s">
        <v>0</v>
      </c>
      <c r="F1" s="10" t="s">
        <v>1</v>
      </c>
      <c r="G1" s="10" t="s">
        <v>7</v>
      </c>
      <c r="H1" s="10" t="s">
        <v>2</v>
      </c>
      <c r="I1" s="13" t="s">
        <v>9</v>
      </c>
      <c r="J1" s="15" t="s">
        <v>10</v>
      </c>
      <c r="K1" s="7" t="s">
        <v>11</v>
      </c>
      <c r="L1" s="9" t="s">
        <v>13</v>
      </c>
      <c r="S1" s="2" t="s">
        <v>14</v>
      </c>
      <c r="T1" s="2" t="s">
        <v>15</v>
      </c>
      <c r="U1" t="s">
        <v>19</v>
      </c>
    </row>
    <row r="2" spans="1:23" x14ac:dyDescent="0.25">
      <c r="A2" s="2" t="s">
        <v>4</v>
      </c>
      <c r="B2" s="2">
        <v>10</v>
      </c>
      <c r="E2" s="10"/>
      <c r="F2" s="10"/>
      <c r="G2" s="10"/>
      <c r="H2" s="10"/>
      <c r="I2" s="14"/>
      <c r="J2" s="15"/>
      <c r="K2" s="8"/>
      <c r="L2" s="9"/>
      <c r="S2" s="2">
        <v>100</v>
      </c>
      <c r="T2" s="2">
        <v>13.5</v>
      </c>
      <c r="U2" cm="1">
        <f t="array" ref="U2:U10">SQRT(S2:S10)</f>
        <v>10</v>
      </c>
      <c r="V2" cm="1">
        <f t="array" ref="V2:V10">0.5*_xlfn.ANCHORARRAY(U2)</f>
        <v>5</v>
      </c>
      <c r="W2" cm="1">
        <f t="array" ref="W2:W10">-4+_xlfn.ANCHORARRAY(V2)</f>
        <v>1</v>
      </c>
    </row>
    <row r="3" spans="1:23" x14ac:dyDescent="0.25">
      <c r="A3" s="11" t="s">
        <v>5</v>
      </c>
      <c r="B3" s="12" t="s">
        <v>6</v>
      </c>
      <c r="E3" s="4">
        <v>0</v>
      </c>
      <c r="F3" s="4">
        <v>1000</v>
      </c>
      <c r="G3" s="4">
        <v>0.26500000000000001</v>
      </c>
      <c r="H3" s="4">
        <f t="shared" ref="H3:H23" si="0">F3/G3</f>
        <v>3773.584905660377</v>
      </c>
      <c r="I3" s="1">
        <f t="shared" ref="I3:I23" si="1">SQRT(H3)</f>
        <v>61.429511683395113</v>
      </c>
      <c r="J3">
        <f>LN(H3)</f>
        <v>8.2357807319780516</v>
      </c>
      <c r="K3">
        <f>LN(9.9)</f>
        <v>2.2925347571405443</v>
      </c>
      <c r="L3" s="6">
        <f>LN(H3)</f>
        <v>8.2357807319780516</v>
      </c>
      <c r="S3" s="2">
        <v>150</v>
      </c>
      <c r="T3" s="2">
        <v>26.5</v>
      </c>
      <c r="U3">
        <v>12.24744871391589</v>
      </c>
      <c r="V3">
        <v>6.1237243569579451</v>
      </c>
      <c r="W3">
        <v>2.1237243569579451</v>
      </c>
    </row>
    <row r="4" spans="1:23" ht="17.25" x14ac:dyDescent="0.3">
      <c r="A4" s="11"/>
      <c r="B4" s="12"/>
      <c r="E4" s="4">
        <v>0.03</v>
      </c>
      <c r="F4" s="4">
        <v>1000</v>
      </c>
      <c r="G4" s="4">
        <v>0.28000000000000003</v>
      </c>
      <c r="H4" s="4">
        <f t="shared" si="0"/>
        <v>3571.4285714285711</v>
      </c>
      <c r="I4" s="1">
        <f t="shared" si="1"/>
        <v>59.761430466719681</v>
      </c>
      <c r="J4">
        <f>LN(H4)</f>
        <v>8.1807209547950244</v>
      </c>
      <c r="K4">
        <f t="shared" ref="K4:K26" si="2">LN(9.9)</f>
        <v>2.2925347571405443</v>
      </c>
      <c r="L4">
        <f>LN(H4)</f>
        <v>8.1807209547950244</v>
      </c>
      <c r="M4" s="3"/>
      <c r="S4" s="2">
        <v>200</v>
      </c>
      <c r="T4" s="2">
        <v>42</v>
      </c>
      <c r="U4">
        <v>14.142135623730951</v>
      </c>
      <c r="V4">
        <v>7.0710678118654755</v>
      </c>
      <c r="W4">
        <v>3.0710678118654755</v>
      </c>
    </row>
    <row r="5" spans="1:23" ht="15.75" x14ac:dyDescent="0.25">
      <c r="A5" t="s">
        <v>8</v>
      </c>
      <c r="B5">
        <f>LN(9.9)</f>
        <v>2.2925347571405443</v>
      </c>
      <c r="E5" s="4">
        <v>0.04</v>
      </c>
      <c r="F5" s="4">
        <v>1000</v>
      </c>
      <c r="G5" s="4">
        <v>0.29799999999999999</v>
      </c>
      <c r="H5" s="4">
        <f t="shared" si="0"/>
        <v>3355.7046979865772</v>
      </c>
      <c r="I5" s="1">
        <f t="shared" si="1"/>
        <v>57.928444636349226</v>
      </c>
      <c r="J5">
        <f>LN(H5)</f>
        <v>8.1184170714588699</v>
      </c>
      <c r="K5">
        <f t="shared" si="2"/>
        <v>2.2925347571405443</v>
      </c>
      <c r="L5" cm="1">
        <f t="array" ref="L5:L23">LN(H5:H23)</f>
        <v>8.1184170714588699</v>
      </c>
      <c r="S5" s="2">
        <v>250</v>
      </c>
      <c r="T5" s="2">
        <v>59</v>
      </c>
      <c r="U5">
        <v>15.811388300841896</v>
      </c>
      <c r="V5">
        <v>7.9056941504209481</v>
      </c>
      <c r="W5">
        <v>3.9056941504209481</v>
      </c>
    </row>
    <row r="6" spans="1:23" x14ac:dyDescent="0.25">
      <c r="E6" s="4">
        <v>7.0000000000000007E-2</v>
      </c>
      <c r="F6" s="4">
        <v>1000</v>
      </c>
      <c r="G6" s="4">
        <v>0.34499999999999997</v>
      </c>
      <c r="H6" s="4">
        <f t="shared" si="0"/>
        <v>2898.5507246376815</v>
      </c>
      <c r="I6" s="1">
        <f t="shared" si="1"/>
        <v>53.838190205816552</v>
      </c>
      <c r="J6">
        <f>LN(H6)</f>
        <v>7.9719661409329143</v>
      </c>
      <c r="K6">
        <f t="shared" si="2"/>
        <v>2.2925347571405443</v>
      </c>
      <c r="L6">
        <v>7.9719661409329143</v>
      </c>
      <c r="S6" s="2">
        <v>300</v>
      </c>
      <c r="T6" s="2">
        <v>78</v>
      </c>
      <c r="U6">
        <v>17.320508075688775</v>
      </c>
      <c r="V6">
        <v>8.6602540378443873</v>
      </c>
      <c r="W6">
        <v>4.6602540378443873</v>
      </c>
    </row>
    <row r="7" spans="1:23" x14ac:dyDescent="0.25">
      <c r="E7" s="4">
        <v>0.09</v>
      </c>
      <c r="F7" s="4">
        <v>1000</v>
      </c>
      <c r="G7" s="4">
        <v>0.39300000000000002</v>
      </c>
      <c r="H7" s="4">
        <f t="shared" si="0"/>
        <v>2544.5292620865139</v>
      </c>
      <c r="I7" s="1">
        <f t="shared" si="1"/>
        <v>50.443327230531828</v>
      </c>
      <c r="J7" cm="1">
        <f t="array" ref="J7:J23">LN(H7:H23)</f>
        <v>7.8417009460950124</v>
      </c>
      <c r="K7">
        <f t="shared" si="2"/>
        <v>2.2925347571405443</v>
      </c>
      <c r="L7">
        <v>7.8417009460950124</v>
      </c>
      <c r="S7" s="2">
        <v>400</v>
      </c>
      <c r="T7" s="2">
        <v>120</v>
      </c>
      <c r="U7">
        <v>20</v>
      </c>
      <c r="V7">
        <v>10</v>
      </c>
      <c r="W7">
        <v>6</v>
      </c>
    </row>
    <row r="8" spans="1:23" x14ac:dyDescent="0.25">
      <c r="E8" s="4">
        <v>0.12</v>
      </c>
      <c r="F8" s="4">
        <v>1000</v>
      </c>
      <c r="G8" s="4">
        <v>0.44800000000000001</v>
      </c>
      <c r="H8" s="4">
        <f t="shared" si="0"/>
        <v>2232.1428571428569</v>
      </c>
      <c r="I8" s="1">
        <f t="shared" si="1"/>
        <v>47.245559126153402</v>
      </c>
      <c r="J8">
        <v>7.7107173255492887</v>
      </c>
      <c r="K8">
        <f t="shared" si="2"/>
        <v>2.2925347571405443</v>
      </c>
      <c r="L8">
        <v>7.7107173255492887</v>
      </c>
      <c r="S8" s="2">
        <v>500</v>
      </c>
      <c r="T8" s="2">
        <v>165</v>
      </c>
      <c r="U8">
        <v>22.360679774997898</v>
      </c>
      <c r="V8">
        <v>11.180339887498949</v>
      </c>
      <c r="W8">
        <v>7.180339887498949</v>
      </c>
    </row>
    <row r="9" spans="1:23" x14ac:dyDescent="0.25">
      <c r="E9" s="4">
        <v>0.15</v>
      </c>
      <c r="F9" s="4">
        <v>1000</v>
      </c>
      <c r="G9" s="4">
        <v>0.497</v>
      </c>
      <c r="H9" s="4">
        <f t="shared" si="0"/>
        <v>2012.0724346076458</v>
      </c>
      <c r="I9" s="1">
        <f t="shared" si="1"/>
        <v>44.856130401625663</v>
      </c>
      <c r="J9">
        <v>7.6069205318676456</v>
      </c>
      <c r="K9">
        <f t="shared" si="2"/>
        <v>2.2925347571405443</v>
      </c>
      <c r="L9">
        <v>7.6069205318676456</v>
      </c>
      <c r="S9" s="2">
        <v>800</v>
      </c>
      <c r="T9" s="2">
        <v>310</v>
      </c>
      <c r="U9">
        <v>28.284271247461902</v>
      </c>
      <c r="V9">
        <v>14.142135623730951</v>
      </c>
      <c r="W9">
        <v>10.142135623730951</v>
      </c>
    </row>
    <row r="10" spans="1:23" x14ac:dyDescent="0.25">
      <c r="E10" s="4">
        <v>0.18</v>
      </c>
      <c r="F10" s="4">
        <v>1000</v>
      </c>
      <c r="G10" s="4">
        <v>0.59699999999999998</v>
      </c>
      <c r="H10" s="4">
        <f t="shared" si="0"/>
        <v>1675.0418760469013</v>
      </c>
      <c r="I10" s="1">
        <f t="shared" si="1"/>
        <v>40.927275453502901</v>
      </c>
      <c r="J10">
        <v>7.4235934445716723</v>
      </c>
      <c r="K10">
        <f t="shared" si="2"/>
        <v>2.2925347571405443</v>
      </c>
      <c r="L10">
        <v>7.4235934445716723</v>
      </c>
      <c r="O10" t="s">
        <v>16</v>
      </c>
      <c r="S10" s="2">
        <v>1000</v>
      </c>
      <c r="T10" s="2">
        <v>420</v>
      </c>
      <c r="U10">
        <v>31.622776601683793</v>
      </c>
      <c r="V10">
        <v>15.811388300841896</v>
      </c>
      <c r="W10">
        <v>11.811388300841896</v>
      </c>
    </row>
    <row r="11" spans="1:23" x14ac:dyDescent="0.25">
      <c r="E11" s="4">
        <v>0.21</v>
      </c>
      <c r="F11" s="4">
        <v>1000</v>
      </c>
      <c r="G11" s="4">
        <v>0.73199999999999998</v>
      </c>
      <c r="H11" s="4">
        <f t="shared" si="0"/>
        <v>1366.1202185792349</v>
      </c>
      <c r="I11" s="1">
        <f t="shared" si="1"/>
        <v>36.961063547728642</v>
      </c>
      <c r="J11">
        <v>7.2197300440029624</v>
      </c>
      <c r="K11">
        <f t="shared" si="2"/>
        <v>2.2925347571405443</v>
      </c>
      <c r="L11">
        <v>7.2197300440029624</v>
      </c>
      <c r="O11" t="s">
        <v>17</v>
      </c>
      <c r="R11" s="18" t="s">
        <v>18</v>
      </c>
      <c r="S11" s="19">
        <f>FORECAST(T11,S2:S10,T2:T10)</f>
        <v>871.79202911283051</v>
      </c>
      <c r="T11" s="20">
        <v>348.13</v>
      </c>
    </row>
    <row r="12" spans="1:23" x14ac:dyDescent="0.25">
      <c r="E12" s="4">
        <v>0.24</v>
      </c>
      <c r="F12" s="4">
        <v>1000</v>
      </c>
      <c r="G12" s="4">
        <v>0.88800000000000001</v>
      </c>
      <c r="H12" s="4">
        <f t="shared" si="0"/>
        <v>1126.1261261261261</v>
      </c>
      <c r="I12" s="1">
        <f t="shared" si="1"/>
        <v>33.557802760701215</v>
      </c>
      <c r="J12">
        <v>7.0265388149721044</v>
      </c>
      <c r="K12">
        <f t="shared" si="2"/>
        <v>2.2925347571405443</v>
      </c>
      <c r="L12">
        <v>7.0265388149721044</v>
      </c>
      <c r="S12" s="17"/>
      <c r="T12" s="16"/>
    </row>
    <row r="13" spans="1:23" ht="19.5" x14ac:dyDescent="0.35">
      <c r="E13" s="4">
        <v>0.27</v>
      </c>
      <c r="F13" s="4">
        <v>1000</v>
      </c>
      <c r="G13" s="4">
        <v>0.97699999999999998</v>
      </c>
      <c r="H13" s="4">
        <f t="shared" si="0"/>
        <v>1023.5414534288639</v>
      </c>
      <c r="I13" s="1">
        <f t="shared" si="1"/>
        <v>31.9928344075492</v>
      </c>
      <c r="J13">
        <v>6.9310239059214913</v>
      </c>
      <c r="K13">
        <f t="shared" si="2"/>
        <v>2.2925347571405443</v>
      </c>
      <c r="L13">
        <v>6.9310239059214913</v>
      </c>
      <c r="R13" s="21" t="s">
        <v>20</v>
      </c>
      <c r="S13">
        <f>SQRT(S11)</f>
        <v>29.526124519022648</v>
      </c>
    </row>
    <row r="14" spans="1:23" x14ac:dyDescent="0.25">
      <c r="E14" s="4">
        <v>0.3</v>
      </c>
      <c r="F14" s="4">
        <v>1000</v>
      </c>
      <c r="G14" s="4">
        <v>1.1499999999999999</v>
      </c>
      <c r="H14" s="4">
        <f t="shared" si="0"/>
        <v>869.56521739130437</v>
      </c>
      <c r="I14" s="1">
        <f t="shared" si="1"/>
        <v>29.488391230979428</v>
      </c>
      <c r="J14">
        <v>6.7679933366069784</v>
      </c>
      <c r="K14">
        <f t="shared" si="2"/>
        <v>2.2925347571405443</v>
      </c>
      <c r="L14">
        <v>6.7679933366069784</v>
      </c>
    </row>
    <row r="15" spans="1:23" x14ac:dyDescent="0.25">
      <c r="E15" s="4">
        <v>0.33</v>
      </c>
      <c r="F15" s="4">
        <v>1000</v>
      </c>
      <c r="G15" s="4">
        <v>1.2370000000000001</v>
      </c>
      <c r="H15" s="4">
        <f t="shared" si="0"/>
        <v>808.40743734842351</v>
      </c>
      <c r="I15" s="1">
        <f t="shared" si="1"/>
        <v>28.432506701809171</v>
      </c>
      <c r="J15">
        <v>6.6950661855717861</v>
      </c>
      <c r="K15">
        <f t="shared" si="2"/>
        <v>2.2925347571405443</v>
      </c>
      <c r="L15">
        <v>6.6950661855717861</v>
      </c>
      <c r="S15" t="s">
        <v>21</v>
      </c>
    </row>
    <row r="16" spans="1:23" x14ac:dyDescent="0.25">
      <c r="E16" s="4">
        <v>0.36</v>
      </c>
      <c r="F16" s="4">
        <v>1000</v>
      </c>
      <c r="G16" s="4">
        <v>1.522</v>
      </c>
      <c r="H16" s="4">
        <f t="shared" si="0"/>
        <v>657.03022339027598</v>
      </c>
      <c r="I16" s="1">
        <f t="shared" si="1"/>
        <v>25.6326007925508</v>
      </c>
      <c r="J16">
        <v>6.4877300195426431</v>
      </c>
      <c r="K16">
        <f t="shared" si="2"/>
        <v>2.2925347571405443</v>
      </c>
      <c r="L16">
        <v>6.4877300195426431</v>
      </c>
    </row>
    <row r="17" spans="4:12" x14ac:dyDescent="0.25">
      <c r="E17" s="4">
        <v>0.39</v>
      </c>
      <c r="F17" s="4">
        <v>1000</v>
      </c>
      <c r="G17" s="4">
        <v>1.83</v>
      </c>
      <c r="H17" s="4">
        <f t="shared" si="0"/>
        <v>546.44808743169392</v>
      </c>
      <c r="I17" s="1">
        <f t="shared" si="1"/>
        <v>23.37622911060922</v>
      </c>
      <c r="J17">
        <v>6.3034393121288073</v>
      </c>
      <c r="K17">
        <f t="shared" si="2"/>
        <v>2.2925347571405443</v>
      </c>
      <c r="L17">
        <v>6.3034393121288073</v>
      </c>
    </row>
    <row r="18" spans="4:12" x14ac:dyDescent="0.25">
      <c r="E18" s="4">
        <v>0.42</v>
      </c>
      <c r="F18" s="4">
        <v>1000</v>
      </c>
      <c r="G18" s="4">
        <v>2.0649999999999999</v>
      </c>
      <c r="H18" s="4">
        <f t="shared" si="0"/>
        <v>484.26150121065376</v>
      </c>
      <c r="I18" s="1">
        <f t="shared" si="1"/>
        <v>22.005942406783078</v>
      </c>
      <c r="J18">
        <v>6.1826250525691409</v>
      </c>
      <c r="K18">
        <f t="shared" si="2"/>
        <v>2.2925347571405443</v>
      </c>
      <c r="L18">
        <v>6.1826250525691409</v>
      </c>
    </row>
    <row r="19" spans="4:12" x14ac:dyDescent="0.25">
      <c r="E19" s="4">
        <v>0.45</v>
      </c>
      <c r="F19" s="4">
        <v>1000</v>
      </c>
      <c r="G19" s="4">
        <v>2.09</v>
      </c>
      <c r="H19" s="4">
        <f t="shared" si="0"/>
        <v>478.46889952153111</v>
      </c>
      <c r="I19" s="1">
        <f t="shared" si="1"/>
        <v>21.873931962990355</v>
      </c>
      <c r="J19">
        <v>6.1705912130054177</v>
      </c>
      <c r="K19">
        <f t="shared" si="2"/>
        <v>2.2925347571405443</v>
      </c>
      <c r="L19">
        <v>6.1705912130054177</v>
      </c>
    </row>
    <row r="20" spans="4:12" x14ac:dyDescent="0.25">
      <c r="E20" s="4">
        <v>0.48</v>
      </c>
      <c r="F20" s="4">
        <v>1000</v>
      </c>
      <c r="G20" s="4">
        <v>2.4249999999999998</v>
      </c>
      <c r="H20" s="4">
        <f t="shared" si="0"/>
        <v>412.37113402061857</v>
      </c>
      <c r="I20" s="1">
        <f t="shared" si="1"/>
        <v>20.306923302672381</v>
      </c>
      <c r="J20">
        <v>6.0219237545926907</v>
      </c>
      <c r="K20">
        <f t="shared" si="2"/>
        <v>2.2925347571405443</v>
      </c>
      <c r="L20">
        <v>6.0219237545926907</v>
      </c>
    </row>
    <row r="21" spans="4:12" x14ac:dyDescent="0.25">
      <c r="E21" s="4">
        <v>0.51</v>
      </c>
      <c r="F21" s="4">
        <v>1000</v>
      </c>
      <c r="G21" s="4">
        <v>2.7770000000000001</v>
      </c>
      <c r="H21" s="4">
        <f t="shared" si="0"/>
        <v>360.10082823190493</v>
      </c>
      <c r="I21" s="1">
        <f t="shared" si="1"/>
        <v>18.976322832200786</v>
      </c>
      <c r="J21">
        <v>5.8863840706574742</v>
      </c>
      <c r="K21">
        <f t="shared" si="2"/>
        <v>2.2925347571405443</v>
      </c>
      <c r="L21">
        <v>5.8863840706574742</v>
      </c>
    </row>
    <row r="22" spans="4:12" x14ac:dyDescent="0.25">
      <c r="E22" s="4">
        <v>0.54</v>
      </c>
      <c r="F22" s="4">
        <v>1000</v>
      </c>
      <c r="G22" s="4">
        <v>2.8250000000000002</v>
      </c>
      <c r="H22" s="4">
        <f t="shared" si="0"/>
        <v>353.98230088495575</v>
      </c>
      <c r="I22" s="1">
        <f t="shared" si="1"/>
        <v>18.814417367671947</v>
      </c>
      <c r="J22">
        <v>5.8692469143837327</v>
      </c>
      <c r="K22">
        <f t="shared" si="2"/>
        <v>2.2925347571405443</v>
      </c>
      <c r="L22">
        <v>5.8692469143837327</v>
      </c>
    </row>
    <row r="23" spans="4:12" x14ac:dyDescent="0.25">
      <c r="E23" s="4">
        <v>0.56999999999999995</v>
      </c>
      <c r="F23" s="4">
        <v>1000</v>
      </c>
      <c r="G23" s="4">
        <v>3.0950000000000002</v>
      </c>
      <c r="H23" s="4">
        <f t="shared" si="0"/>
        <v>323.10177705977378</v>
      </c>
      <c r="I23" s="1">
        <f t="shared" si="1"/>
        <v>17.975032046140385</v>
      </c>
      <c r="J23">
        <v>5.7779673728455778</v>
      </c>
      <c r="K23">
        <f t="shared" si="2"/>
        <v>2.2925347571405443</v>
      </c>
      <c r="L23">
        <v>5.7779673728455778</v>
      </c>
    </row>
    <row r="24" spans="4:12" x14ac:dyDescent="0.25">
      <c r="D24" t="s">
        <v>12</v>
      </c>
      <c r="E24" s="5">
        <v>0.6</v>
      </c>
      <c r="K24">
        <f t="shared" si="2"/>
        <v>2.2925347571405443</v>
      </c>
      <c r="L24">
        <f>FORECAST(E24,L3:L23,E3:E23)</f>
        <v>5.4603252780111511</v>
      </c>
    </row>
    <row r="25" spans="4:12" x14ac:dyDescent="0.25">
      <c r="E25" s="5">
        <v>1</v>
      </c>
      <c r="K25">
        <f t="shared" si="2"/>
        <v>2.2925347571405443</v>
      </c>
      <c r="L25">
        <f>FORECAST(E25,L3:L24,E3:E24)</f>
        <v>3.6055371725620926</v>
      </c>
    </row>
    <row r="26" spans="4:12" x14ac:dyDescent="0.25">
      <c r="E26" s="5">
        <v>1.2829999999999999</v>
      </c>
      <c r="K26">
        <f t="shared" si="2"/>
        <v>2.2925347571405443</v>
      </c>
      <c r="L26" s="6">
        <f>FORECAST(E26,L3:L25,E3:E25)</f>
        <v>2.2932745879568834</v>
      </c>
    </row>
  </sheetData>
  <mergeCells count="10">
    <mergeCell ref="A3:A4"/>
    <mergeCell ref="B3:B4"/>
    <mergeCell ref="I1:I2"/>
    <mergeCell ref="E1:E2"/>
    <mergeCell ref="J1:J2"/>
    <mergeCell ref="K1:K2"/>
    <mergeCell ref="L1:L2"/>
    <mergeCell ref="F1:F2"/>
    <mergeCell ref="G1:G2"/>
    <mergeCell ref="H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Pitera (kp306682)</dc:creator>
  <cp:lastModifiedBy>Karol Pitera (kp306682)</cp:lastModifiedBy>
  <dcterms:created xsi:type="dcterms:W3CDTF">2023-10-26T10:46:39Z</dcterms:created>
  <dcterms:modified xsi:type="dcterms:W3CDTF">2023-11-07T18:11:59Z</dcterms:modified>
</cp:coreProperties>
</file>