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275FE58-D47B-42C4-ACF6-86A2AD7EB3F9}" xr6:coauthVersionLast="47" xr6:coauthVersionMax="47" xr10:uidLastSave="{00000000-0000-0000-0000-000000000000}"/>
  <bookViews>
    <workbookView xWindow="-29205" yWindow="1350" windowWidth="27645" windowHeight="18960" xr2:uid="{99E273BC-8019-4094-8E75-1294069FC9F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G11" i="2"/>
  <c r="G7" i="2"/>
  <c r="G19" i="2" s="1"/>
  <c r="I11" i="2"/>
  <c r="I7" i="2"/>
  <c r="I19" i="2" s="1"/>
  <c r="J5" i="1"/>
  <c r="J4" i="1"/>
  <c r="J7" i="1" s="1"/>
  <c r="I12" i="2" l="1"/>
  <c r="I14" i="2" s="1"/>
  <c r="I16" i="2" s="1"/>
  <c r="G12" i="2"/>
  <c r="G14" i="2" s="1"/>
  <c r="G16" i="2" s="1"/>
</calcChain>
</file>

<file path=xl/sharedStrings.xml><?xml version="1.0" encoding="utf-8"?>
<sst xmlns="http://schemas.openxmlformats.org/spreadsheetml/2006/main" count="75" uniqueCount="65">
  <si>
    <t>Price HKD</t>
  </si>
  <si>
    <t>Shares</t>
  </si>
  <si>
    <t>MC HKD</t>
  </si>
  <si>
    <t>Q222</t>
  </si>
  <si>
    <t>Cash RMB</t>
  </si>
  <si>
    <t>Debt RMB</t>
  </si>
  <si>
    <t>EV HKD</t>
  </si>
  <si>
    <t>Main</t>
  </si>
  <si>
    <t>Revenue</t>
  </si>
  <si>
    <t>1H19</t>
  </si>
  <si>
    <t>2H19</t>
  </si>
  <si>
    <t>1H20</t>
  </si>
  <si>
    <t>2H20</t>
  </si>
  <si>
    <t>1H21</t>
  </si>
  <si>
    <t>2H21</t>
  </si>
  <si>
    <t>1H22</t>
  </si>
  <si>
    <t>2H22</t>
  </si>
  <si>
    <t>COGS</t>
  </si>
  <si>
    <t>Gross Profit</t>
  </si>
  <si>
    <t>S&amp;M</t>
  </si>
  <si>
    <t>Admin</t>
  </si>
  <si>
    <t>R&amp;D</t>
  </si>
  <si>
    <t>Operating Expenses</t>
  </si>
  <si>
    <t>Operating Income</t>
  </si>
  <si>
    <t>Taxes</t>
  </si>
  <si>
    <t>Net Income</t>
  </si>
  <si>
    <t>Interest Expense</t>
  </si>
  <si>
    <t>Pretax Income</t>
  </si>
  <si>
    <t>CFFO</t>
  </si>
  <si>
    <t>Revenue y/y</t>
  </si>
  <si>
    <t>Gross Margin</t>
  </si>
  <si>
    <t>18 facilities</t>
  </si>
  <si>
    <t>10 China</t>
  </si>
  <si>
    <t>3 US</t>
  </si>
  <si>
    <t>Projects</t>
  </si>
  <si>
    <t>Late-Phase</t>
  </si>
  <si>
    <t>Ongoing CMO</t>
  </si>
  <si>
    <t>Backlog</t>
  </si>
  <si>
    <t>DP5</t>
  </si>
  <si>
    <t>DP3</t>
  </si>
  <si>
    <t>ADC facility</t>
  </si>
  <si>
    <t>sqm</t>
  </si>
  <si>
    <t>MFG1</t>
  </si>
  <si>
    <t>biologics</t>
  </si>
  <si>
    <t>China</t>
  </si>
  <si>
    <t>MFG2</t>
  </si>
  <si>
    <t>MFG3</t>
  </si>
  <si>
    <t>Shanghai</t>
  </si>
  <si>
    <t>MFG4</t>
  </si>
  <si>
    <t>MFG5</t>
  </si>
  <si>
    <t>largest single-use bioreactor-based cGMP biologics facility</t>
  </si>
  <si>
    <t>MFG13</t>
  </si>
  <si>
    <t>Hangzhou</t>
  </si>
  <si>
    <t>MFG14</t>
  </si>
  <si>
    <t>MFG20</t>
  </si>
  <si>
    <t>MFG21</t>
  </si>
  <si>
    <t>Suzhou</t>
  </si>
  <si>
    <t>DP1</t>
  </si>
  <si>
    <t>DP2</t>
  </si>
  <si>
    <t>DP4</t>
  </si>
  <si>
    <t>DP7</t>
  </si>
  <si>
    <t>Germany</t>
  </si>
  <si>
    <t>DP8</t>
  </si>
  <si>
    <t>DP9</t>
  </si>
  <si>
    <t>DP11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</si>
</sst>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35092</xdr:colOff>
      <xdr:row>0</xdr:row>
      <xdr:rowOff>45118</xdr:rowOff>
    </xdr:from>
    <xdr:to>
      <xdr:col>9</xdr:col>
      <xdr:colOff>35092</xdr:colOff>
      <xdr:row>26</xdr:row>
      <xdr:rowOff>120316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5CF4877-28D8-E687-2E55-4360E8C4BAF0}"/>
            </a:ext>
          </a:extLst>
        </xdr:cNvPr>
        <xdr:cNvCxnSpPr/>
      </xdr:nvCxnSpPr>
      <xdr:spPr>
        <a:xfrm>
          <a:off x="5870408" y="45118"/>
          <a:ext cx="0" cy="39253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9137-13D8-4399-9916-3B3FC4374B6A}">
  <dimension ref="B2:K20"/>
  <sheetViews>
    <sheetView tabSelected="1" zoomScale="190" zoomScaleNormal="190" workbookViewId="0">
      <selection activeCell="A12" sqref="A12"/>
    </sheetView>
  </sheetViews>
  <sheetFormatPr defaultRowHeight="12.75" x14ac:dyDescent="0.2"/>
  <cols>
    <col min="9" max="9" width="10.85546875" customWidth="1"/>
    <col min="10" max="10" width="11.140625" bestFit="1" customWidth="1"/>
  </cols>
  <sheetData>
    <row r="2" spans="2:11" x14ac:dyDescent="0.2">
      <c r="F2" t="s">
        <v>41</v>
      </c>
      <c r="I2" t="s">
        <v>0</v>
      </c>
      <c r="J2" s="1">
        <v>48.3</v>
      </c>
    </row>
    <row r="3" spans="2:11" x14ac:dyDescent="0.2">
      <c r="D3" t="s">
        <v>57</v>
      </c>
      <c r="G3" t="s">
        <v>44</v>
      </c>
      <c r="I3" t="s">
        <v>1</v>
      </c>
      <c r="J3" s="2">
        <v>4263.5283170000002</v>
      </c>
      <c r="K3" s="4" t="s">
        <v>3</v>
      </c>
    </row>
    <row r="4" spans="2:11" x14ac:dyDescent="0.2">
      <c r="B4" t="s">
        <v>31</v>
      </c>
      <c r="D4" t="s">
        <v>58</v>
      </c>
      <c r="I4" t="s">
        <v>2</v>
      </c>
      <c r="J4" s="2">
        <f>+J2*J3</f>
        <v>205928.41771109999</v>
      </c>
      <c r="K4" s="4"/>
    </row>
    <row r="5" spans="2:11" x14ac:dyDescent="0.2">
      <c r="B5" t="s">
        <v>32</v>
      </c>
      <c r="D5" t="s">
        <v>39</v>
      </c>
      <c r="E5" t="s">
        <v>40</v>
      </c>
      <c r="F5">
        <v>6000</v>
      </c>
      <c r="I5" t="s">
        <v>4</v>
      </c>
      <c r="J5" s="2">
        <f>8135.29+335.57+218.241+1393.441</f>
        <v>10082.542000000001</v>
      </c>
      <c r="K5" s="4" t="s">
        <v>3</v>
      </c>
    </row>
    <row r="6" spans="2:11" x14ac:dyDescent="0.2">
      <c r="B6" t="s">
        <v>33</v>
      </c>
      <c r="D6" t="s">
        <v>59</v>
      </c>
      <c r="G6" t="s">
        <v>44</v>
      </c>
      <c r="I6" t="s">
        <v>5</v>
      </c>
      <c r="J6" s="2">
        <v>2347.1640000000002</v>
      </c>
      <c r="K6" s="4" t="s">
        <v>3</v>
      </c>
    </row>
    <row r="7" spans="2:11" x14ac:dyDescent="0.2">
      <c r="D7" t="s">
        <v>38</v>
      </c>
      <c r="I7" t="s">
        <v>6</v>
      </c>
      <c r="J7" s="2">
        <f>+J4-J5+J6</f>
        <v>198193.03971109999</v>
      </c>
    </row>
    <row r="8" spans="2:11" x14ac:dyDescent="0.2">
      <c r="D8" t="s">
        <v>60</v>
      </c>
      <c r="G8" t="s">
        <v>61</v>
      </c>
      <c r="J8" s="2"/>
    </row>
    <row r="9" spans="2:11" x14ac:dyDescent="0.2">
      <c r="D9" t="s">
        <v>62</v>
      </c>
      <c r="G9" t="s">
        <v>52</v>
      </c>
      <c r="J9" s="2"/>
    </row>
    <row r="10" spans="2:11" x14ac:dyDescent="0.2">
      <c r="D10" t="s">
        <v>63</v>
      </c>
      <c r="G10" t="s">
        <v>52</v>
      </c>
      <c r="J10" s="2"/>
    </row>
    <row r="11" spans="2:11" x14ac:dyDescent="0.2">
      <c r="D11" t="s">
        <v>64</v>
      </c>
      <c r="G11" t="s">
        <v>56</v>
      </c>
      <c r="J11" s="2"/>
    </row>
    <row r="12" spans="2:11" x14ac:dyDescent="0.2">
      <c r="D12" t="s">
        <v>42</v>
      </c>
      <c r="E12" t="s">
        <v>43</v>
      </c>
      <c r="G12" t="s">
        <v>44</v>
      </c>
    </row>
    <row r="13" spans="2:11" x14ac:dyDescent="0.2">
      <c r="D13" t="s">
        <v>45</v>
      </c>
      <c r="E13" t="s">
        <v>43</v>
      </c>
      <c r="J13" s="2"/>
    </row>
    <row r="14" spans="2:11" x14ac:dyDescent="0.2">
      <c r="D14" t="s">
        <v>46</v>
      </c>
      <c r="G14" t="s">
        <v>47</v>
      </c>
    </row>
    <row r="15" spans="2:11" x14ac:dyDescent="0.2">
      <c r="D15" t="s">
        <v>48</v>
      </c>
    </row>
    <row r="16" spans="2:11" x14ac:dyDescent="0.2">
      <c r="D16" t="s">
        <v>49</v>
      </c>
      <c r="E16" t="s">
        <v>50</v>
      </c>
    </row>
    <row r="17" spans="4:7" x14ac:dyDescent="0.2">
      <c r="D17" t="s">
        <v>51</v>
      </c>
      <c r="G17" t="s">
        <v>52</v>
      </c>
    </row>
    <row r="18" spans="4:7" x14ac:dyDescent="0.2">
      <c r="D18" t="s">
        <v>53</v>
      </c>
      <c r="G18" t="s">
        <v>52</v>
      </c>
    </row>
    <row r="19" spans="4:7" x14ac:dyDescent="0.2">
      <c r="D19" t="s">
        <v>54</v>
      </c>
      <c r="G19" t="s">
        <v>52</v>
      </c>
    </row>
    <row r="20" spans="4:7" x14ac:dyDescent="0.2">
      <c r="D20" t="s">
        <v>55</v>
      </c>
      <c r="G20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4915-EFB4-44A0-922C-14F2DE10C3FB}">
  <dimension ref="A1:J2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2.75" x14ac:dyDescent="0.2"/>
  <cols>
    <col min="1" max="1" width="5" bestFit="1" customWidth="1"/>
    <col min="2" max="2" width="18.28515625" customWidth="1"/>
    <col min="3" max="10" width="9.140625" style="4"/>
  </cols>
  <sheetData>
    <row r="1" spans="1:10" x14ac:dyDescent="0.2">
      <c r="A1" s="8" t="s">
        <v>7</v>
      </c>
    </row>
    <row r="2" spans="1:10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0" s="2" customFormat="1" x14ac:dyDescent="0.2">
      <c r="B3" s="2" t="s">
        <v>37</v>
      </c>
      <c r="C3" s="5"/>
      <c r="D3" s="5"/>
      <c r="E3" s="5"/>
      <c r="F3" s="5"/>
      <c r="G3" s="5">
        <v>12465</v>
      </c>
      <c r="H3" s="5"/>
      <c r="I3" s="5">
        <v>18467</v>
      </c>
      <c r="J3" s="5"/>
    </row>
    <row r="5" spans="1:10" s="3" customFormat="1" x14ac:dyDescent="0.2">
      <c r="B5" s="3" t="s">
        <v>8</v>
      </c>
      <c r="C5" s="6"/>
      <c r="D5" s="6"/>
      <c r="E5" s="6"/>
      <c r="F5" s="6"/>
      <c r="G5" s="6">
        <v>4406.7539999999999</v>
      </c>
      <c r="H5" s="6"/>
      <c r="I5" s="6">
        <v>7206.44</v>
      </c>
      <c r="J5" s="6"/>
    </row>
    <row r="6" spans="1:10" x14ac:dyDescent="0.2">
      <c r="B6" t="s">
        <v>17</v>
      </c>
      <c r="F6" s="5"/>
      <c r="G6" s="5">
        <v>2109.9209999999998</v>
      </c>
      <c r="I6" s="5">
        <v>3793.2330000000002</v>
      </c>
    </row>
    <row r="7" spans="1:10" x14ac:dyDescent="0.2">
      <c r="B7" t="s">
        <v>18</v>
      </c>
      <c r="F7" s="5"/>
      <c r="G7" s="5">
        <f>+G5-G6</f>
        <v>2296.8330000000001</v>
      </c>
      <c r="I7" s="5">
        <f>+I5-I6</f>
        <v>3413.2069999999994</v>
      </c>
    </row>
    <row r="8" spans="1:10" s="2" customFormat="1" x14ac:dyDescent="0.2">
      <c r="B8" s="2" t="s">
        <v>19</v>
      </c>
      <c r="C8" s="5"/>
      <c r="D8" s="5"/>
      <c r="E8" s="5"/>
      <c r="F8" s="5"/>
      <c r="G8" s="5">
        <v>60.356000000000002</v>
      </c>
      <c r="H8" s="5"/>
      <c r="I8" s="5">
        <v>67.102999999999994</v>
      </c>
      <c r="J8" s="5"/>
    </row>
    <row r="9" spans="1:10" s="2" customFormat="1" x14ac:dyDescent="0.2">
      <c r="B9" s="2" t="s">
        <v>20</v>
      </c>
      <c r="C9" s="5"/>
      <c r="D9" s="5"/>
      <c r="E9" s="5"/>
      <c r="F9" s="5"/>
      <c r="G9" s="5">
        <v>347.64</v>
      </c>
      <c r="H9" s="5"/>
      <c r="I9" s="5">
        <v>520.11199999999997</v>
      </c>
      <c r="J9" s="5"/>
    </row>
    <row r="10" spans="1:10" s="2" customFormat="1" x14ac:dyDescent="0.2">
      <c r="B10" s="2" t="s">
        <v>21</v>
      </c>
      <c r="C10" s="5"/>
      <c r="D10" s="5"/>
      <c r="E10" s="5"/>
      <c r="F10" s="5"/>
      <c r="G10" s="5">
        <v>115.375</v>
      </c>
      <c r="H10" s="5"/>
      <c r="I10" s="5">
        <v>271.12799999999999</v>
      </c>
      <c r="J10" s="5"/>
    </row>
    <row r="11" spans="1:10" x14ac:dyDescent="0.2">
      <c r="B11" s="2" t="s">
        <v>22</v>
      </c>
      <c r="F11" s="5"/>
      <c r="G11" s="5">
        <f>SUM(G8:G10)</f>
        <v>523.37099999999998</v>
      </c>
      <c r="I11" s="5">
        <f>SUM(I8:I10)</f>
        <v>858.34299999999985</v>
      </c>
    </row>
    <row r="12" spans="1:10" x14ac:dyDescent="0.2">
      <c r="B12" s="2" t="s">
        <v>23</v>
      </c>
      <c r="F12" s="5"/>
      <c r="G12" s="5">
        <f>G7-G11</f>
        <v>1773.462</v>
      </c>
      <c r="I12" s="5">
        <f>I7-I11</f>
        <v>2554.8639999999996</v>
      </c>
    </row>
    <row r="13" spans="1:10" x14ac:dyDescent="0.2">
      <c r="B13" s="2" t="s">
        <v>26</v>
      </c>
      <c r="F13" s="5"/>
      <c r="G13" s="5">
        <v>-20.873999999999999</v>
      </c>
      <c r="I13" s="5">
        <v>-22.661000000000001</v>
      </c>
    </row>
    <row r="14" spans="1:10" x14ac:dyDescent="0.2">
      <c r="B14" s="2" t="s">
        <v>27</v>
      </c>
      <c r="F14" s="5"/>
      <c r="G14" s="5">
        <f>+G12+G13</f>
        <v>1752.588</v>
      </c>
      <c r="I14" s="5">
        <f>+I12+I13</f>
        <v>2532.2029999999995</v>
      </c>
    </row>
    <row r="15" spans="1:10" x14ac:dyDescent="0.2">
      <c r="B15" s="2" t="s">
        <v>24</v>
      </c>
      <c r="F15" s="5"/>
      <c r="G15" s="5">
        <v>308.91000000000003</v>
      </c>
      <c r="I15" s="5">
        <v>308.91000000000003</v>
      </c>
    </row>
    <row r="16" spans="1:10" x14ac:dyDescent="0.2">
      <c r="B16" s="2" t="s">
        <v>25</v>
      </c>
      <c r="F16" s="5"/>
      <c r="G16" s="5">
        <f>+G14-G15</f>
        <v>1443.6779999999999</v>
      </c>
      <c r="I16" s="5">
        <f>+I14-I15</f>
        <v>2223.2929999999997</v>
      </c>
    </row>
    <row r="18" spans="2:9" x14ac:dyDescent="0.2">
      <c r="B18" s="2" t="s">
        <v>29</v>
      </c>
      <c r="I18" s="7">
        <f>+I5/G5-1</f>
        <v>0.63531706103857855</v>
      </c>
    </row>
    <row r="19" spans="2:9" x14ac:dyDescent="0.2">
      <c r="B19" s="2" t="s">
        <v>30</v>
      </c>
      <c r="G19" s="7">
        <f>G7/G5</f>
        <v>0.52120744656951579</v>
      </c>
      <c r="I19" s="7">
        <f>I7/I5</f>
        <v>0.47363288947108412</v>
      </c>
    </row>
    <row r="21" spans="2:9" x14ac:dyDescent="0.2">
      <c r="B21" s="2" t="s">
        <v>28</v>
      </c>
      <c r="G21" s="5">
        <v>798.005</v>
      </c>
      <c r="H21" s="5"/>
      <c r="I21" s="5">
        <v>1457.9179999999999</v>
      </c>
    </row>
    <row r="24" spans="2:9" x14ac:dyDescent="0.2">
      <c r="B24" t="s">
        <v>34</v>
      </c>
      <c r="H24" s="4">
        <v>480</v>
      </c>
    </row>
    <row r="25" spans="2:9" x14ac:dyDescent="0.2">
      <c r="B25" t="s">
        <v>35</v>
      </c>
      <c r="H25" s="4">
        <v>32</v>
      </c>
    </row>
    <row r="26" spans="2:9" x14ac:dyDescent="0.2">
      <c r="B26" t="s">
        <v>36</v>
      </c>
      <c r="H26" s="4">
        <v>9</v>
      </c>
    </row>
  </sheetData>
  <hyperlinks>
    <hyperlink ref="A1" location="Main!A1" display="Main" xr:uid="{823F2551-A213-47B6-9DC3-09C966B1AFC5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2022-10-04T20:22:16Z</dcterms:created>
  <dcterms:modified xsi:type="dcterms:W3CDTF">2022-12-23T03:53:17Z</dcterms:modified>
</cp:coreProperties>
</file>