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0DCEAC-FD0C-4FD5-A20A-FA21BED2A3DA}" xr6:coauthVersionLast="47" xr6:coauthVersionMax="47" xr10:uidLastSave="{00000000-0000-0000-0000-000000000000}"/>
  <bookViews>
    <workbookView xWindow="16155" yWindow="2085" windowWidth="24810" windowHeight="17385" activeTab="1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" i="2" l="1"/>
  <c r="D75" i="2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W58" i="2" s="1"/>
  <c r="X67" i="2"/>
  <c r="X62" i="2"/>
  <c r="X56" i="2"/>
  <c r="X50" i="2"/>
  <c r="M7" i="1"/>
  <c r="M6" i="1"/>
  <c r="M5" i="1"/>
  <c r="X58" i="2" l="1"/>
  <c r="X68" i="2"/>
  <c r="S37" i="2"/>
  <c r="S39" i="2" s="1"/>
  <c r="S41" i="2" s="1"/>
  <c r="S42" i="2" s="1"/>
  <c r="W47" i="2"/>
  <c r="W37" i="2"/>
  <c r="W39" i="2" s="1"/>
  <c r="W41" i="2" s="1"/>
  <c r="W42" i="2" s="1"/>
  <c r="W68" i="2"/>
  <c r="X9" i="2" l="1"/>
  <c r="W9" i="2"/>
  <c r="V9" i="2"/>
  <c r="T9" i="2"/>
  <c r="X5" i="2"/>
  <c r="W5" i="2"/>
  <c r="V5" i="2"/>
  <c r="T5" i="2"/>
  <c r="M4" i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<sst xmlns="http://schemas.openxmlformats.org/spreadsheetml/2006/main" count="93" uniqueCount="86">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</sst>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0</xdr:row>
      <xdr:rowOff>66675</xdr:rowOff>
    </xdr:from>
    <xdr:to>
      <xdr:col>24</xdr:col>
      <xdr:colOff>28575</xdr:colOff>
      <xdr:row>84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7953375" y="66675"/>
          <a:ext cx="0" cy="13716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7"/>
  <sheetViews>
    <sheetView workbookViewId="0">
      <selection activeCell="B2" sqref="B2"/>
    </sheetView>
  </sheetViews>
  <sheetFormatPr defaultRowHeight="12.75" x14ac:dyDescent="0.2"/>
  <cols>
    <col min="1" max="1" width="3" customWidth="1"/>
  </cols>
  <sheetData>
    <row r="2" spans="12:14" x14ac:dyDescent="0.2">
      <c r="L2" t="s">
        <v>0</v>
      </c>
      <c r="M2" s="1">
        <v>544.42999999999995</v>
      </c>
    </row>
    <row r="3" spans="12:14" x14ac:dyDescent="0.2">
      <c r="L3" t="s">
        <v>1</v>
      </c>
      <c r="M3" s="3">
        <v>935.38270999999997</v>
      </c>
      <c r="N3" s="2" t="s">
        <v>17</v>
      </c>
    </row>
    <row r="4" spans="12:14" x14ac:dyDescent="0.2">
      <c r="L4" t="s">
        <v>2</v>
      </c>
      <c r="M4" s="3">
        <f>+M2*M3</f>
        <v>509250.40880529996</v>
      </c>
    </row>
    <row r="5" spans="12:14" x14ac:dyDescent="0.2">
      <c r="L5" t="s">
        <v>3</v>
      </c>
      <c r="M5" s="3">
        <f>24612+3352+42427</f>
        <v>70391</v>
      </c>
      <c r="N5" s="2" t="s">
        <v>17</v>
      </c>
    </row>
    <row r="6" spans="12:14" x14ac:dyDescent="0.2">
      <c r="L6" t="s">
        <v>4</v>
      </c>
      <c r="M6" s="3">
        <f>5592+22978+45799</f>
        <v>74369</v>
      </c>
      <c r="N6" s="2" t="s">
        <v>17</v>
      </c>
    </row>
    <row r="7" spans="12:14" x14ac:dyDescent="0.2">
      <c r="L7" t="s">
        <v>5</v>
      </c>
      <c r="M7" s="3">
        <f>+M4-M5+M6</f>
        <v>513228.40880529996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Z75"/>
  <sheetViews>
    <sheetView tabSelected="1" zoomScale="190" zoomScaleNormal="190" workbookViewId="0">
      <pane xSplit="2" ySplit="2" topLeftCell="V14" activePane="bottomRight" state="frozen"/>
      <selection pane="topRight" activeCell="C1" sqref="C1"/>
      <selection pane="bottomLeft" activeCell="A3" sqref="A3"/>
      <selection pane="bottomRight" activeCell="AB22" sqref="AB22"/>
    </sheetView>
  </sheetViews>
  <sheetFormatPr defaultRowHeight="12.75" x14ac:dyDescent="0.2"/>
  <cols>
    <col min="1" max="1" width="5" bestFit="1" customWidth="1"/>
    <col min="2" max="2" width="22.42578125" customWidth="1"/>
    <col min="3" max="26" width="9.140625" style="2"/>
  </cols>
  <sheetData>
    <row r="1" spans="1:26" x14ac:dyDescent="0.2">
      <c r="A1" s="11" t="s">
        <v>6</v>
      </c>
    </row>
    <row r="2" spans="1:26" x14ac:dyDescent="0.2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</row>
    <row r="3" spans="1:26" s="3" customFormat="1" x14ac:dyDescent="0.2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</row>
    <row r="4" spans="1:26" s="3" customFormat="1" x14ac:dyDescent="0.2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</row>
    <row r="5" spans="1:26" s="3" customFormat="1" x14ac:dyDescent="0.2">
      <c r="B5" s="3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+T4+T3</f>
        <v>26235</v>
      </c>
      <c r="U5" s="4"/>
      <c r="V5" s="4">
        <f t="shared" ref="V5:X5" si="0">+V4+V3</f>
        <v>26580</v>
      </c>
      <c r="W5" s="4">
        <f t="shared" si="0"/>
        <v>26410</v>
      </c>
      <c r="X5" s="4">
        <f t="shared" si="0"/>
        <v>26490</v>
      </c>
      <c r="Y5" s="4"/>
      <c r="Z5" s="4"/>
    </row>
    <row r="6" spans="1:26" s="3" customFormat="1" x14ac:dyDescent="0.2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</row>
    <row r="7" spans="1:26" s="3" customFormat="1" x14ac:dyDescent="0.2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</row>
    <row r="8" spans="1:26" s="3" customFormat="1" x14ac:dyDescent="0.2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</row>
    <row r="9" spans="1:26" s="3" customFormat="1" x14ac:dyDescent="0.2">
      <c r="B9" s="3" t="s">
        <v>52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f>SUM(T6:T8)</f>
        <v>17905</v>
      </c>
      <c r="U9" s="4"/>
      <c r="V9" s="4">
        <f t="shared" ref="V9:X9" si="1">SUM(V6:V8)</f>
        <v>18540</v>
      </c>
      <c r="W9" s="4">
        <f t="shared" si="1"/>
        <v>19055</v>
      </c>
      <c r="X9" s="4">
        <f t="shared" si="1"/>
        <v>19290</v>
      </c>
      <c r="Y9" s="4"/>
      <c r="Z9" s="4"/>
    </row>
    <row r="10" spans="1:26" s="3" customFormat="1" x14ac:dyDescent="0.2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</row>
    <row r="11" spans="1:26" s="3" customFormat="1" x14ac:dyDescent="0.2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</row>
    <row r="12" spans="1:26" s="3" customForma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" customFormat="1" x14ac:dyDescent="0.2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26" s="3" customFormat="1" x14ac:dyDescent="0.2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26" s="3" customFormat="1" x14ac:dyDescent="0.2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26" s="3" customFormat="1" x14ac:dyDescent="0.2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</row>
    <row r="18" spans="2:26" s="3" customFormat="1" x14ac:dyDescent="0.2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</row>
    <row r="19" spans="2:26" s="3" customFormat="1" x14ac:dyDescent="0.2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</row>
    <row r="20" spans="2:26" s="3" customFormat="1" x14ac:dyDescent="0.2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</row>
    <row r="21" spans="2:26" s="3" customFormat="1" x14ac:dyDescent="0.2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</row>
    <row r="22" spans="2:26" s="3" customFormat="1" x14ac:dyDescent="0.2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</row>
    <row r="23" spans="2:26" s="3" customFormat="1" x14ac:dyDescent="0.2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</row>
    <row r="24" spans="2:26" s="3" customFormat="1" x14ac:dyDescent="0.2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</row>
    <row r="26" spans="2:26" x14ac:dyDescent="0.2">
      <c r="B26" t="s">
        <v>34</v>
      </c>
      <c r="T26" s="4">
        <f>T28-T33</f>
        <v>9687</v>
      </c>
      <c r="X26" s="4">
        <f>X28-X33</f>
        <v>11803</v>
      </c>
    </row>
    <row r="28" spans="2:26" s="3" customFormat="1" x14ac:dyDescent="0.2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</row>
    <row r="29" spans="2:26" s="3" customFormat="1" x14ac:dyDescent="0.2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</row>
    <row r="30" spans="2:26" s="3" customFormat="1" x14ac:dyDescent="0.2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</row>
    <row r="31" spans="2:26" s="3" customFormat="1" x14ac:dyDescent="0.2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</row>
    <row r="32" spans="2:26" s="5" customFormat="1" x14ac:dyDescent="0.2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2">SUM(S28:S31)</f>
        <v>70196</v>
      </c>
      <c r="T32" s="6">
        <f>SUM(T28:T31)</f>
        <v>71321</v>
      </c>
      <c r="U32" s="6"/>
      <c r="V32" s="6"/>
      <c r="W32" s="6">
        <f t="shared" ref="W32" si="3">SUM(W28:W31)</f>
        <v>80149</v>
      </c>
      <c r="X32" s="6">
        <f>SUM(X28:X31)</f>
        <v>80332</v>
      </c>
      <c r="Y32" s="6"/>
      <c r="Z32" s="6"/>
    </row>
    <row r="33" spans="2:26" s="3" customFormat="1" x14ac:dyDescent="0.2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</row>
    <row r="34" spans="2:26" s="3" customFormat="1" x14ac:dyDescent="0.2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</row>
    <row r="35" spans="2:26" s="3" customFormat="1" x14ac:dyDescent="0.2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</row>
    <row r="36" spans="2:26" s="3" customFormat="1" x14ac:dyDescent="0.2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4">SUM(S33:S35)</f>
        <v>62699</v>
      </c>
      <c r="T36" s="4">
        <f>SUM(T33:T35)</f>
        <v>64565</v>
      </c>
      <c r="U36" s="4"/>
      <c r="V36" s="4"/>
      <c r="W36" s="4">
        <f t="shared" ref="W36" si="5">SUM(W33:W35)</f>
        <v>72411</v>
      </c>
      <c r="X36" s="4">
        <f>SUM(X33:X35)</f>
        <v>72398</v>
      </c>
      <c r="Y36" s="4"/>
      <c r="Z36" s="4"/>
    </row>
    <row r="37" spans="2:26" s="3" customFormat="1" x14ac:dyDescent="0.2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6">S32-S36</f>
        <v>7497</v>
      </c>
      <c r="T37" s="4">
        <f>T32-T36</f>
        <v>6756</v>
      </c>
      <c r="U37" s="4"/>
      <c r="V37" s="4"/>
      <c r="W37" s="4">
        <f t="shared" ref="W37" si="7">W32-W36</f>
        <v>7738</v>
      </c>
      <c r="X37" s="4">
        <f>X32-X36</f>
        <v>7934</v>
      </c>
      <c r="Y37" s="4"/>
      <c r="Z37" s="4"/>
    </row>
    <row r="38" spans="2:26" s="3" customFormat="1" x14ac:dyDescent="0.2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</row>
    <row r="39" spans="2:26" s="3" customFormat="1" x14ac:dyDescent="0.2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8">+S37+S38</f>
        <v>7100</v>
      </c>
      <c r="T39" s="4">
        <f>+T37+T38</f>
        <v>6346</v>
      </c>
      <c r="U39" s="4"/>
      <c r="V39" s="4"/>
      <c r="W39" s="4">
        <f t="shared" ref="W39" si="9">+W37+W38</f>
        <v>7305</v>
      </c>
      <c r="X39" s="4">
        <f>+X37+X38</f>
        <v>7467</v>
      </c>
      <c r="Y39" s="4"/>
      <c r="Z39" s="4"/>
    </row>
    <row r="40" spans="2:26" s="3" customFormat="1" x14ac:dyDescent="0.2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</row>
    <row r="41" spans="2:26" s="3" customFormat="1" x14ac:dyDescent="0.2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10">+S39-S40</f>
        <v>5620</v>
      </c>
      <c r="T41" s="4">
        <f>+T39-T40</f>
        <v>5150</v>
      </c>
      <c r="U41" s="4"/>
      <c r="V41" s="4"/>
      <c r="W41" s="4">
        <f t="shared" ref="W41" si="11">+W39-W40</f>
        <v>5815</v>
      </c>
      <c r="X41" s="4">
        <f>+X39-X40</f>
        <v>6001</v>
      </c>
      <c r="Y41" s="4"/>
      <c r="Z41" s="4"/>
    </row>
    <row r="42" spans="2:26" x14ac:dyDescent="0.2">
      <c r="B42" s="3" t="s">
        <v>33</v>
      </c>
      <c r="S42" s="7">
        <f t="shared" ref="S42" si="12">S41/S43</f>
        <v>5.8725182863113901</v>
      </c>
      <c r="T42" s="7">
        <f>T41/T43</f>
        <v>5.3870292887029292</v>
      </c>
      <c r="W42" s="7">
        <f t="shared" ref="W42" si="13">W41/W43</f>
        <v>6.0953878406708597</v>
      </c>
      <c r="X42" s="7">
        <f>X41/X43</f>
        <v>6.3168421052631576</v>
      </c>
    </row>
    <row r="43" spans="2:26" x14ac:dyDescent="0.2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</row>
    <row r="45" spans="2:26" s="9" customFormat="1" x14ac:dyDescent="0.2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14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/>
      <c r="Z45" s="10"/>
    </row>
    <row r="47" spans="2:26" x14ac:dyDescent="0.2">
      <c r="B47" t="s">
        <v>36</v>
      </c>
      <c r="W47" s="8">
        <f>W32/S32-1</f>
        <v>0.1417887059091687</v>
      </c>
      <c r="X47" s="8">
        <f>X32/T32-1</f>
        <v>0.12634427447736285</v>
      </c>
    </row>
    <row r="48" spans="2:26" x14ac:dyDescent="0.2">
      <c r="B48" t="s">
        <v>37</v>
      </c>
      <c r="W48" s="8">
        <f>W28/S28-1</f>
        <v>0.15470569152579028</v>
      </c>
      <c r="X48" s="8">
        <f>X28/T28-1</f>
        <v>0.13627229562712295</v>
      </c>
    </row>
    <row r="50" spans="2:26" s="3" customFormat="1" x14ac:dyDescent="0.2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</row>
    <row r="51" spans="2:26" s="3" customFormat="1" x14ac:dyDescent="0.2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</row>
    <row r="52" spans="2:26" s="3" customFormat="1" x14ac:dyDescent="0.2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</row>
    <row r="53" spans="2:26" s="3" customFormat="1" x14ac:dyDescent="0.2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</row>
    <row r="54" spans="2:26" s="3" customFormat="1" x14ac:dyDescent="0.2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</row>
    <row r="55" spans="2:26" s="3" customFormat="1" x14ac:dyDescent="0.2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</row>
    <row r="56" spans="2:26" s="3" customFormat="1" x14ac:dyDescent="0.2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</row>
    <row r="57" spans="2:26" s="3" customFormat="1" x14ac:dyDescent="0.2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</row>
    <row r="58" spans="2:26" s="3" customFormat="1" x14ac:dyDescent="0.2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15">SUM(W50:W57)</f>
        <v>221238</v>
      </c>
      <c r="X58" s="4">
        <f>SUM(X50:X57)</f>
        <v>230172</v>
      </c>
      <c r="Y58" s="4"/>
      <c r="Z58" s="4"/>
    </row>
    <row r="60" spans="2:26" s="3" customFormat="1" x14ac:dyDescent="0.2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</row>
    <row r="61" spans="2:26" s="3" customFormat="1" x14ac:dyDescent="0.2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</row>
    <row r="62" spans="2:26" s="3" customFormat="1" x14ac:dyDescent="0.2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</row>
    <row r="63" spans="2:26" s="3" customFormat="1" x14ac:dyDescent="0.2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</row>
    <row r="64" spans="2:26" s="3" customFormat="1" x14ac:dyDescent="0.2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</row>
    <row r="65" spans="2:26" s="3" customFormat="1" x14ac:dyDescent="0.2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</row>
    <row r="66" spans="2:26" s="3" customFormat="1" x14ac:dyDescent="0.2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</row>
    <row r="67" spans="2:26" s="3" customFormat="1" x14ac:dyDescent="0.2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</row>
    <row r="68" spans="2:26" s="3" customFormat="1" x14ac:dyDescent="0.2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16">SUM(W60:W67)</f>
        <v>221238</v>
      </c>
      <c r="X68" s="4">
        <f>SUM(X60:X67)</f>
        <v>230172</v>
      </c>
      <c r="Y68" s="4"/>
      <c r="Z68" s="4"/>
    </row>
    <row r="75" spans="2:26" x14ac:dyDescent="0.2">
      <c r="B75" t="s">
        <v>85</v>
      </c>
      <c r="C75" s="2">
        <v>-468</v>
      </c>
      <c r="D75" s="2">
        <f>-704-C75</f>
        <v>-236</v>
      </c>
      <c r="E75" s="2">
        <f>-908-D75-C75</f>
        <v>-204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2022-08-18T19:07:42Z</dcterms:created>
  <dcterms:modified xsi:type="dcterms:W3CDTF">2023-02-20T20:46:47Z</dcterms:modified>
</cp:coreProperties>
</file>