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3BD9C57-A7DC-4717-B5ED-D375E8D10166}" xr6:coauthVersionLast="47" xr6:coauthVersionMax="47" xr10:uidLastSave="{00000000-0000-0000-0000-000000000000}"/>
  <bookViews>
    <workbookView xWindow="21780" yWindow="3360" windowWidth="29310" windowHeight="17115" xr2:uid="{F38F0D3C-7665-4338-A3F8-E428269607B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M12" i="2" s="1"/>
  <c r="I12" i="2"/>
  <c r="I11" i="2"/>
  <c r="I8" i="2"/>
  <c r="M8" i="2"/>
  <c r="L6" i="2"/>
  <c r="K6" i="2"/>
  <c r="J6" i="2"/>
  <c r="I6" i="2"/>
  <c r="M6" i="2"/>
  <c r="L6" i="1"/>
  <c r="L5" i="1"/>
  <c r="L4" i="1"/>
  <c r="L7" i="1" s="1"/>
</calcChain>
</file>

<file path=xl/sharedStrings.xml><?xml version="1.0" encoding="utf-8"?>
<sst xmlns="http://schemas.openxmlformats.org/spreadsheetml/2006/main" count="69" uniqueCount="65">
  <si>
    <t>Price</t>
  </si>
  <si>
    <t>Shares</t>
  </si>
  <si>
    <t>MC</t>
  </si>
  <si>
    <t>Cash</t>
  </si>
  <si>
    <t>Debt</t>
  </si>
  <si>
    <t>EV</t>
  </si>
  <si>
    <t>Q322</t>
  </si>
  <si>
    <t>Main</t>
  </si>
  <si>
    <t>Spinraza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</si>
  <si>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</si>
  <si>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</si>
  <si>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</si>
  <si>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</si>
  <si>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</si>
  <si>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</si>
  <si>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</si>
  <si>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</si>
  <si>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</si>
  <si>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</si>
  <si>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</si>
  <si>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Revenue</t>
  </si>
  <si>
    <t>Tegsedi/Waylivra</t>
  </si>
  <si>
    <t>Licensing</t>
  </si>
  <si>
    <t>COGS</t>
  </si>
  <si>
    <t>Gross Profit</t>
  </si>
  <si>
    <t>R&amp;D</t>
  </si>
  <si>
    <t>SG&amp;A</t>
  </si>
  <si>
    <t>OpEx</t>
  </si>
  <si>
    <t>OpInc</t>
  </si>
  <si>
    <t>Name</t>
  </si>
  <si>
    <t>bepirovirsen</t>
  </si>
  <si>
    <t>Hepatitis B</t>
  </si>
  <si>
    <t>GSK</t>
  </si>
  <si>
    <t>III</t>
  </si>
  <si>
    <t>Phase</t>
  </si>
  <si>
    <t>Economics</t>
  </si>
  <si>
    <t>Indication</t>
  </si>
  <si>
    <t>olezarsen</t>
  </si>
  <si>
    <t>FCS</t>
  </si>
  <si>
    <t>Spinraza (nusinersen)</t>
  </si>
  <si>
    <t>BIIB</t>
  </si>
  <si>
    <t>SMA</t>
  </si>
  <si>
    <t>pelacarsen</t>
  </si>
  <si>
    <t>NVS</t>
  </si>
  <si>
    <t>tofersen</t>
  </si>
  <si>
    <t>fesomersen</t>
  </si>
  <si>
    <t>Bayer</t>
  </si>
  <si>
    <t>Thrombosis</t>
  </si>
  <si>
    <t>II</t>
  </si>
  <si>
    <t>FB-LRx</t>
  </si>
  <si>
    <t>IgAN</t>
  </si>
  <si>
    <t>MOA</t>
  </si>
  <si>
    <t>Complement Factor B</t>
  </si>
  <si>
    <t>eplontersen</t>
  </si>
  <si>
    <t>ATTR</t>
  </si>
  <si>
    <t>ION582</t>
  </si>
  <si>
    <t>Angelman</t>
  </si>
  <si>
    <t>ION449/AZD8233</t>
  </si>
  <si>
    <t>Hypercholesterolemia</t>
  </si>
  <si>
    <t>PCSK9</t>
  </si>
  <si>
    <t>SOD1-ALS</t>
  </si>
  <si>
    <t>ALS</t>
  </si>
  <si>
    <t>donidalorsen</t>
  </si>
  <si>
    <t>HAE</t>
  </si>
  <si>
    <t>Roche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</si>
</sst>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30BC-3ABA-4840-8ED2-E257CE79A197}">
  <dimension ref="B2:M16"/>
  <sheetViews>
    <sheetView tabSelected="1" zoomScale="190" zoomScaleNormal="190" workbookViewId="0">
      <selection activeCell="F12" sqref="F12"/>
    </sheetView>
  </sheetViews>
  <sheetFormatPr defaultRowHeight="12.75" x14ac:dyDescent="0.2"/>
  <cols>
    <col min="1" max="1" width="4" customWidth="1"/>
    <col min="2" max="2" width="20.140625" customWidth="1"/>
    <col min="3" max="3" width="12" customWidth="1"/>
    <col min="4" max="4" width="10.85546875" customWidth="1"/>
    <col min="6" max="6" width="20.85546875" customWidth="1"/>
    <col min="9" max="10" width="4.28515625" customWidth="1"/>
  </cols>
  <sheetData>
    <row r="2" spans="2:13" x14ac:dyDescent="0.2">
      <c r="B2" s="9" t="s">
        <v>29</v>
      </c>
      <c r="C2" s="10" t="s">
        <v>36</v>
      </c>
      <c r="D2" s="10" t="s">
        <v>35</v>
      </c>
      <c r="E2" s="10"/>
      <c r="F2" s="10" t="s">
        <v>51</v>
      </c>
      <c r="G2" s="10"/>
      <c r="H2" s="11"/>
      <c r="K2" t="s">
        <v>0</v>
      </c>
      <c r="L2" s="1">
        <v>39.9</v>
      </c>
    </row>
    <row r="3" spans="2:13" x14ac:dyDescent="0.2">
      <c r="B3" s="12" t="s">
        <v>39</v>
      </c>
      <c r="C3" s="13" t="s">
        <v>41</v>
      </c>
      <c r="D3" s="13" t="s">
        <v>40</v>
      </c>
      <c r="E3" s="13"/>
      <c r="F3" s="13"/>
      <c r="G3" s="13"/>
      <c r="H3" s="14"/>
      <c r="K3" t="s">
        <v>1</v>
      </c>
      <c r="L3" s="3">
        <v>142.05033599999999</v>
      </c>
      <c r="M3" s="2" t="s">
        <v>6</v>
      </c>
    </row>
    <row r="4" spans="2:13" x14ac:dyDescent="0.2">
      <c r="B4" s="12"/>
      <c r="C4" s="13"/>
      <c r="D4" s="13"/>
      <c r="E4" s="13"/>
      <c r="F4" s="13"/>
      <c r="G4" s="13"/>
      <c r="H4" s="14"/>
      <c r="K4" t="s">
        <v>2</v>
      </c>
      <c r="L4" s="3">
        <f>+L2*L3</f>
        <v>5667.8084063999995</v>
      </c>
    </row>
    <row r="5" spans="2:13" x14ac:dyDescent="0.2">
      <c r="B5" s="12"/>
      <c r="C5" s="13"/>
      <c r="D5" s="13"/>
      <c r="E5" s="13"/>
      <c r="F5" s="13"/>
      <c r="G5" s="13"/>
      <c r="H5" s="14"/>
      <c r="K5" t="s">
        <v>3</v>
      </c>
      <c r="L5" s="3">
        <f>314.993+1666.67</f>
        <v>1981.663</v>
      </c>
      <c r="M5" s="2" t="s">
        <v>6</v>
      </c>
    </row>
    <row r="6" spans="2:13" x14ac:dyDescent="0.2">
      <c r="B6" s="9"/>
      <c r="C6" s="10"/>
      <c r="D6" s="10"/>
      <c r="E6" s="10" t="s">
        <v>34</v>
      </c>
      <c r="F6" s="10"/>
      <c r="G6" s="10"/>
      <c r="H6" s="11"/>
      <c r="K6" t="s">
        <v>4</v>
      </c>
      <c r="L6" s="3">
        <f>621.46+543.955</f>
        <v>1165.415</v>
      </c>
      <c r="M6" s="2" t="s">
        <v>6</v>
      </c>
    </row>
    <row r="7" spans="2:13" x14ac:dyDescent="0.2">
      <c r="B7" s="12" t="s">
        <v>30</v>
      </c>
      <c r="C7" s="13" t="s">
        <v>31</v>
      </c>
      <c r="D7" s="13" t="s">
        <v>32</v>
      </c>
      <c r="E7" s="13" t="s">
        <v>33</v>
      </c>
      <c r="F7" s="13"/>
      <c r="G7" s="13"/>
      <c r="H7" s="14"/>
      <c r="K7" t="s">
        <v>5</v>
      </c>
      <c r="L7" s="3">
        <f>+L4-L5+L6</f>
        <v>4851.5604063999999</v>
      </c>
    </row>
    <row r="8" spans="2:13" x14ac:dyDescent="0.2">
      <c r="B8" s="12" t="s">
        <v>37</v>
      </c>
      <c r="C8" s="13" t="s">
        <v>38</v>
      </c>
      <c r="D8" s="13"/>
      <c r="E8" s="13"/>
      <c r="F8" s="13"/>
      <c r="G8" s="13"/>
      <c r="H8" s="14"/>
    </row>
    <row r="9" spans="2:13" x14ac:dyDescent="0.2">
      <c r="B9" s="12" t="s">
        <v>42</v>
      </c>
      <c r="C9" s="13"/>
      <c r="D9" s="13" t="s">
        <v>43</v>
      </c>
      <c r="E9" s="13"/>
      <c r="F9" s="13"/>
      <c r="G9" s="13"/>
      <c r="H9" s="14"/>
    </row>
    <row r="10" spans="2:13" x14ac:dyDescent="0.2">
      <c r="B10" s="12" t="s">
        <v>44</v>
      </c>
      <c r="C10" s="13" t="s">
        <v>61</v>
      </c>
      <c r="D10" s="13"/>
      <c r="E10" s="13"/>
      <c r="F10" s="13" t="s">
        <v>60</v>
      </c>
      <c r="G10" s="13"/>
      <c r="H10" s="14"/>
    </row>
    <row r="11" spans="2:13" x14ac:dyDescent="0.2">
      <c r="B11" s="12" t="s">
        <v>45</v>
      </c>
      <c r="C11" s="13" t="s">
        <v>47</v>
      </c>
      <c r="D11" s="13" t="s">
        <v>46</v>
      </c>
      <c r="E11" s="18" t="s">
        <v>48</v>
      </c>
      <c r="F11" s="13"/>
      <c r="G11" s="13"/>
      <c r="H11" s="14"/>
    </row>
    <row r="12" spans="2:13" x14ac:dyDescent="0.2">
      <c r="B12" s="12" t="s">
        <v>49</v>
      </c>
      <c r="C12" s="18" t="s">
        <v>50</v>
      </c>
      <c r="D12" s="18" t="s">
        <v>64</v>
      </c>
      <c r="E12" s="18" t="s">
        <v>48</v>
      </c>
      <c r="F12" s="13" t="s">
        <v>52</v>
      </c>
      <c r="G12" s="13"/>
      <c r="H12" s="14"/>
    </row>
    <row r="13" spans="2:13" x14ac:dyDescent="0.2">
      <c r="B13" s="12" t="s">
        <v>55</v>
      </c>
      <c r="C13" s="18" t="s">
        <v>56</v>
      </c>
      <c r="D13" s="13"/>
      <c r="E13" s="13"/>
      <c r="F13" s="13"/>
      <c r="G13" s="13"/>
      <c r="H13" s="14"/>
    </row>
    <row r="14" spans="2:13" x14ac:dyDescent="0.2">
      <c r="B14" s="12" t="s">
        <v>62</v>
      </c>
      <c r="C14" s="18" t="s">
        <v>63</v>
      </c>
      <c r="D14" s="13"/>
      <c r="E14" s="13"/>
      <c r="F14" s="13"/>
      <c r="G14" s="13"/>
      <c r="H14" s="14"/>
    </row>
    <row r="15" spans="2:13" x14ac:dyDescent="0.2">
      <c r="B15" s="12" t="s">
        <v>57</v>
      </c>
      <c r="C15" s="18" t="s">
        <v>58</v>
      </c>
      <c r="D15" s="13"/>
      <c r="E15" s="13"/>
      <c r="F15" s="13" t="s">
        <v>59</v>
      </c>
      <c r="G15" s="13"/>
      <c r="H15" s="14"/>
    </row>
    <row r="16" spans="2:13" x14ac:dyDescent="0.2">
      <c r="B16" s="15" t="s">
        <v>53</v>
      </c>
      <c r="C16" s="16" t="s">
        <v>54</v>
      </c>
      <c r="D16" s="16"/>
      <c r="E16" s="16"/>
      <c r="F16" s="16"/>
      <c r="G16" s="16"/>
      <c r="H16" s="1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66CA-42EB-4EE5-B7A0-57FB35C93595}">
  <dimension ref="A1:N12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6.7109375" customWidth="1"/>
    <col min="3" max="14" width="9.140625" style="2"/>
  </cols>
  <sheetData>
    <row r="1" spans="1:14" x14ac:dyDescent="0.2">
      <c r="A1" s="8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6</v>
      </c>
      <c r="N2" s="2" t="s">
        <v>19</v>
      </c>
    </row>
    <row r="3" spans="1:14" s="4" customFormat="1" x14ac:dyDescent="0.2">
      <c r="B3" s="4" t="s">
        <v>8</v>
      </c>
      <c r="C3" s="5"/>
      <c r="D3" s="5"/>
      <c r="E3" s="5"/>
      <c r="F3" s="5"/>
      <c r="G3" s="5"/>
      <c r="H3" s="5"/>
      <c r="I3" s="5">
        <v>66.572000000000003</v>
      </c>
      <c r="J3" s="5"/>
      <c r="K3" s="5"/>
      <c r="L3" s="5"/>
      <c r="M3" s="5">
        <v>61.646999999999998</v>
      </c>
      <c r="N3" s="5"/>
    </row>
    <row r="4" spans="1:14" s="4" customFormat="1" x14ac:dyDescent="0.2">
      <c r="B4" s="4" t="s">
        <v>21</v>
      </c>
      <c r="C4" s="5"/>
      <c r="D4" s="5"/>
      <c r="E4" s="5"/>
      <c r="F4" s="5"/>
      <c r="G4" s="5"/>
      <c r="H4" s="5"/>
      <c r="I4" s="5">
        <v>15.519</v>
      </c>
      <c r="J4" s="5"/>
      <c r="K4" s="5"/>
      <c r="L4" s="5"/>
      <c r="M4" s="5">
        <v>5.92</v>
      </c>
      <c r="N4" s="5"/>
    </row>
    <row r="5" spans="1:14" s="4" customFormat="1" x14ac:dyDescent="0.2">
      <c r="B5" s="4" t="s">
        <v>22</v>
      </c>
      <c r="C5" s="5"/>
      <c r="D5" s="5"/>
      <c r="E5" s="5"/>
      <c r="F5" s="5"/>
      <c r="G5" s="5"/>
      <c r="H5" s="5"/>
      <c r="I5" s="5">
        <v>2.7290000000000001</v>
      </c>
      <c r="J5" s="5"/>
      <c r="K5" s="5"/>
      <c r="L5" s="5"/>
      <c r="M5" s="5">
        <v>4.843</v>
      </c>
      <c r="N5" s="5"/>
    </row>
    <row r="6" spans="1:14" s="6" customFormat="1" x14ac:dyDescent="0.2">
      <c r="B6" s="6" t="s">
        <v>20</v>
      </c>
      <c r="C6" s="7"/>
      <c r="D6" s="7"/>
      <c r="E6" s="7"/>
      <c r="F6" s="7"/>
      <c r="G6" s="7"/>
      <c r="H6" s="7"/>
      <c r="I6" s="7">
        <f t="shared" ref="I6:L6" si="0">SUM(I3:I5)</f>
        <v>84.820000000000007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>SUM(M3:M5)</f>
        <v>72.41</v>
      </c>
      <c r="N6" s="7"/>
    </row>
    <row r="7" spans="1:14" s="4" customFormat="1" x14ac:dyDescent="0.2">
      <c r="B7" s="4" t="s">
        <v>23</v>
      </c>
      <c r="C7" s="5"/>
      <c r="D7" s="5"/>
      <c r="E7" s="5"/>
      <c r="F7" s="5"/>
      <c r="G7" s="5"/>
      <c r="H7" s="5"/>
      <c r="I7" s="5">
        <v>3.0790000000000002</v>
      </c>
      <c r="J7" s="5"/>
      <c r="K7" s="5"/>
      <c r="L7" s="5"/>
      <c r="M7" s="5">
        <v>1.5149999999999999</v>
      </c>
      <c r="N7" s="5"/>
    </row>
    <row r="8" spans="1:14" s="4" customFormat="1" x14ac:dyDescent="0.2">
      <c r="B8" s="4" t="s">
        <v>24</v>
      </c>
      <c r="C8" s="5"/>
      <c r="D8" s="5"/>
      <c r="E8" s="5"/>
      <c r="F8" s="5"/>
      <c r="G8" s="5"/>
      <c r="H8" s="5"/>
      <c r="I8" s="5">
        <f>+I6-I7</f>
        <v>81.741000000000014</v>
      </c>
      <c r="J8" s="5"/>
      <c r="K8" s="5"/>
      <c r="L8" s="5"/>
      <c r="M8" s="5">
        <f>+M6-M7</f>
        <v>70.894999999999996</v>
      </c>
      <c r="N8" s="5"/>
    </row>
    <row r="9" spans="1:14" s="4" customFormat="1" x14ac:dyDescent="0.2">
      <c r="B9" s="4" t="s">
        <v>25</v>
      </c>
      <c r="C9" s="5"/>
      <c r="D9" s="5"/>
      <c r="E9" s="5"/>
      <c r="F9" s="5"/>
      <c r="G9" s="5"/>
      <c r="H9" s="5"/>
      <c r="I9" s="5">
        <v>184.77</v>
      </c>
      <c r="J9" s="5"/>
      <c r="K9" s="5"/>
      <c r="L9" s="5"/>
      <c r="M9" s="5">
        <v>182.99</v>
      </c>
      <c r="N9" s="5"/>
    </row>
    <row r="10" spans="1:14" s="4" customFormat="1" x14ac:dyDescent="0.2">
      <c r="B10" s="4" t="s">
        <v>26</v>
      </c>
      <c r="C10" s="5"/>
      <c r="D10" s="5"/>
      <c r="E10" s="5"/>
      <c r="F10" s="5"/>
      <c r="G10" s="5"/>
      <c r="H10" s="5"/>
      <c r="I10" s="5">
        <v>31.093</v>
      </c>
      <c r="J10" s="5"/>
      <c r="K10" s="5"/>
      <c r="L10" s="5"/>
      <c r="M10" s="5">
        <v>34.415999999999997</v>
      </c>
      <c r="N10" s="5"/>
    </row>
    <row r="11" spans="1:14" s="4" customFormat="1" x14ac:dyDescent="0.2">
      <c r="B11" s="4" t="s">
        <v>27</v>
      </c>
      <c r="C11" s="5"/>
      <c r="D11" s="5"/>
      <c r="E11" s="5"/>
      <c r="F11" s="5"/>
      <c r="G11" s="5"/>
      <c r="H11" s="5"/>
      <c r="I11" s="5">
        <f>+I9+I10</f>
        <v>215.863</v>
      </c>
      <c r="J11" s="5"/>
      <c r="K11" s="5"/>
      <c r="L11" s="5"/>
      <c r="M11" s="5">
        <f>+M9+M10</f>
        <v>217.40600000000001</v>
      </c>
      <c r="N11" s="5"/>
    </row>
    <row r="12" spans="1:14" s="4" customFormat="1" x14ac:dyDescent="0.2">
      <c r="B12" s="4" t="s">
        <v>28</v>
      </c>
      <c r="C12" s="5"/>
      <c r="D12" s="5"/>
      <c r="E12" s="5"/>
      <c r="F12" s="5"/>
      <c r="G12" s="5"/>
      <c r="H12" s="5"/>
      <c r="I12" s="5">
        <f>+I8-I11</f>
        <v>-134.12199999999999</v>
      </c>
      <c r="J12" s="5"/>
      <c r="K12" s="5"/>
      <c r="L12" s="5"/>
      <c r="M12" s="5">
        <f>+M8-M11</f>
        <v>-146.51100000000002</v>
      </c>
      <c r="N12" s="5"/>
    </row>
  </sheetData>
  <hyperlinks>
    <hyperlink ref="A1" location="Main!A1" display="Main" xr:uid="{EFA6D94A-C24C-4FCD-9370-E507CE13F3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2022-12-16T04:46:03Z</dcterms:created>
  <dcterms:modified xsi:type="dcterms:W3CDTF">2023-02-02T15:25:45Z</dcterms:modified>
</cp:coreProperties>
</file>