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fda80931a57275/Models Backup/"/>
    </mc:Choice>
  </mc:AlternateContent>
  <xr:revisionPtr revIDLastSave="183" documentId="8_{F9380EF1-95F4-4EB1-A331-2989841DBFBC}" xr6:coauthVersionLast="47" xr6:coauthVersionMax="47" xr10:uidLastSave="{7E192F3A-C576-452E-923F-F292EF849F85}"/>
  <bookViews>
    <workbookView xWindow="8265" yWindow="75" windowWidth="20520" windowHeight="7860" xr2:uid="{32DCA01F-B437-43C4-8293-E13203F995C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4" i="1"/>
  <c r="J26" i="2"/>
  <c r="K22" i="2"/>
  <c r="J22" i="2"/>
  <c r="G22" i="2"/>
  <c r="F22" i="2"/>
  <c r="F21" i="2"/>
  <c r="F19" i="2"/>
  <c r="F16" i="2"/>
  <c r="F17" i="2" s="1"/>
  <c r="F12" i="2"/>
  <c r="F11" i="2"/>
  <c r="F10" i="2"/>
  <c r="J11" i="2"/>
  <c r="J10" i="2"/>
  <c r="L6" i="1"/>
  <c r="L5" i="1"/>
  <c r="K21" i="2"/>
  <c r="I21" i="2"/>
  <c r="H21" i="2"/>
  <c r="I17" i="2"/>
  <c r="I19" i="2" s="1"/>
  <c r="H17" i="2"/>
  <c r="H19" i="2" s="1"/>
  <c r="K16" i="2"/>
  <c r="J16" i="2"/>
  <c r="I16" i="2"/>
  <c r="H16" i="2"/>
  <c r="G16" i="2"/>
  <c r="I12" i="2"/>
  <c r="H12" i="2"/>
  <c r="G10" i="2"/>
  <c r="G12" i="2" s="1"/>
  <c r="G17" i="2" s="1"/>
  <c r="G19" i="2" s="1"/>
  <c r="G21" i="2" s="1"/>
  <c r="K10" i="2"/>
  <c r="K12" i="2" s="1"/>
  <c r="K17" i="2" s="1"/>
  <c r="K19" i="2" s="1"/>
  <c r="J12" i="2" l="1"/>
  <c r="J17" i="2" s="1"/>
  <c r="J19" i="2" s="1"/>
  <c r="J21" i="2" s="1"/>
  <c r="K26" i="2"/>
</calcChain>
</file>

<file path=xl/sharedStrings.xml><?xml version="1.0" encoding="utf-8"?>
<sst xmlns="http://schemas.openxmlformats.org/spreadsheetml/2006/main" count="44" uniqueCount="40">
  <si>
    <t>Price</t>
  </si>
  <si>
    <t>Shares</t>
  </si>
  <si>
    <t>MC</t>
  </si>
  <si>
    <t>Cash</t>
  </si>
  <si>
    <t>Debt</t>
  </si>
  <si>
    <t>EV</t>
  </si>
  <si>
    <t>Main</t>
  </si>
  <si>
    <t>Revenue</t>
  </si>
  <si>
    <t>Cloud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</si>
  <si>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</si>
  <si>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</si>
  <si>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</si>
  <si>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</si>
  <si>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</si>
  <si>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</si>
  <si>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</si>
  <si>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</si>
  <si>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</si>
  <si>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</si>
  <si>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</si>
  <si>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</si>
  <si>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SAP S/4HANA</t>
  </si>
  <si>
    <t>Licenses</t>
  </si>
  <si>
    <t>Support</t>
  </si>
  <si>
    <t>Licenses+Support</t>
  </si>
  <si>
    <t>Services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</si>
  <si>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</si>
  <si>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</si>
  <si>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</si>
  <si>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</si>
  <si>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</si>
  <si>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</si>
  <si>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</si>
  <si>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Revenue Growth</t>
  </si>
  <si>
    <t>Interest Expense</t>
  </si>
  <si>
    <t>Pretax Income</t>
  </si>
  <si>
    <t>Net Income</t>
  </si>
  <si>
    <t>EPS</t>
  </si>
  <si>
    <t>Taxes</t>
  </si>
  <si>
    <t>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</si>
</sst>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57150</xdr:rowOff>
    </xdr:from>
    <xdr:to>
      <xdr:col>11</xdr:col>
      <xdr:colOff>28575</xdr:colOff>
      <xdr:row>46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779288F-FCB2-57EA-C8B9-D2FFAF5DD000}"/>
            </a:ext>
          </a:extLst>
        </xdr:cNvPr>
        <xdr:cNvCxnSpPr/>
      </xdr:nvCxnSpPr>
      <xdr:spPr>
        <a:xfrm>
          <a:off x="7019925" y="57150"/>
          <a:ext cx="0" cy="7362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DACA0-F2A2-47B8-8EFC-1E2513D7ED69}">
  <dimension ref="K2:M7"/>
  <sheetViews>
    <sheetView tabSelected="1" workbookViewId="0">
      <selection activeCell="L8" sqref="L8"/>
    </sheetView>
  </sheetViews>
  <sheetFormatPr defaultRowHeight="12.75" x14ac:dyDescent="0.2"/>
  <sheetData>
    <row r="2" spans="11:13" x14ac:dyDescent="0.2">
      <c r="K2" t="s">
        <v>0</v>
      </c>
      <c r="L2" s="1">
        <v>90</v>
      </c>
    </row>
    <row r="3" spans="11:13" x14ac:dyDescent="0.2">
      <c r="K3" t="s">
        <v>1</v>
      </c>
      <c r="L3" s="4">
        <v>1180</v>
      </c>
      <c r="M3" s="2" t="s">
        <v>17</v>
      </c>
    </row>
    <row r="4" spans="11:13" x14ac:dyDescent="0.2">
      <c r="K4" t="s">
        <v>2</v>
      </c>
      <c r="L4" s="4">
        <f>L2*L3</f>
        <v>106200</v>
      </c>
    </row>
    <row r="5" spans="11:13" x14ac:dyDescent="0.2">
      <c r="K5" t="s">
        <v>3</v>
      </c>
      <c r="L5" s="4">
        <f>8942+6597+2544</f>
        <v>18083</v>
      </c>
      <c r="M5" s="2" t="s">
        <v>17</v>
      </c>
    </row>
    <row r="6" spans="11:13" x14ac:dyDescent="0.2">
      <c r="K6" t="s">
        <v>4</v>
      </c>
      <c r="L6" s="4">
        <f>7143+10070</f>
        <v>17213</v>
      </c>
      <c r="M6" s="2" t="s">
        <v>17</v>
      </c>
    </row>
    <row r="7" spans="11:13" x14ac:dyDescent="0.2">
      <c r="K7" t="s">
        <v>5</v>
      </c>
      <c r="L7" s="4">
        <f>L4-L5+L6</f>
        <v>105330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C550-93EA-49F8-8D50-E0A2F444052A}">
  <dimension ref="A1:N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27" sqref="K27"/>
    </sheetView>
  </sheetViews>
  <sheetFormatPr defaultRowHeight="12.75" x14ac:dyDescent="0.2"/>
  <cols>
    <col min="1" max="1" width="5" bestFit="1" customWidth="1"/>
    <col min="2" max="2" width="17.85546875" customWidth="1"/>
    <col min="3" max="4" width="9.5703125" style="2" customWidth="1"/>
    <col min="5" max="14" width="9.140625" style="2"/>
  </cols>
  <sheetData>
    <row r="1" spans="1:14" x14ac:dyDescent="0.2">
      <c r="A1" s="3" t="s">
        <v>6</v>
      </c>
    </row>
    <row r="2" spans="1:14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</row>
    <row r="3" spans="1:14" s="4" customFormat="1" x14ac:dyDescent="0.2">
      <c r="B3" s="4" t="s">
        <v>21</v>
      </c>
      <c r="C3" s="5"/>
      <c r="D3" s="5"/>
      <c r="E3" s="5"/>
      <c r="F3" s="5"/>
      <c r="G3" s="5">
        <v>227</v>
      </c>
      <c r="H3" s="5">
        <v>257</v>
      </c>
      <c r="I3" s="5">
        <v>276</v>
      </c>
      <c r="J3" s="5">
        <v>329</v>
      </c>
      <c r="K3" s="5">
        <v>404</v>
      </c>
      <c r="L3" s="5"/>
      <c r="M3" s="5"/>
      <c r="N3" s="5"/>
    </row>
    <row r="4" spans="1:14" s="4" customFormat="1" x14ac:dyDescent="0.2">
      <c r="B4" s="4" t="s">
        <v>24</v>
      </c>
      <c r="C4" s="5"/>
      <c r="D4" s="5"/>
      <c r="E4" s="5"/>
      <c r="F4" s="5"/>
      <c r="G4" s="5">
        <v>3283</v>
      </c>
      <c r="H4" s="5">
        <v>3474</v>
      </c>
      <c r="I4" s="5">
        <v>3524</v>
      </c>
      <c r="J4" s="5">
        <v>4379</v>
      </c>
      <c r="K4" s="5">
        <v>3240</v>
      </c>
      <c r="L4" s="5"/>
      <c r="M4" s="5"/>
      <c r="N4" s="5"/>
    </row>
    <row r="5" spans="1:14" s="4" customFormat="1" x14ac:dyDescent="0.2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s="4" customFormat="1" x14ac:dyDescent="0.2">
      <c r="B6" s="4" t="s">
        <v>8</v>
      </c>
      <c r="C6" s="5">
        <v>2011</v>
      </c>
      <c r="D6" s="5">
        <v>2044</v>
      </c>
      <c r="E6" s="5">
        <v>1984</v>
      </c>
      <c r="F6" s="5">
        <v>2041</v>
      </c>
      <c r="G6" s="5">
        <v>2145</v>
      </c>
      <c r="H6" s="5">
        <v>2276</v>
      </c>
      <c r="I6" s="5">
        <v>2386</v>
      </c>
      <c r="J6" s="5">
        <v>2611.4</v>
      </c>
      <c r="K6" s="5">
        <v>2820</v>
      </c>
      <c r="L6" s="5"/>
      <c r="M6" s="5"/>
      <c r="N6" s="5"/>
    </row>
    <row r="7" spans="1:14" s="4" customFormat="1" x14ac:dyDescent="0.2">
      <c r="B7" s="4" t="s">
        <v>22</v>
      </c>
      <c r="C7" s="5"/>
      <c r="D7" s="5"/>
      <c r="E7" s="5"/>
      <c r="F7" s="5">
        <v>1703</v>
      </c>
      <c r="G7" s="5">
        <v>483</v>
      </c>
      <c r="H7" s="5">
        <v>650</v>
      </c>
      <c r="I7" s="5">
        <v>657</v>
      </c>
      <c r="J7" s="5">
        <v>1458</v>
      </c>
      <c r="K7" s="5">
        <v>317</v>
      </c>
      <c r="L7" s="5"/>
      <c r="M7" s="5"/>
      <c r="N7" s="5"/>
    </row>
    <row r="8" spans="1:14" s="4" customFormat="1" x14ac:dyDescent="0.2">
      <c r="B8" s="4" t="s">
        <v>23</v>
      </c>
      <c r="C8" s="5"/>
      <c r="D8" s="5"/>
      <c r="E8" s="5"/>
      <c r="F8" s="5">
        <v>2835</v>
      </c>
      <c r="G8" s="5">
        <v>2801</v>
      </c>
      <c r="H8" s="5">
        <v>2823</v>
      </c>
      <c r="I8" s="5">
        <v>2867</v>
      </c>
      <c r="J8" s="5">
        <v>2920.4</v>
      </c>
      <c r="K8" s="5">
        <v>2923</v>
      </c>
      <c r="L8" s="5"/>
      <c r="M8" s="5"/>
      <c r="N8" s="5"/>
    </row>
    <row r="9" spans="1:14" s="4" customFormat="1" x14ac:dyDescent="0.2">
      <c r="B9" s="4" t="s">
        <v>25</v>
      </c>
      <c r="C9" s="5"/>
      <c r="D9" s="5"/>
      <c r="E9" s="5"/>
      <c r="F9" s="5">
        <v>960</v>
      </c>
      <c r="G9" s="5">
        <v>919</v>
      </c>
      <c r="H9" s="5"/>
      <c r="I9" s="5"/>
      <c r="J9" s="5">
        <v>991</v>
      </c>
      <c r="K9" s="5">
        <v>1017</v>
      </c>
      <c r="L9" s="5"/>
      <c r="M9" s="5"/>
      <c r="N9" s="5"/>
    </row>
    <row r="10" spans="1:14" s="7" customFormat="1" x14ac:dyDescent="0.2">
      <c r="B10" s="7" t="s">
        <v>7</v>
      </c>
      <c r="C10" s="8"/>
      <c r="D10" s="8"/>
      <c r="E10" s="8"/>
      <c r="F10" s="8">
        <f>SUM(F6:F9)</f>
        <v>7539</v>
      </c>
      <c r="G10" s="8">
        <f>SUM(G6:G9)</f>
        <v>6348</v>
      </c>
      <c r="H10" s="8">
        <v>6669</v>
      </c>
      <c r="I10" s="8">
        <v>6845</v>
      </c>
      <c r="J10" s="8">
        <f>SUM(J6:J9)</f>
        <v>7980.8</v>
      </c>
      <c r="K10" s="8">
        <f>SUM(K6:K9)</f>
        <v>7077</v>
      </c>
      <c r="L10" s="8"/>
      <c r="M10" s="8"/>
      <c r="N10" s="8"/>
    </row>
    <row r="11" spans="1:14" s="4" customFormat="1" x14ac:dyDescent="0.2">
      <c r="B11" s="4" t="s">
        <v>26</v>
      </c>
      <c r="C11" s="5"/>
      <c r="D11" s="5"/>
      <c r="E11" s="5"/>
      <c r="F11" s="5">
        <f>662+537+703</f>
        <v>1902</v>
      </c>
      <c r="G11" s="5">
        <v>1884</v>
      </c>
      <c r="H11" s="5"/>
      <c r="I11" s="5"/>
      <c r="J11" s="5">
        <f>873+531.2+753.2</f>
        <v>2157.4</v>
      </c>
      <c r="K11" s="5">
        <v>2099</v>
      </c>
      <c r="L11" s="5"/>
      <c r="M11" s="5"/>
      <c r="N11" s="5"/>
    </row>
    <row r="12" spans="1:14" s="4" customFormat="1" x14ac:dyDescent="0.2">
      <c r="B12" s="4" t="s">
        <v>27</v>
      </c>
      <c r="C12" s="5"/>
      <c r="D12" s="5"/>
      <c r="E12" s="5"/>
      <c r="F12" s="5">
        <f>F10-F11</f>
        <v>5637</v>
      </c>
      <c r="G12" s="5">
        <f>G10-G11</f>
        <v>4464</v>
      </c>
      <c r="H12" s="5">
        <f t="shared" ref="H12:K12" si="0">H10-H11</f>
        <v>6669</v>
      </c>
      <c r="I12" s="5">
        <f t="shared" si="0"/>
        <v>6845</v>
      </c>
      <c r="J12" s="5">
        <f t="shared" si="0"/>
        <v>5823.4</v>
      </c>
      <c r="K12" s="5">
        <f t="shared" si="0"/>
        <v>4978</v>
      </c>
      <c r="L12" s="5"/>
      <c r="M12" s="5"/>
      <c r="N12" s="5"/>
    </row>
    <row r="13" spans="1:14" s="4" customFormat="1" x14ac:dyDescent="0.2">
      <c r="B13" s="4" t="s">
        <v>28</v>
      </c>
      <c r="C13" s="5"/>
      <c r="D13" s="5"/>
      <c r="E13" s="5"/>
      <c r="F13" s="5">
        <v>1132</v>
      </c>
      <c r="G13" s="5">
        <v>1171</v>
      </c>
      <c r="H13" s="5"/>
      <c r="I13" s="5"/>
      <c r="J13" s="5">
        <v>1412</v>
      </c>
      <c r="K13" s="5">
        <v>1425</v>
      </c>
      <c r="L13" s="5"/>
      <c r="M13" s="5"/>
      <c r="N13" s="5"/>
    </row>
    <row r="14" spans="1:14" s="4" customFormat="1" x14ac:dyDescent="0.2">
      <c r="B14" s="4" t="s">
        <v>29</v>
      </c>
      <c r="C14" s="5"/>
      <c r="D14" s="5"/>
      <c r="E14" s="5"/>
      <c r="F14" s="5">
        <v>1744</v>
      </c>
      <c r="G14" s="5">
        <v>1663</v>
      </c>
      <c r="H14" s="5"/>
      <c r="I14" s="5"/>
      <c r="J14" s="5">
        <v>2168</v>
      </c>
      <c r="K14" s="5">
        <v>1987</v>
      </c>
      <c r="L14" s="5"/>
      <c r="M14" s="5"/>
      <c r="N14" s="5"/>
    </row>
    <row r="15" spans="1:14" s="4" customFormat="1" x14ac:dyDescent="0.2">
      <c r="B15" s="4" t="s">
        <v>30</v>
      </c>
      <c r="C15" s="5"/>
      <c r="D15" s="5"/>
      <c r="E15" s="5"/>
      <c r="F15" s="5">
        <v>282</v>
      </c>
      <c r="G15" s="5">
        <v>505</v>
      </c>
      <c r="H15" s="5"/>
      <c r="I15" s="5"/>
      <c r="J15" s="5">
        <v>756</v>
      </c>
      <c r="K15" s="5">
        <v>504</v>
      </c>
      <c r="L15" s="5"/>
      <c r="M15" s="5"/>
      <c r="N15" s="5"/>
    </row>
    <row r="16" spans="1:14" s="4" customFormat="1" x14ac:dyDescent="0.2">
      <c r="B16" s="4" t="s">
        <v>31</v>
      </c>
      <c r="C16" s="5"/>
      <c r="D16" s="5"/>
      <c r="E16" s="5"/>
      <c r="F16" s="5">
        <f t="shared" ref="F16" si="1">SUM(F13:F15)</f>
        <v>3158</v>
      </c>
      <c r="G16" s="5">
        <f>SUM(G13:G15)</f>
        <v>3339</v>
      </c>
      <c r="H16" s="5">
        <f t="shared" ref="H16:K16" si="2">SUM(H13:H15)</f>
        <v>0</v>
      </c>
      <c r="I16" s="5">
        <f t="shared" si="2"/>
        <v>0</v>
      </c>
      <c r="J16" s="5">
        <f t="shared" si="2"/>
        <v>4336</v>
      </c>
      <c r="K16" s="5">
        <f t="shared" si="2"/>
        <v>3916</v>
      </c>
      <c r="L16" s="5"/>
      <c r="M16" s="5"/>
      <c r="N16" s="5"/>
    </row>
    <row r="17" spans="2:14" s="4" customFormat="1" x14ac:dyDescent="0.2">
      <c r="B17" s="4" t="s">
        <v>32</v>
      </c>
      <c r="C17" s="5"/>
      <c r="D17" s="5"/>
      <c r="E17" s="5"/>
      <c r="F17" s="5">
        <f t="shared" ref="F17" si="3">F12-F16</f>
        <v>2479</v>
      </c>
      <c r="G17" s="5">
        <f>G12-G16</f>
        <v>1125</v>
      </c>
      <c r="H17" s="5">
        <f t="shared" ref="H17:K17" si="4">H12-H16</f>
        <v>6669</v>
      </c>
      <c r="I17" s="5">
        <f t="shared" si="4"/>
        <v>6845</v>
      </c>
      <c r="J17" s="5">
        <f t="shared" si="4"/>
        <v>1487.3999999999996</v>
      </c>
      <c r="K17" s="5">
        <f t="shared" si="4"/>
        <v>1062</v>
      </c>
      <c r="L17" s="5"/>
      <c r="M17" s="5"/>
      <c r="N17" s="5"/>
    </row>
    <row r="18" spans="2:14" x14ac:dyDescent="0.2">
      <c r="B18" s="4" t="s">
        <v>34</v>
      </c>
      <c r="F18" s="2">
        <v>107</v>
      </c>
      <c r="G18" s="2">
        <v>315</v>
      </c>
      <c r="J18" s="2">
        <v>523</v>
      </c>
      <c r="K18" s="2">
        <v>-56</v>
      </c>
    </row>
    <row r="19" spans="2:14" x14ac:dyDescent="0.2">
      <c r="B19" s="4" t="s">
        <v>35</v>
      </c>
      <c r="F19" s="5">
        <f>F17+F18</f>
        <v>2586</v>
      </c>
      <c r="G19" s="5">
        <f>G17+G18</f>
        <v>1440</v>
      </c>
      <c r="H19" s="5">
        <f t="shared" ref="H19:K19" si="5">H17+H18</f>
        <v>6669</v>
      </c>
      <c r="I19" s="5">
        <f t="shared" si="5"/>
        <v>6845</v>
      </c>
      <c r="J19" s="5">
        <f t="shared" si="5"/>
        <v>2010.3999999999996</v>
      </c>
      <c r="K19" s="5">
        <f t="shared" si="5"/>
        <v>1006</v>
      </c>
    </row>
    <row r="20" spans="2:14" x14ac:dyDescent="0.2">
      <c r="B20" s="4" t="s">
        <v>38</v>
      </c>
      <c r="F20" s="2">
        <v>772</v>
      </c>
      <c r="G20" s="5">
        <v>267</v>
      </c>
      <c r="H20" s="5"/>
      <c r="I20" s="5"/>
      <c r="J20" s="5">
        <v>513</v>
      </c>
      <c r="K20" s="5">
        <v>313</v>
      </c>
    </row>
    <row r="21" spans="2:14" x14ac:dyDescent="0.2">
      <c r="B21" s="4" t="s">
        <v>36</v>
      </c>
      <c r="F21" s="5">
        <f>F19-F20</f>
        <v>1814</v>
      </c>
      <c r="G21" s="5">
        <f>G19-G20</f>
        <v>1173</v>
      </c>
      <c r="H21" s="5">
        <f t="shared" ref="H21:K21" si="6">H19-H20</f>
        <v>6669</v>
      </c>
      <c r="I21" s="5">
        <f t="shared" si="6"/>
        <v>6845</v>
      </c>
      <c r="J21" s="5">
        <f t="shared" si="6"/>
        <v>1497.3999999999996</v>
      </c>
      <c r="K21" s="5">
        <f t="shared" si="6"/>
        <v>693</v>
      </c>
    </row>
    <row r="22" spans="2:14" x14ac:dyDescent="0.2">
      <c r="B22" s="4" t="s">
        <v>37</v>
      </c>
      <c r="F22" s="9">
        <f>F21/F23</f>
        <v>1.5372881355932204</v>
      </c>
      <c r="G22" s="9">
        <f t="shared" ref="G22" si="7">G21/G23</f>
        <v>0.99406779661016953</v>
      </c>
      <c r="J22" s="9">
        <f t="shared" ref="J22:K22" si="8">J21/J23</f>
        <v>1.2689830508474573</v>
      </c>
      <c r="K22" s="9">
        <f t="shared" si="8"/>
        <v>0.5882852292020373</v>
      </c>
    </row>
    <row r="23" spans="2:14" s="4" customFormat="1" x14ac:dyDescent="0.2">
      <c r="B23" s="4" t="s">
        <v>1</v>
      </c>
      <c r="C23" s="5"/>
      <c r="D23" s="5"/>
      <c r="E23" s="5"/>
      <c r="F23" s="5">
        <v>1180</v>
      </c>
      <c r="G23" s="5">
        <v>1180</v>
      </c>
      <c r="H23" s="5"/>
      <c r="I23" s="5"/>
      <c r="J23" s="5">
        <v>1180</v>
      </c>
      <c r="K23" s="5">
        <v>1178</v>
      </c>
      <c r="L23" s="5"/>
      <c r="M23" s="5"/>
      <c r="N23" s="5"/>
    </row>
    <row r="26" spans="2:14" x14ac:dyDescent="0.2">
      <c r="B26" t="s">
        <v>33</v>
      </c>
      <c r="J26" s="6">
        <f>J10/F10-1</f>
        <v>5.86019365963657E-2</v>
      </c>
      <c r="K26" s="6">
        <f>K10/G10-1</f>
        <v>0.11483931947069936</v>
      </c>
    </row>
    <row r="30" spans="2:14" s="4" customFormat="1" x14ac:dyDescent="0.2">
      <c r="B30" s="4" t="s">
        <v>39</v>
      </c>
      <c r="C30" s="5"/>
      <c r="D30" s="5"/>
      <c r="E30" s="5"/>
      <c r="F30" s="5"/>
      <c r="G30" s="5">
        <v>103142</v>
      </c>
      <c r="H30" s="5"/>
      <c r="I30" s="5"/>
      <c r="J30" s="5"/>
      <c r="K30" s="5">
        <v>109798</v>
      </c>
      <c r="L30" s="5"/>
      <c r="M30" s="5"/>
      <c r="N30" s="5"/>
    </row>
  </sheetData>
  <hyperlinks>
    <hyperlink ref="A1" location="Main!A1" display="Main" xr:uid="{5A31A477-6A66-4B24-BA68-9FA64C57DD1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2022-07-02T18:57:28Z</dcterms:created>
  <dcterms:modified xsi:type="dcterms:W3CDTF">2022-07-02T20:25:37Z</dcterms:modified>
</cp:coreProperties>
</file>