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meter\OneDrive\N A S T A V A\A - Predmeti\KMM\KMM 2021\Excel Vježbe\"/>
    </mc:Choice>
  </mc:AlternateContent>
  <xr:revisionPtr revIDLastSave="1" documentId="8_{5A6366DC-07FA-4A58-8CF7-69ABC85200BC}" xr6:coauthVersionLast="36" xr6:coauthVersionMax="46" xr10:uidLastSave="{0E4DE2B4-8BF5-4E06-A51E-0E93C359B1BC}"/>
  <bookViews>
    <workbookView xWindow="-105" yWindow="-105" windowWidth="23250" windowHeight="12600" activeTab="2" xr2:uid="{00000000-000D-0000-FFFF-FFFF00000000}"/>
  </bookViews>
  <sheets>
    <sheet name="Izračun dobiti 1" sheetId="2" r:id="rId1"/>
    <sheet name="Izračun dobiti 2" sheetId="1" r:id="rId2"/>
    <sheet name="Izračun dobiti 3" sheetId="3" r:id="rId3"/>
  </sheets>
  <definedNames>
    <definedName name="input" localSheetId="0">{"60";"0";"900";"2000";"370";"60";"0.5"}</definedName>
    <definedName name="input" localSheetId="1">{"60";"0";"900";"2000";"370";"60";"0.5"}</definedName>
    <definedName name="input" localSheetId="2">{"60";"0";"900";"2000";"370";"60";"0.5"}</definedName>
    <definedName name="input">{"60";"0";"900";"2000";"370";"60";"0.5"}</definedName>
    <definedName name="perc" localSheetId="0">{"0.5","0.6","0.7","0.8","0.9","1","1.1","1.2","1.3","1.4","1.5"}</definedName>
    <definedName name="perc" localSheetId="1">{"0.5","0.6","0.7","0.8","0.9","1","1.1","1.2","1.3","1.4","1.5"}</definedName>
    <definedName name="perc" localSheetId="2">{"0.5","0.6","0.7","0.8","0.9","1","1.1","1.2","1.3","1.4","1.5"}</definedName>
    <definedName name="perc">{"0.7","0.8","0.9","1","1.1","1.2","1.3"}</definedName>
  </definedNames>
  <calcPr calcId="191029"/>
</workbook>
</file>

<file path=xl/calcChain.xml><?xml version="1.0" encoding="utf-8"?>
<calcChain xmlns="http://schemas.openxmlformats.org/spreadsheetml/2006/main">
  <c r="G45" i="1" l="1"/>
  <c r="G46" i="1"/>
  <c r="G47" i="1"/>
  <c r="G48" i="1"/>
  <c r="G49" i="1"/>
  <c r="G50" i="1"/>
  <c r="G51" i="1"/>
  <c r="G44" i="1"/>
  <c r="B11" i="1" l="1"/>
  <c r="B16" i="3"/>
  <c r="B15" i="1"/>
  <c r="B15" i="2"/>
  <c r="B17" i="3"/>
  <c r="B26" i="3" l="1"/>
  <c r="B23" i="3"/>
  <c r="B18" i="3"/>
  <c r="B32" i="3"/>
  <c r="B16" i="2"/>
  <c r="B22" i="2" s="1"/>
  <c r="B30" i="3" l="1"/>
  <c r="B33" i="3" s="1"/>
  <c r="B25" i="3"/>
  <c r="B19" i="3"/>
  <c r="B27" i="3" s="1"/>
  <c r="B25" i="2"/>
  <c r="B17" i="2"/>
  <c r="B31" i="2"/>
  <c r="B31" i="1"/>
  <c r="B28" i="3" l="1"/>
  <c r="B35" i="3" s="1"/>
  <c r="B37" i="3" s="1"/>
  <c r="H17" i="3" s="1"/>
  <c r="B29" i="2"/>
  <c r="B32" i="2" s="1"/>
  <c r="B24" i="2"/>
  <c r="B18" i="2"/>
  <c r="B26" i="2" s="1"/>
  <c r="B16" i="1"/>
  <c r="B25" i="1" s="1"/>
  <c r="B27" i="2" l="1"/>
  <c r="B34" i="2" s="1"/>
  <c r="B36" i="2" s="1"/>
  <c r="F5" i="2" s="1"/>
  <c r="B22" i="1"/>
  <c r="B29" i="1" s="1"/>
  <c r="B32" i="1" s="1"/>
  <c r="B17" i="1"/>
  <c r="B18" i="1" s="1"/>
  <c r="B26" i="1" s="1"/>
  <c r="B24" i="1" l="1"/>
  <c r="B27" i="1" s="1"/>
  <c r="B34" i="1" s="1"/>
  <c r="B36" i="1" s="1"/>
  <c r="F21" i="1" l="1"/>
  <c r="G34" i="1"/>
  <c r="I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Josko Meter</author>
  </authors>
  <commentList>
    <comment ref="I8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38"/>
          </rPr>
          <t>Josko Meter:</t>
        </r>
        <r>
          <rPr>
            <sz val="9"/>
            <color indexed="81"/>
            <rFont val="Tahoma"/>
            <family val="2"/>
            <charset val="238"/>
          </rPr>
          <t xml:space="preserve">
Prenesena vrijednost dobiti, pozicionirana za lakše praćenje. Postavljeno je uvjetno oblikovanje sa Icon sets</t>
        </r>
      </text>
    </comment>
    <comment ref="I1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38"/>
          </rPr>
          <t>Josko Meter:</t>
        </r>
        <r>
          <rPr>
            <sz val="9"/>
            <color indexed="81"/>
            <rFont val="Tahoma"/>
            <family val="2"/>
            <charset val="238"/>
          </rPr>
          <t xml:space="preserve">
pomoćna ćelija za produktivnost rada</t>
        </r>
      </text>
    </comment>
    <comment ref="F2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Josko Meter:</t>
        </r>
        <r>
          <rPr>
            <sz val="9"/>
            <color indexed="81"/>
            <rFont val="Tahoma"/>
            <family val="2"/>
            <charset val="238"/>
          </rPr>
          <t xml:space="preserve">
Vrijednost iz ćelije u kojoj se računa dobit, obavezna pozicija za Data table alat</t>
        </r>
      </text>
    </comment>
  </commentList>
</comments>
</file>

<file path=xl/sharedStrings.xml><?xml version="1.0" encoding="utf-8"?>
<sst xmlns="http://schemas.openxmlformats.org/spreadsheetml/2006/main" count="100" uniqueCount="39">
  <si>
    <t>Ulazne veličine</t>
  </si>
  <si>
    <t>Raspon</t>
  </si>
  <si>
    <t>Očekivana</t>
  </si>
  <si>
    <t>Min</t>
  </si>
  <si>
    <t>Max</t>
  </si>
  <si>
    <t>Satnica radnika</t>
  </si>
  <si>
    <t>Dodatni kapacitet</t>
  </si>
  <si>
    <t>Potražnja</t>
  </si>
  <si>
    <t>Cijena osnovnog materijala</t>
  </si>
  <si>
    <t>Cijena okova i laka</t>
  </si>
  <si>
    <t>Produktivnost rada</t>
  </si>
  <si>
    <t>Količine</t>
  </si>
  <si>
    <t>Trenutni kapacitet</t>
  </si>
  <si>
    <t>Količina proizvodnje</t>
  </si>
  <si>
    <t>Količina osn. materijala</t>
  </si>
  <si>
    <t>Potrebno radnih sati</t>
  </si>
  <si>
    <t>Godišnji prihod</t>
  </si>
  <si>
    <t>Troškovi materijala</t>
  </si>
  <si>
    <t>Troškovi popratni</t>
  </si>
  <si>
    <t>Troškovi rada</t>
  </si>
  <si>
    <t>Ukupni  troškovi proizvodnje</t>
  </si>
  <si>
    <t>Troškovi prodaje</t>
  </si>
  <si>
    <t>Fiksni troškovi</t>
  </si>
  <si>
    <t>Troškovi opreme</t>
  </si>
  <si>
    <t>Ukupni ostali troškovi</t>
  </si>
  <si>
    <t>Dobit</t>
  </si>
  <si>
    <t>Proizvodnja pametnih kreveta</t>
  </si>
  <si>
    <t>Prodajna cijena kreveta</t>
  </si>
  <si>
    <t>Produktivnost</t>
  </si>
  <si>
    <t>Ukupni troškovi</t>
  </si>
  <si>
    <t>Dobit (kopija ćelije)</t>
  </si>
  <si>
    <t>Prodajna cijena</t>
  </si>
  <si>
    <t>Cijena sata radnika</t>
  </si>
  <si>
    <t>Cijena materijala</t>
  </si>
  <si>
    <t>RDG</t>
  </si>
  <si>
    <t>Prod. cijena</t>
  </si>
  <si>
    <t>Dijagram utjecaja?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</si>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</sst>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#,##0\ &quot;kn&quot;;[Red]\-#,##0\ &quot;kn&quot;"/>
    <numFmt numFmtId="8" formatCode="#,##0.00\ &quot;kn&quot;;[Red]\-#,##0.00\ &quot;kn&quot;"/>
    <numFmt numFmtId="44" formatCode="_-* #,##0.00\ &quot;kn&quot;_-;\-* #,##0.00\ &quot;kn&quot;_-;_-* &quot;-&quot;??\ &quot;kn&quot;_-;_-@_-"/>
    <numFmt numFmtId="164" formatCode="#,##0.00\ &quot;kn&quot;"/>
    <numFmt numFmtId="165" formatCode="_-* #,##0\ &quot;kn&quot;_-;\-* #,##0\ &quot;kn&quot;_-;_-* &quot;-&quot;??\ &quot;kn&quot;_-;_-@_-"/>
    <numFmt numFmtId="166" formatCode="#,##0.00_ ;[Red]\-#,##0.00\ "/>
    <numFmt numFmtId="167" formatCode="0.0"/>
  </numFmts>
  <fonts count="12" x14ac:knownFonts="1">
    <font>
      <sz val="10"/>
      <name val="Arial"/>
      <family val="2"/>
      <charset val="238"/>
    </font>
    <font>
      <sz val="10"/>
      <color theme="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0"/>
      <name val="Georgia Pro Light"/>
      <family val="1"/>
      <charset val="238"/>
    </font>
    <font>
      <sz val="10"/>
      <name val="Georgia Pro Light"/>
      <family val="1"/>
      <charset val="238"/>
    </font>
    <font>
      <b/>
      <sz val="10"/>
      <color rgb="FFC00000"/>
      <name val="Georgia Pro Light"/>
      <family val="1"/>
      <charset val="238"/>
    </font>
    <font>
      <b/>
      <sz val="10"/>
      <color theme="3" tint="0.39997558519241921"/>
      <name val="Georgia Pro Light"/>
      <family val="1"/>
      <charset val="238"/>
    </font>
    <font>
      <b/>
      <sz val="10"/>
      <color theme="5" tint="-0.249977111117893"/>
      <name val="Georgia Pro Light"/>
      <family val="1"/>
      <charset val="238"/>
    </font>
    <font>
      <b/>
      <sz val="10"/>
      <color rgb="FF008000"/>
      <name val="Georgia Pro Light"/>
      <family val="1"/>
      <charset val="238"/>
    </font>
    <font>
      <b/>
      <sz val="10"/>
      <color theme="3" tint="-0.249977111117893"/>
      <name val="Georgia Pro Light"/>
      <family val="1"/>
      <charset val="238"/>
    </font>
    <font>
      <sz val="8"/>
      <name val="Georgia Pro Light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2" fontId="5" fillId="0" borderId="0" xfId="1" applyNumberFormat="1" applyFont="1" applyFill="1" applyAlignment="1">
      <alignment horizontal="right" vertical="center" indent="1"/>
    </xf>
    <xf numFmtId="2" fontId="5" fillId="3" borderId="0" xfId="1" applyNumberFormat="1" applyFont="1" applyFill="1" applyAlignment="1">
      <alignment horizontal="right" vertical="center" indent="1"/>
    </xf>
    <xf numFmtId="1" fontId="5" fillId="0" borderId="0" xfId="0" applyNumberFormat="1" applyFont="1" applyFill="1" applyAlignment="1">
      <alignment horizontal="right" vertical="center" indent="1"/>
    </xf>
    <xf numFmtId="1" fontId="5" fillId="3" borderId="0" xfId="0" applyNumberFormat="1" applyFont="1" applyFill="1" applyAlignment="1">
      <alignment horizontal="right" vertical="center" indent="1"/>
    </xf>
    <xf numFmtId="2" fontId="5" fillId="0" borderId="0" xfId="0" applyNumberFormat="1" applyFont="1" applyFill="1" applyAlignment="1">
      <alignment horizontal="right" vertical="center" indent="1"/>
    </xf>
    <xf numFmtId="2" fontId="5" fillId="3" borderId="0" xfId="0" applyNumberFormat="1" applyFont="1" applyFill="1" applyAlignment="1">
      <alignment horizontal="right" vertical="center" indent="1"/>
    </xf>
    <xf numFmtId="0" fontId="5" fillId="0" borderId="0" xfId="0" applyFont="1" applyAlignment="1">
      <alignment horizontal="left" vertical="center" indent="2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1" fontId="5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left" vertical="center" indent="1"/>
    </xf>
    <xf numFmtId="4" fontId="7" fillId="0" borderId="0" xfId="0" applyNumberFormat="1" applyFont="1" applyFill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horizontal="left" vertical="center" indent="1"/>
    </xf>
    <xf numFmtId="4" fontId="4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 indent="1"/>
    </xf>
    <xf numFmtId="4" fontId="8" fillId="0" borderId="0" xfId="0" applyNumberFormat="1" applyFont="1" applyFill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9" fillId="2" borderId="1" xfId="0" applyFont="1" applyFill="1" applyBorder="1" applyAlignment="1">
      <alignment horizontal="left" vertical="center" indent="1"/>
    </xf>
    <xf numFmtId="8" fontId="9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" fontId="10" fillId="0" borderId="0" xfId="0" applyNumberFormat="1" applyFont="1"/>
    <xf numFmtId="0" fontId="5" fillId="0" borderId="0" xfId="0" applyFont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165" fontId="5" fillId="0" borderId="2" xfId="1" applyNumberFormat="1" applyFont="1" applyBorder="1" applyAlignment="1">
      <alignment horizontal="center" vertical="center"/>
    </xf>
    <xf numFmtId="6" fontId="5" fillId="0" borderId="0" xfId="1" applyNumberFormat="1" applyFont="1" applyFill="1" applyAlignment="1">
      <alignment horizontal="center" vertical="center"/>
    </xf>
    <xf numFmtId="6" fontId="5" fillId="0" borderId="0" xfId="1" applyNumberFormat="1" applyFont="1" applyFill="1"/>
    <xf numFmtId="165" fontId="11" fillId="0" borderId="4" xfId="1" applyNumberFormat="1" applyFont="1" applyBorder="1" applyAlignment="1">
      <alignment horizontal="center" vertical="center"/>
    </xf>
    <xf numFmtId="4" fontId="10" fillId="0" borderId="5" xfId="0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165" fontId="5" fillId="0" borderId="2" xfId="1" applyNumberFormat="1" applyFont="1" applyFill="1" applyBorder="1" applyAlignment="1">
      <alignment horizontal="center" vertical="center"/>
    </xf>
    <xf numFmtId="165" fontId="5" fillId="0" borderId="7" xfId="1" applyNumberFormat="1" applyFont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8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Fill="1" applyAlignment="1">
      <alignment horizontal="right" vertical="center" indent="1"/>
    </xf>
    <xf numFmtId="167" fontId="5" fillId="3" borderId="0" xfId="0" applyNumberFormat="1" applyFont="1" applyFill="1" applyAlignment="1">
      <alignment horizontal="right" vertical="center" indent="1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80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'Izračun dobiti 2'!$F$35:$F$40</c:f>
              <c:numCache>
                <c:formatCode>_-* #,##0\ "kn"_-;\-* #,##0\ "kn"_-;_-* "-"??\ "kn"_-;_-@_-</c:formatCode>
                <c:ptCount val="6"/>
                <c:pt idx="0">
                  <c:v>350</c:v>
                </c:pt>
                <c:pt idx="1">
                  <c:v>360</c:v>
                </c:pt>
                <c:pt idx="2">
                  <c:v>370</c:v>
                </c:pt>
                <c:pt idx="3">
                  <c:v>380</c:v>
                </c:pt>
                <c:pt idx="4">
                  <c:v>390</c:v>
                </c:pt>
                <c:pt idx="5">
                  <c:v>400</c:v>
                </c:pt>
              </c:numCache>
            </c:numRef>
          </c:xVal>
          <c:yVal>
            <c:numRef>
              <c:f>'Izračun dobiti 2'!$G$35:$G$40</c:f>
              <c:numCache>
                <c:formatCode>_-* #,##0\ "kn"_-;\-* #,##0\ "kn"_-;_-* "-"??\ "kn"_-;_-@_-</c:formatCode>
                <c:ptCount val="6"/>
                <c:pt idx="0">
                  <c:v>219730.90909090918</c:v>
                </c:pt>
                <c:pt idx="1">
                  <c:v>200930.90909090918</c:v>
                </c:pt>
                <c:pt idx="2">
                  <c:v>182130.90909090918</c:v>
                </c:pt>
                <c:pt idx="3">
                  <c:v>163330.90909090918</c:v>
                </c:pt>
                <c:pt idx="4">
                  <c:v>144530.90909090918</c:v>
                </c:pt>
                <c:pt idx="5">
                  <c:v>125730.90909090918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3-404D-90FA-3B7BFD885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995871"/>
        <c:axId val="1910996287"/>
      </c:scatterChart>
      <c:valAx>
        <c:axId val="191099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kn&quot;_-;\-* #,##0\ &quot;kn&quot;_-;_-* &quot;-&quot;??\ &quot;kn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10996287"/>
        <c:crosses val="autoZero"/>
        <c:crossBetween val="midCat"/>
      </c:valAx>
      <c:valAx>
        <c:axId val="19109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kn&quot;_-;\-* #,##0\ &quot;kn&quot;_-;_-* &quot;-&quot;??\ &quot;kn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1099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B$8" horiz="1" inc="10" max="2200" min="1600" page="50" val="1880"/>
</file>

<file path=xl/ctrlProps/ctrlProp2.xml><?xml version="1.0" encoding="utf-8"?>
<formControlPr xmlns="http://schemas.microsoft.com/office/spreadsheetml/2009/9/main" objectType="Scroll" dx="26" fmlaLink="$I$11" horiz="1" inc="5" max="80" min="45" page="10" val="66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309196</xdr:colOff>
      <xdr:row>1</xdr:row>
      <xdr:rowOff>139880</xdr:rowOff>
    </xdr:from>
    <xdr:to>
      <xdr:col>9</xdr:col>
      <xdr:colOff>378468</xdr:colOff>
      <xdr:row>8</xdr:row>
      <xdr:rowOff>148538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850673" y="339172"/>
          <a:ext cx="2876949" cy="13626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>
              <a:latin typeface="Georgia Pro Light" panose="02040302050405020303" pitchFamily="18" charset="0"/>
            </a:rPr>
            <a:t>Za potrebe prezentacije potencijalne uspješnosti, ali i rizičnosti projekta, potrebno je pripremiti i pohraniti u Scenario Manager 4</a:t>
          </a:r>
          <a:r>
            <a:rPr lang="hr-HR" sz="1100" baseline="0">
              <a:latin typeface="Georgia Pro Light" panose="02040302050405020303" pitchFamily="18" charset="0"/>
            </a:rPr>
            <a:t> do 6 scenarija.</a:t>
          </a:r>
        </a:p>
        <a:p>
          <a:endParaRPr lang="hr-HR" sz="1100" baseline="0">
            <a:latin typeface="Georgia Pro Light" panose="02040302050405020303" pitchFamily="18" charset="0"/>
          </a:endParaRPr>
        </a:p>
        <a:p>
          <a:r>
            <a:rPr lang="hr-HR" sz="1100" baseline="0">
              <a:latin typeface="Georgia Pro Light" panose="02040302050405020303" pitchFamily="18" charset="0"/>
            </a:rPr>
            <a:t>Svaki scenarij treba prikladno imenovati pri spremanju.</a:t>
          </a:r>
          <a:endParaRPr lang="hr-HR" sz="1100">
            <a:latin typeface="Georgia Pro Light" panose="020403020504050203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786384</xdr:colOff>
      <xdr:row>1</xdr:row>
      <xdr:rowOff>19050</xdr:rowOff>
    </xdr:from>
    <xdr:to>
      <xdr:col>10</xdr:col>
      <xdr:colOff>243840</xdr:colOff>
      <xdr:row>6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599684" y="215900"/>
          <a:ext cx="4880356" cy="965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900"/>
            <a:t>Umetanje klizača i povezivanje s </a:t>
          </a:r>
          <a:r>
            <a:rPr lang="hr-HR" sz="900">
              <a:latin typeface="Georgia Pro Light" panose="02040302050405020303" pitchFamily="18" charset="0"/>
            </a:rPr>
            <a:t>vrijednošću</a:t>
          </a:r>
          <a:r>
            <a:rPr lang="hr-HR" sz="900"/>
            <a:t> ulazne ćelije:</a:t>
          </a:r>
        </a:p>
        <a:p>
          <a:r>
            <a:rPr lang="hr-HR" sz="900"/>
            <a:t> - aktivirati Developer tab, ako nije aktiviran (File-Options- Customize ribbon)</a:t>
          </a:r>
        </a:p>
        <a:p>
          <a:r>
            <a:rPr lang="hr-HR" sz="900"/>
            <a:t> -</a:t>
          </a:r>
          <a:r>
            <a:rPr lang="hr-HR" sz="900" baseline="0"/>
            <a:t> u Developer tabu kliknuti na Insert, pa odabrati formu za kontrolu Scroll bar ili Spin Button</a:t>
          </a:r>
        </a:p>
        <a:p>
          <a:r>
            <a:rPr lang="hr-HR" sz="900" baseline="0"/>
            <a:t> - desnim klikom na formu postaviti njena svojstva i vezu sa željenom ćelijom</a:t>
          </a:r>
        </a:p>
        <a:p>
          <a:r>
            <a:rPr lang="hr-HR" sz="900" baseline="0"/>
            <a:t> - ako su vrijednosti ćelije koje želimo mijenjati pomoću forme male, uvesti pomoćnu ćeliju koja će biti povezana s kontrolnom formom, a prenosit će se umanjena u željenu ćeliju</a:t>
          </a:r>
          <a:endParaRPr lang="hr-HR" sz="900"/>
        </a:p>
      </xdr:txBody>
    </xdr:sp>
    <xdr:clientData/>
  </xdr:twoCellAnchor>
  <xdr:twoCellAnchor>
    <xdr:from>
      <xdr:col>4</xdr:col>
      <xdr:colOff>744821</xdr:colOff>
      <xdr:row>12</xdr:row>
      <xdr:rowOff>31750</xdr:rowOff>
    </xdr:from>
    <xdr:to>
      <xdr:col>10</xdr:col>
      <xdr:colOff>293687</xdr:colOff>
      <xdr:row>18</xdr:row>
      <xdr:rowOff>47937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427946" y="2611438"/>
          <a:ext cx="4843179" cy="1206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900"/>
            <a:t>Dvodimenzionalna podatkovna tablica za analizu osjetljivosti:</a:t>
          </a:r>
        </a:p>
        <a:p>
          <a:r>
            <a:rPr lang="hr-HR" sz="900"/>
            <a:t> - pripremiti tablicu sa željenim</a:t>
          </a:r>
          <a:r>
            <a:rPr lang="hr-HR" sz="900" baseline="0"/>
            <a:t> vrijednostima ulaznih varijabli u zaglavlju redaka i stupaca</a:t>
          </a:r>
          <a:endParaRPr lang="hr-HR" sz="900"/>
        </a:p>
        <a:p>
          <a:r>
            <a:rPr lang="hr-HR" sz="900"/>
            <a:t> -</a:t>
          </a:r>
          <a:r>
            <a:rPr lang="hr-HR" sz="900" baseline="0"/>
            <a:t> dovesti vrijednost ćelije u kojoj se računa izlazna varijabla u gornji lijevi kut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hr-H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označiti tako dobivenu tablicu</a:t>
          </a:r>
          <a:endParaRPr lang="hr-HR" sz="900" baseline="0"/>
        </a:p>
        <a:p>
          <a:r>
            <a:rPr lang="hr-HR" sz="900" baseline="0"/>
            <a:t> - u tabu Data, pod What if analysis odabrati Data table</a:t>
          </a:r>
        </a:p>
        <a:p>
          <a:r>
            <a:rPr lang="hr-HR" sz="900" baseline="0"/>
            <a:t> - popuniti otvoreni dijaloški okvir tako da se navede na koje mjesto u izračunu (modelu) idu vrijednosti iz prvog retka, a na koje vrijednosti druge varijable (iz prvog stupca)</a:t>
          </a:r>
          <a:endParaRPr lang="hr-HR" sz="900"/>
        </a:p>
      </xdr:txBody>
    </xdr:sp>
    <xdr:clientData/>
  </xdr:twoCellAnchor>
  <xdr:twoCellAnchor>
    <xdr:from>
      <xdr:col>4</xdr:col>
      <xdr:colOff>730251</xdr:colOff>
      <xdr:row>28</xdr:row>
      <xdr:rowOff>87312</xdr:rowOff>
    </xdr:from>
    <xdr:to>
      <xdr:col>10</xdr:col>
      <xdr:colOff>328314</xdr:colOff>
      <xdr:row>32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543551" y="5795962"/>
          <a:ext cx="5020963" cy="814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900"/>
            <a:t>Jednodimenzionalna podatkovna tablica za analizu osjetljivosti:</a:t>
          </a:r>
        </a:p>
        <a:p>
          <a:r>
            <a:rPr lang="hr-HR" sz="900"/>
            <a:t> - u prvom</a:t>
          </a:r>
          <a:r>
            <a:rPr lang="hr-HR" sz="900" baseline="0"/>
            <a:t> stupcu ispisati vrijednosti ulazne varijable koje će ići u izračun</a:t>
          </a:r>
          <a:endParaRPr lang="hr-HR" sz="900"/>
        </a:p>
        <a:p>
          <a:r>
            <a:rPr lang="hr-HR" sz="900"/>
            <a:t> -</a:t>
          </a:r>
          <a:r>
            <a:rPr lang="hr-HR" sz="900" baseline="0"/>
            <a:t> dovesti vrijednost ćelije u kojoj se računa izlazna varijabla u zaglavlje drugog stupca</a:t>
          </a:r>
        </a:p>
        <a:p>
          <a:r>
            <a:rPr lang="hr-HR" sz="900" baseline="0"/>
            <a:t> - označiti tako dobivenu tablicu</a:t>
          </a:r>
        </a:p>
        <a:p>
          <a:r>
            <a:rPr lang="hr-HR" sz="900" baseline="0"/>
            <a:t> - popuniti dijaloški ovkir alata Data table, izostavljajući pritom Row input cell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7</xdr:row>
          <xdr:rowOff>19050</xdr:rowOff>
        </xdr:from>
        <xdr:to>
          <xdr:col>6</xdr:col>
          <xdr:colOff>857250</xdr:colOff>
          <xdr:row>8</xdr:row>
          <xdr:rowOff>57150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9</xdr:row>
          <xdr:rowOff>190500</xdr:rowOff>
        </xdr:from>
        <xdr:to>
          <xdr:col>6</xdr:col>
          <xdr:colOff>866775</xdr:colOff>
          <xdr:row>11</xdr:row>
          <xdr:rowOff>38100</xdr:rowOff>
        </xdr:to>
        <xdr:sp macro="" textlink="">
          <xdr:nvSpPr>
            <xdr:cNvPr id="1033" name="Scroll Ba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133350</xdr:colOff>
      <xdr:row>33</xdr:row>
      <xdr:rowOff>9525</xdr:rowOff>
    </xdr:from>
    <xdr:to>
      <xdr:col>10</xdr:col>
      <xdr:colOff>171450</xdr:colOff>
      <xdr:row>43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2</xdr:row>
      <xdr:rowOff>51956</xdr:rowOff>
    </xdr:from>
    <xdr:to>
      <xdr:col>10</xdr:col>
      <xdr:colOff>736022</xdr:colOff>
      <xdr:row>10</xdr:row>
      <xdr:rowOff>86591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888432" y="450274"/>
          <a:ext cx="2814204" cy="14720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>
              <a:latin typeface="Georgia Pro Light" panose="02040302050405020303" pitchFamily="18" charset="0"/>
            </a:rPr>
            <a:t>Koristeći alat data table, napravite grafove koji prikazuju na</a:t>
          </a:r>
          <a:r>
            <a:rPr lang="hr-HR" sz="1100" baseline="0">
              <a:latin typeface="Georgia Pro Light" panose="02040302050405020303" pitchFamily="18" charset="0"/>
            </a:rPr>
            <a:t> koji način Dobit kao izlazna varijabla ovisi  tri najvažnije ulazne varijable, tj. tri varijable s najvećim utjecajem na dobit.</a:t>
          </a:r>
        </a:p>
        <a:p>
          <a:endParaRPr lang="hr-HR" sz="1100" baseline="0">
            <a:latin typeface="Georgia Pro Light" panose="02040302050405020303" pitchFamily="18" charset="0"/>
          </a:endParaRPr>
        </a:p>
        <a:p>
          <a:r>
            <a:rPr lang="hr-HR" sz="1100" baseline="0">
              <a:latin typeface="Georgia Pro Light" panose="02040302050405020303" pitchFamily="18" charset="0"/>
            </a:rPr>
            <a:t>Pretpostavka je da  ostale varijable u izračun ulaze sa očekivanim vrijednostima.</a:t>
          </a:r>
          <a:endParaRPr lang="hr-HR" sz="1100">
            <a:latin typeface="Georgia Pro Light" panose="020403020504050203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showGridLines="0" zoomScale="130" zoomScaleNormal="130" zoomScaleSheetLayoutView="117" workbookViewId="0">
      <selection activeCell="H18" sqref="H18"/>
    </sheetView>
  </sheetViews>
  <sheetFormatPr defaultColWidth="8.85546875" defaultRowHeight="12.75" x14ac:dyDescent="0.2"/>
  <cols>
    <col min="1" max="1" width="30.42578125" style="1" customWidth="1"/>
    <col min="2" max="2" width="14.28515625" style="1" customWidth="1"/>
    <col min="3" max="5" width="12.7109375" style="1" customWidth="1"/>
    <col min="6" max="6" width="15.28515625" style="1" customWidth="1"/>
    <col min="7" max="8" width="12.7109375" style="1" customWidth="1"/>
    <col min="9" max="9" width="15.7109375" style="1" customWidth="1"/>
    <col min="10" max="13" width="12.7109375" style="1" customWidth="1"/>
    <col min="14" max="16384" width="8.85546875" style="1"/>
  </cols>
  <sheetData>
    <row r="1" spans="1:8" ht="15.95" customHeight="1" x14ac:dyDescent="0.2">
      <c r="A1" s="52" t="s">
        <v>26</v>
      </c>
      <c r="B1" s="52"/>
      <c r="C1" s="52"/>
      <c r="D1" s="52"/>
    </row>
    <row r="2" spans="1:8" ht="15.95" customHeight="1" x14ac:dyDescent="0.2">
      <c r="A2" s="2"/>
      <c r="E2" s="2"/>
      <c r="F2" s="2"/>
      <c r="G2" s="2"/>
      <c r="H2" s="2"/>
    </row>
    <row r="3" spans="1:8" ht="15.95" customHeight="1" x14ac:dyDescent="0.2">
      <c r="A3" s="3" t="s">
        <v>0</v>
      </c>
      <c r="B3" s="4"/>
      <c r="C3" s="53" t="s">
        <v>1</v>
      </c>
      <c r="D3" s="53"/>
      <c r="E3" s="2"/>
      <c r="F3" s="2"/>
      <c r="G3" s="2"/>
      <c r="H3" s="2"/>
    </row>
    <row r="4" spans="1:8" ht="12.6" customHeight="1" x14ac:dyDescent="0.2">
      <c r="A4" s="5"/>
      <c r="B4" s="6" t="s">
        <v>2</v>
      </c>
      <c r="C4" s="6" t="s">
        <v>3</v>
      </c>
      <c r="D4" s="6" t="s">
        <v>4</v>
      </c>
      <c r="E4" s="2"/>
      <c r="F4" s="2"/>
      <c r="G4" s="2"/>
      <c r="H4" s="2"/>
    </row>
    <row r="5" spans="1:8" ht="15.95" customHeight="1" x14ac:dyDescent="0.2">
      <c r="A5" s="7" t="s">
        <v>5</v>
      </c>
      <c r="B5" s="8">
        <v>60</v>
      </c>
      <c r="C5" s="9">
        <v>50</v>
      </c>
      <c r="D5" s="9">
        <v>80</v>
      </c>
      <c r="E5" s="2"/>
      <c r="F5" s="47">
        <f>B36</f>
        <v>144400</v>
      </c>
      <c r="G5" s="2"/>
      <c r="H5" s="2"/>
    </row>
    <row r="6" spans="1:8" ht="15.95" customHeight="1" x14ac:dyDescent="0.2">
      <c r="A6" s="7" t="s">
        <v>6</v>
      </c>
      <c r="B6" s="10">
        <v>0</v>
      </c>
      <c r="C6" s="11">
        <v>-200</v>
      </c>
      <c r="D6" s="11">
        <v>400</v>
      </c>
      <c r="E6" s="2"/>
      <c r="F6" s="2"/>
      <c r="G6" s="2"/>
      <c r="H6" s="2"/>
    </row>
    <row r="7" spans="1:8" ht="15.95" customHeight="1" x14ac:dyDescent="0.2">
      <c r="A7" s="7" t="s">
        <v>27</v>
      </c>
      <c r="B7" s="12">
        <v>900</v>
      </c>
      <c r="C7" s="13">
        <v>700</v>
      </c>
      <c r="D7" s="13">
        <v>1000</v>
      </c>
      <c r="E7" s="2"/>
    </row>
    <row r="8" spans="1:8" ht="15.95" customHeight="1" x14ac:dyDescent="0.2">
      <c r="A8" s="7" t="s">
        <v>7</v>
      </c>
      <c r="B8" s="10">
        <v>1800</v>
      </c>
      <c r="C8" s="11">
        <v>1600</v>
      </c>
      <c r="D8" s="11">
        <v>2200</v>
      </c>
      <c r="E8" s="2"/>
    </row>
    <row r="9" spans="1:8" ht="15.95" customHeight="1" x14ac:dyDescent="0.2">
      <c r="A9" s="7" t="s">
        <v>8</v>
      </c>
      <c r="B9" s="12">
        <v>370</v>
      </c>
      <c r="C9" s="13">
        <v>350</v>
      </c>
      <c r="D9" s="13">
        <v>400</v>
      </c>
      <c r="E9" s="2"/>
    </row>
    <row r="10" spans="1:8" ht="15.95" customHeight="1" x14ac:dyDescent="0.2">
      <c r="A10" s="7" t="s">
        <v>9</v>
      </c>
      <c r="B10" s="12">
        <v>60</v>
      </c>
      <c r="C10" s="13">
        <v>50</v>
      </c>
      <c r="D10" s="13">
        <v>80</v>
      </c>
      <c r="E10" s="2"/>
    </row>
    <row r="11" spans="1:8" ht="15.95" customHeight="1" x14ac:dyDescent="0.2">
      <c r="A11" s="7" t="s">
        <v>10</v>
      </c>
      <c r="B11" s="12">
        <v>0.6</v>
      </c>
      <c r="C11" s="13">
        <v>0.45</v>
      </c>
      <c r="D11" s="13">
        <v>0.8</v>
      </c>
      <c r="E11" s="2"/>
    </row>
    <row r="12" spans="1:8" ht="9" customHeight="1" x14ac:dyDescent="0.2">
      <c r="A12" s="14"/>
      <c r="B12" s="2"/>
      <c r="C12" s="2"/>
      <c r="D12" s="2"/>
      <c r="E12" s="2"/>
      <c r="F12" s="2"/>
      <c r="G12" s="2"/>
      <c r="H12" s="2"/>
    </row>
    <row r="13" spans="1:8" ht="15.95" customHeight="1" x14ac:dyDescent="0.2">
      <c r="A13" s="3" t="s">
        <v>11</v>
      </c>
      <c r="B13" s="4"/>
      <c r="C13" s="54"/>
      <c r="D13" s="54"/>
      <c r="E13" s="2"/>
      <c r="F13" s="2"/>
      <c r="G13" s="2" t="s">
        <v>36</v>
      </c>
      <c r="H13" s="2"/>
    </row>
    <row r="14" spans="1:8" s="18" customFormat="1" ht="15.95" customHeight="1" x14ac:dyDescent="0.2">
      <c r="A14" s="15"/>
      <c r="B14" s="16"/>
      <c r="C14" s="16"/>
      <c r="D14" s="16"/>
      <c r="E14" s="17"/>
      <c r="F14" s="17"/>
      <c r="G14" s="17"/>
      <c r="H14" s="17"/>
    </row>
    <row r="15" spans="1:8" ht="15.95" customHeight="1" x14ac:dyDescent="0.2">
      <c r="A15" s="14" t="s">
        <v>12</v>
      </c>
      <c r="B15" s="19">
        <f>2000+B6</f>
        <v>2000</v>
      </c>
      <c r="C15" s="2"/>
      <c r="D15" s="2"/>
      <c r="E15" s="2"/>
      <c r="F15" s="2"/>
      <c r="G15" s="2"/>
      <c r="H15" s="2"/>
    </row>
    <row r="16" spans="1:8" ht="15.95" customHeight="1" x14ac:dyDescent="0.2">
      <c r="A16" s="14" t="s">
        <v>13</v>
      </c>
      <c r="B16" s="19">
        <f>MIN(B15,B8)</f>
        <v>1800</v>
      </c>
      <c r="C16" s="2"/>
      <c r="D16" s="2"/>
      <c r="E16" s="2"/>
      <c r="F16" s="2"/>
      <c r="G16" s="2"/>
      <c r="H16" s="2"/>
    </row>
    <row r="17" spans="1:8" ht="15.95" customHeight="1" x14ac:dyDescent="0.2">
      <c r="A17" s="14" t="s">
        <v>14</v>
      </c>
      <c r="B17" s="19">
        <f>B16</f>
        <v>1800</v>
      </c>
      <c r="C17" s="2"/>
      <c r="D17" s="2"/>
      <c r="E17" s="2"/>
      <c r="F17" s="2"/>
      <c r="G17" s="2"/>
      <c r="H17" s="2"/>
    </row>
    <row r="18" spans="1:8" ht="15.95" customHeight="1" x14ac:dyDescent="0.2">
      <c r="A18" s="14" t="s">
        <v>15</v>
      </c>
      <c r="B18" s="19">
        <f>B17/B11</f>
        <v>3000</v>
      </c>
      <c r="C18" s="2"/>
      <c r="D18" s="2"/>
      <c r="E18" s="2"/>
      <c r="F18" s="2"/>
      <c r="G18" s="2"/>
      <c r="H18" s="2"/>
    </row>
    <row r="19" spans="1:8" ht="10.5" customHeight="1" x14ac:dyDescent="0.2">
      <c r="A19" s="2"/>
      <c r="B19" s="2"/>
      <c r="C19" s="2"/>
      <c r="D19" s="2"/>
      <c r="E19" s="2"/>
      <c r="F19" s="2"/>
      <c r="G19" s="2"/>
      <c r="H19" s="2"/>
    </row>
    <row r="20" spans="1:8" ht="15.95" customHeight="1" x14ac:dyDescent="0.2">
      <c r="A20" s="3" t="s">
        <v>34</v>
      </c>
      <c r="B20" s="4"/>
      <c r="C20" s="54"/>
      <c r="D20" s="54"/>
    </row>
    <row r="21" spans="1:8" ht="6" customHeight="1" x14ac:dyDescent="0.2">
      <c r="B21" s="2"/>
      <c r="C21" s="2"/>
      <c r="D21" s="2"/>
    </row>
    <row r="22" spans="1:8" ht="15.95" customHeight="1" x14ac:dyDescent="0.2">
      <c r="A22" s="20" t="s">
        <v>16</v>
      </c>
      <c r="B22" s="21">
        <f>(B16*B7)</f>
        <v>1620000</v>
      </c>
      <c r="C22" s="17"/>
      <c r="D22" s="2"/>
    </row>
    <row r="23" spans="1:8" ht="4.5" customHeight="1" x14ac:dyDescent="0.2">
      <c r="A23" s="2"/>
      <c r="B23" s="22"/>
      <c r="C23" s="2"/>
      <c r="D23" s="2"/>
    </row>
    <row r="24" spans="1:8" ht="15.95" customHeight="1" x14ac:dyDescent="0.2">
      <c r="A24" s="14" t="s">
        <v>17</v>
      </c>
      <c r="B24" s="22">
        <f>(B17*(B9+B10))</f>
        <v>774000</v>
      </c>
      <c r="C24" s="2"/>
      <c r="D24" s="2"/>
    </row>
    <row r="25" spans="1:8" ht="15.95" customHeight="1" x14ac:dyDescent="0.2">
      <c r="A25" s="14" t="s">
        <v>18</v>
      </c>
      <c r="B25" s="22">
        <f>40*B16</f>
        <v>72000</v>
      </c>
      <c r="C25" s="2"/>
      <c r="D25" s="2"/>
    </row>
    <row r="26" spans="1:8" ht="15.95" customHeight="1" x14ac:dyDescent="0.2">
      <c r="A26" s="14" t="s">
        <v>19</v>
      </c>
      <c r="B26" s="22">
        <f>B5*B18</f>
        <v>180000</v>
      </c>
      <c r="C26" s="2"/>
      <c r="D26" s="2"/>
    </row>
    <row r="27" spans="1:8" ht="15.95" customHeight="1" x14ac:dyDescent="0.2">
      <c r="A27" s="23" t="s">
        <v>20</v>
      </c>
      <c r="B27" s="24">
        <f>SUM(B24:B26)</f>
        <v>1026000</v>
      </c>
      <c r="C27" s="2"/>
      <c r="D27" s="2"/>
    </row>
    <row r="28" spans="1:8" ht="5.25" customHeight="1" x14ac:dyDescent="0.2">
      <c r="A28" s="2"/>
      <c r="B28" s="22"/>
      <c r="C28" s="2"/>
      <c r="D28" s="2"/>
    </row>
    <row r="29" spans="1:8" ht="15.75" customHeight="1" x14ac:dyDescent="0.2">
      <c r="A29" s="14" t="s">
        <v>21</v>
      </c>
      <c r="B29" s="22">
        <f>0.08*B22</f>
        <v>129600</v>
      </c>
      <c r="C29" s="2"/>
      <c r="D29" s="2"/>
      <c r="E29" s="2"/>
      <c r="F29" s="2"/>
      <c r="G29" s="2"/>
      <c r="H29" s="2"/>
    </row>
    <row r="30" spans="1:8" ht="15.95" customHeight="1" x14ac:dyDescent="0.2">
      <c r="A30" s="14" t="s">
        <v>22</v>
      </c>
      <c r="B30" s="22">
        <v>80000</v>
      </c>
      <c r="C30" s="2"/>
      <c r="D30" s="2"/>
      <c r="E30" s="2"/>
      <c r="F30" s="2"/>
      <c r="G30" s="2"/>
      <c r="H30" s="2"/>
    </row>
    <row r="31" spans="1:8" ht="15.95" customHeight="1" x14ac:dyDescent="0.2">
      <c r="A31" s="14" t="s">
        <v>23</v>
      </c>
      <c r="B31" s="22">
        <f>B15*120</f>
        <v>240000</v>
      </c>
      <c r="C31" s="2"/>
      <c r="D31" s="2"/>
      <c r="E31" s="2"/>
      <c r="F31" s="2"/>
      <c r="G31" s="2"/>
      <c r="H31" s="2"/>
    </row>
    <row r="32" spans="1:8" ht="15.95" customHeight="1" x14ac:dyDescent="0.2">
      <c r="A32" s="25" t="s">
        <v>24</v>
      </c>
      <c r="B32" s="26">
        <f>SUM(B29:B31)</f>
        <v>449600</v>
      </c>
      <c r="C32" s="17"/>
      <c r="D32" s="2"/>
      <c r="E32" s="2"/>
      <c r="F32" s="2"/>
      <c r="G32" s="2"/>
      <c r="H32" s="2"/>
    </row>
    <row r="33" spans="1:8" ht="7.5" customHeight="1" x14ac:dyDescent="0.2">
      <c r="A33" s="25"/>
      <c r="B33" s="26"/>
      <c r="C33" s="17"/>
      <c r="D33" s="2"/>
      <c r="E33" s="2"/>
      <c r="F33" s="2"/>
      <c r="G33" s="2"/>
      <c r="H33" s="2"/>
    </row>
    <row r="34" spans="1:8" ht="15.95" customHeight="1" x14ac:dyDescent="0.2">
      <c r="A34" s="27" t="s">
        <v>29</v>
      </c>
      <c r="B34" s="28">
        <f>B27+B32</f>
        <v>1475600</v>
      </c>
      <c r="C34" s="17"/>
      <c r="D34" s="2"/>
      <c r="E34" s="2"/>
      <c r="H34" s="2"/>
    </row>
    <row r="35" spans="1:8" ht="6.75" customHeight="1" x14ac:dyDescent="0.2">
      <c r="A35" s="2"/>
      <c r="B35" s="29"/>
      <c r="C35" s="2"/>
      <c r="D35" s="2"/>
      <c r="E35" s="2"/>
      <c r="H35" s="2"/>
    </row>
    <row r="36" spans="1:8" ht="15.95" customHeight="1" x14ac:dyDescent="0.2">
      <c r="A36" s="30" t="s">
        <v>25</v>
      </c>
      <c r="B36" s="31">
        <f>B22-B34</f>
        <v>144400</v>
      </c>
      <c r="C36" s="4"/>
      <c r="D36" s="4"/>
      <c r="E36" s="2"/>
      <c r="H36" s="2"/>
    </row>
    <row r="37" spans="1:8" ht="15.95" customHeight="1" x14ac:dyDescent="0.2">
      <c r="A37" s="2"/>
      <c r="B37" s="32"/>
      <c r="C37" s="2"/>
      <c r="D37" s="2"/>
      <c r="E37" s="2"/>
      <c r="H37" s="2"/>
    </row>
    <row r="38" spans="1:8" ht="15.95" customHeight="1" x14ac:dyDescent="0.2">
      <c r="A38" s="2"/>
      <c r="B38" s="2"/>
      <c r="C38" s="2"/>
      <c r="D38" s="2"/>
      <c r="E38" s="2"/>
      <c r="H38" s="2"/>
    </row>
    <row r="39" spans="1:8" ht="15.95" customHeight="1" x14ac:dyDescent="0.2">
      <c r="A39" s="2"/>
      <c r="B39" s="2"/>
      <c r="C39" s="2"/>
      <c r="D39" s="2"/>
      <c r="E39" s="2"/>
      <c r="H39" s="2"/>
    </row>
    <row r="40" spans="1:8" ht="15.95" customHeight="1" x14ac:dyDescent="0.2">
      <c r="A40" s="2"/>
      <c r="B40" s="2"/>
      <c r="C40" s="2"/>
      <c r="D40" s="2"/>
      <c r="E40" s="2"/>
      <c r="H40" s="2"/>
    </row>
    <row r="41" spans="1:8" ht="15.95" customHeight="1" x14ac:dyDescent="0.2">
      <c r="A41" s="2"/>
      <c r="B41" s="2"/>
      <c r="C41" s="2"/>
      <c r="D41" s="2"/>
      <c r="E41" s="2"/>
      <c r="H41" s="2"/>
    </row>
    <row r="42" spans="1:8" ht="15.95" customHeight="1" x14ac:dyDescent="0.2">
      <c r="A42" s="2"/>
      <c r="B42" s="2"/>
      <c r="C42" s="2"/>
      <c r="D42" s="2"/>
      <c r="E42" s="2"/>
      <c r="F42" s="2"/>
      <c r="G42" s="2"/>
      <c r="H42" s="2"/>
    </row>
    <row r="43" spans="1:8" ht="15.95" customHeight="1" x14ac:dyDescent="0.2">
      <c r="A43" s="2"/>
      <c r="B43" s="33"/>
      <c r="C43" s="2"/>
      <c r="D43" s="2"/>
      <c r="E43" s="2"/>
      <c r="F43" s="2"/>
      <c r="G43" s="2"/>
      <c r="H43" s="2"/>
    </row>
    <row r="44" spans="1:8" ht="15.95" customHeight="1" x14ac:dyDescent="0.2">
      <c r="A44" s="2"/>
      <c r="B44" s="2"/>
      <c r="C44" s="2"/>
      <c r="D44" s="2"/>
      <c r="E44" s="2"/>
      <c r="F44" s="2"/>
      <c r="G44" s="2"/>
      <c r="H44" s="2"/>
    </row>
    <row r="45" spans="1:8" ht="15.95" customHeight="1" x14ac:dyDescent="0.2">
      <c r="A45" s="2"/>
      <c r="B45" s="2"/>
      <c r="C45" s="2"/>
      <c r="D45" s="2"/>
      <c r="E45" s="2"/>
      <c r="F45" s="2"/>
      <c r="G45" s="2"/>
      <c r="H45" s="2"/>
    </row>
    <row r="46" spans="1:8" ht="15.95" customHeight="1" x14ac:dyDescent="0.2">
      <c r="A46" s="2"/>
      <c r="B46" s="2"/>
      <c r="C46" s="2"/>
      <c r="D46" s="2"/>
      <c r="E46" s="2"/>
      <c r="F46" s="2"/>
      <c r="G46" s="2"/>
      <c r="H46" s="2"/>
    </row>
    <row r="47" spans="1:8" ht="15.95" customHeight="1" x14ac:dyDescent="0.2">
      <c r="A47" s="2"/>
      <c r="B47" s="2"/>
      <c r="C47" s="2"/>
      <c r="D47" s="2"/>
      <c r="E47" s="2"/>
      <c r="F47" s="2"/>
      <c r="G47" s="2"/>
      <c r="H47" s="2"/>
    </row>
    <row r="48" spans="1:8" ht="15.95" customHeight="1" x14ac:dyDescent="0.2">
      <c r="A48" s="2"/>
      <c r="B48" s="2"/>
      <c r="C48" s="2"/>
      <c r="D48" s="2"/>
      <c r="E48" s="2"/>
      <c r="F48" s="2"/>
      <c r="G48" s="2"/>
      <c r="H48" s="2"/>
    </row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  <row r="80" ht="15.95" customHeight="1" x14ac:dyDescent="0.2"/>
    <row r="81" ht="15.95" customHeight="1" x14ac:dyDescent="0.2"/>
    <row r="82" ht="15.95" customHeight="1" x14ac:dyDescent="0.2"/>
    <row r="83" ht="15.95" customHeight="1" x14ac:dyDescent="0.2"/>
    <row r="84" ht="15.95" customHeight="1" x14ac:dyDescent="0.2"/>
    <row r="85" ht="15.95" customHeight="1" x14ac:dyDescent="0.2"/>
    <row r="86" ht="15.95" customHeight="1" x14ac:dyDescent="0.2"/>
    <row r="87" ht="15.95" customHeight="1" x14ac:dyDescent="0.2"/>
    <row r="88" ht="15.95" customHeight="1" x14ac:dyDescent="0.2"/>
    <row r="89" ht="15.95" customHeight="1" x14ac:dyDescent="0.2"/>
    <row r="90" ht="15.95" customHeight="1" x14ac:dyDescent="0.2"/>
    <row r="91" ht="15.95" customHeight="1" x14ac:dyDescent="0.2"/>
    <row r="92" ht="15.95" customHeight="1" x14ac:dyDescent="0.2"/>
    <row r="93" ht="15.95" customHeight="1" x14ac:dyDescent="0.2"/>
    <row r="94" ht="15.95" customHeight="1" x14ac:dyDescent="0.2"/>
    <row r="95" ht="15.95" customHeight="1" x14ac:dyDescent="0.2"/>
    <row r="96" ht="15.95" customHeight="1" x14ac:dyDescent="0.2"/>
    <row r="97" ht="15.95" customHeight="1" x14ac:dyDescent="0.2"/>
    <row r="98" ht="15.95" customHeight="1" x14ac:dyDescent="0.2"/>
    <row r="99" ht="15.95" customHeight="1" x14ac:dyDescent="0.2"/>
    <row r="100" ht="15.95" customHeight="1" x14ac:dyDescent="0.2"/>
    <row r="101" ht="15.95" customHeight="1" x14ac:dyDescent="0.2"/>
    <row r="102" ht="15.95" customHeight="1" x14ac:dyDescent="0.2"/>
    <row r="103" ht="15.95" customHeight="1" x14ac:dyDescent="0.2"/>
    <row r="104" ht="15.95" customHeight="1" x14ac:dyDescent="0.2"/>
    <row r="105" ht="15.95" customHeight="1" x14ac:dyDescent="0.2"/>
    <row r="106" ht="15.95" customHeight="1" x14ac:dyDescent="0.2"/>
    <row r="107" ht="15.95" customHeight="1" x14ac:dyDescent="0.2"/>
    <row r="108" ht="15.95" customHeight="1" x14ac:dyDescent="0.2"/>
    <row r="109" ht="15.95" customHeight="1" x14ac:dyDescent="0.2"/>
    <row r="110" ht="15.95" customHeight="1" x14ac:dyDescent="0.2"/>
    <row r="111" ht="15.95" customHeight="1" x14ac:dyDescent="0.2"/>
    <row r="112" ht="15.95" customHeight="1" x14ac:dyDescent="0.2"/>
    <row r="113" ht="15.95" customHeight="1" x14ac:dyDescent="0.2"/>
    <row r="114" ht="15.95" customHeight="1" x14ac:dyDescent="0.2"/>
    <row r="115" ht="15.95" customHeight="1" x14ac:dyDescent="0.2"/>
    <row r="116" ht="15.95" customHeight="1" x14ac:dyDescent="0.2"/>
    <row r="117" ht="15.95" customHeight="1" x14ac:dyDescent="0.2"/>
    <row r="118" ht="15.95" customHeight="1" x14ac:dyDescent="0.2"/>
    <row r="119" ht="15.95" customHeight="1" x14ac:dyDescent="0.2"/>
    <row r="120" ht="15.95" customHeight="1" x14ac:dyDescent="0.2"/>
    <row r="121" ht="15.95" customHeight="1" x14ac:dyDescent="0.2"/>
    <row r="122" ht="15.95" customHeight="1" x14ac:dyDescent="0.2"/>
    <row r="123" ht="15.95" customHeight="1" x14ac:dyDescent="0.2"/>
    <row r="124" ht="15.95" customHeight="1" x14ac:dyDescent="0.2"/>
    <row r="125" ht="15.95" customHeight="1" x14ac:dyDescent="0.2"/>
    <row r="126" ht="15.95" customHeight="1" x14ac:dyDescent="0.2"/>
    <row r="127" ht="15.95" customHeight="1" x14ac:dyDescent="0.2"/>
    <row r="128" ht="15.95" customHeight="1" x14ac:dyDescent="0.2"/>
    <row r="129" ht="15.95" customHeight="1" x14ac:dyDescent="0.2"/>
    <row r="130" ht="15.95" customHeight="1" x14ac:dyDescent="0.2"/>
    <row r="131" ht="15.95" customHeight="1" x14ac:dyDescent="0.2"/>
    <row r="132" ht="15.95" customHeight="1" x14ac:dyDescent="0.2"/>
    <row r="133" ht="15.95" customHeight="1" x14ac:dyDescent="0.2"/>
    <row r="134" ht="15.95" customHeight="1" x14ac:dyDescent="0.2"/>
    <row r="135" ht="15.95" customHeight="1" x14ac:dyDescent="0.2"/>
    <row r="136" ht="15.95" customHeight="1" x14ac:dyDescent="0.2"/>
    <row r="137" ht="15.95" customHeight="1" x14ac:dyDescent="0.2"/>
    <row r="138" ht="15.95" customHeight="1" x14ac:dyDescent="0.2"/>
    <row r="139" ht="15.95" customHeight="1" x14ac:dyDescent="0.2"/>
    <row r="140" ht="15.95" customHeight="1" x14ac:dyDescent="0.2"/>
    <row r="141" ht="15.95" customHeight="1" x14ac:dyDescent="0.2"/>
    <row r="142" ht="15.95" customHeight="1" x14ac:dyDescent="0.2"/>
    <row r="143" ht="15.95" customHeight="1" x14ac:dyDescent="0.2"/>
    <row r="144" ht="15.95" customHeight="1" x14ac:dyDescent="0.2"/>
    <row r="145" ht="15.95" customHeight="1" x14ac:dyDescent="0.2"/>
    <row r="146" ht="15.95" customHeight="1" x14ac:dyDescent="0.2"/>
    <row r="147" ht="15.95" customHeight="1" x14ac:dyDescent="0.2"/>
    <row r="148" ht="15.95" customHeight="1" x14ac:dyDescent="0.2"/>
    <row r="149" ht="15.95" customHeight="1" x14ac:dyDescent="0.2"/>
    <row r="150" ht="15.95" customHeight="1" x14ac:dyDescent="0.2"/>
    <row r="151" ht="15.95" customHeight="1" x14ac:dyDescent="0.2"/>
    <row r="152" ht="15.95" customHeight="1" x14ac:dyDescent="0.2"/>
    <row r="153" ht="15.95" customHeight="1" x14ac:dyDescent="0.2"/>
    <row r="154" ht="15.95" customHeight="1" x14ac:dyDescent="0.2"/>
    <row r="155" ht="15.95" customHeight="1" x14ac:dyDescent="0.2"/>
    <row r="156" ht="15.95" customHeight="1" x14ac:dyDescent="0.2"/>
    <row r="157" ht="15.95" customHeight="1" x14ac:dyDescent="0.2"/>
    <row r="158" ht="15.95" customHeight="1" x14ac:dyDescent="0.2"/>
    <row r="159" ht="15.95" customHeight="1" x14ac:dyDescent="0.2"/>
    <row r="160" ht="15.95" customHeight="1" x14ac:dyDescent="0.2"/>
    <row r="161" ht="15.95" customHeight="1" x14ac:dyDescent="0.2"/>
    <row r="162" ht="15.95" customHeight="1" x14ac:dyDescent="0.2"/>
    <row r="163" ht="15.95" customHeight="1" x14ac:dyDescent="0.2"/>
    <row r="164" ht="15.95" customHeight="1" x14ac:dyDescent="0.2"/>
    <row r="165" ht="15.95" customHeight="1" x14ac:dyDescent="0.2"/>
    <row r="166" ht="15.95" customHeight="1" x14ac:dyDescent="0.2"/>
    <row r="167" ht="15.95" customHeight="1" x14ac:dyDescent="0.2"/>
    <row r="168" ht="15.95" customHeight="1" x14ac:dyDescent="0.2"/>
    <row r="169" ht="15.95" customHeight="1" x14ac:dyDescent="0.2"/>
    <row r="170" ht="15.95" customHeight="1" x14ac:dyDescent="0.2"/>
    <row r="171" ht="15.95" customHeight="1" x14ac:dyDescent="0.2"/>
    <row r="172" ht="15.95" customHeight="1" x14ac:dyDescent="0.2"/>
    <row r="173" ht="15.95" customHeight="1" x14ac:dyDescent="0.2"/>
    <row r="174" ht="15.95" customHeight="1" x14ac:dyDescent="0.2"/>
    <row r="175" ht="15.95" customHeight="1" x14ac:dyDescent="0.2"/>
    <row r="176" ht="15.95" customHeight="1" x14ac:dyDescent="0.2"/>
    <row r="177" ht="15.95" customHeight="1" x14ac:dyDescent="0.2"/>
    <row r="178" ht="15.95" customHeight="1" x14ac:dyDescent="0.2"/>
    <row r="179" ht="15.95" customHeight="1" x14ac:dyDescent="0.2"/>
    <row r="180" ht="15.95" customHeight="1" x14ac:dyDescent="0.2"/>
    <row r="181" ht="15.95" customHeight="1" x14ac:dyDescent="0.2"/>
    <row r="182" ht="15.95" customHeight="1" x14ac:dyDescent="0.2"/>
    <row r="183" ht="15.95" customHeight="1" x14ac:dyDescent="0.2"/>
    <row r="184" ht="15.95" customHeight="1" x14ac:dyDescent="0.2"/>
    <row r="185" ht="15.95" customHeight="1" x14ac:dyDescent="0.2"/>
    <row r="186" ht="15.95" customHeight="1" x14ac:dyDescent="0.2"/>
    <row r="187" ht="15.95" customHeight="1" x14ac:dyDescent="0.2"/>
    <row r="188" ht="15.95" customHeight="1" x14ac:dyDescent="0.2"/>
    <row r="189" ht="15.95" customHeight="1" x14ac:dyDescent="0.2"/>
    <row r="190" ht="15.95" customHeight="1" x14ac:dyDescent="0.2"/>
    <row r="191" ht="15.95" customHeight="1" x14ac:dyDescent="0.2"/>
    <row r="192" ht="15.95" customHeight="1" x14ac:dyDescent="0.2"/>
  </sheetData>
  <scenarios current="0" show="0">
    <scenario name="Očekivano" locked="1" count="7" user="Josko Meter" comment="Created by Josko Meter on 28.5.2021">
      <inputCells r="B5" val="60" numFmtId="2"/>
      <inputCells r="B6" val="0" numFmtId="1"/>
      <inputCells r="B7" val="900" numFmtId="2"/>
      <inputCells r="B8" val="1800" numFmtId="1"/>
      <inputCells r="B9" val="370" numFmtId="2"/>
      <inputCells r="B10" val="60" numFmtId="2"/>
      <inputCells r="B11" val="0,6" numFmtId="2"/>
    </scenario>
    <scenario name="Totalna katastrofa, zatvoren Sueski kanal zbog koncerta Maje Šuput" locked="1" count="7" user="Josko Meter" comment="Created by Josko Meter on 28.5.2021">
      <inputCells r="B5" val="75" numFmtId="2"/>
      <inputCells r="B6" val="-200" numFmtId="1"/>
      <inputCells r="B7" val="800" numFmtId="2"/>
      <inputCells r="B8" val="1600" numFmtId="1"/>
      <inputCells r="B9" val="400" numFmtId="2"/>
      <inputCells r="B10" val="80" numFmtId="2"/>
      <inputCells r="B11" val="0,45" numFmtId="2"/>
    </scenario>
    <scenario name="Cvate cvijeće" locked="1" count="7" user="Josko Meter" comment="Created by Josko Meter on 28.5.2021">
      <inputCells r="B5" val="60" numFmtId="2"/>
      <inputCells r="B6" val="200" numFmtId="1"/>
      <inputCells r="B7" val="980" numFmtId="2"/>
      <inputCells r="B8" val="2200" numFmtId="1"/>
      <inputCells r="B9" val="350" numFmtId="2"/>
      <inputCells r="B10" val="50" numFmtId="2"/>
      <inputCells r="B11" val="0,8" numFmtId="2"/>
    </scenario>
  </scenarios>
  <mergeCells count="4">
    <mergeCell ref="A1:D1"/>
    <mergeCell ref="C3:D3"/>
    <mergeCell ref="C13:D13"/>
    <mergeCell ref="C20:D20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2"/>
  <sheetViews>
    <sheetView showGridLines="0" zoomScale="120" zoomScaleNormal="120" workbookViewId="0">
      <selection activeCell="L35" sqref="L35"/>
    </sheetView>
  </sheetViews>
  <sheetFormatPr defaultColWidth="8.85546875" defaultRowHeight="12.75" x14ac:dyDescent="0.2"/>
  <cols>
    <col min="1" max="1" width="30.42578125" style="1" customWidth="1"/>
    <col min="2" max="2" width="14.28515625" style="1" customWidth="1"/>
    <col min="3" max="8" width="12.7109375" style="1" customWidth="1"/>
    <col min="9" max="9" width="15.7109375" style="1" customWidth="1"/>
    <col min="10" max="13" width="12.7109375" style="1" customWidth="1"/>
    <col min="14" max="16384" width="8.85546875" style="1"/>
  </cols>
  <sheetData>
    <row r="1" spans="1:9" ht="15.95" customHeight="1" x14ac:dyDescent="0.2">
      <c r="A1" s="52" t="s">
        <v>26</v>
      </c>
      <c r="B1" s="52"/>
      <c r="C1" s="52"/>
      <c r="D1" s="52"/>
    </row>
    <row r="2" spans="1:9" ht="15.95" customHeight="1" x14ac:dyDescent="0.2">
      <c r="A2" s="2"/>
      <c r="E2" s="2"/>
      <c r="F2" s="2"/>
      <c r="G2" s="2"/>
      <c r="H2" s="2"/>
    </row>
    <row r="3" spans="1:9" ht="15.95" customHeight="1" x14ac:dyDescent="0.2">
      <c r="A3" s="3" t="s">
        <v>0</v>
      </c>
      <c r="B3" s="4"/>
      <c r="C3" s="53" t="s">
        <v>1</v>
      </c>
      <c r="D3" s="53"/>
      <c r="E3" s="2"/>
      <c r="F3" s="2"/>
      <c r="G3" s="2"/>
      <c r="H3" s="2"/>
    </row>
    <row r="4" spans="1:9" ht="15.95" customHeight="1" x14ac:dyDescent="0.2">
      <c r="A4" s="5"/>
      <c r="B4" s="6" t="s">
        <v>2</v>
      </c>
      <c r="C4" s="6" t="s">
        <v>3</v>
      </c>
      <c r="D4" s="6" t="s">
        <v>4</v>
      </c>
      <c r="E4" s="2"/>
      <c r="F4" s="2"/>
      <c r="G4" s="2"/>
      <c r="H4" s="2"/>
    </row>
    <row r="5" spans="1:9" ht="15.95" customHeight="1" x14ac:dyDescent="0.2">
      <c r="A5" s="7" t="s">
        <v>5</v>
      </c>
      <c r="B5" s="8">
        <v>60</v>
      </c>
      <c r="C5" s="9">
        <v>50</v>
      </c>
      <c r="D5" s="9">
        <v>80</v>
      </c>
      <c r="E5" s="2"/>
      <c r="F5" s="2"/>
      <c r="G5" s="2"/>
      <c r="H5" s="2"/>
    </row>
    <row r="6" spans="1:9" ht="15.95" customHeight="1" x14ac:dyDescent="0.2">
      <c r="A6" s="7" t="s">
        <v>6</v>
      </c>
      <c r="B6" s="10">
        <v>0</v>
      </c>
      <c r="C6" s="11">
        <v>-200</v>
      </c>
      <c r="D6" s="11">
        <v>400</v>
      </c>
      <c r="E6" s="2"/>
      <c r="F6" s="2"/>
      <c r="G6" s="2"/>
      <c r="H6" s="2"/>
    </row>
    <row r="7" spans="1:9" ht="15.95" customHeight="1" x14ac:dyDescent="0.2">
      <c r="A7" s="7" t="s">
        <v>27</v>
      </c>
      <c r="B7" s="50">
        <v>900</v>
      </c>
      <c r="C7" s="51">
        <v>700</v>
      </c>
      <c r="D7" s="51">
        <v>1000</v>
      </c>
      <c r="E7" s="2"/>
      <c r="F7" s="55" t="s">
        <v>7</v>
      </c>
      <c r="G7" s="55"/>
      <c r="H7" s="2"/>
      <c r="I7" s="1" t="s">
        <v>30</v>
      </c>
    </row>
    <row r="8" spans="1:9" ht="15.95" customHeight="1" x14ac:dyDescent="0.2">
      <c r="A8" s="7" t="s">
        <v>7</v>
      </c>
      <c r="B8" s="50">
        <v>1880</v>
      </c>
      <c r="C8" s="51">
        <v>1600</v>
      </c>
      <c r="D8" s="51">
        <v>2200</v>
      </c>
      <c r="E8" s="2"/>
      <c r="F8" s="55"/>
      <c r="G8" s="55"/>
      <c r="H8" s="2"/>
      <c r="I8" s="34">
        <f>B36</f>
        <v>182130.90909090918</v>
      </c>
    </row>
    <row r="9" spans="1:9" ht="15.95" customHeight="1" x14ac:dyDescent="0.2">
      <c r="A9" s="7" t="s">
        <v>8</v>
      </c>
      <c r="B9" s="50">
        <v>370</v>
      </c>
      <c r="C9" s="51">
        <v>350</v>
      </c>
      <c r="D9" s="51">
        <v>400</v>
      </c>
      <c r="E9" s="2"/>
      <c r="F9" s="2"/>
      <c r="G9" s="2"/>
      <c r="H9" s="2"/>
    </row>
    <row r="10" spans="1:9" ht="15.95" customHeight="1" x14ac:dyDescent="0.2">
      <c r="A10" s="7" t="s">
        <v>9</v>
      </c>
      <c r="B10" s="50">
        <v>60</v>
      </c>
      <c r="C10" s="51">
        <v>50</v>
      </c>
      <c r="D10" s="51">
        <v>80</v>
      </c>
      <c r="E10" s="2"/>
      <c r="F10" s="56" t="s">
        <v>28</v>
      </c>
      <c r="G10" s="56"/>
      <c r="H10" s="2"/>
    </row>
    <row r="11" spans="1:9" ht="15.95" customHeight="1" x14ac:dyDescent="0.2">
      <c r="A11" s="7" t="s">
        <v>10</v>
      </c>
      <c r="B11" s="12">
        <f>I11/100</f>
        <v>0.66</v>
      </c>
      <c r="C11" s="13">
        <v>0.45</v>
      </c>
      <c r="D11" s="13">
        <v>0.8</v>
      </c>
      <c r="E11" s="2"/>
      <c r="F11" s="2"/>
      <c r="G11" s="2"/>
      <c r="H11" s="2"/>
      <c r="I11" s="1">
        <v>66</v>
      </c>
    </row>
    <row r="12" spans="1:9" ht="15.95" customHeight="1" x14ac:dyDescent="0.2">
      <c r="A12" s="14"/>
      <c r="B12" s="2"/>
      <c r="C12" s="2"/>
      <c r="D12" s="2"/>
      <c r="E12" s="2"/>
      <c r="F12" s="2"/>
      <c r="G12" s="2"/>
      <c r="H12" s="2"/>
    </row>
    <row r="13" spans="1:9" ht="15.95" customHeight="1" x14ac:dyDescent="0.2">
      <c r="A13" s="3" t="s">
        <v>11</v>
      </c>
      <c r="B13" s="4"/>
      <c r="C13" s="54"/>
      <c r="D13" s="54"/>
      <c r="E13" s="2"/>
      <c r="F13" s="2"/>
      <c r="G13" s="2"/>
      <c r="H13" s="2"/>
    </row>
    <row r="14" spans="1:9" s="18" customFormat="1" ht="15.95" customHeight="1" x14ac:dyDescent="0.2">
      <c r="A14" s="15"/>
      <c r="B14" s="16"/>
      <c r="C14" s="16"/>
      <c r="D14" s="16"/>
      <c r="E14" s="17"/>
      <c r="F14" s="17"/>
      <c r="G14" s="17"/>
      <c r="H14" s="17"/>
    </row>
    <row r="15" spans="1:9" ht="15.95" customHeight="1" x14ac:dyDescent="0.2">
      <c r="A15" s="14" t="s">
        <v>12</v>
      </c>
      <c r="B15" s="19">
        <f>2000+B6</f>
        <v>2000</v>
      </c>
      <c r="C15" s="2"/>
      <c r="D15" s="2"/>
      <c r="E15" s="2"/>
      <c r="F15" s="2"/>
      <c r="G15" s="2"/>
      <c r="H15" s="2"/>
    </row>
    <row r="16" spans="1:9" ht="15.95" customHeight="1" x14ac:dyDescent="0.2">
      <c r="A16" s="14" t="s">
        <v>13</v>
      </c>
      <c r="B16" s="19">
        <f>MIN(B15,B8)</f>
        <v>1880</v>
      </c>
      <c r="C16" s="2"/>
      <c r="D16" s="2"/>
      <c r="E16" s="2"/>
      <c r="F16" s="2"/>
      <c r="G16" s="2"/>
      <c r="H16" s="2"/>
    </row>
    <row r="17" spans="1:10" ht="15.95" customHeight="1" x14ac:dyDescent="0.2">
      <c r="A17" s="14" t="s">
        <v>14</v>
      </c>
      <c r="B17" s="19">
        <f>B16</f>
        <v>1880</v>
      </c>
      <c r="C17" s="2"/>
      <c r="D17" s="2"/>
      <c r="E17" s="2"/>
      <c r="F17" s="2"/>
      <c r="G17" s="2"/>
      <c r="H17" s="2"/>
    </row>
    <row r="18" spans="1:10" ht="15.95" customHeight="1" x14ac:dyDescent="0.2">
      <c r="A18" s="14" t="s">
        <v>15</v>
      </c>
      <c r="B18" s="19">
        <f>B17/B11</f>
        <v>2848.4848484848485</v>
      </c>
      <c r="C18" s="2"/>
      <c r="D18" s="2"/>
      <c r="E18" s="2"/>
      <c r="F18" s="2"/>
      <c r="G18" s="2"/>
      <c r="H18" s="2"/>
    </row>
    <row r="19" spans="1:10" ht="15.95" customHeight="1" x14ac:dyDescent="0.2">
      <c r="A19" s="2"/>
      <c r="B19" s="2"/>
      <c r="C19" s="2"/>
      <c r="D19" s="2"/>
      <c r="E19" s="2"/>
      <c r="F19" s="2"/>
      <c r="G19" s="2"/>
      <c r="H19" s="2"/>
    </row>
    <row r="20" spans="1:10" ht="15.95" customHeight="1" x14ac:dyDescent="0.2">
      <c r="A20" s="3" t="s">
        <v>34</v>
      </c>
      <c r="B20" s="4"/>
      <c r="C20" s="54"/>
      <c r="D20" s="54"/>
      <c r="E20" s="2"/>
      <c r="F20" s="2"/>
      <c r="G20" s="56" t="s">
        <v>32</v>
      </c>
      <c r="H20" s="56"/>
      <c r="I20" s="56"/>
      <c r="J20" s="56"/>
    </row>
    <row r="21" spans="1:10" ht="15.95" customHeight="1" x14ac:dyDescent="0.2">
      <c r="B21" s="2"/>
      <c r="C21" s="2"/>
      <c r="D21" s="2"/>
      <c r="E21" s="2"/>
      <c r="F21" s="36">
        <f>B36</f>
        <v>182130.90909090918</v>
      </c>
      <c r="G21" s="37">
        <v>50</v>
      </c>
      <c r="H21" s="37">
        <v>60</v>
      </c>
      <c r="I21" s="37">
        <v>70</v>
      </c>
      <c r="J21" s="37">
        <v>80</v>
      </c>
    </row>
    <row r="22" spans="1:10" ht="15.95" customHeight="1" x14ac:dyDescent="0.2">
      <c r="A22" s="20" t="s">
        <v>16</v>
      </c>
      <c r="B22" s="21">
        <f>(B16*B7)</f>
        <v>1692000</v>
      </c>
      <c r="C22" s="17"/>
      <c r="D22" s="2"/>
      <c r="E22" s="57" t="s">
        <v>31</v>
      </c>
      <c r="F22" s="38">
        <v>700</v>
      </c>
      <c r="G22" s="39">
        <f t="dataTable" ref="G22:J28" dt2D="1" dtr="1" r1="B5" r2="B7"/>
        <v>-135304.24242424243</v>
      </c>
      <c r="H22" s="39">
        <v>-163789.09090909082</v>
      </c>
      <c r="I22" s="40">
        <v>-192273.93939393945</v>
      </c>
      <c r="J22" s="40">
        <v>-220758.78787878784</v>
      </c>
    </row>
    <row r="23" spans="1:10" ht="15.6" customHeight="1" x14ac:dyDescent="0.2">
      <c r="A23" s="2"/>
      <c r="B23" s="22"/>
      <c r="C23" s="2"/>
      <c r="D23" s="2"/>
      <c r="E23" s="57"/>
      <c r="F23" s="38">
        <v>750</v>
      </c>
      <c r="G23" s="39">
        <v>-48824.242424242431</v>
      </c>
      <c r="H23" s="39">
        <v>-77309.090909090824</v>
      </c>
      <c r="I23" s="40">
        <v>-105793.93939393945</v>
      </c>
      <c r="J23" s="40">
        <v>-134278.78787878784</v>
      </c>
    </row>
    <row r="24" spans="1:10" ht="15.95" customHeight="1" x14ac:dyDescent="0.2">
      <c r="A24" s="14" t="s">
        <v>17</v>
      </c>
      <c r="B24" s="22">
        <f>(B17*(B9+B10))</f>
        <v>808400</v>
      </c>
      <c r="C24" s="2"/>
      <c r="D24" s="2"/>
      <c r="E24" s="57"/>
      <c r="F24" s="38">
        <v>800</v>
      </c>
      <c r="G24" s="39">
        <v>37655.757575757569</v>
      </c>
      <c r="H24" s="39">
        <v>9170.9090909091756</v>
      </c>
      <c r="I24" s="40">
        <v>-19313.93939393945</v>
      </c>
      <c r="J24" s="40">
        <v>-47798.787878787844</v>
      </c>
    </row>
    <row r="25" spans="1:10" ht="15.95" customHeight="1" x14ac:dyDescent="0.2">
      <c r="A25" s="14" t="s">
        <v>18</v>
      </c>
      <c r="B25" s="22">
        <f>40*B16</f>
        <v>75200</v>
      </c>
      <c r="C25" s="2"/>
      <c r="D25" s="2"/>
      <c r="E25" s="57"/>
      <c r="F25" s="38">
        <v>850</v>
      </c>
      <c r="G25" s="39">
        <v>124135.75757575757</v>
      </c>
      <c r="H25" s="39">
        <v>95650.909090909176</v>
      </c>
      <c r="I25" s="40">
        <v>67166.06060606055</v>
      </c>
      <c r="J25" s="40">
        <v>38681.212121212156</v>
      </c>
    </row>
    <row r="26" spans="1:10" ht="15.95" customHeight="1" x14ac:dyDescent="0.2">
      <c r="A26" s="14" t="s">
        <v>19</v>
      </c>
      <c r="B26" s="22">
        <f>B5*B18</f>
        <v>170909.09090909091</v>
      </c>
      <c r="C26" s="2"/>
      <c r="D26" s="2"/>
      <c r="E26" s="57"/>
      <c r="F26" s="38">
        <v>900</v>
      </c>
      <c r="G26" s="39">
        <v>210615.75757575757</v>
      </c>
      <c r="H26" s="39">
        <v>182130.90909090918</v>
      </c>
      <c r="I26" s="40">
        <v>153646.06060606055</v>
      </c>
      <c r="J26" s="40">
        <v>125161.21212121216</v>
      </c>
    </row>
    <row r="27" spans="1:10" ht="15.95" customHeight="1" x14ac:dyDescent="0.2">
      <c r="A27" s="23" t="s">
        <v>20</v>
      </c>
      <c r="B27" s="24">
        <f>SUM(B24:B26)</f>
        <v>1054509.0909090908</v>
      </c>
      <c r="C27" s="2"/>
      <c r="D27" s="2"/>
      <c r="E27" s="57"/>
      <c r="F27" s="38">
        <v>950</v>
      </c>
      <c r="G27" s="39">
        <v>297095.75757575757</v>
      </c>
      <c r="H27" s="39">
        <v>268610.90909090918</v>
      </c>
      <c r="I27" s="40">
        <v>240126.06060606055</v>
      </c>
      <c r="J27" s="40">
        <v>211641.21212121216</v>
      </c>
    </row>
    <row r="28" spans="1:10" ht="15.95" customHeight="1" x14ac:dyDescent="0.2">
      <c r="A28" s="2"/>
      <c r="B28" s="22"/>
      <c r="C28" s="2"/>
      <c r="D28" s="2"/>
      <c r="E28" s="57"/>
      <c r="F28" s="38">
        <v>1000</v>
      </c>
      <c r="G28" s="39">
        <v>383575.75757575757</v>
      </c>
      <c r="H28" s="39">
        <v>355090.90909090918</v>
      </c>
      <c r="I28" s="40">
        <v>326606.06060606055</v>
      </c>
      <c r="J28" s="40">
        <v>298121.21212121216</v>
      </c>
    </row>
    <row r="29" spans="1:10" ht="15.75" customHeight="1" x14ac:dyDescent="0.2">
      <c r="A29" s="14" t="s">
        <v>21</v>
      </c>
      <c r="B29" s="22">
        <f>0.08*B22</f>
        <v>135360</v>
      </c>
      <c r="C29" s="2"/>
      <c r="D29" s="2"/>
      <c r="E29" s="2"/>
      <c r="F29" s="2"/>
      <c r="G29" s="2"/>
      <c r="H29" s="2"/>
    </row>
    <row r="30" spans="1:10" ht="15.95" customHeight="1" x14ac:dyDescent="0.2">
      <c r="A30" s="14" t="s">
        <v>22</v>
      </c>
      <c r="B30" s="22">
        <v>80000</v>
      </c>
      <c r="C30" s="2"/>
      <c r="D30" s="2"/>
      <c r="E30" s="2"/>
      <c r="F30" s="2"/>
      <c r="G30" s="2"/>
      <c r="H30" s="2"/>
    </row>
    <row r="31" spans="1:10" ht="15.95" customHeight="1" x14ac:dyDescent="0.2">
      <c r="A31" s="14" t="s">
        <v>23</v>
      </c>
      <c r="B31" s="22">
        <f>B15*120</f>
        <v>240000</v>
      </c>
      <c r="C31" s="2"/>
      <c r="D31" s="2"/>
      <c r="E31" s="2"/>
      <c r="F31" s="2"/>
      <c r="G31" s="2"/>
      <c r="H31" s="2"/>
    </row>
    <row r="32" spans="1:10" ht="15.95" customHeight="1" x14ac:dyDescent="0.2">
      <c r="A32" s="25" t="s">
        <v>24</v>
      </c>
      <c r="B32" s="26">
        <f>SUM(B29:B31)</f>
        <v>455360</v>
      </c>
      <c r="C32" s="17"/>
      <c r="D32" s="2"/>
      <c r="E32" s="2"/>
      <c r="F32" s="2"/>
      <c r="G32" s="2"/>
      <c r="H32" s="2"/>
    </row>
    <row r="33" spans="1:8" ht="15.95" customHeight="1" x14ac:dyDescent="0.2">
      <c r="A33" s="25"/>
      <c r="B33" s="26"/>
      <c r="C33" s="17"/>
      <c r="D33" s="2"/>
      <c r="E33" s="2"/>
      <c r="F33" s="2"/>
      <c r="G33" s="2"/>
      <c r="H33" s="2"/>
    </row>
    <row r="34" spans="1:8" ht="15.95" customHeight="1" x14ac:dyDescent="0.2">
      <c r="A34" s="27" t="s">
        <v>29</v>
      </c>
      <c r="B34" s="28">
        <f>B27+B32</f>
        <v>1509869.0909090908</v>
      </c>
      <c r="C34" s="17"/>
      <c r="D34" s="2"/>
      <c r="E34" s="2"/>
      <c r="F34" s="41" t="s">
        <v>33</v>
      </c>
      <c r="G34" s="42">
        <f>B36</f>
        <v>182130.90909090918</v>
      </c>
      <c r="H34" s="2"/>
    </row>
    <row r="35" spans="1:8" ht="15.95" customHeight="1" x14ac:dyDescent="0.2">
      <c r="A35" s="2"/>
      <c r="B35" s="29"/>
      <c r="C35" s="2"/>
      <c r="D35" s="2"/>
      <c r="E35" s="2"/>
      <c r="F35" s="43">
        <v>350</v>
      </c>
      <c r="G35" s="44">
        <f t="dataTable" ref="G35:G40" dt2D="0" dtr="0" r1="B9" ca="1"/>
        <v>219730.90909090918</v>
      </c>
      <c r="H35" s="2"/>
    </row>
    <row r="36" spans="1:8" ht="15.95" customHeight="1" x14ac:dyDescent="0.2">
      <c r="A36" s="30" t="s">
        <v>25</v>
      </c>
      <c r="B36" s="31">
        <f>B22-B34</f>
        <v>182130.90909090918</v>
      </c>
      <c r="C36" s="4"/>
      <c r="D36" s="4"/>
      <c r="E36" s="2"/>
      <c r="F36" s="43">
        <v>360</v>
      </c>
      <c r="G36" s="44">
        <v>200930.90909090918</v>
      </c>
      <c r="H36" s="2"/>
    </row>
    <row r="37" spans="1:8" ht="15.95" customHeight="1" x14ac:dyDescent="0.2">
      <c r="A37" s="2"/>
      <c r="B37" s="32"/>
      <c r="C37" s="2"/>
      <c r="D37" s="2"/>
      <c r="E37" s="2"/>
      <c r="F37" s="43">
        <v>370</v>
      </c>
      <c r="G37" s="44">
        <v>182130.90909090918</v>
      </c>
      <c r="H37" s="2"/>
    </row>
    <row r="38" spans="1:8" ht="15.95" customHeight="1" x14ac:dyDescent="0.2">
      <c r="A38" s="2"/>
      <c r="B38" s="2"/>
      <c r="C38" s="2"/>
      <c r="D38" s="2"/>
      <c r="E38" s="2"/>
      <c r="F38" s="43">
        <v>380</v>
      </c>
      <c r="G38" s="44">
        <v>163330.90909090918</v>
      </c>
      <c r="H38" s="2"/>
    </row>
    <row r="39" spans="1:8" ht="15.95" customHeight="1" x14ac:dyDescent="0.2">
      <c r="A39" s="2"/>
      <c r="B39" s="2"/>
      <c r="C39" s="2"/>
      <c r="D39" s="2"/>
      <c r="E39" s="2"/>
      <c r="F39" s="43">
        <v>390</v>
      </c>
      <c r="G39" s="44">
        <v>144530.90909090918</v>
      </c>
      <c r="H39" s="2"/>
    </row>
    <row r="40" spans="1:8" ht="15.95" customHeight="1" x14ac:dyDescent="0.2">
      <c r="A40" s="2"/>
      <c r="B40" s="2"/>
      <c r="C40" s="2"/>
      <c r="D40" s="2"/>
      <c r="E40" s="2"/>
      <c r="F40" s="45">
        <v>400</v>
      </c>
      <c r="G40" s="46">
        <v>125730.90909090918</v>
      </c>
      <c r="H40" s="2"/>
    </row>
    <row r="41" spans="1:8" ht="15.95" customHeight="1" x14ac:dyDescent="0.2">
      <c r="A41" s="2"/>
      <c r="B41" s="2"/>
      <c r="C41" s="2"/>
      <c r="D41" s="2"/>
      <c r="E41" s="2"/>
      <c r="F41" s="2"/>
      <c r="G41" s="2"/>
      <c r="H41" s="2"/>
    </row>
    <row r="42" spans="1:8" ht="15.95" customHeight="1" x14ac:dyDescent="0.2">
      <c r="A42" s="2"/>
      <c r="B42" s="2"/>
      <c r="C42" s="2"/>
      <c r="D42" s="2"/>
      <c r="E42" s="2"/>
      <c r="F42" s="2"/>
      <c r="G42" s="2"/>
      <c r="H42" s="2"/>
    </row>
    <row r="43" spans="1:8" ht="15.95" customHeight="1" x14ac:dyDescent="0.2">
      <c r="A43" s="2"/>
      <c r="B43" s="33"/>
      <c r="C43" s="2"/>
      <c r="D43" s="2"/>
      <c r="E43" s="2"/>
      <c r="F43" s="2" t="s">
        <v>37</v>
      </c>
      <c r="G43" s="2" t="s">
        <v>38</v>
      </c>
      <c r="H43" s="2"/>
    </row>
    <row r="44" spans="1:8" ht="15.95" customHeight="1" x14ac:dyDescent="0.2">
      <c r="A44" s="2"/>
      <c r="B44" s="2"/>
      <c r="C44" s="2"/>
      <c r="D44" s="2"/>
      <c r="E44" s="2"/>
      <c r="F44" s="2">
        <v>0</v>
      </c>
      <c r="G44" s="2">
        <f>0.5*F44+10</f>
        <v>10</v>
      </c>
      <c r="H44" s="2"/>
    </row>
    <row r="45" spans="1:8" ht="15.95" customHeight="1" x14ac:dyDescent="0.2">
      <c r="A45" s="2"/>
      <c r="B45" s="2"/>
      <c r="C45" s="2"/>
      <c r="D45" s="2"/>
      <c r="E45" s="2"/>
      <c r="F45" s="2">
        <v>5</v>
      </c>
      <c r="G45" s="35">
        <f t="shared" ref="G45:G51" si="0">0.5*F45+10</f>
        <v>12.5</v>
      </c>
      <c r="H45" s="2"/>
    </row>
    <row r="46" spans="1:8" ht="15.95" customHeight="1" x14ac:dyDescent="0.2">
      <c r="A46" s="2"/>
      <c r="B46" s="2"/>
      <c r="C46" s="2"/>
      <c r="D46" s="2"/>
      <c r="E46" s="2"/>
      <c r="F46" s="2">
        <v>10</v>
      </c>
      <c r="G46" s="35">
        <f t="shared" si="0"/>
        <v>15</v>
      </c>
      <c r="H46" s="2"/>
    </row>
    <row r="47" spans="1:8" ht="15.95" customHeight="1" x14ac:dyDescent="0.2">
      <c r="A47" s="2"/>
      <c r="B47" s="2"/>
      <c r="C47" s="2"/>
      <c r="D47" s="2"/>
      <c r="E47" s="2"/>
      <c r="F47" s="35">
        <v>15</v>
      </c>
      <c r="G47" s="35">
        <f t="shared" si="0"/>
        <v>17.5</v>
      </c>
      <c r="H47" s="2"/>
    </row>
    <row r="48" spans="1:8" ht="15.95" customHeight="1" x14ac:dyDescent="0.2">
      <c r="A48" s="2"/>
      <c r="B48" s="2"/>
      <c r="C48" s="2"/>
      <c r="D48" s="2"/>
      <c r="E48" s="2"/>
      <c r="F48" s="35">
        <v>20</v>
      </c>
      <c r="G48" s="35">
        <f t="shared" si="0"/>
        <v>20</v>
      </c>
      <c r="H48" s="2"/>
    </row>
    <row r="49" spans="6:7" ht="15.95" customHeight="1" x14ac:dyDescent="0.2">
      <c r="F49" s="35">
        <v>25</v>
      </c>
      <c r="G49" s="35">
        <f t="shared" si="0"/>
        <v>22.5</v>
      </c>
    </row>
    <row r="50" spans="6:7" ht="15.95" customHeight="1" x14ac:dyDescent="0.2">
      <c r="F50" s="35">
        <v>30</v>
      </c>
      <c r="G50" s="35">
        <f t="shared" si="0"/>
        <v>25</v>
      </c>
    </row>
    <row r="51" spans="6:7" ht="15.95" customHeight="1" x14ac:dyDescent="0.2">
      <c r="F51" s="35">
        <v>35</v>
      </c>
      <c r="G51" s="35">
        <f t="shared" si="0"/>
        <v>27.5</v>
      </c>
    </row>
    <row r="52" spans="6:7" ht="15.95" customHeight="1" x14ac:dyDescent="0.2"/>
    <row r="53" spans="6:7" ht="15.95" customHeight="1" x14ac:dyDescent="0.2"/>
    <row r="54" spans="6:7" ht="15.95" customHeight="1" x14ac:dyDescent="0.2"/>
    <row r="55" spans="6:7" ht="15.95" customHeight="1" x14ac:dyDescent="0.2"/>
    <row r="56" spans="6:7" ht="15.95" customHeight="1" x14ac:dyDescent="0.2"/>
    <row r="57" spans="6:7" ht="15.95" customHeight="1" x14ac:dyDescent="0.2"/>
    <row r="58" spans="6:7" ht="15.95" customHeight="1" x14ac:dyDescent="0.2"/>
    <row r="59" spans="6:7" ht="15.95" customHeight="1" x14ac:dyDescent="0.2"/>
    <row r="60" spans="6:7" ht="15.95" customHeight="1" x14ac:dyDescent="0.2"/>
    <row r="61" spans="6:7" ht="15.95" customHeight="1" x14ac:dyDescent="0.2"/>
    <row r="62" spans="6:7" ht="15.95" customHeight="1" x14ac:dyDescent="0.2"/>
    <row r="63" spans="6:7" ht="15.95" customHeight="1" x14ac:dyDescent="0.2"/>
    <row r="64" spans="6:7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  <row r="80" ht="15.95" customHeight="1" x14ac:dyDescent="0.2"/>
    <row r="81" ht="15.95" customHeight="1" x14ac:dyDescent="0.2"/>
    <row r="82" ht="15.95" customHeight="1" x14ac:dyDescent="0.2"/>
    <row r="83" ht="15.95" customHeight="1" x14ac:dyDescent="0.2"/>
    <row r="84" ht="15.95" customHeight="1" x14ac:dyDescent="0.2"/>
    <row r="85" ht="15.95" customHeight="1" x14ac:dyDescent="0.2"/>
    <row r="86" ht="15.95" customHeight="1" x14ac:dyDescent="0.2"/>
    <row r="87" ht="15.95" customHeight="1" x14ac:dyDescent="0.2"/>
    <row r="88" ht="15.95" customHeight="1" x14ac:dyDescent="0.2"/>
    <row r="89" ht="15.95" customHeight="1" x14ac:dyDescent="0.2"/>
    <row r="90" ht="15.95" customHeight="1" x14ac:dyDescent="0.2"/>
    <row r="91" ht="15.95" customHeight="1" x14ac:dyDescent="0.2"/>
    <row r="92" ht="15.95" customHeight="1" x14ac:dyDescent="0.2"/>
    <row r="93" ht="15.95" customHeight="1" x14ac:dyDescent="0.2"/>
    <row r="94" ht="15.95" customHeight="1" x14ac:dyDescent="0.2"/>
    <row r="95" ht="15.95" customHeight="1" x14ac:dyDescent="0.2"/>
    <row r="96" ht="15.95" customHeight="1" x14ac:dyDescent="0.2"/>
    <row r="97" ht="15.95" customHeight="1" x14ac:dyDescent="0.2"/>
    <row r="98" ht="15.95" customHeight="1" x14ac:dyDescent="0.2"/>
    <row r="99" ht="15.95" customHeight="1" x14ac:dyDescent="0.2"/>
    <row r="100" ht="15.95" customHeight="1" x14ac:dyDescent="0.2"/>
    <row r="101" ht="15.95" customHeight="1" x14ac:dyDescent="0.2"/>
    <row r="102" ht="15.95" customHeight="1" x14ac:dyDescent="0.2"/>
    <row r="103" ht="15.95" customHeight="1" x14ac:dyDescent="0.2"/>
    <row r="104" ht="15.95" customHeight="1" x14ac:dyDescent="0.2"/>
    <row r="105" ht="15.95" customHeight="1" x14ac:dyDescent="0.2"/>
    <row r="106" ht="15.95" customHeight="1" x14ac:dyDescent="0.2"/>
    <row r="107" ht="15.95" customHeight="1" x14ac:dyDescent="0.2"/>
    <row r="108" ht="15.95" customHeight="1" x14ac:dyDescent="0.2"/>
    <row r="109" ht="15.95" customHeight="1" x14ac:dyDescent="0.2"/>
    <row r="110" ht="15.95" customHeight="1" x14ac:dyDescent="0.2"/>
    <row r="111" ht="15.95" customHeight="1" x14ac:dyDescent="0.2"/>
    <row r="112" ht="15.95" customHeight="1" x14ac:dyDescent="0.2"/>
    <row r="113" ht="15.95" customHeight="1" x14ac:dyDescent="0.2"/>
    <row r="114" ht="15.95" customHeight="1" x14ac:dyDescent="0.2"/>
    <row r="115" ht="15.95" customHeight="1" x14ac:dyDescent="0.2"/>
    <row r="116" ht="15.95" customHeight="1" x14ac:dyDescent="0.2"/>
    <row r="117" ht="15.95" customHeight="1" x14ac:dyDescent="0.2"/>
    <row r="118" ht="15.95" customHeight="1" x14ac:dyDescent="0.2"/>
    <row r="119" ht="15.95" customHeight="1" x14ac:dyDescent="0.2"/>
    <row r="120" ht="15.95" customHeight="1" x14ac:dyDescent="0.2"/>
    <row r="121" ht="15.95" customHeight="1" x14ac:dyDescent="0.2"/>
    <row r="122" ht="15.95" customHeight="1" x14ac:dyDescent="0.2"/>
    <row r="123" ht="15.95" customHeight="1" x14ac:dyDescent="0.2"/>
    <row r="124" ht="15.95" customHeight="1" x14ac:dyDescent="0.2"/>
    <row r="125" ht="15.95" customHeight="1" x14ac:dyDescent="0.2"/>
    <row r="126" ht="15.95" customHeight="1" x14ac:dyDescent="0.2"/>
    <row r="127" ht="15.95" customHeight="1" x14ac:dyDescent="0.2"/>
    <row r="128" ht="15.95" customHeight="1" x14ac:dyDescent="0.2"/>
    <row r="129" ht="15.95" customHeight="1" x14ac:dyDescent="0.2"/>
    <row r="130" ht="15.95" customHeight="1" x14ac:dyDescent="0.2"/>
    <row r="131" ht="15.95" customHeight="1" x14ac:dyDescent="0.2"/>
    <row r="132" ht="15.95" customHeight="1" x14ac:dyDescent="0.2"/>
    <row r="133" ht="15.95" customHeight="1" x14ac:dyDescent="0.2"/>
    <row r="134" ht="15.95" customHeight="1" x14ac:dyDescent="0.2"/>
    <row r="135" ht="15.95" customHeight="1" x14ac:dyDescent="0.2"/>
    <row r="136" ht="15.95" customHeight="1" x14ac:dyDescent="0.2"/>
    <row r="137" ht="15.95" customHeight="1" x14ac:dyDescent="0.2"/>
    <row r="138" ht="15.95" customHeight="1" x14ac:dyDescent="0.2"/>
    <row r="139" ht="15.95" customHeight="1" x14ac:dyDescent="0.2"/>
    <row r="140" ht="15.95" customHeight="1" x14ac:dyDescent="0.2"/>
    <row r="141" ht="15.95" customHeight="1" x14ac:dyDescent="0.2"/>
    <row r="142" ht="15.95" customHeight="1" x14ac:dyDescent="0.2"/>
    <row r="143" ht="15.95" customHeight="1" x14ac:dyDescent="0.2"/>
    <row r="144" ht="15.95" customHeight="1" x14ac:dyDescent="0.2"/>
    <row r="145" ht="15.95" customHeight="1" x14ac:dyDescent="0.2"/>
    <row r="146" ht="15.95" customHeight="1" x14ac:dyDescent="0.2"/>
    <row r="147" ht="15.95" customHeight="1" x14ac:dyDescent="0.2"/>
    <row r="148" ht="15.95" customHeight="1" x14ac:dyDescent="0.2"/>
    <row r="149" ht="15.95" customHeight="1" x14ac:dyDescent="0.2"/>
    <row r="150" ht="15.95" customHeight="1" x14ac:dyDescent="0.2"/>
    <row r="151" ht="15.95" customHeight="1" x14ac:dyDescent="0.2"/>
    <row r="152" ht="15.95" customHeight="1" x14ac:dyDescent="0.2"/>
    <row r="153" ht="15.95" customHeight="1" x14ac:dyDescent="0.2"/>
    <row r="154" ht="15.95" customHeight="1" x14ac:dyDescent="0.2"/>
    <row r="155" ht="15.95" customHeight="1" x14ac:dyDescent="0.2"/>
    <row r="156" ht="15.95" customHeight="1" x14ac:dyDescent="0.2"/>
    <row r="157" ht="15.95" customHeight="1" x14ac:dyDescent="0.2"/>
    <row r="158" ht="15.95" customHeight="1" x14ac:dyDescent="0.2"/>
    <row r="159" ht="15.95" customHeight="1" x14ac:dyDescent="0.2"/>
    <row r="160" ht="15.95" customHeight="1" x14ac:dyDescent="0.2"/>
    <row r="161" ht="15.95" customHeight="1" x14ac:dyDescent="0.2"/>
    <row r="162" ht="15.95" customHeight="1" x14ac:dyDescent="0.2"/>
    <row r="163" ht="15.95" customHeight="1" x14ac:dyDescent="0.2"/>
    <row r="164" ht="15.95" customHeight="1" x14ac:dyDescent="0.2"/>
    <row r="165" ht="15.95" customHeight="1" x14ac:dyDescent="0.2"/>
    <row r="166" ht="15.95" customHeight="1" x14ac:dyDescent="0.2"/>
    <row r="167" ht="15.95" customHeight="1" x14ac:dyDescent="0.2"/>
    <row r="168" ht="15.95" customHeight="1" x14ac:dyDescent="0.2"/>
    <row r="169" ht="15.95" customHeight="1" x14ac:dyDescent="0.2"/>
    <row r="170" ht="15.95" customHeight="1" x14ac:dyDescent="0.2"/>
    <row r="171" ht="15.95" customHeight="1" x14ac:dyDescent="0.2"/>
    <row r="172" ht="15.95" customHeight="1" x14ac:dyDescent="0.2"/>
    <row r="173" ht="15.95" customHeight="1" x14ac:dyDescent="0.2"/>
    <row r="174" ht="15.95" customHeight="1" x14ac:dyDescent="0.2"/>
    <row r="175" ht="15.95" customHeight="1" x14ac:dyDescent="0.2"/>
    <row r="176" ht="15.95" customHeight="1" x14ac:dyDescent="0.2"/>
    <row r="177" ht="15.95" customHeight="1" x14ac:dyDescent="0.2"/>
    <row r="178" ht="15.95" customHeight="1" x14ac:dyDescent="0.2"/>
    <row r="179" ht="15.95" customHeight="1" x14ac:dyDescent="0.2"/>
    <row r="180" ht="15.95" customHeight="1" x14ac:dyDescent="0.2"/>
    <row r="181" ht="15.95" customHeight="1" x14ac:dyDescent="0.2"/>
    <row r="182" ht="15.95" customHeight="1" x14ac:dyDescent="0.2"/>
    <row r="183" ht="15.95" customHeight="1" x14ac:dyDescent="0.2"/>
    <row r="184" ht="15.95" customHeight="1" x14ac:dyDescent="0.2"/>
    <row r="185" ht="15.95" customHeight="1" x14ac:dyDescent="0.2"/>
    <row r="186" ht="15.95" customHeight="1" x14ac:dyDescent="0.2"/>
    <row r="187" ht="15.95" customHeight="1" x14ac:dyDescent="0.2"/>
    <row r="188" ht="15.95" customHeight="1" x14ac:dyDescent="0.2"/>
    <row r="189" ht="15.95" customHeight="1" x14ac:dyDescent="0.2"/>
    <row r="190" ht="15.95" customHeight="1" x14ac:dyDescent="0.2"/>
    <row r="191" ht="15.95" customHeight="1" x14ac:dyDescent="0.2"/>
    <row r="192" ht="15.95" customHeight="1" x14ac:dyDescent="0.2"/>
  </sheetData>
  <mergeCells count="8">
    <mergeCell ref="A1:D1"/>
    <mergeCell ref="F7:G8"/>
    <mergeCell ref="F10:G10"/>
    <mergeCell ref="E22:E28"/>
    <mergeCell ref="G20:J20"/>
    <mergeCell ref="C3:D3"/>
    <mergeCell ref="C13:D13"/>
    <mergeCell ref="C20:D20"/>
  </mergeCells>
  <conditionalFormatting sqref="I8">
    <cfRule type="iconSet" priority="1">
      <iconSet>
        <cfvo type="percent" val="0"/>
        <cfvo type="num" val="0"/>
        <cfvo type="num" val="100000"/>
      </iconSet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Scroll Bar 8">
              <controlPr defaultSize="0" autoPict="0">
                <anchor moveWithCells="1">
                  <from>
                    <xdr:col>5</xdr:col>
                    <xdr:colOff>57150</xdr:colOff>
                    <xdr:row>7</xdr:row>
                    <xdr:rowOff>19050</xdr:rowOff>
                  </from>
                  <to>
                    <xdr:col>6</xdr:col>
                    <xdr:colOff>857250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Scroll Bar 9">
              <controlPr defaultSize="0" autoPict="0">
                <anchor moveWithCells="1">
                  <from>
                    <xdr:col>5</xdr:col>
                    <xdr:colOff>57150</xdr:colOff>
                    <xdr:row>9</xdr:row>
                    <xdr:rowOff>190500</xdr:rowOff>
                  </from>
                  <to>
                    <xdr:col>6</xdr:col>
                    <xdr:colOff>866775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3"/>
  <sheetViews>
    <sheetView showGridLines="0" tabSelected="1" zoomScale="110" zoomScaleNormal="110" workbookViewId="0">
      <selection activeCell="J14" sqref="J14"/>
    </sheetView>
  </sheetViews>
  <sheetFormatPr defaultColWidth="8.85546875" defaultRowHeight="12.75" x14ac:dyDescent="0.2"/>
  <cols>
    <col min="1" max="1" width="30.42578125" style="1" customWidth="1"/>
    <col min="2" max="2" width="14.28515625" style="1" customWidth="1"/>
    <col min="3" max="8" width="12.7109375" style="1" customWidth="1"/>
    <col min="9" max="9" width="15.7109375" style="1" customWidth="1"/>
    <col min="10" max="13" width="12.7109375" style="1" customWidth="1"/>
    <col min="14" max="16384" width="8.85546875" style="1"/>
  </cols>
  <sheetData>
    <row r="1" spans="1:8" ht="15.95" customHeight="1" x14ac:dyDescent="0.2">
      <c r="A1" s="52" t="s">
        <v>26</v>
      </c>
      <c r="B1" s="52"/>
      <c r="C1" s="52"/>
      <c r="D1" s="52"/>
    </row>
    <row r="2" spans="1:8" ht="15.95" customHeight="1" x14ac:dyDescent="0.2">
      <c r="A2" s="2"/>
      <c r="E2" s="2"/>
      <c r="F2" s="2"/>
      <c r="G2" s="2"/>
      <c r="H2" s="2"/>
    </row>
    <row r="3" spans="1:8" ht="15.95" customHeight="1" x14ac:dyDescent="0.2">
      <c r="A3" s="3" t="s">
        <v>0</v>
      </c>
      <c r="B3" s="4"/>
      <c r="C3" s="53" t="s">
        <v>1</v>
      </c>
      <c r="D3" s="53"/>
      <c r="E3" s="2"/>
      <c r="F3" s="2"/>
      <c r="G3" s="2"/>
      <c r="H3" s="2"/>
    </row>
    <row r="4" spans="1:8" ht="7.5" customHeight="1" x14ac:dyDescent="0.2">
      <c r="A4" s="2"/>
      <c r="B4" s="2"/>
      <c r="C4" s="2"/>
      <c r="D4" s="2"/>
      <c r="E4" s="2"/>
      <c r="F4" s="2"/>
      <c r="G4" s="2"/>
      <c r="H4" s="2"/>
    </row>
    <row r="5" spans="1:8" ht="11.25" customHeight="1" x14ac:dyDescent="0.2">
      <c r="A5" s="5"/>
      <c r="B5" s="6" t="s">
        <v>2</v>
      </c>
      <c r="C5" s="6" t="s">
        <v>3</v>
      </c>
      <c r="D5" s="6" t="s">
        <v>4</v>
      </c>
      <c r="E5" s="2"/>
      <c r="F5" s="2"/>
      <c r="G5" s="2"/>
      <c r="H5" s="2"/>
    </row>
    <row r="6" spans="1:8" ht="15.95" customHeight="1" x14ac:dyDescent="0.2">
      <c r="A6" s="7" t="s">
        <v>5</v>
      </c>
      <c r="B6" s="8">
        <v>60</v>
      </c>
      <c r="C6" s="9">
        <v>50</v>
      </c>
      <c r="D6" s="9">
        <v>80</v>
      </c>
      <c r="E6" s="2"/>
      <c r="F6" s="2"/>
      <c r="G6" s="2"/>
      <c r="H6" s="2"/>
    </row>
    <row r="7" spans="1:8" ht="15.95" customHeight="1" x14ac:dyDescent="0.2">
      <c r="A7" s="7" t="s">
        <v>6</v>
      </c>
      <c r="B7" s="10">
        <v>0</v>
      </c>
      <c r="C7" s="11">
        <v>-200</v>
      </c>
      <c r="D7" s="11">
        <v>400</v>
      </c>
      <c r="E7" s="2"/>
      <c r="F7" s="2"/>
      <c r="G7" s="2"/>
      <c r="H7" s="2"/>
    </row>
    <row r="8" spans="1:8" ht="15.95" customHeight="1" x14ac:dyDescent="0.2">
      <c r="A8" s="7" t="s">
        <v>27</v>
      </c>
      <c r="B8" s="12">
        <v>900</v>
      </c>
      <c r="C8" s="13">
        <v>700</v>
      </c>
      <c r="D8" s="13">
        <v>1000</v>
      </c>
      <c r="E8" s="2"/>
    </row>
    <row r="9" spans="1:8" ht="15.95" customHeight="1" x14ac:dyDescent="0.2">
      <c r="A9" s="7" t="s">
        <v>7</v>
      </c>
      <c r="B9" s="10">
        <v>1800</v>
      </c>
      <c r="C9" s="11">
        <v>1600</v>
      </c>
      <c r="D9" s="11">
        <v>2200</v>
      </c>
      <c r="E9" s="2"/>
    </row>
    <row r="10" spans="1:8" ht="15.95" customHeight="1" x14ac:dyDescent="0.2">
      <c r="A10" s="7" t="s">
        <v>8</v>
      </c>
      <c r="B10" s="12">
        <v>370</v>
      </c>
      <c r="C10" s="13">
        <v>350</v>
      </c>
      <c r="D10" s="13">
        <v>400</v>
      </c>
      <c r="E10" s="2"/>
    </row>
    <row r="11" spans="1:8" ht="15.95" customHeight="1" x14ac:dyDescent="0.2">
      <c r="A11" s="7" t="s">
        <v>9</v>
      </c>
      <c r="B11" s="12">
        <v>60</v>
      </c>
      <c r="C11" s="13">
        <v>50</v>
      </c>
      <c r="D11" s="13">
        <v>80</v>
      </c>
      <c r="E11" s="2"/>
    </row>
    <row r="12" spans="1:8" ht="15.95" customHeight="1" x14ac:dyDescent="0.2">
      <c r="A12" s="7" t="s">
        <v>10</v>
      </c>
      <c r="B12" s="12">
        <v>0.6</v>
      </c>
      <c r="C12" s="13">
        <v>0.45</v>
      </c>
      <c r="D12" s="13">
        <v>0.8</v>
      </c>
      <c r="E12" s="2"/>
    </row>
    <row r="13" spans="1:8" ht="9" customHeight="1" x14ac:dyDescent="0.2">
      <c r="A13" s="14"/>
      <c r="B13" s="2"/>
      <c r="C13" s="2"/>
      <c r="D13" s="2"/>
      <c r="E13" s="2"/>
      <c r="F13" s="2"/>
      <c r="G13" s="2"/>
      <c r="H13" s="2"/>
    </row>
    <row r="14" spans="1:8" ht="15.95" customHeight="1" x14ac:dyDescent="0.2">
      <c r="A14" s="3" t="s">
        <v>11</v>
      </c>
      <c r="B14" s="4"/>
      <c r="C14" s="54"/>
      <c r="D14" s="54"/>
      <c r="E14" s="2"/>
      <c r="F14" s="2"/>
      <c r="G14" s="2"/>
      <c r="H14" s="2"/>
    </row>
    <row r="15" spans="1:8" s="18" customFormat="1" ht="15.95" customHeight="1" x14ac:dyDescent="0.2">
      <c r="A15" s="15"/>
      <c r="B15" s="16"/>
      <c r="C15" s="16"/>
      <c r="D15" s="16"/>
      <c r="E15" s="17"/>
      <c r="F15" s="17"/>
      <c r="G15" s="17"/>
      <c r="H15" s="17"/>
    </row>
    <row r="16" spans="1:8" ht="15.95" customHeight="1" x14ac:dyDescent="0.2">
      <c r="A16" s="14" t="s">
        <v>12</v>
      </c>
      <c r="B16" s="19">
        <f>2000+B7</f>
        <v>2000</v>
      </c>
      <c r="C16" s="2"/>
      <c r="D16" s="2"/>
      <c r="E16" s="2"/>
      <c r="F16" s="2"/>
      <c r="G16" s="2"/>
      <c r="H16" s="2"/>
    </row>
    <row r="17" spans="1:8" ht="15.95" customHeight="1" x14ac:dyDescent="0.2">
      <c r="A17" s="14" t="s">
        <v>13</v>
      </c>
      <c r="B17" s="19">
        <f>MIN(B16,B9)</f>
        <v>1800</v>
      </c>
      <c r="C17" s="2"/>
      <c r="D17" s="2"/>
      <c r="E17" s="2"/>
      <c r="F17" s="2"/>
      <c r="G17" s="2" t="s">
        <v>35</v>
      </c>
      <c r="H17" s="47">
        <f>B37</f>
        <v>144400</v>
      </c>
    </row>
    <row r="18" spans="1:8" ht="15.95" customHeight="1" x14ac:dyDescent="0.2">
      <c r="A18" s="14" t="s">
        <v>14</v>
      </c>
      <c r="B18" s="19">
        <f>B17</f>
        <v>1800</v>
      </c>
      <c r="C18" s="2"/>
      <c r="D18" s="2"/>
      <c r="E18" s="2"/>
      <c r="F18" s="2"/>
      <c r="G18" s="2">
        <v>700</v>
      </c>
      <c r="H18" s="48">
        <f t="dataTable" ref="H18:H24" dt2D="0" dtr="0" r1="B8"/>
        <v>-186800</v>
      </c>
    </row>
    <row r="19" spans="1:8" ht="15.95" customHeight="1" x14ac:dyDescent="0.2">
      <c r="A19" s="14" t="s">
        <v>15</v>
      </c>
      <c r="B19" s="19">
        <f>B18/B12</f>
        <v>3000</v>
      </c>
      <c r="C19" s="2"/>
      <c r="D19" s="2"/>
      <c r="E19" s="2"/>
      <c r="F19" s="2"/>
      <c r="G19" s="2">
        <v>750</v>
      </c>
      <c r="H19" s="48">
        <v>-104000</v>
      </c>
    </row>
    <row r="20" spans="1:8" ht="10.5" customHeight="1" x14ac:dyDescent="0.2">
      <c r="A20" s="2"/>
      <c r="B20" s="2"/>
      <c r="C20" s="2"/>
      <c r="D20" s="2"/>
      <c r="E20" s="2"/>
      <c r="F20" s="2"/>
      <c r="G20" s="2">
        <v>800</v>
      </c>
      <c r="H20" s="48">
        <v>-21200</v>
      </c>
    </row>
    <row r="21" spans="1:8" ht="13.5" customHeight="1" x14ac:dyDescent="0.2">
      <c r="A21" s="3" t="s">
        <v>34</v>
      </c>
      <c r="B21" s="4"/>
      <c r="C21" s="54"/>
      <c r="D21" s="54"/>
      <c r="G21" s="2">
        <v>850</v>
      </c>
      <c r="H21" s="49">
        <v>61600</v>
      </c>
    </row>
    <row r="22" spans="1:8" ht="13.5" customHeight="1" x14ac:dyDescent="0.2">
      <c r="B22" s="2"/>
      <c r="C22" s="2"/>
      <c r="D22" s="2"/>
      <c r="G22" s="2">
        <v>900</v>
      </c>
      <c r="H22" s="49">
        <v>144400</v>
      </c>
    </row>
    <row r="23" spans="1:8" ht="13.5" customHeight="1" x14ac:dyDescent="0.2">
      <c r="A23" s="20" t="s">
        <v>16</v>
      </c>
      <c r="B23" s="21">
        <f>(B17*B8)</f>
        <v>1620000</v>
      </c>
      <c r="C23" s="17"/>
      <c r="D23" s="2"/>
      <c r="G23" s="2">
        <v>950</v>
      </c>
      <c r="H23" s="49">
        <v>227200</v>
      </c>
    </row>
    <row r="24" spans="1:8" ht="13.5" customHeight="1" x14ac:dyDescent="0.2">
      <c r="A24" s="2"/>
      <c r="B24" s="22"/>
      <c r="C24" s="2"/>
      <c r="D24" s="2"/>
      <c r="G24" s="2">
        <v>1000</v>
      </c>
      <c r="H24" s="49">
        <v>310000</v>
      </c>
    </row>
    <row r="25" spans="1:8" ht="13.5" customHeight="1" x14ac:dyDescent="0.2">
      <c r="A25" s="14" t="s">
        <v>17</v>
      </c>
      <c r="B25" s="22">
        <f>(B18*(B10+B11))</f>
        <v>774000</v>
      </c>
      <c r="C25" s="2"/>
      <c r="D25" s="2"/>
    </row>
    <row r="26" spans="1:8" ht="13.5" customHeight="1" x14ac:dyDescent="0.2">
      <c r="A26" s="14" t="s">
        <v>18</v>
      </c>
      <c r="B26" s="22">
        <f>40*B17</f>
        <v>72000</v>
      </c>
      <c r="C26" s="2"/>
      <c r="D26" s="2"/>
    </row>
    <row r="27" spans="1:8" ht="13.5" customHeight="1" x14ac:dyDescent="0.2">
      <c r="A27" s="14" t="s">
        <v>19</v>
      </c>
      <c r="B27" s="22">
        <f>B6*B19</f>
        <v>180000</v>
      </c>
      <c r="C27" s="2"/>
      <c r="D27" s="2"/>
    </row>
    <row r="28" spans="1:8" ht="13.5" customHeight="1" x14ac:dyDescent="0.2">
      <c r="A28" s="23" t="s">
        <v>20</v>
      </c>
      <c r="B28" s="24">
        <f>SUM(B25:B27)</f>
        <v>1026000</v>
      </c>
      <c r="C28" s="2"/>
      <c r="D28" s="2"/>
    </row>
    <row r="29" spans="1:8" ht="13.5" customHeight="1" x14ac:dyDescent="0.2">
      <c r="A29" s="2"/>
      <c r="B29" s="22"/>
      <c r="C29" s="2"/>
      <c r="D29" s="2"/>
    </row>
    <row r="30" spans="1:8" ht="13.5" customHeight="1" x14ac:dyDescent="0.2">
      <c r="A30" s="14" t="s">
        <v>21</v>
      </c>
      <c r="B30" s="22">
        <f>0.08*B23</f>
        <v>129600</v>
      </c>
      <c r="C30" s="2"/>
      <c r="D30" s="2"/>
      <c r="E30" s="2"/>
      <c r="F30" s="2"/>
      <c r="G30" s="2"/>
      <c r="H30" s="2"/>
    </row>
    <row r="31" spans="1:8" ht="13.5" customHeight="1" x14ac:dyDescent="0.2">
      <c r="A31" s="14" t="s">
        <v>22</v>
      </c>
      <c r="B31" s="22">
        <v>80000</v>
      </c>
      <c r="C31" s="2"/>
      <c r="D31" s="2"/>
      <c r="E31" s="2"/>
      <c r="F31" s="2"/>
      <c r="G31" s="2"/>
      <c r="H31" s="2"/>
    </row>
    <row r="32" spans="1:8" ht="13.5" customHeight="1" x14ac:dyDescent="0.2">
      <c r="A32" s="14" t="s">
        <v>23</v>
      </c>
      <c r="B32" s="22">
        <f>B16*120</f>
        <v>240000</v>
      </c>
      <c r="C32" s="2"/>
      <c r="D32" s="2"/>
      <c r="E32" s="2"/>
      <c r="F32" s="2"/>
      <c r="G32" s="2"/>
      <c r="H32" s="2"/>
    </row>
    <row r="33" spans="1:8" ht="13.5" customHeight="1" x14ac:dyDescent="0.2">
      <c r="A33" s="25" t="s">
        <v>24</v>
      </c>
      <c r="B33" s="26">
        <f>SUM(B30:B32)</f>
        <v>449600</v>
      </c>
      <c r="C33" s="17"/>
      <c r="D33" s="2"/>
      <c r="E33" s="2"/>
      <c r="F33" s="2"/>
      <c r="G33" s="2"/>
      <c r="H33" s="2"/>
    </row>
    <row r="34" spans="1:8" ht="13.5" customHeight="1" x14ac:dyDescent="0.2">
      <c r="A34" s="25"/>
      <c r="B34" s="26"/>
      <c r="C34" s="17"/>
      <c r="D34" s="2"/>
      <c r="E34" s="2"/>
      <c r="F34" s="2"/>
      <c r="G34" s="2"/>
      <c r="H34" s="2"/>
    </row>
    <row r="35" spans="1:8" ht="13.5" customHeight="1" x14ac:dyDescent="0.2">
      <c r="A35" s="27" t="s">
        <v>29</v>
      </c>
      <c r="B35" s="28">
        <f>B28+B33</f>
        <v>1475600</v>
      </c>
      <c r="C35" s="17"/>
      <c r="D35" s="2"/>
      <c r="E35" s="2"/>
      <c r="H35" s="2"/>
    </row>
    <row r="36" spans="1:8" ht="13.5" customHeight="1" x14ac:dyDescent="0.2">
      <c r="A36" s="2"/>
      <c r="B36" s="29"/>
      <c r="C36" s="2"/>
      <c r="D36" s="2"/>
      <c r="E36" s="2"/>
      <c r="H36" s="2"/>
    </row>
    <row r="37" spans="1:8" ht="13.5" customHeight="1" x14ac:dyDescent="0.2">
      <c r="A37" s="30" t="s">
        <v>25</v>
      </c>
      <c r="B37" s="31">
        <f>B23-B35</f>
        <v>144400</v>
      </c>
      <c r="C37" s="4"/>
      <c r="D37" s="4"/>
      <c r="E37" s="2"/>
      <c r="H37" s="2"/>
    </row>
    <row r="38" spans="1:8" ht="13.5" customHeight="1" x14ac:dyDescent="0.2">
      <c r="A38" s="2"/>
      <c r="B38" s="32"/>
      <c r="C38" s="2"/>
      <c r="D38" s="2"/>
      <c r="E38" s="2"/>
      <c r="H38" s="2"/>
    </row>
    <row r="39" spans="1:8" ht="13.5" customHeight="1" x14ac:dyDescent="0.2">
      <c r="A39" s="2"/>
      <c r="B39" s="2"/>
      <c r="C39" s="2"/>
      <c r="D39" s="2"/>
      <c r="E39" s="2"/>
      <c r="H39" s="2"/>
    </row>
    <row r="40" spans="1:8" ht="13.5" customHeight="1" x14ac:dyDescent="0.2">
      <c r="A40" s="2"/>
      <c r="B40" s="2"/>
      <c r="C40" s="2"/>
      <c r="D40" s="2"/>
      <c r="E40" s="2"/>
      <c r="H40" s="2"/>
    </row>
    <row r="41" spans="1:8" ht="13.5" customHeight="1" x14ac:dyDescent="0.2">
      <c r="A41" s="2"/>
      <c r="B41" s="2"/>
      <c r="C41" s="2"/>
      <c r="D41" s="2"/>
      <c r="E41" s="2"/>
      <c r="H41" s="2"/>
    </row>
    <row r="42" spans="1:8" ht="13.5" customHeight="1" x14ac:dyDescent="0.2">
      <c r="A42" s="2"/>
      <c r="B42" s="2"/>
      <c r="C42" s="2"/>
      <c r="D42" s="2"/>
      <c r="E42" s="2"/>
      <c r="H42" s="2"/>
    </row>
    <row r="43" spans="1:8" ht="13.5" customHeight="1" x14ac:dyDescent="0.2">
      <c r="A43" s="2"/>
      <c r="B43" s="2"/>
      <c r="C43" s="2"/>
      <c r="D43" s="2"/>
      <c r="E43" s="2"/>
      <c r="F43" s="2"/>
      <c r="G43" s="2"/>
      <c r="H43" s="2"/>
    </row>
    <row r="44" spans="1:8" ht="15.95" customHeight="1" x14ac:dyDescent="0.2">
      <c r="A44" s="2"/>
      <c r="B44" s="33"/>
      <c r="C44" s="2"/>
      <c r="D44" s="2"/>
      <c r="E44" s="2"/>
      <c r="F44" s="2"/>
      <c r="G44" s="2"/>
      <c r="H44" s="2"/>
    </row>
    <row r="45" spans="1:8" ht="15.95" customHeight="1" x14ac:dyDescent="0.2">
      <c r="A45" s="2"/>
      <c r="B45" s="2"/>
      <c r="C45" s="2"/>
      <c r="D45" s="2"/>
      <c r="E45" s="2"/>
      <c r="F45" s="2"/>
      <c r="G45" s="2"/>
      <c r="H45" s="2"/>
    </row>
    <row r="46" spans="1:8" ht="15.95" customHeight="1" x14ac:dyDescent="0.2">
      <c r="A46" s="2"/>
      <c r="B46" s="2"/>
      <c r="C46" s="2"/>
      <c r="D46" s="2"/>
      <c r="E46" s="2"/>
      <c r="F46" s="2"/>
      <c r="G46" s="2"/>
      <c r="H46" s="2"/>
    </row>
    <row r="47" spans="1:8" ht="15.95" customHeight="1" x14ac:dyDescent="0.2">
      <c r="A47" s="2"/>
      <c r="B47" s="2"/>
      <c r="C47" s="2"/>
      <c r="D47" s="2"/>
      <c r="E47" s="2"/>
      <c r="F47" s="2"/>
      <c r="G47" s="2"/>
      <c r="H47" s="2"/>
    </row>
    <row r="48" spans="1:8" ht="15.95" customHeight="1" x14ac:dyDescent="0.2">
      <c r="A48" s="2"/>
      <c r="B48" s="2"/>
      <c r="C48" s="2"/>
      <c r="D48" s="2"/>
      <c r="E48" s="2"/>
      <c r="F48" s="2"/>
      <c r="G48" s="2"/>
      <c r="H48" s="2"/>
    </row>
    <row r="49" spans="1:8" ht="15.95" customHeight="1" x14ac:dyDescent="0.2">
      <c r="A49" s="2"/>
      <c r="B49" s="2"/>
      <c r="C49" s="2"/>
      <c r="D49" s="2"/>
      <c r="E49" s="2"/>
      <c r="F49" s="2"/>
      <c r="G49" s="2"/>
      <c r="H49" s="2"/>
    </row>
    <row r="50" spans="1:8" ht="15.95" customHeight="1" x14ac:dyDescent="0.2"/>
    <row r="51" spans="1:8" ht="15.95" customHeight="1" x14ac:dyDescent="0.2"/>
    <row r="52" spans="1:8" ht="15.95" customHeight="1" x14ac:dyDescent="0.2"/>
    <row r="53" spans="1:8" ht="15.95" customHeight="1" x14ac:dyDescent="0.2"/>
    <row r="54" spans="1:8" ht="15.95" customHeight="1" x14ac:dyDescent="0.2"/>
    <row r="55" spans="1:8" ht="15.95" customHeight="1" x14ac:dyDescent="0.2"/>
    <row r="56" spans="1:8" ht="15.95" customHeight="1" x14ac:dyDescent="0.2"/>
    <row r="57" spans="1:8" ht="15.95" customHeight="1" x14ac:dyDescent="0.2"/>
    <row r="58" spans="1:8" ht="15.95" customHeight="1" x14ac:dyDescent="0.2"/>
    <row r="59" spans="1:8" ht="15.95" customHeight="1" x14ac:dyDescent="0.2"/>
    <row r="60" spans="1:8" ht="15.95" customHeight="1" x14ac:dyDescent="0.2"/>
    <row r="61" spans="1:8" ht="15.95" customHeight="1" x14ac:dyDescent="0.2"/>
    <row r="62" spans="1:8" ht="15.95" customHeight="1" x14ac:dyDescent="0.2"/>
    <row r="63" spans="1:8" ht="15.95" customHeight="1" x14ac:dyDescent="0.2"/>
    <row r="64" spans="1:8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  <row r="80" ht="15.95" customHeight="1" x14ac:dyDescent="0.2"/>
    <row r="81" ht="15.95" customHeight="1" x14ac:dyDescent="0.2"/>
    <row r="82" ht="15.95" customHeight="1" x14ac:dyDescent="0.2"/>
    <row r="83" ht="15.95" customHeight="1" x14ac:dyDescent="0.2"/>
    <row r="84" ht="15.95" customHeight="1" x14ac:dyDescent="0.2"/>
    <row r="85" ht="15.95" customHeight="1" x14ac:dyDescent="0.2"/>
    <row r="86" ht="15.95" customHeight="1" x14ac:dyDescent="0.2"/>
    <row r="87" ht="15.95" customHeight="1" x14ac:dyDescent="0.2"/>
    <row r="88" ht="15.95" customHeight="1" x14ac:dyDescent="0.2"/>
    <row r="89" ht="15.95" customHeight="1" x14ac:dyDescent="0.2"/>
    <row r="90" ht="15.95" customHeight="1" x14ac:dyDescent="0.2"/>
    <row r="91" ht="15.95" customHeight="1" x14ac:dyDescent="0.2"/>
    <row r="92" ht="15.95" customHeight="1" x14ac:dyDescent="0.2"/>
    <row r="93" ht="15.95" customHeight="1" x14ac:dyDescent="0.2"/>
    <row r="94" ht="15.95" customHeight="1" x14ac:dyDescent="0.2"/>
    <row r="95" ht="15.95" customHeight="1" x14ac:dyDescent="0.2"/>
    <row r="96" ht="15.95" customHeight="1" x14ac:dyDescent="0.2"/>
    <row r="97" ht="15.95" customHeight="1" x14ac:dyDescent="0.2"/>
    <row r="98" ht="15.95" customHeight="1" x14ac:dyDescent="0.2"/>
    <row r="99" ht="15.95" customHeight="1" x14ac:dyDescent="0.2"/>
    <row r="100" ht="15.95" customHeight="1" x14ac:dyDescent="0.2"/>
    <row r="101" ht="15.95" customHeight="1" x14ac:dyDescent="0.2"/>
    <row r="102" ht="15.95" customHeight="1" x14ac:dyDescent="0.2"/>
    <row r="103" ht="15.95" customHeight="1" x14ac:dyDescent="0.2"/>
    <row r="104" ht="15.95" customHeight="1" x14ac:dyDescent="0.2"/>
    <row r="105" ht="15.95" customHeight="1" x14ac:dyDescent="0.2"/>
    <row r="106" ht="15.95" customHeight="1" x14ac:dyDescent="0.2"/>
    <row r="107" ht="15.95" customHeight="1" x14ac:dyDescent="0.2"/>
    <row r="108" ht="15.95" customHeight="1" x14ac:dyDescent="0.2"/>
    <row r="109" ht="15.95" customHeight="1" x14ac:dyDescent="0.2"/>
    <row r="110" ht="15.95" customHeight="1" x14ac:dyDescent="0.2"/>
    <row r="111" ht="15.95" customHeight="1" x14ac:dyDescent="0.2"/>
    <row r="112" ht="15.95" customHeight="1" x14ac:dyDescent="0.2"/>
    <row r="113" ht="15.95" customHeight="1" x14ac:dyDescent="0.2"/>
    <row r="114" ht="15.95" customHeight="1" x14ac:dyDescent="0.2"/>
    <row r="115" ht="15.95" customHeight="1" x14ac:dyDescent="0.2"/>
    <row r="116" ht="15.95" customHeight="1" x14ac:dyDescent="0.2"/>
    <row r="117" ht="15.95" customHeight="1" x14ac:dyDescent="0.2"/>
    <row r="118" ht="15.95" customHeight="1" x14ac:dyDescent="0.2"/>
    <row r="119" ht="15.95" customHeight="1" x14ac:dyDescent="0.2"/>
    <row r="120" ht="15.95" customHeight="1" x14ac:dyDescent="0.2"/>
    <row r="121" ht="15.95" customHeight="1" x14ac:dyDescent="0.2"/>
    <row r="122" ht="15.95" customHeight="1" x14ac:dyDescent="0.2"/>
    <row r="123" ht="15.95" customHeight="1" x14ac:dyDescent="0.2"/>
    <row r="124" ht="15.95" customHeight="1" x14ac:dyDescent="0.2"/>
    <row r="125" ht="15.95" customHeight="1" x14ac:dyDescent="0.2"/>
    <row r="126" ht="15.95" customHeight="1" x14ac:dyDescent="0.2"/>
    <row r="127" ht="15.95" customHeight="1" x14ac:dyDescent="0.2"/>
    <row r="128" ht="15.95" customHeight="1" x14ac:dyDescent="0.2"/>
    <row r="129" ht="15.95" customHeight="1" x14ac:dyDescent="0.2"/>
    <row r="130" ht="15.95" customHeight="1" x14ac:dyDescent="0.2"/>
    <row r="131" ht="15.95" customHeight="1" x14ac:dyDescent="0.2"/>
    <row r="132" ht="15.95" customHeight="1" x14ac:dyDescent="0.2"/>
    <row r="133" ht="15.95" customHeight="1" x14ac:dyDescent="0.2"/>
    <row r="134" ht="15.95" customHeight="1" x14ac:dyDescent="0.2"/>
    <row r="135" ht="15.95" customHeight="1" x14ac:dyDescent="0.2"/>
    <row r="136" ht="15.95" customHeight="1" x14ac:dyDescent="0.2"/>
    <row r="137" ht="15.95" customHeight="1" x14ac:dyDescent="0.2"/>
    <row r="138" ht="15.95" customHeight="1" x14ac:dyDescent="0.2"/>
    <row r="139" ht="15.95" customHeight="1" x14ac:dyDescent="0.2"/>
    <row r="140" ht="15.95" customHeight="1" x14ac:dyDescent="0.2"/>
    <row r="141" ht="15.95" customHeight="1" x14ac:dyDescent="0.2"/>
    <row r="142" ht="15.95" customHeight="1" x14ac:dyDescent="0.2"/>
    <row r="143" ht="15.95" customHeight="1" x14ac:dyDescent="0.2"/>
    <row r="144" ht="15.95" customHeight="1" x14ac:dyDescent="0.2"/>
    <row r="145" ht="15.95" customHeight="1" x14ac:dyDescent="0.2"/>
    <row r="146" ht="15.95" customHeight="1" x14ac:dyDescent="0.2"/>
    <row r="147" ht="15.95" customHeight="1" x14ac:dyDescent="0.2"/>
    <row r="148" ht="15.95" customHeight="1" x14ac:dyDescent="0.2"/>
    <row r="149" ht="15.95" customHeight="1" x14ac:dyDescent="0.2"/>
    <row r="150" ht="15.95" customHeight="1" x14ac:dyDescent="0.2"/>
    <row r="151" ht="15.95" customHeight="1" x14ac:dyDescent="0.2"/>
    <row r="152" ht="15.95" customHeight="1" x14ac:dyDescent="0.2"/>
    <row r="153" ht="15.95" customHeight="1" x14ac:dyDescent="0.2"/>
    <row r="154" ht="15.95" customHeight="1" x14ac:dyDescent="0.2"/>
    <row r="155" ht="15.95" customHeight="1" x14ac:dyDescent="0.2"/>
    <row r="156" ht="15.95" customHeight="1" x14ac:dyDescent="0.2"/>
    <row r="157" ht="15.95" customHeight="1" x14ac:dyDescent="0.2"/>
    <row r="158" ht="15.95" customHeight="1" x14ac:dyDescent="0.2"/>
    <row r="159" ht="15.95" customHeight="1" x14ac:dyDescent="0.2"/>
    <row r="160" ht="15.95" customHeight="1" x14ac:dyDescent="0.2"/>
    <row r="161" ht="15.95" customHeight="1" x14ac:dyDescent="0.2"/>
    <row r="162" ht="15.95" customHeight="1" x14ac:dyDescent="0.2"/>
    <row r="163" ht="15.95" customHeight="1" x14ac:dyDescent="0.2"/>
    <row r="164" ht="15.95" customHeight="1" x14ac:dyDescent="0.2"/>
    <row r="165" ht="15.95" customHeight="1" x14ac:dyDescent="0.2"/>
    <row r="166" ht="15.95" customHeight="1" x14ac:dyDescent="0.2"/>
    <row r="167" ht="15.95" customHeight="1" x14ac:dyDescent="0.2"/>
    <row r="168" ht="15.95" customHeight="1" x14ac:dyDescent="0.2"/>
    <row r="169" ht="15.95" customHeight="1" x14ac:dyDescent="0.2"/>
    <row r="170" ht="15.95" customHeight="1" x14ac:dyDescent="0.2"/>
    <row r="171" ht="15.95" customHeight="1" x14ac:dyDescent="0.2"/>
    <row r="172" ht="15.95" customHeight="1" x14ac:dyDescent="0.2"/>
    <row r="173" ht="15.95" customHeight="1" x14ac:dyDescent="0.2"/>
    <row r="174" ht="15.95" customHeight="1" x14ac:dyDescent="0.2"/>
    <row r="175" ht="15.95" customHeight="1" x14ac:dyDescent="0.2"/>
    <row r="176" ht="15.95" customHeight="1" x14ac:dyDescent="0.2"/>
    <row r="177" ht="15.95" customHeight="1" x14ac:dyDescent="0.2"/>
    <row r="178" ht="15.95" customHeight="1" x14ac:dyDescent="0.2"/>
    <row r="179" ht="15.95" customHeight="1" x14ac:dyDescent="0.2"/>
    <row r="180" ht="15.95" customHeight="1" x14ac:dyDescent="0.2"/>
    <row r="181" ht="15.95" customHeight="1" x14ac:dyDescent="0.2"/>
    <row r="182" ht="15.95" customHeight="1" x14ac:dyDescent="0.2"/>
    <row r="183" ht="15.95" customHeight="1" x14ac:dyDescent="0.2"/>
    <row r="184" ht="15.95" customHeight="1" x14ac:dyDescent="0.2"/>
    <row r="185" ht="15.95" customHeight="1" x14ac:dyDescent="0.2"/>
    <row r="186" ht="15.95" customHeight="1" x14ac:dyDescent="0.2"/>
    <row r="187" ht="15.95" customHeight="1" x14ac:dyDescent="0.2"/>
    <row r="188" ht="15.95" customHeight="1" x14ac:dyDescent="0.2"/>
    <row r="189" ht="15.95" customHeight="1" x14ac:dyDescent="0.2"/>
    <row r="190" ht="15.95" customHeight="1" x14ac:dyDescent="0.2"/>
    <row r="191" ht="15.95" customHeight="1" x14ac:dyDescent="0.2"/>
    <row r="192" ht="15.95" customHeight="1" x14ac:dyDescent="0.2"/>
    <row r="193" ht="15.95" customHeight="1" x14ac:dyDescent="0.2"/>
  </sheetData>
  <mergeCells count="4">
    <mergeCell ref="A1:D1"/>
    <mergeCell ref="C3:D3"/>
    <mergeCell ref="C14:D14"/>
    <mergeCell ref="C21:D21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Izračun dobiti 1</vt:lpstr>
      <vt:lpstr>Izračun dobiti 2</vt:lpstr>
      <vt:lpstr>Izračun dobiti 3</vt:lpstr>
    </vt:vector>
  </TitlesOfParts>
  <Company>VERN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Joško Meter</dc:creator>
  <cp:lastModifiedBy>Joško Meter</cp:lastModifiedBy>
  <dcterms:created xsi:type="dcterms:W3CDTF">2017-11-06T11:38:42Z</dcterms:created>
  <dcterms:modified xsi:type="dcterms:W3CDTF">2021-06-11T16:23:31Z</dcterms:modified>
</cp:coreProperties>
</file>