
<file path=[Content_Types].xml><?xml version="1.0" encoding="utf-8"?>
<Types xmlns="http://schemas.openxmlformats.org/package/2006/content-types"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6"/>
  <workbookPr filterPrivacy="1"/>
  <xr:revisionPtr revIDLastSave="0" documentId="13_ncr:1_{0D775EE3-E5FF-40B4-AC89-148AF48CE1EC}" xr6:coauthVersionLast="36" xr6:coauthVersionMax="46" xr10:uidLastSave="{00000000-0000-0000-0000-000000000000}"/>
  <bookViews>
    <workbookView xWindow="0" yWindow="0" windowWidth="19200" windowHeight="8025" activeTab="2" xr2:uid="{00000000-000D-0000-FFFF-FFFF00000000}"/>
  </bookViews>
  <sheets>
    <sheet name="Izbor BD" sheetId="3" r:id="rId1"/>
    <sheet name="Odabir PP" sheetId="1" r:id="rId2"/>
    <sheet name="Odabir automobila" sheetId="5" r:id="rId3"/>
    <sheet name="Sheet3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5" l="1"/>
  <c r="D40" i="5" l="1"/>
  <c r="E29" i="5" l="1"/>
  <c r="F29" i="5"/>
  <c r="G29" i="5"/>
  <c r="H29" i="5"/>
  <c r="I29" i="5"/>
  <c r="E30" i="5"/>
  <c r="F30" i="5"/>
  <c r="G30" i="5"/>
  <c r="H30" i="5"/>
  <c r="I30" i="5"/>
  <c r="E31" i="5"/>
  <c r="F31" i="5"/>
  <c r="G31" i="5"/>
  <c r="H31" i="5"/>
  <c r="I31" i="5"/>
  <c r="E32" i="5"/>
  <c r="E34" i="5" s="1"/>
  <c r="E42" i="5" s="1"/>
  <c r="F32" i="5"/>
  <c r="G32" i="5"/>
  <c r="H32" i="5"/>
  <c r="I32" i="5"/>
  <c r="E33" i="5"/>
  <c r="F33" i="5"/>
  <c r="G33" i="5"/>
  <c r="H33" i="5"/>
  <c r="I33" i="5"/>
  <c r="D30" i="5"/>
  <c r="D31" i="5"/>
  <c r="D32" i="5"/>
  <c r="D33" i="5"/>
  <c r="D29" i="5"/>
  <c r="E37" i="5"/>
  <c r="F37" i="5"/>
  <c r="G37" i="5"/>
  <c r="H37" i="5"/>
  <c r="I37" i="5"/>
  <c r="D37" i="5"/>
  <c r="E27" i="5"/>
  <c r="F27" i="5"/>
  <c r="G27" i="5"/>
  <c r="H27" i="5"/>
  <c r="I27" i="5"/>
  <c r="D27" i="5"/>
  <c r="F34" i="5"/>
  <c r="F39" i="5" s="1"/>
  <c r="I34" i="5"/>
  <c r="I43" i="5" s="1"/>
  <c r="J17" i="5"/>
  <c r="C27" i="1"/>
  <c r="D27" i="1"/>
  <c r="C28" i="1"/>
  <c r="D28" i="1"/>
  <c r="C29" i="1"/>
  <c r="D29" i="1"/>
  <c r="C30" i="1"/>
  <c r="C41" i="1" s="1"/>
  <c r="D30" i="1"/>
  <c r="D40" i="1" s="1"/>
  <c r="C31" i="1"/>
  <c r="D31" i="1"/>
  <c r="C32" i="1"/>
  <c r="D32" i="1"/>
  <c r="E28" i="1"/>
  <c r="E29" i="1"/>
  <c r="E30" i="1"/>
  <c r="E31" i="1"/>
  <c r="E43" i="1" s="1"/>
  <c r="E32" i="1"/>
  <c r="E27" i="1"/>
  <c r="A51" i="1"/>
  <c r="C53" i="1"/>
  <c r="C54" i="1"/>
  <c r="C55" i="1"/>
  <c r="A52" i="1"/>
  <c r="A53" i="1"/>
  <c r="A54" i="1"/>
  <c r="C56" i="1" s="1"/>
  <c r="F56" i="1" s="1"/>
  <c r="A55" i="1"/>
  <c r="A56" i="1"/>
  <c r="E51" i="1"/>
  <c r="E52" i="1"/>
  <c r="E53" i="1"/>
  <c r="E54" i="1"/>
  <c r="E55" i="1"/>
  <c r="F55" i="1" s="1"/>
  <c r="E56" i="1"/>
  <c r="D57" i="1"/>
  <c r="D51" i="1"/>
  <c r="D52" i="1"/>
  <c r="D53" i="1"/>
  <c r="D54" i="1"/>
  <c r="D55" i="1"/>
  <c r="D56" i="1"/>
  <c r="E40" i="1"/>
  <c r="E41" i="1"/>
  <c r="E42" i="1"/>
  <c r="E44" i="1"/>
  <c r="E39" i="1"/>
  <c r="D39" i="1"/>
  <c r="F27" i="3"/>
  <c r="F28" i="3"/>
  <c r="F29" i="3"/>
  <c r="F26" i="3"/>
  <c r="F17" i="3"/>
  <c r="F18" i="3"/>
  <c r="F19" i="3"/>
  <c r="F16" i="3"/>
  <c r="F42" i="5" l="1"/>
  <c r="F41" i="5"/>
  <c r="H34" i="5"/>
  <c r="I40" i="5"/>
  <c r="G34" i="5"/>
  <c r="F43" i="5"/>
  <c r="F40" i="5"/>
  <c r="I42" i="5"/>
  <c r="D42" i="5"/>
  <c r="I41" i="5"/>
  <c r="I39" i="5"/>
  <c r="E40" i="5"/>
  <c r="E43" i="5"/>
  <c r="E41" i="5"/>
  <c r="E39" i="5"/>
  <c r="C40" i="1"/>
  <c r="F40" i="1" s="1"/>
  <c r="C39" i="1"/>
  <c r="F39" i="1" s="1"/>
  <c r="C52" i="1"/>
  <c r="F52" i="1" s="1"/>
  <c r="F54" i="1"/>
  <c r="F53" i="1"/>
  <c r="C51" i="1"/>
  <c r="D44" i="1"/>
  <c r="D43" i="1"/>
  <c r="D42" i="1"/>
  <c r="C44" i="1"/>
  <c r="G44" i="1" s="1"/>
  <c r="D41" i="1"/>
  <c r="G41" i="1" s="1"/>
  <c r="C43" i="1"/>
  <c r="G43" i="1" s="1"/>
  <c r="C42" i="1"/>
  <c r="E57" i="1"/>
  <c r="F51" i="1"/>
  <c r="F41" i="1"/>
  <c r="F43" i="1"/>
  <c r="G41" i="5" l="1"/>
  <c r="G43" i="5"/>
  <c r="G42" i="5"/>
  <c r="H41" i="5"/>
  <c r="H39" i="5"/>
  <c r="H40" i="5"/>
  <c r="H42" i="5"/>
  <c r="G39" i="5"/>
  <c r="H43" i="5"/>
  <c r="G40" i="5"/>
  <c r="D39" i="5"/>
  <c r="D41" i="5"/>
  <c r="J41" i="5" s="1"/>
  <c r="J21" i="5" s="1"/>
  <c r="D43" i="5"/>
  <c r="J43" i="5" s="1"/>
  <c r="J23" i="5" s="1"/>
  <c r="J40" i="5"/>
  <c r="J20" i="5" s="1"/>
  <c r="G40" i="1"/>
  <c r="G39" i="1"/>
  <c r="F44" i="1"/>
  <c r="C57" i="1"/>
  <c r="F42" i="1"/>
  <c r="G42" i="1"/>
  <c r="J42" i="5" l="1"/>
  <c r="J22" i="5" s="1"/>
  <c r="J39" i="5"/>
  <c r="J19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38" authorId="0" shapeId="0" xr:uid="{9AC143BA-7016-4629-B94C-37142DD7E99D}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Weighted average metoda</t>
        </r>
      </text>
    </comment>
    <comment ref="F50" authorId="0" shapeId="0" xr:uid="{3243BC07-5122-47F6-81C3-D1B7C07FD570}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Weighted average metoda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18" authorId="0" shapeId="0" xr:uid="{B48E6CCA-90B5-471F-A417-A2C7405821E4}">
      <text>
        <r>
          <rPr>
            <b/>
            <sz val="9"/>
            <color indexed="81"/>
            <rFont val="Tahoma"/>
            <family val="2"/>
            <charset val="238"/>
          </rPr>
          <t>Author:</t>
        </r>
        <r>
          <rPr>
            <sz val="9"/>
            <color indexed="81"/>
            <rFont val="Tahoma"/>
            <family val="2"/>
            <charset val="238"/>
          </rPr>
          <t xml:space="preserve">
Simple additive Weighting, Weighted average</t>
        </r>
      </text>
    </comment>
  </commentList>
</comments>
</file>

<file path=xl/sharedStrings.xml><?xml version="1.0" encoding="utf-8"?>
<sst xmlns="http://schemas.openxmlformats.org/spreadsheetml/2006/main" count="215" uniqueCount="74">
  <si>
    <t>Opcija</t>
  </si>
  <si>
    <t>Cijena</t>
  </si>
  <si>
    <t>Cijena
(€)</t>
  </si>
  <si>
    <t>Lokacija</t>
  </si>
  <si>
    <t>Vrlo dobra</t>
  </si>
  <si>
    <t>Odlična</t>
  </si>
  <si>
    <t>Dobra</t>
  </si>
  <si>
    <t>Vrlo loša</t>
  </si>
  <si>
    <r>
      <t>Površina
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</si>
  <si>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</si>
  <si>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charset val="238"/>
        <scheme val="minor"/>
      </rPr>
      <t/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</si>
  <si>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charset val="238"/>
        <scheme val="minor"/>
      </rPr>
      <t/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</si>
  <si>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charset val="238"/>
        <scheme val="minor"/>
      </rPr>
      <t/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</si>
  <si>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charset val="238"/>
        <scheme val="minor"/>
      </rPr>
      <t/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</si>
  <si>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charset val="238"/>
        <scheme val="minor"/>
      </rPr>
      <t/>
    </r>
  </si>
  <si>
    <t>A</t>
  </si>
  <si>
    <t>B</t>
  </si>
  <si>
    <t>C</t>
  </si>
  <si>
    <t>D</t>
  </si>
  <si>
    <t>f1</t>
  </si>
  <si>
    <t>f2</t>
  </si>
  <si>
    <t>f3</t>
  </si>
  <si>
    <t>Ljepota</t>
  </si>
  <si>
    <t>Pamet</t>
  </si>
  <si>
    <t>Bogatstvo</t>
  </si>
  <si>
    <r>
      <t xml:space="preserve">max </t>
    </r>
    <r>
      <rPr>
        <i/>
        <sz val="11"/>
        <color theme="1"/>
        <rFont val="Calibri"/>
        <family val="2"/>
        <scheme val="minor"/>
      </rPr>
      <t>f</t>
    </r>
    <r>
      <rPr>
        <i/>
        <vertAlign val="subscript"/>
        <sz val="11"/>
        <color theme="1"/>
        <rFont val="Calibri"/>
        <family val="2"/>
        <scheme val="minor"/>
      </rPr>
      <t>i</t>
    </r>
  </si>
  <si>
    <t>Funkcija korisnosti L+P+B</t>
  </si>
  <si>
    <t>L+P+B</t>
  </si>
  <si>
    <t>Funkcija korisnosti 0,5L+0,25P+0,25B</t>
  </si>
  <si>
    <t>0,5L+0,25P+0,25B</t>
  </si>
  <si>
    <t>Renault Twingo 1.2</t>
  </si>
  <si>
    <t>Renault Clio 1.6 16V RXT</t>
  </si>
  <si>
    <t>Renault Clio 1.6 RXE</t>
  </si>
  <si>
    <t>Renault Clio 1.2 RN</t>
  </si>
  <si>
    <r>
      <t>A</t>
    </r>
    <r>
      <rPr>
        <b/>
        <vertAlign val="subscript"/>
        <sz val="11"/>
        <color theme="1"/>
        <rFont val="Calibri"/>
        <family val="2"/>
        <scheme val="minor"/>
      </rPr>
      <t>5</t>
    </r>
  </si>
  <si>
    <t>Chevrloet Lacetti 1.6 SX</t>
  </si>
  <si>
    <t>Godina proizvodnje</t>
  </si>
  <si>
    <t>Tip kriterija</t>
  </si>
  <si>
    <t>max</t>
  </si>
  <si>
    <t>Prijeđeni km</t>
  </si>
  <si>
    <t>Boja</t>
  </si>
  <si>
    <t>Dizajn</t>
  </si>
  <si>
    <t>Registriran do</t>
  </si>
  <si>
    <t>Jed. mjere</t>
  </si>
  <si>
    <t>godina (2000+x)</t>
  </si>
  <si>
    <t>000 km</t>
  </si>
  <si>
    <t>opisno</t>
  </si>
  <si>
    <t>000 eura</t>
  </si>
  <si>
    <t>mjesec 2012.</t>
  </si>
  <si>
    <t>srebrna</t>
  </si>
  <si>
    <t>plava</t>
  </si>
  <si>
    <t>bijela</t>
  </si>
  <si>
    <t>crna</t>
  </si>
  <si>
    <t>prosječan</t>
  </si>
  <si>
    <t>niska razina</t>
  </si>
  <si>
    <t>visoka razina</t>
  </si>
  <si>
    <t>vrlo visoka</t>
  </si>
  <si>
    <t>Transformiramo vrijednosti kriterija "Lokacija" u brojčane:</t>
  </si>
  <si>
    <t>Dodajemo važnosti kriterija:</t>
  </si>
  <si>
    <t>Linerna (postotna) transformacija skale:</t>
  </si>
  <si>
    <t>Vagani prosjek</t>
  </si>
  <si>
    <t>Zbroj?</t>
  </si>
  <si>
    <t>Postotna transformacija sa zbrojem 1:</t>
  </si>
  <si>
    <t>Inv. cijene</t>
  </si>
  <si>
    <t>min</t>
  </si>
  <si>
    <t>Transformiramo opisne kriterije i dodajemo težine:</t>
  </si>
  <si>
    <t>Težine:</t>
  </si>
  <si>
    <t>bodovi 0 do 10</t>
  </si>
  <si>
    <t>bodovi 0 do 100</t>
  </si>
  <si>
    <t>Transformacija troškovnih kriterija u kriterije koristi:</t>
  </si>
  <si>
    <t>Normalizacija Euklidskom metodom:</t>
  </si>
  <si>
    <t>Norme vektora:</t>
  </si>
  <si>
    <t>WA</t>
  </si>
  <si>
    <t>SAW ili 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</si>
</sst>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3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indent="1"/>
    </xf>
    <xf numFmtId="0" fontId="3" fillId="0" borderId="2" xfId="0" applyFont="1" applyBorder="1" applyAlignment="1">
      <alignment horizontal="left" vertical="center" indent="1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/>
    </xf>
    <xf numFmtId="0" fontId="3" fillId="2" borderId="5" xfId="0" applyFont="1" applyFill="1" applyBorder="1" applyAlignment="1">
      <alignment horizontal="center" vertical="top"/>
    </xf>
    <xf numFmtId="0" fontId="3" fillId="2" borderId="5" xfId="0" applyFont="1" applyFill="1" applyBorder="1" applyAlignment="1">
      <alignment horizontal="right" vertical="top"/>
    </xf>
    <xf numFmtId="0" fontId="3" fillId="2" borderId="5" xfId="0" applyFont="1" applyFill="1" applyBorder="1" applyAlignment="1">
      <alignment horizontal="center" vertical="top" wrapText="1"/>
    </xf>
    <xf numFmtId="0" fontId="8" fillId="2" borderId="4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right" vertical="center"/>
    </xf>
    <xf numFmtId="0" fontId="8" fillId="2" borderId="4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top"/>
    </xf>
    <xf numFmtId="0" fontId="3" fillId="2" borderId="7" xfId="0" applyFont="1" applyFill="1" applyBorder="1" applyAlignment="1">
      <alignment horizontal="center" vertical="top" wrapText="1"/>
    </xf>
    <xf numFmtId="0" fontId="3" fillId="4" borderId="6" xfId="0" applyFont="1" applyFill="1" applyBorder="1" applyAlignment="1">
      <alignment horizontal="center" vertical="top"/>
    </xf>
    <xf numFmtId="9" fontId="3" fillId="4" borderId="6" xfId="0" applyNumberFormat="1" applyFont="1" applyFill="1" applyBorder="1" applyAlignment="1">
      <alignment horizontal="center" vertical="top" wrapText="1"/>
    </xf>
    <xf numFmtId="9" fontId="3" fillId="4" borderId="6" xfId="0" applyNumberFormat="1" applyFont="1" applyFill="1" applyBorder="1" applyAlignment="1">
      <alignment horizontal="center" vertical="top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/>
    </xf>
    <xf numFmtId="9" fontId="2" fillId="4" borderId="6" xfId="0" applyNumberFormat="1" applyFont="1" applyFill="1" applyBorder="1" applyAlignment="1">
      <alignment horizontal="center" vertical="top"/>
    </xf>
    <xf numFmtId="9" fontId="0" fillId="0" borderId="0" xfId="0" applyNumberFormat="1" applyAlignment="1">
      <alignment horizontal="center" vertical="center"/>
    </xf>
    <xf numFmtId="0" fontId="3" fillId="5" borderId="1" xfId="0" applyFont="1" applyFill="1" applyBorder="1" applyAlignment="1">
      <alignment horizontal="center" vertical="top"/>
    </xf>
    <xf numFmtId="0" fontId="3" fillId="5" borderId="1" xfId="0" applyFont="1" applyFill="1" applyBorder="1" applyAlignment="1">
      <alignment horizontal="center" vertical="top" wrapText="1"/>
    </xf>
    <xf numFmtId="0" fontId="12" fillId="0" borderId="0" xfId="0" applyFont="1" applyAlignment="1">
      <alignment horizontal="center" vertical="center"/>
    </xf>
    <xf numFmtId="0" fontId="3" fillId="2" borderId="8" xfId="0" applyFont="1" applyFill="1" applyBorder="1" applyAlignment="1">
      <alignment horizontal="center" vertical="top"/>
    </xf>
    <xf numFmtId="0" fontId="9" fillId="2" borderId="8" xfId="0" applyFont="1" applyFill="1" applyBorder="1" applyAlignment="1">
      <alignment horizontal="right" vertical="center"/>
    </xf>
    <xf numFmtId="9" fontId="13" fillId="2" borderId="8" xfId="0" applyNumberFormat="1" applyFont="1" applyFill="1" applyBorder="1" applyAlignment="1">
      <alignment horizontal="center" vertical="top" wrapText="1"/>
    </xf>
    <xf numFmtId="9" fontId="13" fillId="2" borderId="8" xfId="0" applyNumberFormat="1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top" wrapText="1"/>
    </xf>
    <xf numFmtId="0" fontId="0" fillId="6" borderId="0" xfId="0" applyFill="1" applyAlignment="1">
      <alignment horizontal="right" vertical="center"/>
    </xf>
    <xf numFmtId="2" fontId="0" fillId="6" borderId="0" xfId="0" applyNumberForma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left" vertical="center" indent="1"/>
    </xf>
    <xf numFmtId="0" fontId="0" fillId="6" borderId="0" xfId="0" applyFill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left" vertical="center" indent="1"/>
    </xf>
    <xf numFmtId="0" fontId="0" fillId="6" borderId="2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" fillId="2" borderId="3" xfId="0" applyFont="1" applyFill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427894</xdr:colOff>
      <xdr:row>16</xdr:row>
      <xdr:rowOff>181711</xdr:rowOff>
    </xdr:from>
    <xdr:to>
      <xdr:col>1</xdr:col>
      <xdr:colOff>463059</xdr:colOff>
      <xdr:row>18</xdr:row>
      <xdr:rowOff>64477</xdr:rowOff>
    </xdr:to>
    <xdr:cxnSp macro="">
      <xdr:nvCxnSpPr>
        <xdr:cNvPr id="3" name="Connector: Curved 2">
          <a:extLst>
            <a:ext uri="{FF2B5EF4-FFF2-40B4-BE49-F238E27FC236}">
              <a16:creationId xmlns:a16="http://schemas.microsoft.com/office/drawing/2014/main" id="{E05AB38B-9F13-483B-BF1C-516E59BC4FE2}"/>
            </a:ext>
          </a:extLst>
        </xdr:cNvPr>
        <xdr:cNvCxnSpPr/>
      </xdr:nvCxnSpPr>
      <xdr:spPr>
        <a:xfrm rot="16200000" flipH="1">
          <a:off x="902679" y="3979988"/>
          <a:ext cx="339966" cy="35165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131618</xdr:colOff>
      <xdr:row>36</xdr:row>
      <xdr:rowOff>249381</xdr:rowOff>
    </xdr:from>
    <xdr:to>
      <xdr:col>15</xdr:col>
      <xdr:colOff>547847</xdr:colOff>
      <xdr:row>43</xdr:row>
      <xdr:rowOff>195939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BEF7F8-A1CE-4451-A7CA-68E01D6F6F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9073" y="7987145"/>
          <a:ext cx="4780411" cy="153290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</xdr:pic>
    <xdr:clientData/>
  </xdr:twoCellAnchor>
  <xdr:twoCellAnchor editAs="oneCell">
    <xdr:from>
      <xdr:col>6</xdr:col>
      <xdr:colOff>439614</xdr:colOff>
      <xdr:row>49</xdr:row>
      <xdr:rowOff>175846</xdr:rowOff>
    </xdr:from>
    <xdr:to>
      <xdr:col>11</xdr:col>
      <xdr:colOff>479798</xdr:colOff>
      <xdr:row>55</xdr:row>
      <xdr:rowOff>14268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546EBBF-7AD2-4503-9172-AF7A85D20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57445" y="10814538"/>
          <a:ext cx="3176107" cy="102831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35168</xdr:colOff>
      <xdr:row>31</xdr:row>
      <xdr:rowOff>17586</xdr:rowOff>
    </xdr:from>
    <xdr:to>
      <xdr:col>12</xdr:col>
      <xdr:colOff>494692</xdr:colOff>
      <xdr:row>39</xdr:row>
      <xdr:rowOff>174089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075B78-CEDB-47B3-92DC-774184E110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8845" y="7063155"/>
          <a:ext cx="1086709" cy="1662919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37"/>
  <sheetViews>
    <sheetView topLeftCell="A21" zoomScale="130" zoomScaleNormal="130" workbookViewId="0">
      <selection activeCell="E33" sqref="E33"/>
    </sheetView>
  </sheetViews>
  <sheetFormatPr defaultColWidth="9.140625" defaultRowHeight="15" x14ac:dyDescent="0.25"/>
  <cols>
    <col min="1" max="2" width="9.140625" style="1"/>
    <col min="3" max="5" width="12.7109375" style="1" customWidth="1"/>
    <col min="6" max="6" width="20.5703125" style="1" customWidth="1"/>
    <col min="7" max="16384" width="9.140625" style="1"/>
  </cols>
  <sheetData>
    <row r="1" spans="2:6" x14ac:dyDescent="0.25">
      <c r="B1" s="2"/>
      <c r="C1" s="2"/>
      <c r="D1" s="2"/>
      <c r="E1" s="2"/>
    </row>
    <row r="2" spans="2:6" x14ac:dyDescent="0.25">
      <c r="C2" s="1" t="s">
        <v>19</v>
      </c>
      <c r="D2" s="1" t="s">
        <v>20</v>
      </c>
      <c r="E2" s="1" t="s">
        <v>21</v>
      </c>
    </row>
    <row r="3" spans="2:6" ht="24.75" customHeight="1" thickBot="1" x14ac:dyDescent="0.3">
      <c r="B3" s="9" t="s">
        <v>0</v>
      </c>
      <c r="C3" s="10" t="s">
        <v>22</v>
      </c>
      <c r="D3" s="10" t="s">
        <v>23</v>
      </c>
      <c r="E3" s="9" t="s">
        <v>24</v>
      </c>
    </row>
    <row r="4" spans="2:6" ht="18" customHeight="1" x14ac:dyDescent="0.25">
      <c r="B4" s="7" t="s">
        <v>15</v>
      </c>
      <c r="C4" s="1">
        <v>4</v>
      </c>
      <c r="D4" s="1">
        <v>3</v>
      </c>
      <c r="E4" s="1">
        <v>4</v>
      </c>
    </row>
    <row r="5" spans="2:6" ht="18" customHeight="1" x14ac:dyDescent="0.25">
      <c r="B5" s="7" t="s">
        <v>16</v>
      </c>
      <c r="C5" s="1">
        <v>3</v>
      </c>
      <c r="D5" s="1">
        <v>4</v>
      </c>
      <c r="E5" s="1">
        <v>5</v>
      </c>
    </row>
    <row r="6" spans="2:6" ht="18" customHeight="1" x14ac:dyDescent="0.25">
      <c r="B6" s="7" t="s">
        <v>17</v>
      </c>
      <c r="C6" s="1">
        <v>5</v>
      </c>
      <c r="D6" s="1">
        <v>2</v>
      </c>
      <c r="E6" s="1">
        <v>3</v>
      </c>
    </row>
    <row r="7" spans="2:6" ht="18" customHeight="1" x14ac:dyDescent="0.25">
      <c r="B7" s="8" t="s">
        <v>18</v>
      </c>
      <c r="C7" s="2">
        <v>3</v>
      </c>
      <c r="D7" s="2">
        <v>4</v>
      </c>
      <c r="E7" s="2">
        <v>4</v>
      </c>
    </row>
    <row r="8" spans="2:6" ht="18" customHeight="1" x14ac:dyDescent="0.25"/>
    <row r="9" spans="2:6" ht="18" customHeight="1" x14ac:dyDescent="0.25">
      <c r="B9" s="1" t="s">
        <v>25</v>
      </c>
    </row>
    <row r="10" spans="2:6" ht="18" customHeight="1" x14ac:dyDescent="0.25"/>
    <row r="11" spans="2:6" ht="18" customHeight="1" x14ac:dyDescent="0.25"/>
    <row r="12" spans="2:6" ht="18" customHeight="1" x14ac:dyDescent="0.25"/>
    <row r="13" spans="2:6" ht="18" customHeight="1" x14ac:dyDescent="0.25">
      <c r="B13" s="53" t="s">
        <v>26</v>
      </c>
      <c r="C13" s="53"/>
      <c r="D13" s="53"/>
      <c r="E13" s="53"/>
    </row>
    <row r="14" spans="2:6" ht="18" customHeight="1" x14ac:dyDescent="0.25">
      <c r="C14" s="1" t="s">
        <v>19</v>
      </c>
      <c r="D14" s="1" t="s">
        <v>20</v>
      </c>
      <c r="E14" s="1" t="s">
        <v>21</v>
      </c>
    </row>
    <row r="15" spans="2:6" ht="18" customHeight="1" thickBot="1" x14ac:dyDescent="0.3">
      <c r="B15" s="9" t="s">
        <v>0</v>
      </c>
      <c r="C15" s="10" t="s">
        <v>22</v>
      </c>
      <c r="D15" s="10" t="s">
        <v>23</v>
      </c>
      <c r="E15" s="9" t="s">
        <v>24</v>
      </c>
      <c r="F15" s="9" t="s">
        <v>27</v>
      </c>
    </row>
    <row r="16" spans="2:6" ht="18" customHeight="1" x14ac:dyDescent="0.25">
      <c r="B16" s="7" t="s">
        <v>15</v>
      </c>
      <c r="C16" s="1">
        <v>4</v>
      </c>
      <c r="D16" s="1">
        <v>3</v>
      </c>
      <c r="E16" s="1">
        <v>4</v>
      </c>
      <c r="F16" s="1">
        <f>SUM(C16:E16)</f>
        <v>11</v>
      </c>
    </row>
    <row r="17" spans="2:6" ht="18" customHeight="1" x14ac:dyDescent="0.25">
      <c r="B17" s="7" t="s">
        <v>16</v>
      </c>
      <c r="C17" s="1">
        <v>3</v>
      </c>
      <c r="D17" s="1">
        <v>4</v>
      </c>
      <c r="E17" s="1">
        <v>5</v>
      </c>
      <c r="F17" s="1">
        <f t="shared" ref="F17:F19" si="0">SUM(C17:E17)</f>
        <v>12</v>
      </c>
    </row>
    <row r="18" spans="2:6" ht="18" customHeight="1" x14ac:dyDescent="0.25">
      <c r="B18" s="7" t="s">
        <v>17</v>
      </c>
      <c r="C18" s="1">
        <v>5</v>
      </c>
      <c r="D18" s="1">
        <v>2</v>
      </c>
      <c r="E18" s="1">
        <v>3</v>
      </c>
      <c r="F18" s="1">
        <f t="shared" si="0"/>
        <v>10</v>
      </c>
    </row>
    <row r="19" spans="2:6" ht="18" customHeight="1" x14ac:dyDescent="0.25">
      <c r="B19" s="21" t="s">
        <v>18</v>
      </c>
      <c r="C19" s="2">
        <v>3</v>
      </c>
      <c r="D19" s="2">
        <v>4</v>
      </c>
      <c r="E19" s="2">
        <v>4</v>
      </c>
      <c r="F19" s="2">
        <f t="shared" si="0"/>
        <v>11</v>
      </c>
    </row>
    <row r="20" spans="2:6" ht="18" customHeight="1" x14ac:dyDescent="0.25"/>
    <row r="21" spans="2:6" ht="18" customHeight="1" x14ac:dyDescent="0.25"/>
    <row r="22" spans="2:6" ht="18" customHeight="1" x14ac:dyDescent="0.25"/>
    <row r="23" spans="2:6" ht="18" customHeight="1" x14ac:dyDescent="0.25">
      <c r="B23" s="53" t="s">
        <v>28</v>
      </c>
      <c r="C23" s="53"/>
      <c r="D23" s="53"/>
      <c r="E23" s="53"/>
    </row>
    <row r="24" spans="2:6" ht="18" customHeight="1" x14ac:dyDescent="0.25">
      <c r="C24" s="1" t="s">
        <v>19</v>
      </c>
      <c r="D24" s="1" t="s">
        <v>20</v>
      </c>
      <c r="E24" s="1" t="s">
        <v>21</v>
      </c>
    </row>
    <row r="25" spans="2:6" ht="18" customHeight="1" thickBot="1" x14ac:dyDescent="0.3">
      <c r="B25" s="9" t="s">
        <v>0</v>
      </c>
      <c r="C25" s="10" t="s">
        <v>22</v>
      </c>
      <c r="D25" s="10" t="s">
        <v>23</v>
      </c>
      <c r="E25" s="9" t="s">
        <v>24</v>
      </c>
      <c r="F25" s="9" t="s">
        <v>29</v>
      </c>
    </row>
    <row r="26" spans="2:6" ht="18" customHeight="1" x14ac:dyDescent="0.25">
      <c r="B26" s="7" t="s">
        <v>15</v>
      </c>
      <c r="C26" s="1">
        <v>4</v>
      </c>
      <c r="D26" s="1">
        <v>3</v>
      </c>
      <c r="E26" s="1">
        <v>4</v>
      </c>
      <c r="F26" s="1">
        <f>0.5*C26+0.25*D26+0.25*E26</f>
        <v>3.75</v>
      </c>
    </row>
    <row r="27" spans="2:6" ht="18" customHeight="1" x14ac:dyDescent="0.25">
      <c r="B27" s="7" t="s">
        <v>16</v>
      </c>
      <c r="C27" s="1">
        <v>3</v>
      </c>
      <c r="D27" s="1">
        <v>4</v>
      </c>
      <c r="E27" s="1">
        <v>5</v>
      </c>
      <c r="F27" s="1">
        <f t="shared" ref="F27:F29" si="1">0.5*C27+0.25*D27+0.25*E27</f>
        <v>3.75</v>
      </c>
    </row>
    <row r="28" spans="2:6" ht="18" customHeight="1" x14ac:dyDescent="0.25">
      <c r="B28" s="7" t="s">
        <v>17</v>
      </c>
      <c r="C28" s="1">
        <v>5</v>
      </c>
      <c r="D28" s="1">
        <v>2</v>
      </c>
      <c r="E28" s="1">
        <v>3</v>
      </c>
      <c r="F28" s="1">
        <f t="shared" si="1"/>
        <v>3.75</v>
      </c>
    </row>
    <row r="29" spans="2:6" ht="18" customHeight="1" x14ac:dyDescent="0.25">
      <c r="B29" s="8" t="s">
        <v>18</v>
      </c>
      <c r="C29" s="2">
        <v>3</v>
      </c>
      <c r="D29" s="2">
        <v>4</v>
      </c>
      <c r="E29" s="2">
        <v>4</v>
      </c>
      <c r="F29" s="2">
        <f t="shared" si="1"/>
        <v>3.5</v>
      </c>
    </row>
    <row r="30" spans="2:6" ht="18" customHeight="1" x14ac:dyDescent="0.25"/>
    <row r="31" spans="2:6" ht="18" customHeight="1" x14ac:dyDescent="0.25"/>
    <row r="32" spans="2:6" ht="18" customHeight="1" x14ac:dyDescent="0.25"/>
    <row r="33" ht="18" customHeight="1" x14ac:dyDescent="0.25"/>
    <row r="34" ht="18" customHeight="1" x14ac:dyDescent="0.25"/>
    <row r="35" ht="18" customHeight="1" x14ac:dyDescent="0.25"/>
    <row r="36" ht="18" customHeight="1" x14ac:dyDescent="0.25"/>
    <row r="37" ht="18" customHeight="1" x14ac:dyDescent="0.25"/>
  </sheetData>
  <mergeCells count="2">
    <mergeCell ref="B13:E13"/>
    <mergeCell ref="B23:E2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57"/>
  <sheetViews>
    <sheetView topLeftCell="A45" zoomScale="120" zoomScaleNormal="120" workbookViewId="0">
      <selection activeCell="E31" sqref="E31"/>
    </sheetView>
  </sheetViews>
  <sheetFormatPr defaultColWidth="9.140625" defaultRowHeight="15" x14ac:dyDescent="0.25"/>
  <cols>
    <col min="1" max="2" width="9.140625" style="1"/>
    <col min="3" max="5" width="12.7109375" style="1" customWidth="1"/>
    <col min="6" max="6" width="15.42578125" style="1" customWidth="1"/>
    <col min="7" max="16384" width="9.140625" style="1"/>
  </cols>
  <sheetData>
    <row r="3" spans="2:5" ht="33" customHeight="1" thickBot="1" x14ac:dyDescent="0.3">
      <c r="B3" s="5" t="s">
        <v>0</v>
      </c>
      <c r="C3" s="6" t="s">
        <v>2</v>
      </c>
      <c r="D3" s="6" t="s">
        <v>8</v>
      </c>
      <c r="E3" s="5" t="s">
        <v>3</v>
      </c>
    </row>
    <row r="4" spans="2:5" ht="18" x14ac:dyDescent="0.25">
      <c r="B4" s="7" t="s">
        <v>9</v>
      </c>
      <c r="C4" s="1">
        <v>1000</v>
      </c>
      <c r="D4" s="1">
        <v>115</v>
      </c>
      <c r="E4" s="3" t="s">
        <v>4</v>
      </c>
    </row>
    <row r="5" spans="2:5" ht="18" x14ac:dyDescent="0.25">
      <c r="B5" s="7" t="s">
        <v>10</v>
      </c>
      <c r="C5" s="1">
        <v>900</v>
      </c>
      <c r="D5" s="1">
        <v>90</v>
      </c>
      <c r="E5" s="3" t="s">
        <v>5</v>
      </c>
    </row>
    <row r="6" spans="2:5" ht="18" x14ac:dyDescent="0.25">
      <c r="B6" s="7" t="s">
        <v>11</v>
      </c>
      <c r="C6" s="1">
        <v>1200</v>
      </c>
      <c r="D6" s="1">
        <v>130</v>
      </c>
      <c r="E6" s="3" t="s">
        <v>6</v>
      </c>
    </row>
    <row r="7" spans="2:5" ht="18" x14ac:dyDescent="0.25">
      <c r="B7" s="7" t="s">
        <v>12</v>
      </c>
      <c r="C7" s="1">
        <v>1100</v>
      </c>
      <c r="D7" s="1">
        <v>100</v>
      </c>
      <c r="E7" s="3" t="s">
        <v>5</v>
      </c>
    </row>
    <row r="8" spans="2:5" ht="18" x14ac:dyDescent="0.25">
      <c r="B8" s="7" t="s">
        <v>13</v>
      </c>
      <c r="C8" s="1">
        <v>700</v>
      </c>
      <c r="D8" s="1">
        <v>95</v>
      </c>
      <c r="E8" s="3" t="s">
        <v>7</v>
      </c>
    </row>
    <row r="9" spans="2:5" ht="18" x14ac:dyDescent="0.25">
      <c r="B9" s="8" t="s">
        <v>14</v>
      </c>
      <c r="C9" s="2">
        <v>1100</v>
      </c>
      <c r="D9" s="2">
        <v>110</v>
      </c>
      <c r="E9" s="4" t="s">
        <v>6</v>
      </c>
    </row>
    <row r="12" spans="2:5" ht="30" customHeight="1" x14ac:dyDescent="0.25">
      <c r="B12" s="54" t="s">
        <v>57</v>
      </c>
      <c r="C12" s="54"/>
      <c r="D12" s="54"/>
      <c r="E12" s="54"/>
    </row>
    <row r="14" spans="2:5" ht="33" thickBot="1" x14ac:dyDescent="0.3">
      <c r="B14" s="35" t="s">
        <v>0</v>
      </c>
      <c r="C14" s="36" t="s">
        <v>2</v>
      </c>
      <c r="D14" s="36" t="s">
        <v>8</v>
      </c>
      <c r="E14" s="35" t="s">
        <v>3</v>
      </c>
    </row>
    <row r="15" spans="2:5" ht="18" x14ac:dyDescent="0.25">
      <c r="B15" s="7" t="s">
        <v>9</v>
      </c>
      <c r="C15" s="1">
        <v>1000</v>
      </c>
      <c r="D15" s="1">
        <v>115</v>
      </c>
      <c r="E15" s="1">
        <v>85</v>
      </c>
    </row>
    <row r="16" spans="2:5" ht="18" x14ac:dyDescent="0.25">
      <c r="B16" s="7" t="s">
        <v>10</v>
      </c>
      <c r="C16" s="1">
        <v>900</v>
      </c>
      <c r="D16" s="1">
        <v>90</v>
      </c>
      <c r="E16" s="1">
        <v>95</v>
      </c>
    </row>
    <row r="17" spans="2:5" ht="18" x14ac:dyDescent="0.25">
      <c r="B17" s="7" t="s">
        <v>11</v>
      </c>
      <c r="C17" s="1">
        <v>1200</v>
      </c>
      <c r="D17" s="1">
        <v>130</v>
      </c>
      <c r="E17" s="1">
        <v>65</v>
      </c>
    </row>
    <row r="18" spans="2:5" ht="18" x14ac:dyDescent="0.25">
      <c r="B18" s="7" t="s">
        <v>12</v>
      </c>
      <c r="C18" s="1">
        <v>1100</v>
      </c>
      <c r="D18" s="1">
        <v>100</v>
      </c>
      <c r="E18" s="1">
        <v>100</v>
      </c>
    </row>
    <row r="19" spans="2:5" ht="18" x14ac:dyDescent="0.25">
      <c r="B19" s="7" t="s">
        <v>13</v>
      </c>
      <c r="C19" s="1">
        <v>700</v>
      </c>
      <c r="D19" s="1">
        <v>95</v>
      </c>
      <c r="E19" s="37">
        <v>40</v>
      </c>
    </row>
    <row r="20" spans="2:5" ht="18" x14ac:dyDescent="0.25">
      <c r="B20" s="8" t="s">
        <v>14</v>
      </c>
      <c r="C20" s="2">
        <v>1100</v>
      </c>
      <c r="D20" s="2">
        <v>110</v>
      </c>
      <c r="E20" s="2">
        <v>70</v>
      </c>
    </row>
    <row r="23" spans="2:5" x14ac:dyDescent="0.25">
      <c r="B23" s="55" t="s">
        <v>58</v>
      </c>
      <c r="C23" s="55"/>
      <c r="D23" s="55"/>
      <c r="E23" s="55"/>
    </row>
    <row r="25" spans="2:5" ht="32.25" x14ac:dyDescent="0.25">
      <c r="B25" s="22" t="s">
        <v>0</v>
      </c>
      <c r="C25" s="23" t="s">
        <v>2</v>
      </c>
      <c r="D25" s="23" t="s">
        <v>8</v>
      </c>
      <c r="E25" s="22" t="s">
        <v>3</v>
      </c>
    </row>
    <row r="26" spans="2:5" ht="15.75" thickBot="1" x14ac:dyDescent="0.3">
      <c r="B26" s="24"/>
      <c r="C26" s="25">
        <v>0.4</v>
      </c>
      <c r="D26" s="25">
        <v>0.4</v>
      </c>
      <c r="E26" s="26">
        <v>0.2</v>
      </c>
    </row>
    <row r="27" spans="2:5" ht="18" x14ac:dyDescent="0.25">
      <c r="B27" s="7" t="s">
        <v>9</v>
      </c>
      <c r="C27" s="1">
        <f t="shared" ref="C27:D27" si="0">C15</f>
        <v>1000</v>
      </c>
      <c r="D27" s="1">
        <f t="shared" si="0"/>
        <v>115</v>
      </c>
      <c r="E27" s="1">
        <f>E15</f>
        <v>85</v>
      </c>
    </row>
    <row r="28" spans="2:5" ht="18" x14ac:dyDescent="0.25">
      <c r="B28" s="7" t="s">
        <v>10</v>
      </c>
      <c r="C28" s="1">
        <f t="shared" ref="C28:E32" si="1">C16</f>
        <v>900</v>
      </c>
      <c r="D28" s="1">
        <f t="shared" si="1"/>
        <v>90</v>
      </c>
      <c r="E28" s="1">
        <f t="shared" si="1"/>
        <v>95</v>
      </c>
    </row>
    <row r="29" spans="2:5" ht="18" x14ac:dyDescent="0.25">
      <c r="B29" s="7" t="s">
        <v>11</v>
      </c>
      <c r="C29" s="1">
        <f t="shared" si="1"/>
        <v>1200</v>
      </c>
      <c r="D29" s="1">
        <f t="shared" si="1"/>
        <v>130</v>
      </c>
      <c r="E29" s="1">
        <f t="shared" si="1"/>
        <v>65</v>
      </c>
    </row>
    <row r="30" spans="2:5" ht="18" x14ac:dyDescent="0.25">
      <c r="B30" s="7" t="s">
        <v>12</v>
      </c>
      <c r="C30" s="1">
        <f t="shared" si="1"/>
        <v>1100</v>
      </c>
      <c r="D30" s="1">
        <f t="shared" si="1"/>
        <v>100</v>
      </c>
      <c r="E30" s="1">
        <f t="shared" si="1"/>
        <v>100</v>
      </c>
    </row>
    <row r="31" spans="2:5" ht="18" x14ac:dyDescent="0.25">
      <c r="B31" s="7" t="s">
        <v>13</v>
      </c>
      <c r="C31" s="1">
        <f t="shared" si="1"/>
        <v>700</v>
      </c>
      <c r="D31" s="1">
        <f t="shared" si="1"/>
        <v>95</v>
      </c>
      <c r="E31" s="1">
        <f t="shared" si="1"/>
        <v>40</v>
      </c>
    </row>
    <row r="32" spans="2:5" ht="18" x14ac:dyDescent="0.25">
      <c r="B32" s="8" t="s">
        <v>14</v>
      </c>
      <c r="C32" s="2">
        <f t="shared" si="1"/>
        <v>1100</v>
      </c>
      <c r="D32" s="2">
        <f t="shared" si="1"/>
        <v>110</v>
      </c>
      <c r="E32" s="2">
        <f t="shared" si="1"/>
        <v>70</v>
      </c>
    </row>
    <row r="35" spans="2:7" x14ac:dyDescent="0.25">
      <c r="B35" s="55" t="s">
        <v>59</v>
      </c>
      <c r="C35" s="55"/>
      <c r="D35" s="55"/>
      <c r="E35" s="55"/>
    </row>
    <row r="37" spans="2:7" ht="32.25" x14ac:dyDescent="0.25">
      <c r="B37" s="22" t="s">
        <v>0</v>
      </c>
      <c r="C37" s="23" t="s">
        <v>2</v>
      </c>
      <c r="D37" s="23" t="s">
        <v>8</v>
      </c>
      <c r="E37" s="22" t="s">
        <v>3</v>
      </c>
    </row>
    <row r="38" spans="2:7" ht="15.75" thickBot="1" x14ac:dyDescent="0.3">
      <c r="B38" s="24"/>
      <c r="C38" s="25">
        <v>0.4</v>
      </c>
      <c r="D38" s="25">
        <v>0.4</v>
      </c>
      <c r="E38" s="26">
        <v>0.2</v>
      </c>
      <c r="F38" s="33" t="s">
        <v>60</v>
      </c>
      <c r="G38" s="1" t="s">
        <v>61</v>
      </c>
    </row>
    <row r="39" spans="2:7" ht="18" x14ac:dyDescent="0.25">
      <c r="B39" s="7" t="s">
        <v>9</v>
      </c>
      <c r="C39" s="29">
        <f>MIN($C$27:$C$32)/C27</f>
        <v>0.7</v>
      </c>
      <c r="D39" s="29">
        <f>D27/MAX(D$27:D$32)</f>
        <v>0.88461538461538458</v>
      </c>
      <c r="E39" s="29">
        <f>E27/MAX(E$27:E$32)</f>
        <v>0.85</v>
      </c>
      <c r="F39" s="28">
        <f>SUMPRODUCT($C$38:$E$38,C39:E39)</f>
        <v>0.80384615384615388</v>
      </c>
      <c r="G39" s="29">
        <f>SUM(C39:E39)</f>
        <v>2.4346153846153844</v>
      </c>
    </row>
    <row r="40" spans="2:7" ht="18" x14ac:dyDescent="0.25">
      <c r="B40" s="7" t="s">
        <v>10</v>
      </c>
      <c r="C40" s="29">
        <f t="shared" ref="C40:C44" si="2">MIN($C$27:$C$32)/C28</f>
        <v>0.77777777777777779</v>
      </c>
      <c r="D40" s="29">
        <f t="shared" ref="D40:E44" si="3">D28/MAX(D$27:D$32)</f>
        <v>0.69230769230769229</v>
      </c>
      <c r="E40" s="29">
        <f t="shared" si="3"/>
        <v>0.95</v>
      </c>
      <c r="F40" s="28">
        <f t="shared" ref="F40:F44" si="4">SUMPRODUCT($C$38:$E$38,C40:E40)</f>
        <v>0.77803418803418811</v>
      </c>
      <c r="G40" s="29">
        <f t="shared" ref="G40:G44" si="5">SUM(C40:E40)</f>
        <v>2.4200854700854704</v>
      </c>
    </row>
    <row r="41" spans="2:7" ht="18" x14ac:dyDescent="0.25">
      <c r="B41" s="7" t="s">
        <v>11</v>
      </c>
      <c r="C41" s="29">
        <f t="shared" si="2"/>
        <v>0.58333333333333337</v>
      </c>
      <c r="D41" s="29">
        <f t="shared" si="3"/>
        <v>1</v>
      </c>
      <c r="E41" s="29">
        <f t="shared" si="3"/>
        <v>0.65</v>
      </c>
      <c r="F41" s="28">
        <f t="shared" si="4"/>
        <v>0.76333333333333342</v>
      </c>
      <c r="G41" s="29">
        <f t="shared" si="5"/>
        <v>2.2333333333333334</v>
      </c>
    </row>
    <row r="42" spans="2:7" ht="18" x14ac:dyDescent="0.25">
      <c r="B42" s="7" t="s">
        <v>12</v>
      </c>
      <c r="C42" s="29">
        <f t="shared" si="2"/>
        <v>0.63636363636363635</v>
      </c>
      <c r="D42" s="29">
        <f t="shared" si="3"/>
        <v>0.76923076923076927</v>
      </c>
      <c r="E42" s="29">
        <f t="shared" si="3"/>
        <v>1</v>
      </c>
      <c r="F42" s="28">
        <f t="shared" si="4"/>
        <v>0.7622377622377623</v>
      </c>
      <c r="G42" s="29">
        <f t="shared" si="5"/>
        <v>2.4055944055944058</v>
      </c>
    </row>
    <row r="43" spans="2:7" ht="18" x14ac:dyDescent="0.25">
      <c r="B43" s="7" t="s">
        <v>13</v>
      </c>
      <c r="C43" s="29">
        <f t="shared" si="2"/>
        <v>1</v>
      </c>
      <c r="D43" s="29">
        <f t="shared" si="3"/>
        <v>0.73076923076923073</v>
      </c>
      <c r="E43" s="29">
        <f t="shared" si="3"/>
        <v>0.4</v>
      </c>
      <c r="F43" s="28">
        <f t="shared" si="4"/>
        <v>0.77230769230769236</v>
      </c>
      <c r="G43" s="29">
        <f t="shared" si="5"/>
        <v>2.1307692307692307</v>
      </c>
    </row>
    <row r="44" spans="2:7" ht="18" x14ac:dyDescent="0.25">
      <c r="B44" s="8" t="s">
        <v>14</v>
      </c>
      <c r="C44" s="30">
        <f t="shared" si="2"/>
        <v>0.63636363636363635</v>
      </c>
      <c r="D44" s="30">
        <f t="shared" si="3"/>
        <v>0.84615384615384615</v>
      </c>
      <c r="E44" s="30">
        <f t="shared" si="3"/>
        <v>0.7</v>
      </c>
      <c r="F44" s="32">
        <f t="shared" si="4"/>
        <v>0.73300699300699301</v>
      </c>
      <c r="G44" s="29">
        <f t="shared" si="5"/>
        <v>2.1825174825174827</v>
      </c>
    </row>
    <row r="47" spans="2:7" ht="15.6" customHeight="1" x14ac:dyDescent="0.25">
      <c r="B47" s="54" t="s">
        <v>62</v>
      </c>
      <c r="C47" s="54"/>
      <c r="D47" s="54"/>
      <c r="E47" s="54"/>
    </row>
    <row r="48" spans="2:7" x14ac:dyDescent="0.25">
      <c r="B48" s="31"/>
      <c r="C48" s="31"/>
      <c r="D48" s="31"/>
      <c r="E48" s="31"/>
    </row>
    <row r="49" spans="1:6" ht="32.25" x14ac:dyDescent="0.25">
      <c r="B49" s="22" t="s">
        <v>0</v>
      </c>
      <c r="C49" s="23" t="s">
        <v>2</v>
      </c>
      <c r="D49" s="23" t="s">
        <v>8</v>
      </c>
      <c r="E49" s="22" t="s">
        <v>3</v>
      </c>
    </row>
    <row r="50" spans="1:6" ht="15.75" thickBot="1" x14ac:dyDescent="0.3">
      <c r="A50" s="1" t="s">
        <v>63</v>
      </c>
      <c r="B50" s="24"/>
      <c r="C50" s="25">
        <v>0.4</v>
      </c>
      <c r="D50" s="25">
        <v>0.4</v>
      </c>
      <c r="E50" s="26">
        <v>0.2</v>
      </c>
      <c r="F50" s="33" t="s">
        <v>60</v>
      </c>
    </row>
    <row r="51" spans="1:6" ht="18" x14ac:dyDescent="0.25">
      <c r="A51" s="27">
        <f>1/C15</f>
        <v>1E-3</v>
      </c>
      <c r="B51" s="7" t="s">
        <v>9</v>
      </c>
      <c r="C51" s="29">
        <f>A51/SUM($A$51:$A$56)</f>
        <v>0.1615196364060133</v>
      </c>
      <c r="D51" s="29">
        <f>D15/SUM(D$15:D$20)</f>
        <v>0.1796875</v>
      </c>
      <c r="E51" s="29">
        <f>E15/SUM(E$15:E$20)</f>
        <v>0.18681318681318682</v>
      </c>
      <c r="F51" s="28">
        <f>SUMPRODUCT($C$50:$E$50,C51:E51)</f>
        <v>0.1738454919250427</v>
      </c>
    </row>
    <row r="52" spans="1:6" ht="18" x14ac:dyDescent="0.25">
      <c r="A52" s="27">
        <f t="shared" ref="A52:A56" si="6">1/C16</f>
        <v>1.1111111111111111E-3</v>
      </c>
      <c r="B52" s="7" t="s">
        <v>10</v>
      </c>
      <c r="C52" s="29">
        <f t="shared" ref="C52:C56" si="7">A52/SUM($A$51:$A$56)</f>
        <v>0.17946626267334811</v>
      </c>
      <c r="D52" s="29">
        <f t="shared" ref="D52:E56" si="8">D16/SUM(D$15:D$20)</f>
        <v>0.140625</v>
      </c>
      <c r="E52" s="29">
        <f t="shared" si="8"/>
        <v>0.2087912087912088</v>
      </c>
      <c r="F52" s="28">
        <f t="shared" ref="F52:F56" si="9">SUMPRODUCT($C$50:$E$50,C52:E52)</f>
        <v>0.169794746827581</v>
      </c>
    </row>
    <row r="53" spans="1:6" ht="18" x14ac:dyDescent="0.25">
      <c r="A53" s="27">
        <f t="shared" si="6"/>
        <v>8.3333333333333339E-4</v>
      </c>
      <c r="B53" s="7" t="s">
        <v>11</v>
      </c>
      <c r="C53" s="29">
        <f t="shared" si="7"/>
        <v>0.13459969700501109</v>
      </c>
      <c r="D53" s="29">
        <f t="shared" si="8"/>
        <v>0.203125</v>
      </c>
      <c r="E53" s="29">
        <f t="shared" si="8"/>
        <v>0.14285714285714285</v>
      </c>
      <c r="F53" s="28">
        <f t="shared" si="9"/>
        <v>0.16366130737343304</v>
      </c>
    </row>
    <row r="54" spans="1:6" ht="18" x14ac:dyDescent="0.25">
      <c r="A54" s="27">
        <f t="shared" si="6"/>
        <v>9.0909090909090909E-4</v>
      </c>
      <c r="B54" s="7" t="s">
        <v>12</v>
      </c>
      <c r="C54" s="29">
        <f t="shared" si="7"/>
        <v>0.14683603309637572</v>
      </c>
      <c r="D54" s="29">
        <f t="shared" si="8"/>
        <v>0.15625</v>
      </c>
      <c r="E54" s="29">
        <f t="shared" si="8"/>
        <v>0.21978021978021978</v>
      </c>
      <c r="F54" s="28">
        <f t="shared" si="9"/>
        <v>0.16519045719459424</v>
      </c>
    </row>
    <row r="55" spans="1:6" ht="18" x14ac:dyDescent="0.25">
      <c r="A55" s="27">
        <f t="shared" si="6"/>
        <v>1.4285714285714286E-3</v>
      </c>
      <c r="B55" s="7" t="s">
        <v>13</v>
      </c>
      <c r="C55" s="29">
        <f t="shared" si="7"/>
        <v>0.23074233772287614</v>
      </c>
      <c r="D55" s="29">
        <f t="shared" si="8"/>
        <v>0.1484375</v>
      </c>
      <c r="E55" s="29">
        <f t="shared" si="8"/>
        <v>8.7912087912087919E-2</v>
      </c>
      <c r="F55" s="28">
        <f t="shared" si="9"/>
        <v>0.16925435267156805</v>
      </c>
    </row>
    <row r="56" spans="1:6" ht="18" x14ac:dyDescent="0.25">
      <c r="A56" s="27">
        <f t="shared" si="6"/>
        <v>9.0909090909090909E-4</v>
      </c>
      <c r="B56" s="8" t="s">
        <v>14</v>
      </c>
      <c r="C56" s="30">
        <f t="shared" si="7"/>
        <v>0.14683603309637572</v>
      </c>
      <c r="D56" s="30">
        <f t="shared" si="8"/>
        <v>0.171875</v>
      </c>
      <c r="E56" s="30">
        <f t="shared" si="8"/>
        <v>0.15384615384615385</v>
      </c>
      <c r="F56" s="32">
        <f t="shared" si="9"/>
        <v>0.15825364400778108</v>
      </c>
    </row>
    <row r="57" spans="1:6" x14ac:dyDescent="0.25">
      <c r="C57" s="29">
        <f>SUM(C51:C56)</f>
        <v>1</v>
      </c>
      <c r="D57" s="29">
        <f>SUM(D51:D56)</f>
        <v>1</v>
      </c>
      <c r="E57" s="29">
        <f>SUM(E51:E56)</f>
        <v>1</v>
      </c>
    </row>
  </sheetData>
  <mergeCells count="4">
    <mergeCell ref="B12:E12"/>
    <mergeCell ref="B23:E23"/>
    <mergeCell ref="B35:E35"/>
    <mergeCell ref="B47:E47"/>
  </mergeCells>
  <conditionalFormatting sqref="F39:F44">
    <cfRule type="top10" dxfId="3" priority="2" rank="1"/>
  </conditionalFormatting>
  <conditionalFormatting sqref="F51:F56">
    <cfRule type="top10" dxfId="2" priority="1" rank="1"/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R43"/>
  <sheetViews>
    <sheetView tabSelected="1" topLeftCell="A26" zoomScale="106" zoomScaleNormal="106" workbookViewId="0">
      <selection activeCell="D34" sqref="D34"/>
    </sheetView>
  </sheetViews>
  <sheetFormatPr defaultColWidth="9.140625" defaultRowHeight="15" x14ac:dyDescent="0.25"/>
  <cols>
    <col min="1" max="1" width="4.140625" style="1" customWidth="1"/>
    <col min="2" max="2" width="9.140625" style="1"/>
    <col min="3" max="3" width="26.5703125" style="1" customWidth="1"/>
    <col min="4" max="9" width="11.28515625" style="1" customWidth="1"/>
    <col min="10" max="10" width="12.7109375" style="1" customWidth="1"/>
    <col min="11" max="16384" width="9.140625" style="1"/>
  </cols>
  <sheetData>
    <row r="3" spans="2:9" ht="33" customHeight="1" x14ac:dyDescent="0.25">
      <c r="B3" s="56" t="s">
        <v>0</v>
      </c>
      <c r="C3" s="56"/>
      <c r="D3" s="13" t="s">
        <v>36</v>
      </c>
      <c r="E3" s="13" t="s">
        <v>39</v>
      </c>
      <c r="F3" s="13" t="s">
        <v>40</v>
      </c>
      <c r="G3" s="13" t="s">
        <v>41</v>
      </c>
      <c r="H3" s="13" t="s">
        <v>1</v>
      </c>
      <c r="I3" s="13" t="s">
        <v>42</v>
      </c>
    </row>
    <row r="4" spans="2:9" ht="30.75" customHeight="1" x14ac:dyDescent="0.25">
      <c r="B4" s="14"/>
      <c r="C4" s="19" t="s">
        <v>43</v>
      </c>
      <c r="D4" s="18" t="s">
        <v>44</v>
      </c>
      <c r="E4" s="20" t="s">
        <v>45</v>
      </c>
      <c r="F4" s="20" t="s">
        <v>46</v>
      </c>
      <c r="G4" s="20" t="s">
        <v>46</v>
      </c>
      <c r="H4" s="20" t="s">
        <v>47</v>
      </c>
      <c r="I4" s="20" t="s">
        <v>48</v>
      </c>
    </row>
    <row r="5" spans="2:9" ht="24" customHeight="1" x14ac:dyDescent="0.25">
      <c r="B5" s="15"/>
      <c r="C5" s="16" t="s">
        <v>37</v>
      </c>
      <c r="D5" s="17" t="s">
        <v>38</v>
      </c>
      <c r="E5" s="17" t="s">
        <v>64</v>
      </c>
      <c r="F5" s="17"/>
      <c r="G5" s="17"/>
      <c r="H5" s="17" t="s">
        <v>64</v>
      </c>
      <c r="I5" s="15" t="s">
        <v>38</v>
      </c>
    </row>
    <row r="6" spans="2:9" ht="19.899999999999999" customHeight="1" x14ac:dyDescent="0.25">
      <c r="B6" s="7" t="s">
        <v>9</v>
      </c>
      <c r="C6" s="11" t="s">
        <v>32</v>
      </c>
      <c r="D6" s="1">
        <v>7</v>
      </c>
      <c r="E6" s="1">
        <v>54</v>
      </c>
      <c r="F6" s="1" t="s">
        <v>49</v>
      </c>
      <c r="G6" s="1" t="s">
        <v>53</v>
      </c>
      <c r="H6" s="1">
        <v>4.8</v>
      </c>
      <c r="I6" s="1">
        <v>4</v>
      </c>
    </row>
    <row r="7" spans="2:9" ht="19.899999999999999" customHeight="1" x14ac:dyDescent="0.25">
      <c r="B7" s="7" t="s">
        <v>10</v>
      </c>
      <c r="C7" s="11" t="s">
        <v>30</v>
      </c>
      <c r="D7" s="1">
        <v>5</v>
      </c>
      <c r="E7" s="1">
        <v>90</v>
      </c>
      <c r="F7" s="1" t="s">
        <v>49</v>
      </c>
      <c r="G7" s="1" t="s">
        <v>54</v>
      </c>
      <c r="H7" s="1">
        <v>3.8</v>
      </c>
      <c r="I7" s="1">
        <v>5</v>
      </c>
    </row>
    <row r="8" spans="2:9" ht="19.899999999999999" customHeight="1" x14ac:dyDescent="0.25">
      <c r="B8" s="7" t="s">
        <v>11</v>
      </c>
      <c r="C8" s="11" t="s">
        <v>33</v>
      </c>
      <c r="D8" s="1">
        <v>6</v>
      </c>
      <c r="E8" s="1">
        <v>70</v>
      </c>
      <c r="F8" s="1" t="s">
        <v>50</v>
      </c>
      <c r="G8" s="1" t="s">
        <v>53</v>
      </c>
      <c r="H8" s="1">
        <v>4.2</v>
      </c>
      <c r="I8" s="1">
        <v>9</v>
      </c>
    </row>
    <row r="9" spans="2:9" ht="19.899999999999999" customHeight="1" x14ac:dyDescent="0.25">
      <c r="B9" s="7" t="s">
        <v>12</v>
      </c>
      <c r="C9" s="11" t="s">
        <v>31</v>
      </c>
      <c r="D9" s="1">
        <v>8</v>
      </c>
      <c r="E9" s="1">
        <v>25</v>
      </c>
      <c r="F9" s="1" t="s">
        <v>51</v>
      </c>
      <c r="G9" s="1" t="s">
        <v>55</v>
      </c>
      <c r="H9" s="1">
        <v>6.3</v>
      </c>
      <c r="I9" s="1">
        <v>2</v>
      </c>
    </row>
    <row r="10" spans="2:9" ht="19.899999999999999" customHeight="1" x14ac:dyDescent="0.25">
      <c r="B10" s="8" t="s">
        <v>34</v>
      </c>
      <c r="C10" s="12" t="s">
        <v>35</v>
      </c>
      <c r="D10" s="2">
        <v>6</v>
      </c>
      <c r="E10" s="2">
        <v>50</v>
      </c>
      <c r="F10" s="2" t="s">
        <v>52</v>
      </c>
      <c r="G10" s="2" t="s">
        <v>56</v>
      </c>
      <c r="H10" s="2">
        <v>7</v>
      </c>
      <c r="I10" s="2">
        <v>6</v>
      </c>
    </row>
    <row r="13" spans="2:9" x14ac:dyDescent="0.25">
      <c r="B13" s="55" t="s">
        <v>65</v>
      </c>
      <c r="C13" s="55"/>
      <c r="D13" s="55"/>
      <c r="E13" s="55"/>
      <c r="F13" s="55"/>
      <c r="G13" s="55"/>
      <c r="H13" s="55"/>
      <c r="I13" s="55"/>
    </row>
    <row r="15" spans="2:9" ht="45" x14ac:dyDescent="0.25">
      <c r="B15" s="56" t="s">
        <v>0</v>
      </c>
      <c r="C15" s="56"/>
      <c r="D15" s="13" t="s">
        <v>36</v>
      </c>
      <c r="E15" s="13" t="s">
        <v>39</v>
      </c>
      <c r="F15" s="13" t="s">
        <v>40</v>
      </c>
      <c r="G15" s="13" t="s">
        <v>41</v>
      </c>
      <c r="H15" s="13" t="s">
        <v>1</v>
      </c>
      <c r="I15" s="13" t="s">
        <v>42</v>
      </c>
    </row>
    <row r="16" spans="2:9" ht="25.5" x14ac:dyDescent="0.25">
      <c r="B16" s="14"/>
      <c r="C16" s="19" t="s">
        <v>43</v>
      </c>
      <c r="D16" s="18" t="s">
        <v>44</v>
      </c>
      <c r="E16" s="20" t="s">
        <v>45</v>
      </c>
      <c r="F16" s="20" t="s">
        <v>67</v>
      </c>
      <c r="G16" s="20" t="s">
        <v>68</v>
      </c>
      <c r="H16" s="20" t="s">
        <v>47</v>
      </c>
      <c r="I16" s="20" t="s">
        <v>48</v>
      </c>
    </row>
    <row r="17" spans="2:18" x14ac:dyDescent="0.25">
      <c r="B17" s="38"/>
      <c r="C17" s="39" t="s">
        <v>66</v>
      </c>
      <c r="D17" s="40">
        <v>0.2</v>
      </c>
      <c r="E17" s="41">
        <v>0.2</v>
      </c>
      <c r="F17" s="41">
        <v>0.1</v>
      </c>
      <c r="G17" s="41">
        <v>0.15</v>
      </c>
      <c r="H17" s="41">
        <v>0.3</v>
      </c>
      <c r="I17" s="41">
        <v>0.05</v>
      </c>
      <c r="J17" s="34">
        <f>SUM(D17:I17)</f>
        <v>1</v>
      </c>
      <c r="M17" s="1">
        <v>0.2</v>
      </c>
      <c r="N17" s="1">
        <v>0.2</v>
      </c>
      <c r="O17" s="1">
        <v>0.1</v>
      </c>
      <c r="P17" s="1">
        <v>0.15</v>
      </c>
      <c r="Q17" s="1">
        <v>0.3</v>
      </c>
      <c r="R17" s="1">
        <v>0.05</v>
      </c>
    </row>
    <row r="18" spans="2:18" x14ac:dyDescent="0.25">
      <c r="B18" s="15"/>
      <c r="C18" s="16" t="s">
        <v>37</v>
      </c>
      <c r="D18" s="17" t="s">
        <v>38</v>
      </c>
      <c r="E18" s="17" t="s">
        <v>64</v>
      </c>
      <c r="F18" s="17" t="s">
        <v>38</v>
      </c>
      <c r="G18" s="17" t="s">
        <v>38</v>
      </c>
      <c r="H18" s="17" t="s">
        <v>64</v>
      </c>
      <c r="I18" s="15" t="s">
        <v>38</v>
      </c>
      <c r="J18" s="2" t="s">
        <v>73</v>
      </c>
    </row>
    <row r="19" spans="2:18" ht="18" x14ac:dyDescent="0.25">
      <c r="B19" s="45" t="s">
        <v>9</v>
      </c>
      <c r="C19" s="46" t="s">
        <v>32</v>
      </c>
      <c r="D19" s="47">
        <v>7</v>
      </c>
      <c r="E19" s="51">
        <v>54</v>
      </c>
      <c r="F19" s="47">
        <v>5</v>
      </c>
      <c r="G19" s="47">
        <v>65</v>
      </c>
      <c r="H19" s="51">
        <v>4.8</v>
      </c>
      <c r="I19" s="47">
        <v>4</v>
      </c>
      <c r="J19" s="28">
        <f>J39</f>
        <v>0.42346766631267629</v>
      </c>
    </row>
    <row r="20" spans="2:18" ht="18" x14ac:dyDescent="0.25">
      <c r="B20" s="45" t="s">
        <v>10</v>
      </c>
      <c r="C20" s="46" t="s">
        <v>30</v>
      </c>
      <c r="D20" s="47">
        <v>5</v>
      </c>
      <c r="E20" s="51">
        <v>90</v>
      </c>
      <c r="F20" s="47">
        <v>5</v>
      </c>
      <c r="G20" s="47">
        <v>30</v>
      </c>
      <c r="H20" s="51">
        <v>3.8</v>
      </c>
      <c r="I20" s="47">
        <v>5</v>
      </c>
      <c r="J20" s="28">
        <f>J40</f>
        <v>0.37215135321892684</v>
      </c>
    </row>
    <row r="21" spans="2:18" ht="18" x14ac:dyDescent="0.25">
      <c r="B21" s="45" t="s">
        <v>11</v>
      </c>
      <c r="C21" s="46" t="s">
        <v>33</v>
      </c>
      <c r="D21" s="47">
        <v>6</v>
      </c>
      <c r="E21" s="51">
        <v>70</v>
      </c>
      <c r="F21" s="47">
        <v>6</v>
      </c>
      <c r="G21" s="47">
        <v>60</v>
      </c>
      <c r="H21" s="51">
        <v>4.2</v>
      </c>
      <c r="I21" s="47">
        <v>9</v>
      </c>
      <c r="J21" s="28">
        <f t="shared" ref="J21:J23" si="0">J41</f>
        <v>0.43540106260822892</v>
      </c>
    </row>
    <row r="22" spans="2:18" ht="18" x14ac:dyDescent="0.25">
      <c r="B22" s="45" t="s">
        <v>12</v>
      </c>
      <c r="C22" s="46" t="s">
        <v>31</v>
      </c>
      <c r="D22" s="47">
        <v>8</v>
      </c>
      <c r="E22" s="51">
        <v>25</v>
      </c>
      <c r="F22" s="47">
        <v>4</v>
      </c>
      <c r="G22" s="47">
        <v>80</v>
      </c>
      <c r="H22" s="51">
        <v>6.3</v>
      </c>
      <c r="I22" s="47">
        <v>2</v>
      </c>
      <c r="J22" s="28">
        <f t="shared" si="0"/>
        <v>0.48707946670068908</v>
      </c>
    </row>
    <row r="23" spans="2:18" ht="18" x14ac:dyDescent="0.25">
      <c r="B23" s="48" t="s">
        <v>34</v>
      </c>
      <c r="C23" s="49" t="s">
        <v>35</v>
      </c>
      <c r="D23" s="50">
        <v>6</v>
      </c>
      <c r="E23" s="52">
        <v>50</v>
      </c>
      <c r="F23" s="50">
        <v>7</v>
      </c>
      <c r="G23" s="50">
        <v>90</v>
      </c>
      <c r="H23" s="52">
        <v>7</v>
      </c>
      <c r="I23" s="50">
        <v>6</v>
      </c>
      <c r="J23" s="32">
        <f t="shared" si="0"/>
        <v>0.42177119352896342</v>
      </c>
    </row>
    <row r="25" spans="2:18" x14ac:dyDescent="0.25">
      <c r="C25" s="1" t="s">
        <v>69</v>
      </c>
    </row>
    <row r="27" spans="2:18" x14ac:dyDescent="0.25">
      <c r="B27" s="38"/>
      <c r="C27" s="39" t="s">
        <v>66</v>
      </c>
      <c r="D27" s="40">
        <f t="shared" ref="D27:I27" si="1">D17</f>
        <v>0.2</v>
      </c>
      <c r="E27" s="40">
        <f t="shared" si="1"/>
        <v>0.2</v>
      </c>
      <c r="F27" s="40">
        <f t="shared" si="1"/>
        <v>0.1</v>
      </c>
      <c r="G27" s="40">
        <f t="shared" si="1"/>
        <v>0.15</v>
      </c>
      <c r="H27" s="40">
        <f t="shared" si="1"/>
        <v>0.3</v>
      </c>
      <c r="I27" s="40">
        <f t="shared" si="1"/>
        <v>0.05</v>
      </c>
    </row>
    <row r="28" spans="2:18" x14ac:dyDescent="0.25">
      <c r="B28" s="15"/>
      <c r="C28" s="16" t="s">
        <v>37</v>
      </c>
      <c r="D28" s="17" t="s">
        <v>38</v>
      </c>
      <c r="E28" s="42" t="s">
        <v>38</v>
      </c>
      <c r="F28" s="17" t="s">
        <v>38</v>
      </c>
      <c r="G28" s="17" t="s">
        <v>38</v>
      </c>
      <c r="H28" s="42" t="s">
        <v>38</v>
      </c>
      <c r="I28" s="15" t="s">
        <v>38</v>
      </c>
    </row>
    <row r="29" spans="2:18" ht="18" x14ac:dyDescent="0.25">
      <c r="B29" s="7" t="s">
        <v>9</v>
      </c>
      <c r="C29" s="11" t="s">
        <v>32</v>
      </c>
      <c r="D29" s="1">
        <f t="shared" ref="D29:I30" si="2">IF(D$18="MAX",D19,1/D19)</f>
        <v>7</v>
      </c>
      <c r="E29" s="29">
        <f t="shared" si="2"/>
        <v>1.8518518518518517E-2</v>
      </c>
      <c r="F29" s="1">
        <f t="shared" si="2"/>
        <v>5</v>
      </c>
      <c r="G29" s="1">
        <f t="shared" si="2"/>
        <v>65</v>
      </c>
      <c r="H29" s="29">
        <f t="shared" si="2"/>
        <v>0.20833333333333334</v>
      </c>
      <c r="I29" s="1">
        <f t="shared" si="2"/>
        <v>4</v>
      </c>
    </row>
    <row r="30" spans="2:18" ht="18" x14ac:dyDescent="0.25">
      <c r="B30" s="7" t="s">
        <v>10</v>
      </c>
      <c r="C30" s="11" t="s">
        <v>30</v>
      </c>
      <c r="D30" s="1">
        <f t="shared" si="2"/>
        <v>5</v>
      </c>
      <c r="E30" s="29">
        <f t="shared" si="2"/>
        <v>1.1111111111111112E-2</v>
      </c>
      <c r="F30" s="1">
        <f t="shared" si="2"/>
        <v>5</v>
      </c>
      <c r="G30" s="1">
        <f t="shared" si="2"/>
        <v>30</v>
      </c>
      <c r="H30" s="29">
        <f t="shared" si="2"/>
        <v>0.26315789473684209</v>
      </c>
      <c r="I30" s="1">
        <f t="shared" si="2"/>
        <v>5</v>
      </c>
    </row>
    <row r="31" spans="2:18" ht="18" x14ac:dyDescent="0.25">
      <c r="B31" s="7" t="s">
        <v>11</v>
      </c>
      <c r="C31" s="11" t="s">
        <v>33</v>
      </c>
      <c r="D31" s="1">
        <f t="shared" ref="D31:I33" si="3">IF(D$18="MAX",D21,1/D21)</f>
        <v>6</v>
      </c>
      <c r="E31" s="29">
        <f t="shared" si="3"/>
        <v>1.4285714285714285E-2</v>
      </c>
      <c r="F31" s="1">
        <f t="shared" si="3"/>
        <v>6</v>
      </c>
      <c r="G31" s="1">
        <f t="shared" si="3"/>
        <v>60</v>
      </c>
      <c r="H31" s="29">
        <f t="shared" si="3"/>
        <v>0.23809523809523808</v>
      </c>
      <c r="I31" s="1">
        <f t="shared" si="3"/>
        <v>9</v>
      </c>
    </row>
    <row r="32" spans="2:18" ht="18" x14ac:dyDescent="0.25">
      <c r="B32" s="7" t="s">
        <v>12</v>
      </c>
      <c r="C32" s="11" t="s">
        <v>31</v>
      </c>
      <c r="D32" s="1">
        <f t="shared" si="3"/>
        <v>8</v>
      </c>
      <c r="E32" s="29">
        <f t="shared" si="3"/>
        <v>0.04</v>
      </c>
      <c r="F32" s="1">
        <f t="shared" si="3"/>
        <v>4</v>
      </c>
      <c r="G32" s="1">
        <f t="shared" si="3"/>
        <v>80</v>
      </c>
      <c r="H32" s="29">
        <f t="shared" si="3"/>
        <v>0.15873015873015872</v>
      </c>
      <c r="I32" s="1">
        <f t="shared" si="3"/>
        <v>2</v>
      </c>
    </row>
    <row r="33" spans="2:10" ht="18" x14ac:dyDescent="0.25">
      <c r="B33" s="8" t="s">
        <v>34</v>
      </c>
      <c r="C33" s="12" t="s">
        <v>35</v>
      </c>
      <c r="D33" s="2">
        <f t="shared" si="3"/>
        <v>6</v>
      </c>
      <c r="E33" s="30">
        <f t="shared" si="3"/>
        <v>0.02</v>
      </c>
      <c r="F33" s="2">
        <f t="shared" si="3"/>
        <v>7</v>
      </c>
      <c r="G33" s="2">
        <f t="shared" si="3"/>
        <v>90</v>
      </c>
      <c r="H33" s="30">
        <f t="shared" si="3"/>
        <v>0.14285714285714285</v>
      </c>
      <c r="I33" s="2">
        <f t="shared" si="3"/>
        <v>6</v>
      </c>
    </row>
    <row r="34" spans="2:10" x14ac:dyDescent="0.25">
      <c r="C34" s="43" t="s">
        <v>71</v>
      </c>
      <c r="D34" s="44">
        <f>SQRT(SUMSQ(D29:D33))</f>
        <v>14.491376746189438</v>
      </c>
      <c r="E34" s="44">
        <f t="shared" ref="E34:I34" si="4">SQRT(SUMSQ(E29:E33))</f>
        <v>5.1676628671936717E-2</v>
      </c>
      <c r="F34" s="44">
        <f t="shared" si="4"/>
        <v>12.288205727444508</v>
      </c>
      <c r="G34" s="44">
        <f t="shared" si="4"/>
        <v>152.3975065412817</v>
      </c>
      <c r="H34" s="44">
        <f t="shared" si="4"/>
        <v>0.46362444316444346</v>
      </c>
      <c r="I34" s="44">
        <f t="shared" si="4"/>
        <v>12.727922061357855</v>
      </c>
    </row>
    <row r="35" spans="2:10" x14ac:dyDescent="0.25">
      <c r="B35" s="55" t="s">
        <v>70</v>
      </c>
      <c r="C35" s="55"/>
      <c r="D35" s="55"/>
      <c r="E35" s="55"/>
      <c r="F35" s="55"/>
      <c r="G35" s="55"/>
      <c r="H35" s="55"/>
      <c r="I35" s="55"/>
    </row>
    <row r="37" spans="2:10" x14ac:dyDescent="0.25">
      <c r="B37" s="38"/>
      <c r="C37" s="39" t="s">
        <v>66</v>
      </c>
      <c r="D37" s="40">
        <f t="shared" ref="D37:I37" si="5">D17</f>
        <v>0.2</v>
      </c>
      <c r="E37" s="40">
        <f t="shared" si="5"/>
        <v>0.2</v>
      </c>
      <c r="F37" s="40">
        <f t="shared" si="5"/>
        <v>0.1</v>
      </c>
      <c r="G37" s="40">
        <f t="shared" si="5"/>
        <v>0.15</v>
      </c>
      <c r="H37" s="40">
        <f t="shared" si="5"/>
        <v>0.3</v>
      </c>
      <c r="I37" s="40">
        <f t="shared" si="5"/>
        <v>0.05</v>
      </c>
    </row>
    <row r="38" spans="2:10" x14ac:dyDescent="0.25">
      <c r="B38" s="15"/>
      <c r="C38" s="16" t="s">
        <v>37</v>
      </c>
      <c r="D38" s="17" t="s">
        <v>38</v>
      </c>
      <c r="E38" s="42" t="s">
        <v>38</v>
      </c>
      <c r="F38" s="17" t="s">
        <v>38</v>
      </c>
      <c r="G38" s="17" t="s">
        <v>38</v>
      </c>
      <c r="H38" s="42" t="s">
        <v>38</v>
      </c>
      <c r="I38" s="15" t="s">
        <v>38</v>
      </c>
      <c r="J38" s="2" t="s">
        <v>72</v>
      </c>
    </row>
    <row r="39" spans="2:10" ht="18" x14ac:dyDescent="0.25">
      <c r="B39" s="7" t="s">
        <v>9</v>
      </c>
      <c r="C39" s="11" t="s">
        <v>32</v>
      </c>
      <c r="D39" s="28">
        <f>D29/D$34</f>
        <v>0.48304589153964794</v>
      </c>
      <c r="E39" s="28">
        <f t="shared" ref="E39:I39" si="6">E29/E$34</f>
        <v>0.35835384378654528</v>
      </c>
      <c r="F39" s="28">
        <f t="shared" si="6"/>
        <v>0.40689422938557973</v>
      </c>
      <c r="G39" s="28">
        <f t="shared" si="6"/>
        <v>0.42651616470111137</v>
      </c>
      <c r="H39" s="28">
        <f t="shared" si="6"/>
        <v>0.44935795859115085</v>
      </c>
      <c r="I39" s="28">
        <f t="shared" si="6"/>
        <v>0.31426968052735443</v>
      </c>
      <c r="J39" s="28">
        <f>SUMPRODUCT($D$37:$I$37,D39:I39)</f>
        <v>0.42346766631267629</v>
      </c>
    </row>
    <row r="40" spans="2:10" ht="18" x14ac:dyDescent="0.25">
      <c r="B40" s="7" t="s">
        <v>10</v>
      </c>
      <c r="C40" s="11" t="s">
        <v>30</v>
      </c>
      <c r="D40" s="28">
        <f>D30/D$34</f>
        <v>0.34503277967117713</v>
      </c>
      <c r="E40" s="28">
        <f t="shared" ref="D40:I43" si="7">E30/E$34</f>
        <v>0.21501230627192719</v>
      </c>
      <c r="F40" s="28">
        <f t="shared" si="7"/>
        <v>0.40689422938557973</v>
      </c>
      <c r="G40" s="28">
        <f t="shared" si="7"/>
        <v>0.19685361447743602</v>
      </c>
      <c r="H40" s="28">
        <f t="shared" si="7"/>
        <v>0.56761005295724309</v>
      </c>
      <c r="I40" s="28">
        <f t="shared" si="7"/>
        <v>0.39283710065919308</v>
      </c>
      <c r="J40" s="28">
        <f t="shared" ref="J40:J43" si="8">SUMPRODUCT($D$37:$I$37,D40:I40)</f>
        <v>0.37215135321892684</v>
      </c>
    </row>
    <row r="41" spans="2:10" ht="18" x14ac:dyDescent="0.25">
      <c r="B41" s="7" t="s">
        <v>11</v>
      </c>
      <c r="C41" s="11" t="s">
        <v>33</v>
      </c>
      <c r="D41" s="28">
        <f t="shared" si="7"/>
        <v>0.41403933560541256</v>
      </c>
      <c r="E41" s="28">
        <f t="shared" si="7"/>
        <v>0.27644439377819208</v>
      </c>
      <c r="F41" s="28">
        <f t="shared" si="7"/>
        <v>0.48827307526269564</v>
      </c>
      <c r="G41" s="28">
        <f t="shared" si="7"/>
        <v>0.39370722895487203</v>
      </c>
      <c r="H41" s="28">
        <f t="shared" si="7"/>
        <v>0.51355195267560094</v>
      </c>
      <c r="I41" s="28">
        <f t="shared" si="7"/>
        <v>0.70710678118654757</v>
      </c>
      <c r="J41" s="28">
        <f t="shared" si="8"/>
        <v>0.43540106260822892</v>
      </c>
    </row>
    <row r="42" spans="2:10" ht="18" x14ac:dyDescent="0.25">
      <c r="B42" s="7" t="s">
        <v>12</v>
      </c>
      <c r="C42" s="11" t="s">
        <v>31</v>
      </c>
      <c r="D42" s="28">
        <f t="shared" si="7"/>
        <v>0.55205244747388338</v>
      </c>
      <c r="E42" s="28">
        <f t="shared" si="7"/>
        <v>0.77404430257893786</v>
      </c>
      <c r="F42" s="28">
        <f t="shared" si="7"/>
        <v>0.32551538350846376</v>
      </c>
      <c r="G42" s="28">
        <f>G32/G$34</f>
        <v>0.52494297193982931</v>
      </c>
      <c r="H42" s="28">
        <f t="shared" si="7"/>
        <v>0.34236796845040057</v>
      </c>
      <c r="I42" s="28">
        <f t="shared" si="7"/>
        <v>0.15713484026367722</v>
      </c>
      <c r="J42" s="28">
        <f t="shared" si="8"/>
        <v>0.48707946670068908</v>
      </c>
    </row>
    <row r="43" spans="2:10" ht="18" x14ac:dyDescent="0.25">
      <c r="B43" s="8" t="s">
        <v>34</v>
      </c>
      <c r="C43" s="12" t="s">
        <v>35</v>
      </c>
      <c r="D43" s="32">
        <f t="shared" si="7"/>
        <v>0.41403933560541256</v>
      </c>
      <c r="E43" s="32">
        <f t="shared" si="7"/>
        <v>0.38702215128946893</v>
      </c>
      <c r="F43" s="32">
        <f t="shared" si="7"/>
        <v>0.56965192113981156</v>
      </c>
      <c r="G43" s="32">
        <f t="shared" si="7"/>
        <v>0.59056084343230797</v>
      </c>
      <c r="H43" s="32">
        <f t="shared" si="7"/>
        <v>0.30813117160536052</v>
      </c>
      <c r="I43" s="32">
        <f t="shared" si="7"/>
        <v>0.47140452079103168</v>
      </c>
      <c r="J43" s="32">
        <f t="shared" si="8"/>
        <v>0.42177119352896342</v>
      </c>
    </row>
  </sheetData>
  <mergeCells count="4">
    <mergeCell ref="B3:C3"/>
    <mergeCell ref="B13:I13"/>
    <mergeCell ref="B15:C15"/>
    <mergeCell ref="B35:I35"/>
  </mergeCells>
  <conditionalFormatting sqref="J39:J43">
    <cfRule type="top10" dxfId="1" priority="2" rank="1"/>
  </conditionalFormatting>
  <conditionalFormatting sqref="B19:C23 J19:J23">
    <cfRule type="expression" dxfId="0" priority="1">
      <formula>$J19=MAX($J$19:$J$23)</formula>
    </cfRule>
  </conditionalFormatting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Izbor BD</vt:lpstr>
      <vt:lpstr>Odabir PP</vt:lpstr>
      <vt:lpstr>Odabir automobila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2023-03-31T18:27:49Z</dcterms:modified>
</cp:coreProperties>
</file>