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015C456-B967-467A-9FC9-252DFF2A29C1}" xr6:coauthVersionLast="46" xr6:coauthVersionMax="46" xr10:uidLastSave="{00000000-0000-0000-0000-000000000000}"/>
  <bookViews>
    <workbookView xWindow="-108" yWindow="-108" windowWidth="23256" windowHeight="12600" activeTab="1" xr2:uid="{00000000-000D-0000-FFFF-FFFF00000000}"/>
  </bookViews>
  <sheets>
    <sheet name="Primjer 4.1 (R)" sheetId="2" r:id="rId1"/>
    <sheet name="Primjer 4.2 (R)" sheetId="16" r:id="rId2"/>
    <sheet name="Primjer 4.4 (R)" sheetId="5" r:id="rId3"/>
    <sheet name="Primjer 4.7 (R)" sheetId="8" r:id="rId4"/>
    <sheet name="Primjer 4.1" sheetId="1" r:id="rId5"/>
    <sheet name="Primjer 4.2" sheetId="3" r:id="rId6"/>
    <sheet name="Primjer 4.4" sheetId="4" r:id="rId7"/>
    <sheet name="Primjer 4.7" sheetId="7" r:id="rId8"/>
    <sheet name="z-vrijednosti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6" l="1"/>
  <c r="K8" i="16"/>
  <c r="K9" i="16"/>
  <c r="K10" i="16"/>
  <c r="K7" i="16"/>
  <c r="I7" i="2"/>
  <c r="I11" i="16"/>
  <c r="I8" i="16"/>
  <c r="I9" i="16"/>
  <c r="I10" i="16"/>
  <c r="I7" i="16"/>
  <c r="G7" i="2"/>
  <c r="D13" i="15" l="1"/>
  <c r="D14" i="15"/>
  <c r="D15" i="15" s="1"/>
  <c r="C14" i="15"/>
  <c r="C15" i="15" s="1"/>
  <c r="C13" i="15"/>
  <c r="F11" i="15" s="1"/>
  <c r="F10" i="15" l="1"/>
  <c r="F9" i="15"/>
  <c r="F7" i="15"/>
  <c r="F6" i="15"/>
  <c r="F5" i="15"/>
  <c r="F3" i="15"/>
  <c r="F4" i="15"/>
  <c r="F8" i="15"/>
  <c r="G4" i="15"/>
  <c r="G10" i="15"/>
  <c r="G6" i="15"/>
  <c r="G11" i="15"/>
  <c r="G9" i="15"/>
  <c r="G5" i="15"/>
  <c r="G7" i="15"/>
  <c r="G3" i="15"/>
  <c r="G8" i="15"/>
  <c r="F13" i="15" l="1"/>
  <c r="F14" i="15"/>
  <c r="F15" i="15" s="1"/>
  <c r="I23" i="8" l="1"/>
  <c r="I14" i="8"/>
  <c r="I5" i="8"/>
  <c r="I16" i="8"/>
  <c r="J16" i="8" s="1"/>
  <c r="I17" i="8"/>
  <c r="J17" i="8" s="1"/>
  <c r="I18" i="8"/>
  <c r="J18" i="8" s="1"/>
  <c r="I19" i="8"/>
  <c r="I20" i="8"/>
  <c r="J20" i="8" s="1"/>
  <c r="I25" i="8"/>
  <c r="I26" i="8"/>
  <c r="J26" i="8" s="1"/>
  <c r="I27" i="8"/>
  <c r="J27" i="8" s="1"/>
  <c r="I28" i="8"/>
  <c r="J28" i="8" s="1"/>
  <c r="I29" i="8"/>
  <c r="J29" i="8" s="1"/>
  <c r="I8" i="8"/>
  <c r="J8" i="8" s="1"/>
  <c r="M8" i="8" s="1"/>
  <c r="I9" i="8"/>
  <c r="J9" i="8" s="1"/>
  <c r="M9" i="8" s="1"/>
  <c r="I10" i="8"/>
  <c r="J10" i="8" s="1"/>
  <c r="I11" i="8"/>
  <c r="J11" i="8" s="1"/>
  <c r="I7" i="8"/>
  <c r="E15" i="5"/>
  <c r="C16" i="5"/>
  <c r="D10" i="5"/>
  <c r="D17" i="5" s="1"/>
  <c r="E10" i="5"/>
  <c r="E16" i="5" s="1"/>
  <c r="F10" i="5"/>
  <c r="F16" i="5" s="1"/>
  <c r="C10" i="5"/>
  <c r="C15" i="5" s="1"/>
  <c r="G10" i="2"/>
  <c r="D11" i="2"/>
  <c r="E11" i="2"/>
  <c r="G9" i="2" s="1"/>
  <c r="C11" i="2"/>
  <c r="G8" i="2" s="1"/>
  <c r="I8" i="2" l="1"/>
  <c r="I9" i="2"/>
  <c r="I10" i="2" s="1"/>
  <c r="M10" i="8"/>
  <c r="M11" i="8"/>
  <c r="D16" i="5"/>
  <c r="G16" i="5" s="1"/>
  <c r="J7" i="8"/>
  <c r="J19" i="8"/>
  <c r="J21" i="8" s="1"/>
  <c r="C17" i="5"/>
  <c r="G17" i="5" s="1"/>
  <c r="F15" i="5"/>
  <c r="J25" i="8"/>
  <c r="J30" i="8" s="1"/>
  <c r="F17" i="5"/>
  <c r="D15" i="5"/>
  <c r="E17" i="5"/>
  <c r="E18" i="5" s="1"/>
  <c r="G15" i="5"/>
  <c r="C18" i="5" l="1"/>
  <c r="H16" i="5" s="1"/>
  <c r="J12" i="8"/>
  <c r="M7" i="8"/>
  <c r="M12" i="8" s="1"/>
  <c r="D18" i="5"/>
  <c r="H15" i="5" s="1"/>
  <c r="F18" i="5"/>
  <c r="H17" i="5"/>
  <c r="H1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Za 7 sudaca (eksperata) kriterij z2 je drugi po važnosti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A</t>
        </r>
      </text>
    </comment>
    <comment ref="D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B</t>
        </r>
      </text>
    </comment>
    <comment ref="F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D</t>
        </r>
      </text>
    </comment>
    <comment ref="G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Za 7 sudaca (eksperata) kriterij z2 je drugi po važnosti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A</t>
        </r>
      </text>
    </comment>
    <comment ref="D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B</t>
        </r>
      </text>
    </comment>
    <comment ref="F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važniji od D</t>
        </r>
      </text>
    </comment>
    <comment ref="G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 je manje važan od E</t>
        </r>
      </text>
    </comment>
  </commentList>
</comments>
</file>

<file path=xl/sharedStrings.xml><?xml version="1.0" encoding="utf-8"?>
<sst xmlns="http://schemas.openxmlformats.org/spreadsheetml/2006/main" count="182" uniqueCount="40">
  <si>
    <r>
      <t>z</t>
    </r>
    <r>
      <rPr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</si>
  <si>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</si>
  <si>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z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</si>
  <si>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Kriteriji</t>
  </si>
  <si>
    <t>Rang</t>
  </si>
  <si>
    <t>Broj sudaca:</t>
  </si>
  <si>
    <t>Broj kriterija: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</si>
  <si>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</si>
  <si>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t>Rangovni bodovi:</t>
  </si>
  <si>
    <r>
      <t>w</t>
    </r>
    <r>
      <rPr>
        <vertAlign val="subscript"/>
        <sz val="11"/>
        <color theme="1"/>
        <rFont val="Calibri"/>
        <family val="2"/>
        <scheme val="minor"/>
      </rPr>
      <t>j</t>
    </r>
  </si>
  <si>
    <t>Težine</t>
  </si>
  <si>
    <t>A</t>
  </si>
  <si>
    <t>B</t>
  </si>
  <si>
    <t>C</t>
  </si>
  <si>
    <t>D</t>
  </si>
  <si>
    <t>Eksperti (suci)</t>
  </si>
  <si>
    <t>E1</t>
  </si>
  <si>
    <t>E2</t>
  </si>
  <si>
    <t>E3</t>
  </si>
  <si>
    <t>E4</t>
  </si>
  <si>
    <t>E5</t>
  </si>
  <si>
    <t>E6</t>
  </si>
  <si>
    <r>
      <t>R</t>
    </r>
    <r>
      <rPr>
        <b/>
        <vertAlign val="subscript"/>
        <sz val="11"/>
        <color theme="4" tint="-0.499984740745262"/>
        <rFont val="Calibri"/>
        <family val="2"/>
        <scheme val="minor"/>
      </rPr>
      <t>j</t>
    </r>
  </si>
  <si>
    <t>Suci</t>
  </si>
  <si>
    <t>Normirane ocjene kriterija</t>
  </si>
  <si>
    <t>Suma težina po sucima</t>
  </si>
  <si>
    <r>
      <t>Težine
(</t>
    </r>
    <r>
      <rPr>
        <b/>
        <i/>
        <sz val="11"/>
        <color theme="4" tint="-0.499984740745262"/>
        <rFont val="Calibri"/>
        <family val="2"/>
        <scheme val="minor"/>
      </rPr>
      <t>w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i</t>
    </r>
    <r>
      <rPr>
        <b/>
        <sz val="11"/>
        <color theme="4" tint="-0.499984740745262"/>
        <rFont val="Calibri"/>
        <family val="2"/>
        <scheme val="minor"/>
      </rPr>
      <t>)</t>
    </r>
  </si>
  <si>
    <t>E</t>
  </si>
  <si>
    <t>Sudac E1</t>
  </si>
  <si>
    <t>Sudac E2</t>
  </si>
  <si>
    <t>Sudac E3</t>
  </si>
  <si>
    <t>Broj prevaga</t>
  </si>
  <si>
    <r>
      <rPr>
        <i/>
        <sz val="11"/>
        <color theme="1"/>
        <rFont val="Calibri"/>
        <family val="2"/>
        <scheme val="minor"/>
      </rPr>
      <t>W</t>
    </r>
    <r>
      <rPr>
        <i/>
        <vertAlign val="subscript"/>
        <sz val="11"/>
        <color theme="1"/>
        <rFont val="Calibri"/>
        <family val="2"/>
        <scheme val="minor"/>
      </rPr>
      <t>j</t>
    </r>
  </si>
  <si>
    <t>Težine kriterija kao prosjek:</t>
  </si>
  <si>
    <t>Kriterij</t>
  </si>
  <si>
    <t>Svi suci</t>
  </si>
  <si>
    <t>Prosjek</t>
  </si>
  <si>
    <t>st. Dev</t>
  </si>
  <si>
    <t>Koef. Varijacije</t>
  </si>
  <si>
    <t>z-score (standardizirane vrijednosti)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</si>
</sst>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vertAlign val="subscript"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vertAlign val="subscript"/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0" xfId="0" applyFont="1" applyFill="1"/>
    <xf numFmtId="0" fontId="7" fillId="2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7" fontId="0" fillId="0" borderId="0" xfId="1" applyNumberFormat="1" applyFont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6</xdr:row>
      <xdr:rowOff>214312</xdr:rowOff>
    </xdr:from>
    <xdr:to>
      <xdr:col>7</xdr:col>
      <xdr:colOff>507999</xdr:colOff>
      <xdr:row>8</xdr:row>
      <xdr:rowOff>7937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21187" y="1397000"/>
          <a:ext cx="365125" cy="254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r-H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0</xdr:row>
      <xdr:rowOff>50800</xdr:rowOff>
    </xdr:from>
    <xdr:to>
      <xdr:col>16</xdr:col>
      <xdr:colOff>400050</xdr:colOff>
      <xdr:row>5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DB40E1-BCC0-43C8-9944-7F656B4C0937}"/>
            </a:ext>
          </a:extLst>
        </xdr:cNvPr>
        <xdr:cNvSpPr txBox="1"/>
      </xdr:nvSpPr>
      <xdr:spPr>
        <a:xfrm>
          <a:off x="6927850" y="50800"/>
          <a:ext cx="3225800" cy="1073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4.2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rangiranja (rangovi su pretvoreni u rangovne bodove - 3 boda za 1. mjesto, 0 bodova za 4. mjesto)</a:t>
          </a:r>
          <a:endParaRPr lang="hr-H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127000</xdr:rowOff>
    </xdr:from>
    <xdr:to>
      <xdr:col>11</xdr:col>
      <xdr:colOff>649287</xdr:colOff>
      <xdr:row>4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57937" y="127000"/>
          <a:ext cx="3225800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4.4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ocjenjivanja na skali od 0 do 100. </a:t>
          </a:r>
          <a:endParaRPr lang="hr-H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182562</xdr:colOff>
      <xdr:row>0</xdr:row>
      <xdr:rowOff>55562</xdr:rowOff>
    </xdr:from>
    <xdr:to>
      <xdr:col>12</xdr:col>
      <xdr:colOff>220662</xdr:colOff>
      <xdr:row>2</xdr:row>
      <xdr:rowOff>134938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30562" y="55562"/>
          <a:ext cx="5648325" cy="6127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4.7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provedene usporedbe po parovima.</a:t>
          </a:r>
          <a:endParaRPr lang="hr-H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0</xdr:row>
      <xdr:rowOff>31750</xdr:rowOff>
    </xdr:from>
    <xdr:to>
      <xdr:col>15</xdr:col>
      <xdr:colOff>152400</xdr:colOff>
      <xdr:row>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070600" y="31750"/>
          <a:ext cx="3225800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4.2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rangiranja (rangovi su pretvoreni u rangovne bodove - 3 boda za 1. mjesto, 0 bodova za 4. mjesto)</a:t>
          </a:r>
          <a:endParaRPr lang="hr-H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0</xdr:row>
      <xdr:rowOff>127000</xdr:rowOff>
    </xdr:from>
    <xdr:to>
      <xdr:col>11</xdr:col>
      <xdr:colOff>649287</xdr:colOff>
      <xdr:row>4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350000" y="127000"/>
          <a:ext cx="3221037" cy="1117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4.4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provedenog ocjenjivanja na skali od 0 do 100. </a:t>
          </a:r>
          <a:endParaRPr lang="hr-H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182562</xdr:colOff>
      <xdr:row>0</xdr:row>
      <xdr:rowOff>55562</xdr:rowOff>
    </xdr:from>
    <xdr:to>
      <xdr:col>12</xdr:col>
      <xdr:colOff>220662</xdr:colOff>
      <xdr:row>2</xdr:row>
      <xdr:rowOff>134938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222625" y="55562"/>
          <a:ext cx="5634037" cy="6191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 b="1"/>
            <a:t>Primjer 4.7 </a:t>
          </a:r>
          <a:r>
            <a:rPr lang="hr-HR" sz="1100"/>
            <a:t>iz knjige</a:t>
          </a:r>
        </a:p>
        <a:p>
          <a:r>
            <a:rPr lang="hr-HR" sz="1100"/>
            <a:t>Treba odrediti</a:t>
          </a:r>
          <a:r>
            <a:rPr lang="hr-HR" sz="1100" baseline="0"/>
            <a:t> težine kriterija na temelju provedene usporedbe po parovima.</a:t>
          </a:r>
          <a:endParaRPr lang="hr-H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I11"/>
  <sheetViews>
    <sheetView zoomScale="120" zoomScaleNormal="120" workbookViewId="0">
      <selection activeCell="I8" sqref="I8"/>
    </sheetView>
  </sheetViews>
  <sheetFormatPr defaultRowHeight="14.4" x14ac:dyDescent="0.3"/>
  <sheetData>
    <row r="2" spans="1:9" x14ac:dyDescent="0.3">
      <c r="B2" t="s">
        <v>5</v>
      </c>
      <c r="D2">
        <v>20</v>
      </c>
    </row>
    <row r="3" spans="1:9" x14ac:dyDescent="0.3">
      <c r="B3" t="s">
        <v>6</v>
      </c>
      <c r="D3">
        <v>3</v>
      </c>
    </row>
    <row r="4" spans="1:9" x14ac:dyDescent="0.3">
      <c r="B4" s="3"/>
      <c r="C4" s="3"/>
      <c r="D4" s="3"/>
      <c r="E4" s="3"/>
    </row>
    <row r="5" spans="1:9" x14ac:dyDescent="0.3">
      <c r="B5" s="7"/>
      <c r="C5" s="64" t="s">
        <v>4</v>
      </c>
      <c r="D5" s="64"/>
      <c r="E5" s="64"/>
      <c r="I5" s="1" t="s">
        <v>10</v>
      </c>
    </row>
    <row r="6" spans="1:9" ht="15.6" x14ac:dyDescent="0.35">
      <c r="B6" s="5" t="s">
        <v>3</v>
      </c>
      <c r="C6" s="4">
        <v>1</v>
      </c>
      <c r="D6" s="4">
        <v>2</v>
      </c>
      <c r="E6" s="4">
        <v>3</v>
      </c>
      <c r="G6" s="4" t="s">
        <v>7</v>
      </c>
      <c r="I6" s="4" t="s">
        <v>9</v>
      </c>
    </row>
    <row r="7" spans="1:9" ht="15.6" x14ac:dyDescent="0.35">
      <c r="B7" s="8" t="s">
        <v>0</v>
      </c>
      <c r="C7" s="11">
        <v>10</v>
      </c>
      <c r="D7" s="11">
        <v>10</v>
      </c>
      <c r="E7" s="11">
        <v>0</v>
      </c>
      <c r="G7" s="1">
        <f>SUMPRODUCT(C7:E7,C$11:E$11)</f>
        <v>30</v>
      </c>
      <c r="I7" s="16">
        <f>G7/$G$10</f>
        <v>0.5</v>
      </c>
    </row>
    <row r="8" spans="1:9" ht="15.6" x14ac:dyDescent="0.35">
      <c r="B8" s="9" t="s">
        <v>1</v>
      </c>
      <c r="C8" s="12">
        <v>6</v>
      </c>
      <c r="D8" s="12">
        <v>7</v>
      </c>
      <c r="E8" s="12">
        <v>7</v>
      </c>
      <c r="G8" s="1">
        <f t="shared" ref="G8:G9" si="0">SUMPRODUCT(C8:E8,C$11:E$11)</f>
        <v>19</v>
      </c>
      <c r="I8" s="16">
        <f t="shared" ref="I8:I9" si="1">G8/$G$10</f>
        <v>0.31666666666666665</v>
      </c>
    </row>
    <row r="9" spans="1:9" ht="15.6" x14ac:dyDescent="0.35">
      <c r="B9" s="10" t="s">
        <v>2</v>
      </c>
      <c r="C9" s="13">
        <v>4</v>
      </c>
      <c r="D9" s="13">
        <v>3</v>
      </c>
      <c r="E9" s="13">
        <v>13</v>
      </c>
      <c r="G9" s="2">
        <f t="shared" si="0"/>
        <v>11</v>
      </c>
      <c r="I9" s="17">
        <f t="shared" si="1"/>
        <v>0.18333333333333332</v>
      </c>
    </row>
    <row r="10" spans="1:9" x14ac:dyDescent="0.3">
      <c r="G10" s="1">
        <f>SUM(G7:G9)</f>
        <v>60</v>
      </c>
      <c r="I10" s="16">
        <f>SUM(I7:I9)</f>
        <v>1</v>
      </c>
    </row>
    <row r="11" spans="1:9" x14ac:dyDescent="0.3">
      <c r="A11" s="14"/>
      <c r="B11" s="15" t="s">
        <v>8</v>
      </c>
      <c r="C11" s="1">
        <f>$D$3-C6</f>
        <v>2</v>
      </c>
      <c r="D11" s="1">
        <f t="shared" ref="D11:E11" si="2">$D$3-D6</f>
        <v>1</v>
      </c>
      <c r="E11" s="1">
        <f t="shared" si="2"/>
        <v>0</v>
      </c>
    </row>
  </sheetData>
  <mergeCells count="1">
    <mergeCell ref="C5:E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4819-1935-4158-A982-A0C726BDFB11}">
  <sheetPr>
    <tabColor rgb="FF92D050"/>
  </sheetPr>
  <dimension ref="B2:K11"/>
  <sheetViews>
    <sheetView tabSelected="1" zoomScale="120" zoomScaleNormal="120" workbookViewId="0">
      <selection activeCell="D18" sqref="D18"/>
    </sheetView>
  </sheetViews>
  <sheetFormatPr defaultRowHeight="17.25" customHeight="1" x14ac:dyDescent="0.3"/>
  <cols>
    <col min="10" max="10" width="2.6640625" customWidth="1"/>
    <col min="11" max="11" width="11.5546875" bestFit="1" customWidth="1"/>
  </cols>
  <sheetData>
    <row r="2" spans="2:11" ht="17.25" customHeight="1" x14ac:dyDescent="0.3">
      <c r="B2" t="s">
        <v>5</v>
      </c>
      <c r="D2">
        <v>6</v>
      </c>
    </row>
    <row r="3" spans="2:11" ht="17.25" customHeight="1" x14ac:dyDescent="0.3">
      <c r="B3" t="s">
        <v>6</v>
      </c>
      <c r="D3">
        <v>4</v>
      </c>
    </row>
    <row r="4" spans="2:11" ht="17.25" customHeight="1" x14ac:dyDescent="0.3">
      <c r="B4" s="3"/>
      <c r="C4" s="3"/>
      <c r="D4" s="3"/>
      <c r="E4" s="3"/>
    </row>
    <row r="5" spans="2:11" ht="17.25" customHeight="1" x14ac:dyDescent="0.3">
      <c r="B5" s="7"/>
      <c r="C5" s="64" t="s">
        <v>15</v>
      </c>
      <c r="D5" s="64"/>
      <c r="E5" s="64"/>
      <c r="F5" s="64"/>
      <c r="G5" s="64"/>
      <c r="H5" s="64"/>
      <c r="I5" s="20"/>
    </row>
    <row r="6" spans="2:11" ht="17.25" customHeight="1" x14ac:dyDescent="0.35">
      <c r="B6" s="5" t="s">
        <v>3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21" t="s">
        <v>22</v>
      </c>
      <c r="K6" s="71" t="s">
        <v>10</v>
      </c>
    </row>
    <row r="7" spans="2:11" ht="17.25" customHeight="1" x14ac:dyDescent="0.3">
      <c r="B7" s="8" t="s">
        <v>11</v>
      </c>
      <c r="C7" s="11">
        <v>0</v>
      </c>
      <c r="D7" s="11">
        <v>3</v>
      </c>
      <c r="E7" s="11">
        <v>3</v>
      </c>
      <c r="F7" s="11">
        <v>2</v>
      </c>
      <c r="G7" s="11">
        <v>1</v>
      </c>
      <c r="H7" s="11">
        <v>1</v>
      </c>
      <c r="I7" s="22">
        <f>SUM(C7:H7)</f>
        <v>10</v>
      </c>
      <c r="K7" s="16">
        <f>I7/$I$11</f>
        <v>0.27777777777777779</v>
      </c>
    </row>
    <row r="8" spans="2:11" ht="17.25" customHeight="1" x14ac:dyDescent="0.3">
      <c r="B8" s="18" t="s">
        <v>12</v>
      </c>
      <c r="C8" s="19">
        <v>3</v>
      </c>
      <c r="D8" s="19">
        <v>0</v>
      </c>
      <c r="E8" s="19">
        <v>2</v>
      </c>
      <c r="F8" s="19">
        <v>1</v>
      </c>
      <c r="G8" s="19">
        <v>2</v>
      </c>
      <c r="H8" s="19">
        <v>3</v>
      </c>
      <c r="I8" s="23">
        <f t="shared" ref="I8:I10" si="0">SUM(C8:H8)</f>
        <v>11</v>
      </c>
      <c r="K8" s="16">
        <f t="shared" ref="K8:K10" si="1">I8/$I$11</f>
        <v>0.30555555555555558</v>
      </c>
    </row>
    <row r="9" spans="2:11" ht="17.25" customHeight="1" x14ac:dyDescent="0.3">
      <c r="B9" s="9" t="s">
        <v>13</v>
      </c>
      <c r="C9" s="12">
        <v>2</v>
      </c>
      <c r="D9" s="12">
        <v>2</v>
      </c>
      <c r="E9" s="12">
        <v>1</v>
      </c>
      <c r="F9" s="12">
        <v>0</v>
      </c>
      <c r="G9" s="12">
        <v>3</v>
      </c>
      <c r="H9" s="12">
        <v>0</v>
      </c>
      <c r="I9" s="24">
        <f t="shared" si="0"/>
        <v>8</v>
      </c>
      <c r="K9" s="16">
        <f t="shared" si="1"/>
        <v>0.22222222222222221</v>
      </c>
    </row>
    <row r="10" spans="2:11" ht="17.25" customHeight="1" x14ac:dyDescent="0.3">
      <c r="B10" s="10" t="s">
        <v>14</v>
      </c>
      <c r="C10" s="13">
        <v>1</v>
      </c>
      <c r="D10" s="13">
        <v>1</v>
      </c>
      <c r="E10" s="13">
        <v>0</v>
      </c>
      <c r="F10" s="13">
        <v>3</v>
      </c>
      <c r="G10" s="13">
        <v>0</v>
      </c>
      <c r="H10" s="13">
        <v>2</v>
      </c>
      <c r="I10" s="25">
        <f t="shared" si="0"/>
        <v>7</v>
      </c>
      <c r="K10" s="17">
        <f t="shared" si="1"/>
        <v>0.19444444444444445</v>
      </c>
    </row>
    <row r="11" spans="2:11" ht="17.25" customHeight="1" x14ac:dyDescent="0.3">
      <c r="I11" s="70">
        <f>SUM(I7:I10)</f>
        <v>36</v>
      </c>
      <c r="K11" s="16">
        <f>SUM(K7:K10)</f>
        <v>1</v>
      </c>
    </row>
  </sheetData>
  <mergeCells count="1">
    <mergeCell ref="C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H18"/>
  <sheetViews>
    <sheetView zoomScale="120" zoomScaleNormal="120" workbookViewId="0">
      <selection activeCell="I10" sqref="I10"/>
    </sheetView>
  </sheetViews>
  <sheetFormatPr defaultColWidth="13" defaultRowHeight="21" customHeight="1" x14ac:dyDescent="0.3"/>
  <cols>
    <col min="1" max="1" width="4" style="27" customWidth="1"/>
    <col min="2" max="6" width="12.44140625" style="27" customWidth="1"/>
    <col min="7" max="7" width="17" style="27" customWidth="1"/>
    <col min="8" max="16384" width="13" style="27"/>
  </cols>
  <sheetData>
    <row r="2" spans="2:8" ht="21" customHeight="1" x14ac:dyDescent="0.3">
      <c r="B2" s="27" t="s">
        <v>5</v>
      </c>
      <c r="C2" s="27">
        <v>4</v>
      </c>
    </row>
    <row r="3" spans="2:8" ht="21" customHeight="1" x14ac:dyDescent="0.3">
      <c r="B3" s="27" t="s">
        <v>6</v>
      </c>
      <c r="C3" s="27">
        <v>3</v>
      </c>
    </row>
    <row r="5" spans="2:8" ht="21" customHeight="1" x14ac:dyDescent="0.3">
      <c r="B5" s="28"/>
      <c r="C5" s="65" t="s">
        <v>23</v>
      </c>
      <c r="D5" s="65"/>
      <c r="E5" s="65"/>
      <c r="F5" s="65"/>
    </row>
    <row r="6" spans="2:8" ht="21" customHeight="1" x14ac:dyDescent="0.3">
      <c r="B6" s="29" t="s">
        <v>3</v>
      </c>
      <c r="C6" s="26" t="s">
        <v>11</v>
      </c>
      <c r="D6" s="26" t="s">
        <v>12</v>
      </c>
      <c r="E6" s="26" t="s">
        <v>13</v>
      </c>
      <c r="F6" s="26" t="s">
        <v>14</v>
      </c>
    </row>
    <row r="7" spans="2:8" ht="21" customHeight="1" x14ac:dyDescent="0.3">
      <c r="B7" s="30" t="s">
        <v>0</v>
      </c>
      <c r="C7" s="31">
        <v>15</v>
      </c>
      <c r="D7" s="31">
        <v>50</v>
      </c>
      <c r="E7" s="31">
        <v>45</v>
      </c>
      <c r="F7" s="31">
        <v>40</v>
      </c>
    </row>
    <row r="8" spans="2:8" ht="21" customHeight="1" x14ac:dyDescent="0.3">
      <c r="B8" s="32" t="s">
        <v>1</v>
      </c>
      <c r="C8" s="33">
        <v>30</v>
      </c>
      <c r="D8" s="33">
        <v>40</v>
      </c>
      <c r="E8" s="33">
        <v>30</v>
      </c>
      <c r="F8" s="33">
        <v>80</v>
      </c>
    </row>
    <row r="9" spans="2:8" ht="21" customHeight="1" x14ac:dyDescent="0.3">
      <c r="B9" s="34" t="s">
        <v>2</v>
      </c>
      <c r="C9" s="35">
        <v>65</v>
      </c>
      <c r="D9" s="35">
        <v>25</v>
      </c>
      <c r="E9" s="35">
        <v>10</v>
      </c>
      <c r="F9" s="35">
        <v>30</v>
      </c>
    </row>
    <row r="10" spans="2:8" ht="21" customHeight="1" x14ac:dyDescent="0.3">
      <c r="C10" s="36">
        <f>SUM(C7:C9)</f>
        <v>110</v>
      </c>
      <c r="D10" s="36">
        <f t="shared" ref="D10:F10" si="0">SUM(D7:D9)</f>
        <v>115</v>
      </c>
      <c r="E10" s="36">
        <f t="shared" si="0"/>
        <v>85</v>
      </c>
      <c r="F10" s="36">
        <f t="shared" si="0"/>
        <v>150</v>
      </c>
    </row>
    <row r="12" spans="2:8" ht="21" customHeight="1" x14ac:dyDescent="0.3">
      <c r="B12" s="27" t="s">
        <v>24</v>
      </c>
    </row>
    <row r="13" spans="2:8" ht="21" customHeight="1" x14ac:dyDescent="0.3">
      <c r="B13" s="28"/>
      <c r="C13" s="65" t="s">
        <v>23</v>
      </c>
      <c r="D13" s="65"/>
      <c r="E13" s="65"/>
      <c r="F13" s="65"/>
    </row>
    <row r="14" spans="2:8" ht="33" customHeight="1" x14ac:dyDescent="0.3">
      <c r="B14" s="29" t="s">
        <v>3</v>
      </c>
      <c r="C14" s="26" t="s">
        <v>11</v>
      </c>
      <c r="D14" s="26" t="s">
        <v>12</v>
      </c>
      <c r="E14" s="26" t="s">
        <v>13</v>
      </c>
      <c r="F14" s="26" t="s">
        <v>14</v>
      </c>
      <c r="G14" s="40" t="s">
        <v>25</v>
      </c>
      <c r="H14" s="42" t="s">
        <v>26</v>
      </c>
    </row>
    <row r="15" spans="2:8" ht="21" customHeight="1" x14ac:dyDescent="0.3">
      <c r="B15" s="30" t="s">
        <v>0</v>
      </c>
      <c r="C15" s="37">
        <f>C7/C$10</f>
        <v>0.13636363636363635</v>
      </c>
      <c r="D15" s="37">
        <f t="shared" ref="D15:F15" si="1">D7/D$10</f>
        <v>0.43478260869565216</v>
      </c>
      <c r="E15" s="37">
        <f t="shared" si="1"/>
        <v>0.52941176470588236</v>
      </c>
      <c r="F15" s="37">
        <f t="shared" si="1"/>
        <v>0.26666666666666666</v>
      </c>
      <c r="G15" s="37">
        <f>SUM(C15:F15)</f>
        <v>1.3672246764318374</v>
      </c>
      <c r="H15" s="43">
        <f>G15/SUM($C$18:$F$18)</f>
        <v>0.34180616910795936</v>
      </c>
    </row>
    <row r="16" spans="2:8" ht="21" customHeight="1" x14ac:dyDescent="0.3">
      <c r="B16" s="32" t="s">
        <v>1</v>
      </c>
      <c r="C16" s="38">
        <f t="shared" ref="C16:F17" si="2">C8/C$10</f>
        <v>0.27272727272727271</v>
      </c>
      <c r="D16" s="38">
        <f t="shared" si="2"/>
        <v>0.34782608695652173</v>
      </c>
      <c r="E16" s="38">
        <f t="shared" si="2"/>
        <v>0.35294117647058826</v>
      </c>
      <c r="F16" s="38">
        <f t="shared" si="2"/>
        <v>0.53333333333333333</v>
      </c>
      <c r="G16" s="38">
        <f t="shared" ref="G16:G17" si="3">SUM(C16:F16)</f>
        <v>1.506827869487716</v>
      </c>
      <c r="H16" s="44">
        <f t="shared" ref="H16:H17" si="4">G16/SUM($C$18:$F$18)</f>
        <v>0.37670696737192899</v>
      </c>
    </row>
    <row r="17" spans="2:8" ht="21" customHeight="1" x14ac:dyDescent="0.3">
      <c r="B17" s="34" t="s">
        <v>2</v>
      </c>
      <c r="C17" s="39">
        <f t="shared" si="2"/>
        <v>0.59090909090909094</v>
      </c>
      <c r="D17" s="39">
        <f t="shared" si="2"/>
        <v>0.21739130434782608</v>
      </c>
      <c r="E17" s="39">
        <f t="shared" si="2"/>
        <v>0.11764705882352941</v>
      </c>
      <c r="F17" s="39">
        <f t="shared" si="2"/>
        <v>0.2</v>
      </c>
      <c r="G17" s="39">
        <f t="shared" si="3"/>
        <v>1.1259474540804464</v>
      </c>
      <c r="H17" s="45">
        <f t="shared" si="4"/>
        <v>0.2814868635201116</v>
      </c>
    </row>
    <row r="18" spans="2:8" ht="21" customHeight="1" x14ac:dyDescent="0.3">
      <c r="C18" s="41">
        <f>SUM(C15:C17)</f>
        <v>1</v>
      </c>
      <c r="D18" s="41">
        <f t="shared" ref="D18:F18" si="5">SUM(D15:D17)</f>
        <v>0.99999999999999989</v>
      </c>
      <c r="E18" s="41">
        <f t="shared" si="5"/>
        <v>1</v>
      </c>
      <c r="F18" s="41">
        <f t="shared" si="5"/>
        <v>1</v>
      </c>
      <c r="H18" s="46">
        <f>SUM(H15:H17)</f>
        <v>1</v>
      </c>
    </row>
  </sheetData>
  <mergeCells count="2">
    <mergeCell ref="C5:F5"/>
    <mergeCell ref="C13:F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M30"/>
  <sheetViews>
    <sheetView zoomScale="120" zoomScaleNormal="120" workbookViewId="0">
      <selection activeCell="M16" sqref="M16"/>
    </sheetView>
  </sheetViews>
  <sheetFormatPr defaultColWidth="13" defaultRowHeight="21" customHeight="1" x14ac:dyDescent="0.3"/>
  <cols>
    <col min="1" max="1" width="4" style="36" customWidth="1"/>
    <col min="2" max="2" width="13" style="36"/>
    <col min="3" max="7" width="9.5546875" style="36" customWidth="1"/>
    <col min="8" max="16384" width="13" style="36"/>
  </cols>
  <sheetData>
    <row r="2" spans="2:13" ht="21" customHeight="1" x14ac:dyDescent="0.3">
      <c r="B2" s="36" t="s">
        <v>5</v>
      </c>
      <c r="C2" s="36">
        <v>3</v>
      </c>
    </row>
    <row r="3" spans="2:13" ht="21" customHeight="1" x14ac:dyDescent="0.3">
      <c r="B3" s="36" t="s">
        <v>6</v>
      </c>
      <c r="C3" s="36">
        <v>5</v>
      </c>
    </row>
    <row r="4" spans="2:13" ht="21" customHeight="1" x14ac:dyDescent="0.3">
      <c r="L4" s="67" t="s">
        <v>33</v>
      </c>
      <c r="M4" s="67"/>
    </row>
    <row r="5" spans="2:13" ht="21" customHeight="1" x14ac:dyDescent="0.3">
      <c r="B5" s="49"/>
      <c r="C5" s="68" t="s">
        <v>28</v>
      </c>
      <c r="D5" s="68"/>
      <c r="E5" s="68"/>
      <c r="F5" s="68"/>
      <c r="G5" s="68"/>
      <c r="I5" s="68" t="str">
        <f>C5</f>
        <v>Sudac E1</v>
      </c>
      <c r="J5" s="68"/>
      <c r="L5" s="66" t="s">
        <v>35</v>
      </c>
      <c r="M5" s="66"/>
    </row>
    <row r="6" spans="2:13" ht="21" customHeight="1" x14ac:dyDescent="0.3">
      <c r="B6" s="29" t="s">
        <v>3</v>
      </c>
      <c r="C6" s="47" t="s">
        <v>11</v>
      </c>
      <c r="D6" s="47" t="s">
        <v>12</v>
      </c>
      <c r="E6" s="47" t="s">
        <v>13</v>
      </c>
      <c r="F6" s="47" t="s">
        <v>14</v>
      </c>
      <c r="G6" s="29" t="s">
        <v>27</v>
      </c>
      <c r="I6" s="56" t="s">
        <v>31</v>
      </c>
      <c r="J6" s="57" t="s">
        <v>32</v>
      </c>
      <c r="L6" s="56" t="s">
        <v>34</v>
      </c>
      <c r="M6" s="57" t="s">
        <v>32</v>
      </c>
    </row>
    <row r="7" spans="2:13" ht="21" customHeight="1" x14ac:dyDescent="0.3">
      <c r="B7" s="30" t="s">
        <v>11</v>
      </c>
      <c r="C7" s="50"/>
      <c r="D7" s="31">
        <v>1</v>
      </c>
      <c r="E7" s="31">
        <v>1</v>
      </c>
      <c r="F7" s="31">
        <v>1</v>
      </c>
      <c r="G7" s="31">
        <v>1</v>
      </c>
      <c r="I7" s="54">
        <f>SUM(C7:G7)</f>
        <v>4</v>
      </c>
      <c r="J7" s="58">
        <f>I7/SUM($I$7:$I$11)</f>
        <v>0.4</v>
      </c>
      <c r="L7" s="30" t="s">
        <v>11</v>
      </c>
      <c r="M7" s="60">
        <f>AVERAGE(J7,J16,J25)</f>
        <v>0.23333333333333336</v>
      </c>
    </row>
    <row r="8" spans="2:13" ht="21" customHeight="1" x14ac:dyDescent="0.3">
      <c r="B8" s="47" t="s">
        <v>12</v>
      </c>
      <c r="C8" s="48">
        <v>0</v>
      </c>
      <c r="D8" s="51"/>
      <c r="E8" s="48">
        <v>0</v>
      </c>
      <c r="F8" s="48">
        <v>1</v>
      </c>
      <c r="G8" s="48">
        <v>0</v>
      </c>
      <c r="I8" s="54">
        <f t="shared" ref="I8:I29" si="0">SUM(C8:G8)</f>
        <v>1</v>
      </c>
      <c r="J8" s="58">
        <f t="shared" ref="J8:J11" si="1">I8/SUM($I$7:$I$11)</f>
        <v>0.1</v>
      </c>
      <c r="L8" s="47" t="s">
        <v>12</v>
      </c>
      <c r="M8" s="60">
        <f t="shared" ref="M8:M11" si="2">AVERAGE(J8,J17,J26)</f>
        <v>0.3</v>
      </c>
    </row>
    <row r="9" spans="2:13" ht="21" customHeight="1" x14ac:dyDescent="0.3">
      <c r="B9" s="47" t="s">
        <v>13</v>
      </c>
      <c r="C9" s="48">
        <v>0</v>
      </c>
      <c r="D9" s="48">
        <v>1</v>
      </c>
      <c r="E9" s="51"/>
      <c r="F9" s="48">
        <v>1</v>
      </c>
      <c r="G9" s="48">
        <v>0</v>
      </c>
      <c r="I9" s="54">
        <f t="shared" si="0"/>
        <v>2</v>
      </c>
      <c r="J9" s="58">
        <f t="shared" si="1"/>
        <v>0.2</v>
      </c>
      <c r="L9" s="47" t="s">
        <v>13</v>
      </c>
      <c r="M9" s="60">
        <f t="shared" si="2"/>
        <v>0.20000000000000004</v>
      </c>
    </row>
    <row r="10" spans="2:13" ht="21" customHeight="1" x14ac:dyDescent="0.3">
      <c r="B10" s="32" t="s">
        <v>14</v>
      </c>
      <c r="C10" s="33">
        <v>0</v>
      </c>
      <c r="D10" s="33">
        <v>0</v>
      </c>
      <c r="E10" s="33">
        <v>0</v>
      </c>
      <c r="F10" s="52"/>
      <c r="G10" s="33">
        <v>0</v>
      </c>
      <c r="I10" s="54">
        <f t="shared" si="0"/>
        <v>0</v>
      </c>
      <c r="J10" s="58">
        <f t="shared" si="1"/>
        <v>0</v>
      </c>
      <c r="L10" s="32" t="s">
        <v>14</v>
      </c>
      <c r="M10" s="60">
        <f t="shared" si="2"/>
        <v>9.9999999999999992E-2</v>
      </c>
    </row>
    <row r="11" spans="2:13" ht="21" customHeight="1" x14ac:dyDescent="0.3">
      <c r="B11" s="34" t="s">
        <v>27</v>
      </c>
      <c r="C11" s="35">
        <v>0</v>
      </c>
      <c r="D11" s="35">
        <v>1</v>
      </c>
      <c r="E11" s="35">
        <v>1</v>
      </c>
      <c r="F11" s="35">
        <v>1</v>
      </c>
      <c r="G11" s="53"/>
      <c r="I11" s="55">
        <f t="shared" si="0"/>
        <v>3</v>
      </c>
      <c r="J11" s="59">
        <f t="shared" si="1"/>
        <v>0.3</v>
      </c>
      <c r="L11" s="34" t="s">
        <v>27</v>
      </c>
      <c r="M11" s="61">
        <f t="shared" si="2"/>
        <v>0.16666666666666666</v>
      </c>
    </row>
    <row r="12" spans="2:13" ht="21" customHeight="1" x14ac:dyDescent="0.3">
      <c r="J12" s="58">
        <f>SUM(J7:J11)</f>
        <v>1</v>
      </c>
      <c r="M12" s="60">
        <f>SUM(M7:M11)</f>
        <v>1</v>
      </c>
    </row>
    <row r="14" spans="2:13" ht="21" customHeight="1" x14ac:dyDescent="0.3">
      <c r="B14" s="49"/>
      <c r="C14" s="68" t="s">
        <v>29</v>
      </c>
      <c r="D14" s="68"/>
      <c r="E14" s="68"/>
      <c r="F14" s="68"/>
      <c r="G14" s="68"/>
      <c r="I14" s="68" t="str">
        <f>C14</f>
        <v>Sudac E2</v>
      </c>
      <c r="J14" s="68"/>
    </row>
    <row r="15" spans="2:13" ht="21" customHeight="1" x14ac:dyDescent="0.3">
      <c r="B15" s="29" t="s">
        <v>3</v>
      </c>
      <c r="C15" s="47" t="s">
        <v>11</v>
      </c>
      <c r="D15" s="47" t="s">
        <v>12</v>
      </c>
      <c r="E15" s="47" t="s">
        <v>13</v>
      </c>
      <c r="F15" s="47" t="s">
        <v>14</v>
      </c>
      <c r="G15" s="29" t="s">
        <v>27</v>
      </c>
      <c r="I15" s="56" t="s">
        <v>31</v>
      </c>
      <c r="J15" s="57" t="s">
        <v>32</v>
      </c>
    </row>
    <row r="16" spans="2:13" ht="21" customHeight="1" x14ac:dyDescent="0.3">
      <c r="B16" s="30" t="s">
        <v>11</v>
      </c>
      <c r="C16" s="50"/>
      <c r="D16" s="31">
        <v>0</v>
      </c>
      <c r="E16" s="31">
        <v>1</v>
      </c>
      <c r="F16" s="31">
        <v>0</v>
      </c>
      <c r="G16" s="31">
        <v>1</v>
      </c>
      <c r="I16" s="54">
        <f t="shared" si="0"/>
        <v>2</v>
      </c>
      <c r="J16" s="58">
        <f>I16/SUM($I$7:$I$11)</f>
        <v>0.2</v>
      </c>
    </row>
    <row r="17" spans="2:10" ht="21" customHeight="1" x14ac:dyDescent="0.3">
      <c r="B17" s="47" t="s">
        <v>12</v>
      </c>
      <c r="C17" s="48">
        <v>1</v>
      </c>
      <c r="D17" s="51"/>
      <c r="E17" s="48">
        <v>1</v>
      </c>
      <c r="F17" s="48">
        <v>1</v>
      </c>
      <c r="G17" s="48">
        <v>1</v>
      </c>
      <c r="I17" s="54">
        <f t="shared" si="0"/>
        <v>4</v>
      </c>
      <c r="J17" s="58">
        <f t="shared" ref="J17:J20" si="3">I17/SUM($I$7:$I$11)</f>
        <v>0.4</v>
      </c>
    </row>
    <row r="18" spans="2:10" ht="21" customHeight="1" x14ac:dyDescent="0.3">
      <c r="B18" s="47" t="s">
        <v>13</v>
      </c>
      <c r="C18" s="48">
        <v>0</v>
      </c>
      <c r="D18" s="48">
        <v>0</v>
      </c>
      <c r="E18" s="51"/>
      <c r="F18" s="48">
        <v>0</v>
      </c>
      <c r="G18" s="48">
        <v>1</v>
      </c>
      <c r="I18" s="54">
        <f t="shared" si="0"/>
        <v>1</v>
      </c>
      <c r="J18" s="58">
        <f t="shared" si="3"/>
        <v>0.1</v>
      </c>
    </row>
    <row r="19" spans="2:10" ht="21" customHeight="1" x14ac:dyDescent="0.3">
      <c r="B19" s="32" t="s">
        <v>14</v>
      </c>
      <c r="C19" s="33">
        <v>1</v>
      </c>
      <c r="D19" s="33">
        <v>0</v>
      </c>
      <c r="E19" s="33">
        <v>1</v>
      </c>
      <c r="F19" s="52"/>
      <c r="G19" s="33">
        <v>1</v>
      </c>
      <c r="I19" s="54">
        <f t="shared" si="0"/>
        <v>3</v>
      </c>
      <c r="J19" s="58">
        <f t="shared" si="3"/>
        <v>0.3</v>
      </c>
    </row>
    <row r="20" spans="2:10" ht="21" customHeight="1" x14ac:dyDescent="0.3">
      <c r="B20" s="34" t="s">
        <v>27</v>
      </c>
      <c r="C20" s="35">
        <v>0</v>
      </c>
      <c r="D20" s="35">
        <v>0</v>
      </c>
      <c r="E20" s="35">
        <v>0</v>
      </c>
      <c r="F20" s="35">
        <v>0</v>
      </c>
      <c r="G20" s="53"/>
      <c r="I20" s="55">
        <f t="shared" si="0"/>
        <v>0</v>
      </c>
      <c r="J20" s="59">
        <f t="shared" si="3"/>
        <v>0</v>
      </c>
    </row>
    <row r="21" spans="2:10" ht="21" customHeight="1" x14ac:dyDescent="0.3">
      <c r="J21" s="58">
        <f>SUM(J16:J20)</f>
        <v>1</v>
      </c>
    </row>
    <row r="23" spans="2:10" ht="21" customHeight="1" x14ac:dyDescent="0.3">
      <c r="B23" s="49"/>
      <c r="C23" s="68" t="s">
        <v>30</v>
      </c>
      <c r="D23" s="68"/>
      <c r="E23" s="68"/>
      <c r="F23" s="68"/>
      <c r="G23" s="68"/>
      <c r="I23" s="68" t="str">
        <f>C23</f>
        <v>Sudac E3</v>
      </c>
      <c r="J23" s="68"/>
    </row>
    <row r="24" spans="2:10" ht="21" customHeight="1" x14ac:dyDescent="0.3">
      <c r="B24" s="29" t="s">
        <v>3</v>
      </c>
      <c r="C24" s="47" t="s">
        <v>11</v>
      </c>
      <c r="D24" s="47" t="s">
        <v>12</v>
      </c>
      <c r="E24" s="47" t="s">
        <v>13</v>
      </c>
      <c r="F24" s="47" t="s">
        <v>14</v>
      </c>
      <c r="G24" s="29" t="s">
        <v>27</v>
      </c>
      <c r="I24" s="56" t="s">
        <v>31</v>
      </c>
      <c r="J24" s="57" t="s">
        <v>32</v>
      </c>
    </row>
    <row r="25" spans="2:10" ht="21" customHeight="1" x14ac:dyDescent="0.3">
      <c r="B25" s="30" t="s">
        <v>11</v>
      </c>
      <c r="C25" s="50"/>
      <c r="D25" s="31">
        <v>0</v>
      </c>
      <c r="E25" s="31">
        <v>0</v>
      </c>
      <c r="F25" s="31">
        <v>0</v>
      </c>
      <c r="G25" s="31">
        <v>1</v>
      </c>
      <c r="I25" s="54">
        <f t="shared" si="0"/>
        <v>1</v>
      </c>
      <c r="J25" s="58">
        <f>I25/SUM($I$7:$I$11)</f>
        <v>0.1</v>
      </c>
    </row>
    <row r="26" spans="2:10" ht="21" customHeight="1" x14ac:dyDescent="0.3">
      <c r="B26" s="47" t="s">
        <v>12</v>
      </c>
      <c r="C26" s="48">
        <v>1</v>
      </c>
      <c r="D26" s="51"/>
      <c r="E26" s="48">
        <v>1</v>
      </c>
      <c r="F26" s="48">
        <v>1</v>
      </c>
      <c r="G26" s="48">
        <v>1</v>
      </c>
      <c r="I26" s="54">
        <f t="shared" si="0"/>
        <v>4</v>
      </c>
      <c r="J26" s="58">
        <f t="shared" ref="J26:J29" si="4">I26/SUM($I$7:$I$11)</f>
        <v>0.4</v>
      </c>
    </row>
    <row r="27" spans="2:10" ht="21" customHeight="1" x14ac:dyDescent="0.3">
      <c r="B27" s="47" t="s">
        <v>13</v>
      </c>
      <c r="C27" s="48">
        <v>1</v>
      </c>
      <c r="D27" s="48">
        <v>0</v>
      </c>
      <c r="E27" s="51"/>
      <c r="F27" s="48">
        <v>1</v>
      </c>
      <c r="G27" s="48">
        <v>1</v>
      </c>
      <c r="I27" s="54">
        <f t="shared" si="0"/>
        <v>3</v>
      </c>
      <c r="J27" s="58">
        <f t="shared" si="4"/>
        <v>0.3</v>
      </c>
    </row>
    <row r="28" spans="2:10" ht="21" customHeight="1" x14ac:dyDescent="0.3">
      <c r="B28" s="32" t="s">
        <v>14</v>
      </c>
      <c r="C28" s="33">
        <v>0</v>
      </c>
      <c r="D28" s="33">
        <v>0</v>
      </c>
      <c r="E28" s="33">
        <v>0</v>
      </c>
      <c r="F28" s="52"/>
      <c r="G28" s="33">
        <v>0</v>
      </c>
      <c r="I28" s="54">
        <f t="shared" si="0"/>
        <v>0</v>
      </c>
      <c r="J28" s="58">
        <f t="shared" si="4"/>
        <v>0</v>
      </c>
    </row>
    <row r="29" spans="2:10" ht="21" customHeight="1" x14ac:dyDescent="0.3">
      <c r="B29" s="34" t="s">
        <v>27</v>
      </c>
      <c r="C29" s="35">
        <v>1</v>
      </c>
      <c r="D29" s="35">
        <v>0</v>
      </c>
      <c r="E29" s="35">
        <v>0</v>
      </c>
      <c r="F29" s="35">
        <v>1</v>
      </c>
      <c r="G29" s="53"/>
      <c r="I29" s="55">
        <f t="shared" si="0"/>
        <v>2</v>
      </c>
      <c r="J29" s="59">
        <f t="shared" si="4"/>
        <v>0.2</v>
      </c>
    </row>
    <row r="30" spans="2:10" ht="21" customHeight="1" x14ac:dyDescent="0.3">
      <c r="J30" s="58">
        <f>SUM(J25:J29)</f>
        <v>1</v>
      </c>
    </row>
  </sheetData>
  <mergeCells count="8">
    <mergeCell ref="L5:M5"/>
    <mergeCell ref="L4:M4"/>
    <mergeCell ref="C5:G5"/>
    <mergeCell ref="C14:G14"/>
    <mergeCell ref="C23:G23"/>
    <mergeCell ref="I5:J5"/>
    <mergeCell ref="I14:J14"/>
    <mergeCell ref="I23:J23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8"/>
  <sheetViews>
    <sheetView zoomScale="120" zoomScaleNormal="120" workbookViewId="0">
      <selection activeCell="D7" sqref="D7"/>
    </sheetView>
  </sheetViews>
  <sheetFormatPr defaultRowHeight="14.4" x14ac:dyDescent="0.3"/>
  <sheetData>
    <row r="1" spans="2:5" x14ac:dyDescent="0.3">
      <c r="B1" t="s">
        <v>5</v>
      </c>
      <c r="D1">
        <v>20</v>
      </c>
    </row>
    <row r="2" spans="2:5" x14ac:dyDescent="0.3">
      <c r="B2" t="s">
        <v>6</v>
      </c>
      <c r="D2">
        <v>3</v>
      </c>
    </row>
    <row r="3" spans="2:5" x14ac:dyDescent="0.3">
      <c r="B3" s="3"/>
      <c r="C3" s="3"/>
      <c r="D3" s="3"/>
      <c r="E3" s="3"/>
    </row>
    <row r="4" spans="2:5" x14ac:dyDescent="0.3">
      <c r="B4" s="7"/>
      <c r="C4" s="64" t="s">
        <v>4</v>
      </c>
      <c r="D4" s="64"/>
      <c r="E4" s="64"/>
    </row>
    <row r="5" spans="2:5" x14ac:dyDescent="0.3">
      <c r="B5" s="5" t="s">
        <v>3</v>
      </c>
      <c r="C5" s="4">
        <v>1</v>
      </c>
      <c r="D5" s="4">
        <v>2</v>
      </c>
      <c r="E5" s="4">
        <v>3</v>
      </c>
    </row>
    <row r="6" spans="2:5" ht="15.6" x14ac:dyDescent="0.35">
      <c r="B6" s="8" t="s">
        <v>0</v>
      </c>
      <c r="C6" s="11">
        <v>10</v>
      </c>
      <c r="D6" s="11">
        <v>10</v>
      </c>
      <c r="E6" s="11">
        <v>0</v>
      </c>
    </row>
    <row r="7" spans="2:5" ht="15.6" x14ac:dyDescent="0.35">
      <c r="B7" s="9" t="s">
        <v>1</v>
      </c>
      <c r="C7" s="12">
        <v>6</v>
      </c>
      <c r="D7" s="12">
        <v>7</v>
      </c>
      <c r="E7" s="12">
        <v>7</v>
      </c>
    </row>
    <row r="8" spans="2:5" ht="15.6" x14ac:dyDescent="0.35">
      <c r="B8" s="10" t="s">
        <v>2</v>
      </c>
      <c r="C8" s="13">
        <v>4</v>
      </c>
      <c r="D8" s="13">
        <v>3</v>
      </c>
      <c r="E8" s="13">
        <v>13</v>
      </c>
    </row>
  </sheetData>
  <mergeCells count="1">
    <mergeCell ref="C4:E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0"/>
  <sheetViews>
    <sheetView zoomScale="120" zoomScaleNormal="120" workbookViewId="0">
      <selection activeCell="F15" sqref="F15"/>
    </sheetView>
  </sheetViews>
  <sheetFormatPr defaultRowHeight="17.25" customHeight="1" x14ac:dyDescent="0.3"/>
  <sheetData>
    <row r="2" spans="2:9" ht="17.25" customHeight="1" x14ac:dyDescent="0.3">
      <c r="B2" t="s">
        <v>5</v>
      </c>
      <c r="D2">
        <v>6</v>
      </c>
    </row>
    <row r="3" spans="2:9" ht="17.25" customHeight="1" x14ac:dyDescent="0.3">
      <c r="B3" t="s">
        <v>6</v>
      </c>
      <c r="D3">
        <v>4</v>
      </c>
    </row>
    <row r="4" spans="2:9" ht="17.25" customHeight="1" x14ac:dyDescent="0.3">
      <c r="B4" s="3"/>
      <c r="C4" s="3"/>
      <c r="D4" s="3"/>
      <c r="E4" s="3"/>
    </row>
    <row r="5" spans="2:9" ht="17.25" customHeight="1" x14ac:dyDescent="0.3">
      <c r="B5" s="7"/>
      <c r="C5" s="64" t="s">
        <v>15</v>
      </c>
      <c r="D5" s="64"/>
      <c r="E5" s="64"/>
      <c r="F5" s="64"/>
      <c r="G5" s="64"/>
      <c r="H5" s="64"/>
      <c r="I5" s="20"/>
    </row>
    <row r="6" spans="2:9" ht="17.25" customHeight="1" x14ac:dyDescent="0.35">
      <c r="B6" s="5" t="s">
        <v>3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21" t="s">
        <v>22</v>
      </c>
    </row>
    <row r="7" spans="2:9" ht="17.25" customHeight="1" x14ac:dyDescent="0.3">
      <c r="B7" s="8" t="s">
        <v>11</v>
      </c>
      <c r="C7" s="11">
        <v>0</v>
      </c>
      <c r="D7" s="11">
        <v>3</v>
      </c>
      <c r="E7" s="11">
        <v>3</v>
      </c>
      <c r="F7" s="11">
        <v>2</v>
      </c>
      <c r="G7" s="11">
        <v>1</v>
      </c>
      <c r="H7" s="11">
        <v>1</v>
      </c>
      <c r="I7" s="22"/>
    </row>
    <row r="8" spans="2:9" ht="17.25" customHeight="1" x14ac:dyDescent="0.3">
      <c r="B8" s="18" t="s">
        <v>12</v>
      </c>
      <c r="C8" s="19">
        <v>3</v>
      </c>
      <c r="D8" s="19">
        <v>0</v>
      </c>
      <c r="E8" s="19">
        <v>2</v>
      </c>
      <c r="F8" s="19">
        <v>1</v>
      </c>
      <c r="G8" s="19">
        <v>2</v>
      </c>
      <c r="H8" s="19">
        <v>3</v>
      </c>
      <c r="I8" s="23"/>
    </row>
    <row r="9" spans="2:9" ht="17.25" customHeight="1" x14ac:dyDescent="0.3">
      <c r="B9" s="9" t="s">
        <v>13</v>
      </c>
      <c r="C9" s="12">
        <v>2</v>
      </c>
      <c r="D9" s="12">
        <v>2</v>
      </c>
      <c r="E9" s="12">
        <v>1</v>
      </c>
      <c r="F9" s="12">
        <v>0</v>
      </c>
      <c r="G9" s="12">
        <v>3</v>
      </c>
      <c r="H9" s="12">
        <v>0</v>
      </c>
      <c r="I9" s="24"/>
    </row>
    <row r="10" spans="2:9" ht="17.25" customHeight="1" x14ac:dyDescent="0.3">
      <c r="B10" s="10" t="s">
        <v>14</v>
      </c>
      <c r="C10" s="13">
        <v>1</v>
      </c>
      <c r="D10" s="13">
        <v>1</v>
      </c>
      <c r="E10" s="13">
        <v>0</v>
      </c>
      <c r="F10" s="13">
        <v>3</v>
      </c>
      <c r="G10" s="13">
        <v>0</v>
      </c>
      <c r="H10" s="13">
        <v>2</v>
      </c>
      <c r="I10" s="25"/>
    </row>
  </sheetData>
  <mergeCells count="1">
    <mergeCell ref="C5:H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9"/>
  <sheetViews>
    <sheetView zoomScale="120" zoomScaleNormal="120" workbookViewId="0">
      <selection activeCell="B2" sqref="B2:C3"/>
    </sheetView>
  </sheetViews>
  <sheetFormatPr defaultColWidth="13" defaultRowHeight="21" customHeight="1" x14ac:dyDescent="0.3"/>
  <cols>
    <col min="1" max="1" width="4" customWidth="1"/>
  </cols>
  <sheetData>
    <row r="2" spans="2:6" ht="21" customHeight="1" x14ac:dyDescent="0.3">
      <c r="B2" t="s">
        <v>5</v>
      </c>
      <c r="C2">
        <v>4</v>
      </c>
    </row>
    <row r="3" spans="2:6" ht="21" customHeight="1" x14ac:dyDescent="0.3">
      <c r="B3" t="s">
        <v>6</v>
      </c>
      <c r="C3">
        <v>3</v>
      </c>
    </row>
    <row r="5" spans="2:6" ht="21" customHeight="1" x14ac:dyDescent="0.3">
      <c r="B5" s="7"/>
      <c r="C5" s="65" t="s">
        <v>23</v>
      </c>
      <c r="D5" s="65"/>
      <c r="E5" s="65"/>
      <c r="F5" s="65"/>
    </row>
    <row r="6" spans="2:6" ht="21" customHeight="1" x14ac:dyDescent="0.3">
      <c r="B6" s="6" t="s">
        <v>3</v>
      </c>
      <c r="C6" s="26" t="s">
        <v>11</v>
      </c>
      <c r="D6" s="26" t="s">
        <v>12</v>
      </c>
      <c r="E6" s="26" t="s">
        <v>13</v>
      </c>
      <c r="F6" s="26" t="s">
        <v>14</v>
      </c>
    </row>
    <row r="7" spans="2:6" ht="21" customHeight="1" x14ac:dyDescent="0.35">
      <c r="B7" s="8" t="s">
        <v>0</v>
      </c>
      <c r="C7" s="11">
        <v>15</v>
      </c>
      <c r="D7" s="11">
        <v>50</v>
      </c>
      <c r="E7" s="11">
        <v>45</v>
      </c>
      <c r="F7" s="11">
        <v>40</v>
      </c>
    </row>
    <row r="8" spans="2:6" ht="21" customHeight="1" x14ac:dyDescent="0.35">
      <c r="B8" s="9" t="s">
        <v>1</v>
      </c>
      <c r="C8" s="12">
        <v>30</v>
      </c>
      <c r="D8" s="12">
        <v>40</v>
      </c>
      <c r="E8" s="12">
        <v>30</v>
      </c>
      <c r="F8" s="12">
        <v>80</v>
      </c>
    </row>
    <row r="9" spans="2:6" ht="21" customHeight="1" x14ac:dyDescent="0.35">
      <c r="B9" s="10" t="s">
        <v>2</v>
      </c>
      <c r="C9" s="13">
        <v>65</v>
      </c>
      <c r="D9" s="13">
        <v>25</v>
      </c>
      <c r="E9" s="13">
        <v>10</v>
      </c>
      <c r="F9" s="13">
        <v>30</v>
      </c>
    </row>
  </sheetData>
  <mergeCells count="1">
    <mergeCell ref="C5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29"/>
  <sheetViews>
    <sheetView zoomScale="120" zoomScaleNormal="120" workbookViewId="0">
      <selection activeCell="J22" sqref="J22"/>
    </sheetView>
  </sheetViews>
  <sheetFormatPr defaultColWidth="13" defaultRowHeight="21" customHeight="1" x14ac:dyDescent="0.3"/>
  <cols>
    <col min="1" max="1" width="4" style="36" customWidth="1"/>
    <col min="2" max="2" width="13" style="36"/>
    <col min="3" max="7" width="9.5546875" style="36" customWidth="1"/>
    <col min="8" max="16384" width="13" style="36"/>
  </cols>
  <sheetData>
    <row r="2" spans="2:7" ht="21" customHeight="1" x14ac:dyDescent="0.3">
      <c r="B2" s="36" t="s">
        <v>5</v>
      </c>
      <c r="C2" s="36">
        <v>3</v>
      </c>
    </row>
    <row r="3" spans="2:7" ht="21" customHeight="1" x14ac:dyDescent="0.3">
      <c r="B3" s="36" t="s">
        <v>6</v>
      </c>
      <c r="C3" s="36">
        <v>5</v>
      </c>
    </row>
    <row r="5" spans="2:7" ht="21" customHeight="1" x14ac:dyDescent="0.3">
      <c r="B5" s="49"/>
      <c r="C5" s="68" t="s">
        <v>28</v>
      </c>
      <c r="D5" s="68"/>
      <c r="E5" s="68"/>
      <c r="F5" s="68"/>
      <c r="G5" s="68"/>
    </row>
    <row r="6" spans="2:7" ht="21" customHeight="1" x14ac:dyDescent="0.3">
      <c r="B6" s="29" t="s">
        <v>3</v>
      </c>
      <c r="C6" s="47" t="s">
        <v>11</v>
      </c>
      <c r="D6" s="47" t="s">
        <v>12</v>
      </c>
      <c r="E6" s="47" t="s">
        <v>13</v>
      </c>
      <c r="F6" s="47" t="s">
        <v>14</v>
      </c>
      <c r="G6" s="29" t="s">
        <v>27</v>
      </c>
    </row>
    <row r="7" spans="2:7" ht="21" customHeight="1" x14ac:dyDescent="0.3">
      <c r="B7" s="30" t="s">
        <v>11</v>
      </c>
      <c r="C7" s="50"/>
      <c r="D7" s="31">
        <v>1</v>
      </c>
      <c r="E7" s="31">
        <v>1</v>
      </c>
      <c r="F7" s="31">
        <v>1</v>
      </c>
      <c r="G7" s="31">
        <v>1</v>
      </c>
    </row>
    <row r="8" spans="2:7" ht="21" customHeight="1" x14ac:dyDescent="0.3">
      <c r="B8" s="47" t="s">
        <v>12</v>
      </c>
      <c r="C8" s="48">
        <v>0</v>
      </c>
      <c r="D8" s="51"/>
      <c r="E8" s="48">
        <v>0</v>
      </c>
      <c r="F8" s="48">
        <v>1</v>
      </c>
      <c r="G8" s="48">
        <v>0</v>
      </c>
    </row>
    <row r="9" spans="2:7" ht="21" customHeight="1" x14ac:dyDescent="0.3">
      <c r="B9" s="47" t="s">
        <v>13</v>
      </c>
      <c r="C9" s="48">
        <v>0</v>
      </c>
      <c r="D9" s="48">
        <v>1</v>
      </c>
      <c r="E9" s="51"/>
      <c r="F9" s="48">
        <v>1</v>
      </c>
      <c r="G9" s="48">
        <v>0</v>
      </c>
    </row>
    <row r="10" spans="2:7" ht="21" customHeight="1" x14ac:dyDescent="0.3">
      <c r="B10" s="32" t="s">
        <v>14</v>
      </c>
      <c r="C10" s="33">
        <v>0</v>
      </c>
      <c r="D10" s="33">
        <v>0</v>
      </c>
      <c r="E10" s="33">
        <v>0</v>
      </c>
      <c r="F10" s="52"/>
      <c r="G10" s="33">
        <v>0</v>
      </c>
    </row>
    <row r="11" spans="2:7" ht="21" customHeight="1" x14ac:dyDescent="0.3">
      <c r="B11" s="34" t="s">
        <v>27</v>
      </c>
      <c r="C11" s="35">
        <v>0</v>
      </c>
      <c r="D11" s="35">
        <v>1</v>
      </c>
      <c r="E11" s="35">
        <v>1</v>
      </c>
      <c r="F11" s="35">
        <v>1</v>
      </c>
      <c r="G11" s="53"/>
    </row>
    <row r="14" spans="2:7" ht="21" customHeight="1" x14ac:dyDescent="0.3">
      <c r="B14" s="49"/>
      <c r="C14" s="68" t="s">
        <v>29</v>
      </c>
      <c r="D14" s="68"/>
      <c r="E14" s="68"/>
      <c r="F14" s="68"/>
      <c r="G14" s="68"/>
    </row>
    <row r="15" spans="2:7" ht="21" customHeight="1" x14ac:dyDescent="0.3">
      <c r="B15" s="29" t="s">
        <v>3</v>
      </c>
      <c r="C15" s="47" t="s">
        <v>11</v>
      </c>
      <c r="D15" s="47" t="s">
        <v>12</v>
      </c>
      <c r="E15" s="47" t="s">
        <v>13</v>
      </c>
      <c r="F15" s="47" t="s">
        <v>14</v>
      </c>
      <c r="G15" s="29" t="s">
        <v>27</v>
      </c>
    </row>
    <row r="16" spans="2:7" ht="21" customHeight="1" x14ac:dyDescent="0.3">
      <c r="B16" s="30" t="s">
        <v>11</v>
      </c>
      <c r="C16" s="50"/>
      <c r="D16" s="31">
        <v>0</v>
      </c>
      <c r="E16" s="31">
        <v>1</v>
      </c>
      <c r="F16" s="31">
        <v>0</v>
      </c>
      <c r="G16" s="31">
        <v>1</v>
      </c>
    </row>
    <row r="17" spans="2:7" ht="21" customHeight="1" x14ac:dyDescent="0.3">
      <c r="B17" s="47" t="s">
        <v>12</v>
      </c>
      <c r="C17" s="48">
        <v>1</v>
      </c>
      <c r="D17" s="51"/>
      <c r="E17" s="48">
        <v>1</v>
      </c>
      <c r="F17" s="48">
        <v>1</v>
      </c>
      <c r="G17" s="48">
        <v>1</v>
      </c>
    </row>
    <row r="18" spans="2:7" ht="21" customHeight="1" x14ac:dyDescent="0.3">
      <c r="B18" s="47" t="s">
        <v>13</v>
      </c>
      <c r="C18" s="48">
        <v>0</v>
      </c>
      <c r="D18" s="48">
        <v>0</v>
      </c>
      <c r="E18" s="51"/>
      <c r="F18" s="48">
        <v>0</v>
      </c>
      <c r="G18" s="48">
        <v>1</v>
      </c>
    </row>
    <row r="19" spans="2:7" ht="21" customHeight="1" x14ac:dyDescent="0.3">
      <c r="B19" s="32" t="s">
        <v>14</v>
      </c>
      <c r="C19" s="33">
        <v>1</v>
      </c>
      <c r="D19" s="33">
        <v>0</v>
      </c>
      <c r="E19" s="33">
        <v>1</v>
      </c>
      <c r="F19" s="52"/>
      <c r="G19" s="33">
        <v>1</v>
      </c>
    </row>
    <row r="20" spans="2:7" ht="21" customHeight="1" x14ac:dyDescent="0.3">
      <c r="B20" s="34" t="s">
        <v>27</v>
      </c>
      <c r="C20" s="35">
        <v>0</v>
      </c>
      <c r="D20" s="35">
        <v>0</v>
      </c>
      <c r="E20" s="35">
        <v>0</v>
      </c>
      <c r="F20" s="35">
        <v>0</v>
      </c>
      <c r="G20" s="53"/>
    </row>
    <row r="23" spans="2:7" ht="21" customHeight="1" x14ac:dyDescent="0.3">
      <c r="B23" s="49"/>
      <c r="C23" s="68" t="s">
        <v>30</v>
      </c>
      <c r="D23" s="68"/>
      <c r="E23" s="68"/>
      <c r="F23" s="68"/>
      <c r="G23" s="68"/>
    </row>
    <row r="24" spans="2:7" ht="21" customHeight="1" x14ac:dyDescent="0.3">
      <c r="B24" s="29" t="s">
        <v>3</v>
      </c>
      <c r="C24" s="47" t="s">
        <v>11</v>
      </c>
      <c r="D24" s="47" t="s">
        <v>12</v>
      </c>
      <c r="E24" s="47" t="s">
        <v>13</v>
      </c>
      <c r="F24" s="47" t="s">
        <v>14</v>
      </c>
      <c r="G24" s="29" t="s">
        <v>27</v>
      </c>
    </row>
    <row r="25" spans="2:7" ht="21" customHeight="1" x14ac:dyDescent="0.3">
      <c r="B25" s="30" t="s">
        <v>11</v>
      </c>
      <c r="C25" s="50"/>
      <c r="D25" s="31">
        <v>0</v>
      </c>
      <c r="E25" s="31">
        <v>0</v>
      </c>
      <c r="F25" s="31">
        <v>0</v>
      </c>
      <c r="G25" s="31">
        <v>1</v>
      </c>
    </row>
    <row r="26" spans="2:7" ht="21" customHeight="1" x14ac:dyDescent="0.3">
      <c r="B26" s="47" t="s">
        <v>12</v>
      </c>
      <c r="C26" s="48">
        <v>1</v>
      </c>
      <c r="D26" s="51"/>
      <c r="E26" s="48">
        <v>1</v>
      </c>
      <c r="F26" s="48">
        <v>1</v>
      </c>
      <c r="G26" s="48">
        <v>1</v>
      </c>
    </row>
    <row r="27" spans="2:7" ht="21" customHeight="1" x14ac:dyDescent="0.3">
      <c r="B27" s="47" t="s">
        <v>13</v>
      </c>
      <c r="C27" s="48">
        <v>1</v>
      </c>
      <c r="D27" s="48">
        <v>0</v>
      </c>
      <c r="E27" s="51"/>
      <c r="F27" s="48">
        <v>1</v>
      </c>
      <c r="G27" s="48">
        <v>1</v>
      </c>
    </row>
    <row r="28" spans="2:7" ht="21" customHeight="1" x14ac:dyDescent="0.3">
      <c r="B28" s="32" t="s">
        <v>14</v>
      </c>
      <c r="C28" s="33">
        <v>0</v>
      </c>
      <c r="D28" s="33">
        <v>0</v>
      </c>
      <c r="E28" s="33">
        <v>0</v>
      </c>
      <c r="F28" s="52"/>
      <c r="G28" s="33">
        <v>0</v>
      </c>
    </row>
    <row r="29" spans="2:7" ht="21" customHeight="1" x14ac:dyDescent="0.3">
      <c r="B29" s="34" t="s">
        <v>27</v>
      </c>
      <c r="C29" s="35">
        <v>1</v>
      </c>
      <c r="D29" s="35">
        <v>0</v>
      </c>
      <c r="E29" s="35">
        <v>0</v>
      </c>
      <c r="F29" s="35">
        <v>1</v>
      </c>
      <c r="G29" s="53"/>
    </row>
  </sheetData>
  <mergeCells count="3">
    <mergeCell ref="C5:G5"/>
    <mergeCell ref="C14:G14"/>
    <mergeCell ref="C23:G2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5"/>
  <sheetViews>
    <sheetView workbookViewId="0">
      <selection activeCell="F3" sqref="F3"/>
    </sheetView>
  </sheetViews>
  <sheetFormatPr defaultRowHeight="14.4" x14ac:dyDescent="0.3"/>
  <cols>
    <col min="3" max="4" width="9.109375" style="1"/>
    <col min="6" max="6" width="19.33203125" customWidth="1"/>
  </cols>
  <sheetData>
    <row r="1" spans="2:7" x14ac:dyDescent="0.3">
      <c r="F1" s="69" t="s">
        <v>39</v>
      </c>
      <c r="G1" s="69"/>
    </row>
    <row r="2" spans="2:7" x14ac:dyDescent="0.3">
      <c r="C2" s="2" t="s">
        <v>11</v>
      </c>
      <c r="D2" s="2" t="s">
        <v>12</v>
      </c>
      <c r="F2" s="2" t="s">
        <v>11</v>
      </c>
      <c r="G2" s="2" t="s">
        <v>12</v>
      </c>
    </row>
    <row r="3" spans="2:7" x14ac:dyDescent="0.3">
      <c r="C3" s="1">
        <v>35</v>
      </c>
      <c r="D3" s="1">
        <v>32</v>
      </c>
      <c r="F3">
        <f>STANDARDIZE(C3,C$13,C$14)</f>
        <v>-0.34197237812222236</v>
      </c>
      <c r="G3">
        <f>STANDARDIZE(D3,D$13,D$14)</f>
        <v>-0.73073109682819981</v>
      </c>
    </row>
    <row r="4" spans="2:7" x14ac:dyDescent="0.3">
      <c r="C4" s="1">
        <v>43</v>
      </c>
      <c r="D4" s="1">
        <v>55</v>
      </c>
      <c r="F4">
        <f t="shared" ref="F4:F11" si="0">STANDARDIZE(C4,C$13,C$14)</f>
        <v>1.416742709363491</v>
      </c>
      <c r="G4">
        <f t="shared" ref="G4:G11" si="1">STANDARDIZE(D4,D$13,D$14)</f>
        <v>1.3413420133558729</v>
      </c>
    </row>
    <row r="5" spans="2:7" x14ac:dyDescent="0.3">
      <c r="C5" s="1">
        <v>28</v>
      </c>
      <c r="D5" s="1">
        <v>32</v>
      </c>
      <c r="F5">
        <f t="shared" si="0"/>
        <v>-1.8808480796722216</v>
      </c>
      <c r="G5">
        <f t="shared" si="1"/>
        <v>-0.73073109682819981</v>
      </c>
    </row>
    <row r="6" spans="2:7" x14ac:dyDescent="0.3">
      <c r="C6" s="1">
        <v>31</v>
      </c>
      <c r="D6" s="1">
        <v>61</v>
      </c>
      <c r="F6">
        <f t="shared" si="0"/>
        <v>-1.221329921865079</v>
      </c>
      <c r="G6">
        <f t="shared" si="1"/>
        <v>1.8818828247082398</v>
      </c>
    </row>
    <row r="7" spans="2:7" x14ac:dyDescent="0.3">
      <c r="C7" s="1">
        <v>41</v>
      </c>
      <c r="D7" s="1">
        <v>45</v>
      </c>
      <c r="F7">
        <f t="shared" si="0"/>
        <v>0.97706393749206255</v>
      </c>
      <c r="G7">
        <f t="shared" si="1"/>
        <v>0.4404406611019282</v>
      </c>
    </row>
    <row r="8" spans="2:7" x14ac:dyDescent="0.3">
      <c r="C8" s="1">
        <v>36</v>
      </c>
      <c r="D8" s="1">
        <v>40</v>
      </c>
      <c r="F8">
        <f t="shared" si="0"/>
        <v>-0.12213299218650822</v>
      </c>
      <c r="G8">
        <f t="shared" si="1"/>
        <v>-1.0010015025044113E-2</v>
      </c>
    </row>
    <row r="9" spans="2:7" x14ac:dyDescent="0.3">
      <c r="C9" s="1">
        <v>39</v>
      </c>
      <c r="D9" s="1">
        <v>39</v>
      </c>
      <c r="F9">
        <f t="shared" si="0"/>
        <v>0.53738516562063432</v>
      </c>
      <c r="G9">
        <f t="shared" si="1"/>
        <v>-0.10010015025043859</v>
      </c>
    </row>
    <row r="10" spans="2:7" x14ac:dyDescent="0.3">
      <c r="C10" s="1">
        <v>40</v>
      </c>
      <c r="D10" s="1">
        <v>32</v>
      </c>
      <c r="F10">
        <f t="shared" si="0"/>
        <v>0.75722455155634838</v>
      </c>
      <c r="G10">
        <f t="shared" si="1"/>
        <v>-0.73073109682819981</v>
      </c>
    </row>
    <row r="11" spans="2:7" x14ac:dyDescent="0.3">
      <c r="C11" s="1">
        <v>36</v>
      </c>
      <c r="D11" s="1">
        <v>25</v>
      </c>
      <c r="F11">
        <f t="shared" si="0"/>
        <v>-0.12213299218650822</v>
      </c>
      <c r="G11">
        <f t="shared" si="1"/>
        <v>-1.361362043405961</v>
      </c>
    </row>
    <row r="13" spans="2:7" x14ac:dyDescent="0.3">
      <c r="B13" t="s">
        <v>36</v>
      </c>
      <c r="C13" s="1">
        <f>AVERAGE(C3:C11)</f>
        <v>36.555555555555557</v>
      </c>
      <c r="D13" s="1">
        <f>AVERAGE(D3:D11)</f>
        <v>40.111111111111114</v>
      </c>
      <c r="E13" s="1"/>
      <c r="F13" s="1">
        <f>AVERAGE(F3:F11)</f>
        <v>-3.8549410577262381E-16</v>
      </c>
    </row>
    <row r="14" spans="2:7" x14ac:dyDescent="0.3">
      <c r="B14" t="s">
        <v>37</v>
      </c>
      <c r="C14" s="1">
        <f>_xlfn.STDEV.P(C3:C11)</f>
        <v>4.5487754423241604</v>
      </c>
      <c r="D14" s="1">
        <f>_xlfn.STDEV.P(D3:D11)</f>
        <v>11.099994438881934</v>
      </c>
      <c r="E14" s="1"/>
      <c r="F14" s="1">
        <f t="shared" ref="F14" si="2">_xlfn.STDEV.P(F3:F11)</f>
        <v>0.99999999999999978</v>
      </c>
    </row>
    <row r="15" spans="2:7" x14ac:dyDescent="0.3">
      <c r="B15" s="62" t="s">
        <v>38</v>
      </c>
      <c r="C15" s="63">
        <f>C14/C13</f>
        <v>0.12443458656813812</v>
      </c>
      <c r="D15" s="63">
        <f>D14/D13</f>
        <v>0.27673116329622549</v>
      </c>
      <c r="E15" s="63"/>
      <c r="F15" s="63">
        <f>F14/F13</f>
        <v>-2594073385365405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Primjer 4.1 (R)</vt:lpstr>
      <vt:lpstr>Primjer 4.2 (R)</vt:lpstr>
      <vt:lpstr>Primjer 4.4 (R)</vt:lpstr>
      <vt:lpstr>Primjer 4.7 (R)</vt:lpstr>
      <vt:lpstr>Primjer 4.1</vt:lpstr>
      <vt:lpstr>Primjer 4.2</vt:lpstr>
      <vt:lpstr>Primjer 4.4</vt:lpstr>
      <vt:lpstr>Primjer 4.7</vt:lpstr>
      <vt:lpstr>z-vrijednosti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2021-04-16T16:39:56Z</dcterms:modified>
</cp:coreProperties>
</file>