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nhr-my.sharepoint.com/personal/josko_meter_vern_hr/Documents/KMM/KMM 2023 materijali za studente/KMM Excel vježbe 2023/"/>
    </mc:Choice>
  </mc:AlternateContent>
  <xr:revisionPtr revIDLastSave="0" documentId="14_{ACA421EE-9A00-45FA-8E0D-1E17B532B6ED}" xr6:coauthVersionLast="47" xr6:coauthVersionMax="47" xr10:uidLastSave="{00000000-0000-0000-0000-000000000000}"/>
  <bookViews>
    <workbookView xWindow="-105" yWindow="-105" windowWidth="23250" windowHeight="12600" firstSheet="1" activeTab="1" xr2:uid="{F8B9005D-81AC-4A70-8D21-E77335C7498E}"/>
  </bookViews>
  <sheets>
    <sheet name="Primjer 2 (2)" sheetId="3" r:id="rId1"/>
    <sheet name="Primjer 1" sheetId="1" r:id="rId2"/>
    <sheet name="Primjer 2" sheetId="2" r:id="rId3"/>
  </sheets>
  <definedNames>
    <definedName name="Potraznja">'Primjer 1'!$D$3</definedName>
    <definedName name="solver_adj" localSheetId="2" hidden="1">'Primjer 2'!$C$9</definedName>
    <definedName name="solver_adj" localSheetId="0" hidden="1">'Primjer 2 (2)'!$C$9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1</definedName>
    <definedName name="solver_eng" localSheetId="0" hidden="1">1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0</definedName>
    <definedName name="solver_num" localSheetId="0" hidden="1">0</definedName>
    <definedName name="solver_nwt" localSheetId="2" hidden="1">1</definedName>
    <definedName name="solver_nwt" localSheetId="0" hidden="1">1</definedName>
    <definedName name="solver_opt" localSheetId="2" hidden="1">'Primjer 2'!$C$11</definedName>
    <definedName name="solver_opt" localSheetId="0" hidden="1">'Primjer 2 (2)'!$C$11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2</definedName>
    <definedName name="solver_typ" localSheetId="0" hidden="1">2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  <definedName name="TN">'Primjer 1'!$D$5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H34" i="3"/>
  <c r="C11" i="3"/>
  <c r="D15" i="3" s="1"/>
  <c r="C7" i="3"/>
  <c r="H34" i="2" l="1"/>
  <c r="C11" i="2"/>
  <c r="D15" i="2"/>
  <c r="C9" i="1"/>
  <c r="D11" i="1"/>
  <c r="D12" i="1"/>
  <c r="D13" i="1"/>
  <c r="D14" i="1"/>
  <c r="D15" i="1"/>
  <c r="D16" i="1"/>
  <c r="D17" i="1"/>
  <c r="D18" i="1"/>
  <c r="C11" i="1"/>
  <c r="C12" i="1"/>
  <c r="C13" i="1"/>
  <c r="C14" i="1"/>
  <c r="C15" i="1"/>
  <c r="C16" i="1"/>
  <c r="C17" i="1"/>
  <c r="C18" i="1"/>
  <c r="D10" i="1"/>
  <c r="C10" i="1"/>
  <c r="D9" i="1"/>
  <c r="D6" i="1"/>
  <c r="E18" i="1" l="1"/>
  <c r="E17" i="1"/>
  <c r="E16" i="1"/>
  <c r="E15" i="1"/>
  <c r="E14" i="1"/>
  <c r="E13" i="1"/>
  <c r="E12" i="1"/>
  <c r="E11" i="1"/>
  <c r="E9" i="1"/>
  <c r="E10" i="1"/>
</calcChain>
</file>

<file path=xl/sharedStrings.xml><?xml version="1.0" encoding="utf-8"?>
<sst xmlns="http://schemas.openxmlformats.org/spreadsheetml/2006/main" count="33" uniqueCount="21">
  <si>
    <t>Razdoblje planiranja (u danima)</t>
  </si>
  <si>
    <t>Potražnja za razdoblje</t>
  </si>
  <si>
    <t>Trošak pojedine narudžbe</t>
  </si>
  <si>
    <t>Trošak držanja zaliha po komadu</t>
  </si>
  <si>
    <t>EOQ formula:</t>
  </si>
  <si>
    <t>Količina koja se naručuje:</t>
  </si>
  <si>
    <t>Ukupan trošak zaliha za razdoblje:</t>
  </si>
  <si>
    <t>Q</t>
  </si>
  <si>
    <t>Ako od narudžbe do isporuke treba 5 dana, koja je količina zaliha pri kojoj naručujemo novu pošiljku? (Točka narudžbe)</t>
  </si>
  <si>
    <t>Broj dana do isporuke</t>
  </si>
  <si>
    <t>Točka naručivanja:</t>
  </si>
  <si>
    <t>Sigurnosne zalihe:</t>
  </si>
  <si>
    <t>Razdoblje ( u danima)</t>
  </si>
  <si>
    <t>Potražnja (S)</t>
  </si>
  <si>
    <t>Trošak držanja po jedinici(C)</t>
  </si>
  <si>
    <t>Trošak narudžbe (O)</t>
  </si>
  <si>
    <t>Optimalna količina narudžbe (EOQ)</t>
  </si>
  <si>
    <t>Količina (Q)</t>
  </si>
  <si>
    <t>Trošak držanja za razdoblje</t>
  </si>
  <si>
    <t>Trošak narudžbi za razdoblje</t>
  </si>
  <si>
    <t>Ukupan trošak zaliha za razdoblje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</si>
</sst>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n&quot;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Georgia Pro Light"/>
      <family val="1"/>
      <charset val="238"/>
    </font>
    <font>
      <sz val="11"/>
      <color rgb="FFC00000"/>
      <name val="Georgia Pro Light"/>
      <family val="1"/>
      <charset val="238"/>
    </font>
    <font>
      <b/>
      <sz val="11"/>
      <color rgb="FF0070C0"/>
      <name val="Georgia Pro Light"/>
      <family val="1"/>
      <charset val="238"/>
    </font>
    <font>
      <sz val="10"/>
      <color theme="1"/>
      <name val="Georgia Pro Light"/>
      <family val="1"/>
      <charset val="238"/>
    </font>
    <font>
      <sz val="11"/>
      <color theme="2" tint="-0.499984740745262"/>
      <name val="Georgia Pro Light"/>
      <family val="1"/>
      <charset val="238"/>
    </font>
    <font>
      <sz val="11"/>
      <color theme="5"/>
      <name val="Georgia Pro Light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'Primjer 2 (2)'!$C$16:$C$65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</c:numCache>
            </c:numRef>
          </c:cat>
          <c:val>
            <c:numRef>
              <c:f>'Primjer 2 (2)'!$D$16:$D$65</c:f>
              <c:numCache>
                <c:formatCode>#,##0</c:formatCode>
                <c:ptCount val="50"/>
                <c:pt idx="0">
                  <c:v>77100</c:v>
                </c:pt>
                <c:pt idx="1">
                  <c:v>39000</c:v>
                </c:pt>
                <c:pt idx="2">
                  <c:v>26500</c:v>
                </c:pt>
                <c:pt idx="3">
                  <c:v>20400</c:v>
                </c:pt>
                <c:pt idx="4">
                  <c:v>16860</c:v>
                </c:pt>
                <c:pt idx="5">
                  <c:v>14600</c:v>
                </c:pt>
                <c:pt idx="6">
                  <c:v>13071.428571428571</c:v>
                </c:pt>
                <c:pt idx="7">
                  <c:v>12000</c:v>
                </c:pt>
                <c:pt idx="8">
                  <c:v>11233.333333333332</c:v>
                </c:pt>
                <c:pt idx="9">
                  <c:v>10680</c:v>
                </c:pt>
                <c:pt idx="10">
                  <c:v>10281.81818181818</c:v>
                </c:pt>
                <c:pt idx="11">
                  <c:v>10000</c:v>
                </c:pt>
                <c:pt idx="12">
                  <c:v>9807.6923076923085</c:v>
                </c:pt>
                <c:pt idx="13">
                  <c:v>9685.7142857142862</c:v>
                </c:pt>
                <c:pt idx="14">
                  <c:v>9620</c:v>
                </c:pt>
                <c:pt idx="15">
                  <c:v>9600</c:v>
                </c:pt>
                <c:pt idx="16">
                  <c:v>9617.6470588235297</c:v>
                </c:pt>
                <c:pt idx="17">
                  <c:v>9666.6666666666661</c:v>
                </c:pt>
                <c:pt idx="18">
                  <c:v>9742.105263157895</c:v>
                </c:pt>
                <c:pt idx="19">
                  <c:v>9840</c:v>
                </c:pt>
                <c:pt idx="20">
                  <c:v>9957.1428571428569</c:v>
                </c:pt>
                <c:pt idx="21">
                  <c:v>10090.90909090909</c:v>
                </c:pt>
                <c:pt idx="22">
                  <c:v>10239.130434782608</c:v>
                </c:pt>
                <c:pt idx="23">
                  <c:v>10400</c:v>
                </c:pt>
                <c:pt idx="24">
                  <c:v>10572</c:v>
                </c:pt>
                <c:pt idx="25">
                  <c:v>10753.846153846154</c:v>
                </c:pt>
                <c:pt idx="26">
                  <c:v>10944.444444444445</c:v>
                </c:pt>
                <c:pt idx="27">
                  <c:v>11142.857142857143</c:v>
                </c:pt>
                <c:pt idx="28">
                  <c:v>11348.275862068966</c:v>
                </c:pt>
                <c:pt idx="29">
                  <c:v>11560</c:v>
                </c:pt>
                <c:pt idx="30">
                  <c:v>11777.41935483871</c:v>
                </c:pt>
                <c:pt idx="31">
                  <c:v>12000</c:v>
                </c:pt>
                <c:pt idx="32">
                  <c:v>12227.272727272728</c:v>
                </c:pt>
                <c:pt idx="33">
                  <c:v>12458.823529411766</c:v>
                </c:pt>
                <c:pt idx="34">
                  <c:v>12694.285714285714</c:v>
                </c:pt>
                <c:pt idx="35">
                  <c:v>12933.333333333332</c:v>
                </c:pt>
                <c:pt idx="36">
                  <c:v>13175.675675675677</c:v>
                </c:pt>
                <c:pt idx="37">
                  <c:v>13421.052631578947</c:v>
                </c:pt>
                <c:pt idx="38">
                  <c:v>13669.23076923077</c:v>
                </c:pt>
                <c:pt idx="39">
                  <c:v>13920</c:v>
                </c:pt>
                <c:pt idx="40">
                  <c:v>14173.170731707316</c:v>
                </c:pt>
                <c:pt idx="41">
                  <c:v>14428.571428571428</c:v>
                </c:pt>
                <c:pt idx="42">
                  <c:v>14686.046511627907</c:v>
                </c:pt>
                <c:pt idx="43">
                  <c:v>14945.454545454546</c:v>
                </c:pt>
                <c:pt idx="44">
                  <c:v>15206.666666666666</c:v>
                </c:pt>
                <c:pt idx="45">
                  <c:v>15469.565217391304</c:v>
                </c:pt>
                <c:pt idx="46">
                  <c:v>15734.04255319149</c:v>
                </c:pt>
                <c:pt idx="47">
                  <c:v>16000</c:v>
                </c:pt>
                <c:pt idx="48">
                  <c:v>16267.34693877551</c:v>
                </c:pt>
                <c:pt idx="49">
                  <c:v>16536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EF0-49FC-9061-B0D6BDB8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822367"/>
        <c:axId val="1121819455"/>
      </c:lineChart>
      <c:catAx>
        <c:axId val="112182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819455"/>
        <c:crosses val="autoZero"/>
        <c:auto val="1"/>
        <c:lblAlgn val="ctr"/>
        <c:lblOffset val="100"/>
        <c:noMultiLvlLbl val="0"/>
      </c:catAx>
      <c:valAx>
        <c:axId val="112181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82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Trošak zaliha kao funkcija količine narudžbe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'Primjer 1'!$C$8</c:f>
              <c:strCache>
                <c:ptCount val="1"/>
                <c:pt idx="0">
                  <c:v>Trošak držanja za razdoblje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'Primjer 1'!$B$9:$B$18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'Primjer 1'!$C$9:$C$18</c:f>
              <c:numCache>
                <c:formatCode>#,##0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6-4EA3-A979-110E5D2718B7}"/>
            </c:ext>
          </c:extLst>
        </c:ser>
        <c:ser>
          <c:idx val="2"/>
          <c:order val="1"/>
          <c:tx>
            <c:strRef>
              <c:f>'Primjer 1'!$D$8</c:f>
              <c:strCache>
                <c:ptCount val="1"/>
                <c:pt idx="0">
                  <c:v>Trošak narudžbi za razdoblje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'Primjer 1'!$B$9:$B$18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'Primjer 1'!$D$9:$D$18</c:f>
              <c:numCache>
                <c:formatCode>#,##0</c:formatCode>
                <c:ptCount val="10"/>
                <c:pt idx="0">
                  <c:v>5000</c:v>
                </c:pt>
                <c:pt idx="1">
                  <c:v>2500</c:v>
                </c:pt>
                <c:pt idx="2">
                  <c:v>1666.6666666666667</c:v>
                </c:pt>
                <c:pt idx="3">
                  <c:v>1250</c:v>
                </c:pt>
                <c:pt idx="4">
                  <c:v>1000</c:v>
                </c:pt>
                <c:pt idx="5">
                  <c:v>833.33333333333337</c:v>
                </c:pt>
                <c:pt idx="6">
                  <c:v>714.28571428571433</c:v>
                </c:pt>
                <c:pt idx="7">
                  <c:v>625</c:v>
                </c:pt>
                <c:pt idx="8">
                  <c:v>555.55555555555554</c:v>
                </c:pt>
                <c:pt idx="9">
                  <c:v>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6B6-4EA3-A979-110E5D2718B7}"/>
            </c:ext>
          </c:extLst>
        </c:ser>
        <c:ser>
          <c:idx val="3"/>
          <c:order val="2"/>
          <c:tx>
            <c:strRef>
              <c:f>'Primjer 1'!$E$8</c:f>
              <c:strCache>
                <c:ptCount val="1"/>
                <c:pt idx="0">
                  <c:v>Ukupan trošak zaliha za razdoblje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'Primjer 1'!$B$9:$B$18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'Primjer 1'!$E$9:$E$18</c:f>
              <c:numCache>
                <c:formatCode>#,##0</c:formatCode>
                <c:ptCount val="10"/>
                <c:pt idx="0">
                  <c:v>5200</c:v>
                </c:pt>
                <c:pt idx="1">
                  <c:v>2900</c:v>
                </c:pt>
                <c:pt idx="2">
                  <c:v>2266.666666666667</c:v>
                </c:pt>
                <c:pt idx="3">
                  <c:v>2050</c:v>
                </c:pt>
                <c:pt idx="4">
                  <c:v>2000</c:v>
                </c:pt>
                <c:pt idx="5">
                  <c:v>2033.3333333333335</c:v>
                </c:pt>
                <c:pt idx="6">
                  <c:v>2114.2857142857142</c:v>
                </c:pt>
                <c:pt idx="7">
                  <c:v>2225</c:v>
                </c:pt>
                <c:pt idx="8">
                  <c:v>2355.5555555555557</c:v>
                </c:pt>
                <c:pt idx="9">
                  <c:v>2500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6B6-4EA3-A979-110E5D271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831295"/>
        <c:axId val="582842943"/>
      </c:lineChart>
      <c:catAx>
        <c:axId val="582831295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50000"/>
                <a:lumOff val="50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 Pro Light" panose="02040302050405020303" pitchFamily="18" charset="0"/>
                <a:ea typeface="+mn-ea"/>
                <a:cs typeface="+mn-cs"/>
              </a:defRPr>
            </a:pPr>
            <a:endParaRPr lang="en-US"/>
          </a:p>
        </c:txPr>
        <c:crossAx val="582842943"/>
        <c:crosses val="autoZero"/>
        <c:auto val="1"/>
        <c:lblAlgn val="ctr"/>
        <c:lblOffset val="100"/>
        <c:noMultiLvlLbl val="0"/>
      </c:catAx>
      <c:valAx>
        <c:axId val="58284294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 Pro Light" panose="02040302050405020303" pitchFamily="18" charset="0"/>
                <a:ea typeface="+mn-ea"/>
                <a:cs typeface="+mn-cs"/>
              </a:defRPr>
            </a:pPr>
            <a:endParaRPr lang="en-US"/>
          </a:p>
        </c:txPr>
        <c:crossAx val="58283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Ukupan trošak zaliha za razdoblje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'Primjer 2'!$C$16:$C$65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'Primjer 2'!$D$16:$D$65</c:f>
              <c:numCache>
                <c:formatCode>#,##0</c:formatCode>
                <c:ptCount val="50"/>
                <c:pt idx="0">
                  <c:v>72125</c:v>
                </c:pt>
                <c:pt idx="1">
                  <c:v>36250</c:v>
                </c:pt>
                <c:pt idx="2">
                  <c:v>24375</c:v>
                </c:pt>
                <c:pt idx="3">
                  <c:v>18500</c:v>
                </c:pt>
                <c:pt idx="4">
                  <c:v>15025</c:v>
                </c:pt>
                <c:pt idx="5">
                  <c:v>12750</c:v>
                </c:pt>
                <c:pt idx="6">
                  <c:v>11160.714285714286</c:v>
                </c:pt>
                <c:pt idx="7">
                  <c:v>10000</c:v>
                </c:pt>
                <c:pt idx="8">
                  <c:v>9125</c:v>
                </c:pt>
                <c:pt idx="9">
                  <c:v>8450</c:v>
                </c:pt>
                <c:pt idx="10">
                  <c:v>7920.454545454545</c:v>
                </c:pt>
                <c:pt idx="11">
                  <c:v>7500</c:v>
                </c:pt>
                <c:pt idx="12">
                  <c:v>7163.461538461539</c:v>
                </c:pt>
                <c:pt idx="13">
                  <c:v>6892.8571428571431</c:v>
                </c:pt>
                <c:pt idx="14">
                  <c:v>6675</c:v>
                </c:pt>
                <c:pt idx="15">
                  <c:v>6500</c:v>
                </c:pt>
                <c:pt idx="16">
                  <c:v>6360.2941176470586</c:v>
                </c:pt>
                <c:pt idx="17">
                  <c:v>6250</c:v>
                </c:pt>
                <c:pt idx="18">
                  <c:v>6164.4736842105258</c:v>
                </c:pt>
                <c:pt idx="19">
                  <c:v>6100</c:v>
                </c:pt>
                <c:pt idx="20">
                  <c:v>6053.5714285714284</c:v>
                </c:pt>
                <c:pt idx="21">
                  <c:v>6022.7272727272721</c:v>
                </c:pt>
                <c:pt idx="22">
                  <c:v>6005.434782608696</c:v>
                </c:pt>
                <c:pt idx="23">
                  <c:v>6000</c:v>
                </c:pt>
                <c:pt idx="24">
                  <c:v>6005</c:v>
                </c:pt>
                <c:pt idx="25">
                  <c:v>6019.2307692307695</c:v>
                </c:pt>
                <c:pt idx="26">
                  <c:v>6041.666666666667</c:v>
                </c:pt>
                <c:pt idx="27">
                  <c:v>6071.4285714285716</c:v>
                </c:pt>
                <c:pt idx="28">
                  <c:v>6107.7586206896558</c:v>
                </c:pt>
                <c:pt idx="29">
                  <c:v>6150</c:v>
                </c:pt>
                <c:pt idx="30">
                  <c:v>6197.5806451612898</c:v>
                </c:pt>
                <c:pt idx="31">
                  <c:v>6250</c:v>
                </c:pt>
                <c:pt idx="32">
                  <c:v>6306.818181818182</c:v>
                </c:pt>
                <c:pt idx="33">
                  <c:v>6367.6470588235297</c:v>
                </c:pt>
                <c:pt idx="34">
                  <c:v>6432.1428571428569</c:v>
                </c:pt>
                <c:pt idx="35">
                  <c:v>6500</c:v>
                </c:pt>
                <c:pt idx="36">
                  <c:v>6570.9459459459458</c:v>
                </c:pt>
                <c:pt idx="37">
                  <c:v>6644.7368421052633</c:v>
                </c:pt>
                <c:pt idx="38">
                  <c:v>6721.1538461538457</c:v>
                </c:pt>
                <c:pt idx="39">
                  <c:v>6800</c:v>
                </c:pt>
                <c:pt idx="40">
                  <c:v>6881.0975609756097</c:v>
                </c:pt>
                <c:pt idx="41">
                  <c:v>6964.2857142857138</c:v>
                </c:pt>
                <c:pt idx="42">
                  <c:v>7049.4186046511632</c:v>
                </c:pt>
                <c:pt idx="43">
                  <c:v>7136.363636363636</c:v>
                </c:pt>
                <c:pt idx="44">
                  <c:v>7225</c:v>
                </c:pt>
                <c:pt idx="45">
                  <c:v>7315.217391304348</c:v>
                </c:pt>
                <c:pt idx="46">
                  <c:v>7406.9148936170213</c:v>
                </c:pt>
                <c:pt idx="47">
                  <c:v>7500</c:v>
                </c:pt>
                <c:pt idx="48">
                  <c:v>7594.3877551020414</c:v>
                </c:pt>
                <c:pt idx="49">
                  <c:v>7690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41C-414F-94FA-F544FFE18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822367"/>
        <c:axId val="1121819455"/>
      </c:lineChart>
      <c:catAx>
        <c:axId val="112182236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819455"/>
        <c:crosses val="autoZero"/>
        <c:auto val="1"/>
        <c:lblAlgn val="ctr"/>
        <c:lblOffset val="100"/>
        <c:noMultiLvlLbl val="0"/>
      </c:catAx>
      <c:valAx>
        <c:axId val="112181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82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169719</xdr:colOff>
      <xdr:row>1</xdr:row>
      <xdr:rowOff>56805</xdr:rowOff>
    </xdr:from>
    <xdr:to>
      <xdr:col>12</xdr:col>
      <xdr:colOff>207818</xdr:colOff>
      <xdr:row>12</xdr:row>
      <xdr:rowOff>13855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94219" y="275880"/>
          <a:ext cx="4210049" cy="2252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/>
            <a:t>Potražnja za šetomjesečno</a:t>
          </a:r>
          <a:r>
            <a:rPr lang="hr-HR" sz="1100" baseline="0"/>
            <a:t> razdoblje 3600 komada, trošak pojedine narudžbe je 200 kn, a trošak držanja zaliha za to razdoblje 25 kn po komadu. Radi se o haljinama :)</a:t>
          </a:r>
        </a:p>
        <a:p>
          <a:endParaRPr lang="hr-HR" sz="1100" baseline="0"/>
        </a:p>
        <a:p>
          <a:r>
            <a:rPr lang="hr-HR" sz="1100" baseline="0"/>
            <a:t>Problem, osim formulom, riješite i solverom, kao i primjenom alata Data Table.</a:t>
          </a:r>
          <a:endParaRPr lang="hr-H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5</xdr:row>
          <xdr:rowOff>57150</xdr:rowOff>
        </xdr:from>
        <xdr:to>
          <xdr:col>5</xdr:col>
          <xdr:colOff>161925</xdr:colOff>
          <xdr:row>7</xdr:row>
          <xdr:rowOff>171450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315192</xdr:colOff>
      <xdr:row>14</xdr:row>
      <xdr:rowOff>13854</xdr:rowOff>
    </xdr:from>
    <xdr:to>
      <xdr:col>10</xdr:col>
      <xdr:colOff>606137</xdr:colOff>
      <xdr:row>26</xdr:row>
      <xdr:rowOff>96982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19</xdr:col>
      <xdr:colOff>387754</xdr:colOff>
      <xdr:row>31</xdr:row>
      <xdr:rowOff>162792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0364932" y="2918114"/>
          <a:ext cx="4544117" cy="38429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/>
            <a:t>Trgovina</a:t>
          </a:r>
          <a:r>
            <a:rPr lang="hr-HR" sz="1100" baseline="0"/>
            <a:t> Sumrak </a:t>
          </a:r>
          <a:r>
            <a:rPr lang="hr-HR" sz="1100"/>
            <a:t>prodaje rashladne vitrine</a:t>
          </a:r>
          <a:r>
            <a:rPr lang="hr-HR" sz="1100" baseline="0"/>
            <a:t>. </a:t>
          </a:r>
          <a:r>
            <a:rPr lang="hr-HR" sz="1100"/>
            <a:t>rocijenjena</a:t>
          </a:r>
          <a:r>
            <a:rPr lang="hr-HR" sz="1100" baseline="0"/>
            <a:t> godišnja potražnja je 1200 komada.</a:t>
          </a:r>
        </a:p>
        <a:p>
          <a:endParaRPr lang="hr-HR" sz="1100" baseline="0"/>
        </a:p>
        <a:p>
          <a:r>
            <a:rPr lang="hr-HR" sz="1100" baseline="0"/>
            <a:t>Trošak narudžbe je 3200 kn, a godišnji trošak držanja zaliha 12 kn po komadu.</a:t>
          </a:r>
        </a:p>
        <a:p>
          <a:endParaRPr lang="hr-HR" sz="1100" baseline="0"/>
        </a:p>
        <a:p>
          <a:r>
            <a:rPr lang="hr-HR" sz="1100" baseline="0"/>
            <a:t>Odredite optimalnu količinu narudžbe, tj. onu pri kojoj su ukupni troškovi zaliha najniži (EOQ). Možete koristiti formulu ili Solver.</a:t>
          </a:r>
        </a:p>
        <a:p>
          <a:endParaRPr lang="hr-HR" sz="1100" baseline="0"/>
        </a:p>
        <a:p>
          <a:r>
            <a:rPr lang="hr-HR" sz="1100" baseline="0"/>
            <a:t>Svakako trebate postaviti izračun u kojemu se ukupni troškovi računaju na temelju unesene količine pojedine narudžbe. (Treba vam za nastavak)</a:t>
          </a:r>
        </a:p>
        <a:p>
          <a:endParaRPr lang="hr-HR" sz="1100" baseline="0"/>
        </a:p>
        <a:p>
          <a:r>
            <a:rPr lang="hr-HR" sz="1100" baseline="0"/>
            <a:t>Odredite točku narudžbe ako je vrijeme potrebno od narudžbe do dostave 12 dana.</a:t>
          </a:r>
        </a:p>
        <a:p>
          <a:endParaRPr lang="hr-HR" sz="1100" baseline="0"/>
        </a:p>
        <a:p>
          <a:r>
            <a:rPr lang="hr-HR" sz="1100" baseline="0"/>
            <a:t>Napravite dvodimenzionalnu  tablicu pomoću alata Data table u kojoj proučavate promjenu troškova zaliha za količine narudžbe  od 600 do 1200 (korak od 100), te za trošak držanja po jedinici od 11 do 14kn.</a:t>
          </a:r>
        </a:p>
        <a:p>
          <a:endParaRPr lang="hr-H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223289</xdr:colOff>
      <xdr:row>0</xdr:row>
      <xdr:rowOff>129309</xdr:rowOff>
    </xdr:from>
    <xdr:to>
      <xdr:col>10</xdr:col>
      <xdr:colOff>665018</xdr:colOff>
      <xdr:row>18</xdr:row>
      <xdr:rowOff>27709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114300</xdr:rowOff>
        </xdr:from>
        <xdr:to>
          <xdr:col>4</xdr:col>
          <xdr:colOff>1114425</xdr:colOff>
          <xdr:row>6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169719</xdr:colOff>
      <xdr:row>1</xdr:row>
      <xdr:rowOff>56805</xdr:rowOff>
    </xdr:from>
    <xdr:to>
      <xdr:col>12</xdr:col>
      <xdr:colOff>207818</xdr:colOff>
      <xdr:row>12</xdr:row>
      <xdr:rowOff>13855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233555" y="278478"/>
          <a:ext cx="4319154" cy="195210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r-HR" sz="1100"/>
            <a:t>Potražnja za šetomjesečno</a:t>
          </a:r>
          <a:r>
            <a:rPr lang="hr-HR" sz="1100" baseline="0"/>
            <a:t> razdoblje 3600 komada, trošak pojedine narudžbe je 200 kn, a trošak držanja zaliha za to razdoblje 25 kn po komadu. Radi se o haljinama :)</a:t>
          </a:r>
        </a:p>
        <a:p>
          <a:endParaRPr lang="hr-HR" sz="1100" baseline="0"/>
        </a:p>
        <a:p>
          <a:r>
            <a:rPr lang="hr-HR" sz="1100" baseline="0"/>
            <a:t>Problem, osim formulom, riješite i solverom, kao i primjenom alata Data Table.</a:t>
          </a:r>
          <a:endParaRPr lang="hr-H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5</xdr:row>
          <xdr:rowOff>57150</xdr:rowOff>
        </xdr:from>
        <xdr:to>
          <xdr:col>5</xdr:col>
          <xdr:colOff>161925</xdr:colOff>
          <xdr:row>7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315191</xdr:colOff>
      <xdr:row>14</xdr:row>
      <xdr:rowOff>13854</xdr:rowOff>
    </xdr:from>
    <xdr:to>
      <xdr:col>14</xdr:col>
      <xdr:colOff>320385</xdr:colOff>
      <xdr:row>28</xdr:row>
      <xdr:rowOff>8660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w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CB68-475A-4450-B485-D759DA0A9579}">
  <dimension ref="B2:K65"/>
  <sheetViews>
    <sheetView topLeftCell="A8" zoomScale="110" zoomScaleNormal="110" workbookViewId="0">
      <selection activeCell="K35" sqref="K35"/>
    </sheetView>
  </sheetViews>
  <sheetFormatPr defaultColWidth="10.42578125" defaultRowHeight="17.45" customHeight="1"/>
  <cols>
    <col min="1" max="1" width="5.7109375" customWidth="1"/>
    <col min="2" max="2" width="30.5703125" customWidth="1"/>
    <col min="4" max="4" width="15.28515625" customWidth="1"/>
  </cols>
  <sheetData>
    <row r="2" spans="2:4" ht="17.45" customHeight="1">
      <c r="B2" t="s">
        <v>0</v>
      </c>
      <c r="C2">
        <v>360</v>
      </c>
    </row>
    <row r="3" spans="2:4" ht="17.45" customHeight="1">
      <c r="B3" t="s">
        <v>1</v>
      </c>
      <c r="C3">
        <v>1200</v>
      </c>
    </row>
    <row r="4" spans="2:4" ht="17.45" customHeight="1">
      <c r="B4" t="s">
        <v>2</v>
      </c>
      <c r="C4">
        <v>3200</v>
      </c>
    </row>
    <row r="5" spans="2:4" ht="17.45" customHeight="1">
      <c r="B5" t="s">
        <v>3</v>
      </c>
      <c r="C5">
        <v>12</v>
      </c>
    </row>
    <row r="7" spans="2:4" ht="17.45" customHeight="1">
      <c r="B7" s="14" t="s">
        <v>4</v>
      </c>
      <c r="C7">
        <f>SQRT(2*C3*C4/C5)</f>
        <v>800</v>
      </c>
    </row>
    <row r="8" spans="2:4" ht="17.45" customHeight="1" thickBot="1"/>
    <row r="9" spans="2:4" ht="17.45" customHeight="1" thickTop="1" thickBot="1">
      <c r="B9" s="15" t="s">
        <v>5</v>
      </c>
      <c r="C9" s="17">
        <v>200</v>
      </c>
    </row>
    <row r="10" spans="2:4" ht="8.4499999999999993" customHeight="1" thickTop="1" thickBot="1">
      <c r="B10" s="15"/>
      <c r="C10" s="15"/>
    </row>
    <row r="11" spans="2:4" ht="17.45" customHeight="1" thickTop="1" thickBot="1">
      <c r="B11" s="15" t="s">
        <v>6</v>
      </c>
      <c r="C11" s="16">
        <f>C9/2*C5+C3/C9*C4</f>
        <v>20400</v>
      </c>
    </row>
    <row r="12" spans="2:4" ht="17.45" customHeight="1" thickTop="1"/>
    <row r="15" spans="2:4" ht="17.45" customHeight="1">
      <c r="C15" s="18" t="s">
        <v>7</v>
      </c>
      <c r="D15" s="19">
        <f>C11</f>
        <v>20400</v>
      </c>
    </row>
    <row r="16" spans="2:4" ht="17.45" customHeight="1">
      <c r="C16">
        <v>50</v>
      </c>
      <c r="D16" s="20">
        <f t="dataTable" ref="D16:D65" dt2D="0" dtr="0" r1="C9"/>
        <v>77100</v>
      </c>
    </row>
    <row r="17" spans="3:11" ht="17.45" customHeight="1">
      <c r="C17">
        <v>100</v>
      </c>
      <c r="D17" s="20">
        <v>39000</v>
      </c>
    </row>
    <row r="18" spans="3:11" ht="17.45" customHeight="1">
      <c r="C18">
        <v>150</v>
      </c>
      <c r="D18" s="20">
        <v>26500</v>
      </c>
    </row>
    <row r="19" spans="3:11" ht="17.45" customHeight="1">
      <c r="C19">
        <v>200</v>
      </c>
      <c r="D19" s="20">
        <v>20400</v>
      </c>
    </row>
    <row r="20" spans="3:11" ht="17.45" customHeight="1">
      <c r="C20">
        <v>250</v>
      </c>
      <c r="D20" s="20">
        <v>16860</v>
      </c>
    </row>
    <row r="21" spans="3:11" ht="17.45" customHeight="1">
      <c r="C21">
        <v>300</v>
      </c>
      <c r="D21" s="20">
        <v>14600</v>
      </c>
    </row>
    <row r="22" spans="3:11" ht="17.45" customHeight="1">
      <c r="C22">
        <v>350</v>
      </c>
      <c r="D22" s="20">
        <v>13071.428571428571</v>
      </c>
    </row>
    <row r="23" spans="3:11" ht="17.45" customHeight="1">
      <c r="C23">
        <v>400</v>
      </c>
      <c r="D23" s="20">
        <v>12000</v>
      </c>
    </row>
    <row r="24" spans="3:11" ht="17.45" customHeight="1">
      <c r="C24">
        <v>450</v>
      </c>
      <c r="D24" s="20">
        <v>11233.333333333332</v>
      </c>
    </row>
    <row r="25" spans="3:11" ht="17.45" customHeight="1">
      <c r="C25">
        <v>500</v>
      </c>
      <c r="D25" s="20">
        <v>10680</v>
      </c>
    </row>
    <row r="26" spans="3:11" ht="17.45" customHeight="1">
      <c r="C26">
        <v>550</v>
      </c>
      <c r="D26" s="20">
        <v>10281.81818181818</v>
      </c>
    </row>
    <row r="27" spans="3:11" ht="17.45" customHeight="1">
      <c r="C27">
        <v>600</v>
      </c>
      <c r="D27" s="20">
        <v>10000</v>
      </c>
    </row>
    <row r="28" spans="3:11" ht="17.45" customHeight="1">
      <c r="C28">
        <v>650</v>
      </c>
      <c r="D28" s="20">
        <v>9807.6923076923085</v>
      </c>
    </row>
    <row r="29" spans="3:11" ht="17.45" customHeight="1">
      <c r="C29">
        <v>700</v>
      </c>
      <c r="D29" s="20">
        <v>9685.7142857142862</v>
      </c>
    </row>
    <row r="30" spans="3:11" ht="17.45" customHeight="1">
      <c r="C30">
        <v>750</v>
      </c>
      <c r="D30" s="20">
        <v>9620</v>
      </c>
      <c r="F30" s="21" t="s">
        <v>8</v>
      </c>
      <c r="G30" s="21"/>
      <c r="H30" s="21"/>
      <c r="I30" s="21"/>
      <c r="J30" s="21"/>
      <c r="K30" s="21"/>
    </row>
    <row r="31" spans="3:11" ht="17.45" customHeight="1">
      <c r="C31">
        <v>800</v>
      </c>
      <c r="D31" s="20">
        <v>9600</v>
      </c>
      <c r="F31" s="21"/>
      <c r="G31" s="21"/>
      <c r="H31" s="21"/>
      <c r="I31" s="21"/>
      <c r="J31" s="21"/>
      <c r="K31" s="21"/>
    </row>
    <row r="32" spans="3:11" ht="17.45" customHeight="1">
      <c r="C32">
        <v>850</v>
      </c>
      <c r="D32" s="20">
        <v>9617.6470588235297</v>
      </c>
    </row>
    <row r="33" spans="3:8" ht="17.45" customHeight="1">
      <c r="C33">
        <v>900</v>
      </c>
      <c r="D33" s="20">
        <v>9666.6666666666661</v>
      </c>
      <c r="F33" s="22" t="s">
        <v>9</v>
      </c>
      <c r="G33" s="22"/>
      <c r="H33">
        <v>5</v>
      </c>
    </row>
    <row r="34" spans="3:8" ht="17.45" customHeight="1">
      <c r="C34">
        <v>950</v>
      </c>
      <c r="D34" s="20">
        <v>9742.105263157895</v>
      </c>
      <c r="F34" s="23" t="s">
        <v>10</v>
      </c>
      <c r="G34" s="23"/>
      <c r="H34">
        <f>C3/C2*H33+H36</f>
        <v>36.666666666666671</v>
      </c>
    </row>
    <row r="35" spans="3:8" ht="17.45" customHeight="1">
      <c r="C35">
        <v>1000</v>
      </c>
      <c r="D35" s="20">
        <v>9840</v>
      </c>
    </row>
    <row r="36" spans="3:8" ht="17.45" customHeight="1">
      <c r="C36">
        <v>1050</v>
      </c>
      <c r="D36" s="20">
        <v>9957.1428571428569</v>
      </c>
      <c r="F36" s="23" t="s">
        <v>11</v>
      </c>
      <c r="G36" s="23"/>
      <c r="H36">
        <v>20</v>
      </c>
    </row>
    <row r="37" spans="3:8" ht="17.45" customHeight="1">
      <c r="C37">
        <v>1100</v>
      </c>
      <c r="D37" s="20">
        <v>10090.90909090909</v>
      </c>
    </row>
    <row r="38" spans="3:8" ht="17.45" customHeight="1">
      <c r="C38">
        <v>1150</v>
      </c>
      <c r="D38" s="20">
        <v>10239.130434782608</v>
      </c>
    </row>
    <row r="39" spans="3:8" ht="17.45" customHeight="1">
      <c r="C39">
        <v>1200</v>
      </c>
      <c r="D39" s="20">
        <v>10400</v>
      </c>
    </row>
    <row r="40" spans="3:8" ht="17.45" customHeight="1">
      <c r="C40">
        <v>1250</v>
      </c>
      <c r="D40" s="20">
        <v>10572</v>
      </c>
    </row>
    <row r="41" spans="3:8" ht="17.45" customHeight="1">
      <c r="C41">
        <v>1300</v>
      </c>
      <c r="D41" s="20">
        <v>10753.846153846154</v>
      </c>
    </row>
    <row r="42" spans="3:8" ht="17.45" customHeight="1">
      <c r="C42">
        <v>1350</v>
      </c>
      <c r="D42" s="20">
        <v>10944.444444444445</v>
      </c>
    </row>
    <row r="43" spans="3:8" ht="17.45" customHeight="1">
      <c r="C43">
        <v>1400</v>
      </c>
      <c r="D43" s="20">
        <v>11142.857142857143</v>
      </c>
    </row>
    <row r="44" spans="3:8" ht="17.45" customHeight="1">
      <c r="C44">
        <v>1450</v>
      </c>
      <c r="D44" s="20">
        <v>11348.275862068966</v>
      </c>
    </row>
    <row r="45" spans="3:8" ht="17.45" customHeight="1">
      <c r="C45">
        <v>1500</v>
      </c>
      <c r="D45" s="20">
        <v>11560</v>
      </c>
    </row>
    <row r="46" spans="3:8" ht="17.45" customHeight="1">
      <c r="C46">
        <v>1550</v>
      </c>
      <c r="D46" s="20">
        <v>11777.41935483871</v>
      </c>
    </row>
    <row r="47" spans="3:8" ht="17.45" customHeight="1">
      <c r="C47">
        <v>1600</v>
      </c>
      <c r="D47" s="20">
        <v>12000</v>
      </c>
    </row>
    <row r="48" spans="3:8" ht="17.45" customHeight="1">
      <c r="C48">
        <v>1650</v>
      </c>
      <c r="D48" s="20">
        <v>12227.272727272728</v>
      </c>
    </row>
    <row r="49" spans="3:4" ht="17.45" customHeight="1">
      <c r="C49">
        <v>1700</v>
      </c>
      <c r="D49" s="20">
        <v>12458.823529411766</v>
      </c>
    </row>
    <row r="50" spans="3:4" ht="17.45" customHeight="1">
      <c r="C50">
        <v>1750</v>
      </c>
      <c r="D50" s="20">
        <v>12694.285714285714</v>
      </c>
    </row>
    <row r="51" spans="3:4" ht="17.45" customHeight="1">
      <c r="C51">
        <v>1800</v>
      </c>
      <c r="D51" s="20">
        <v>12933.333333333332</v>
      </c>
    </row>
    <row r="52" spans="3:4" ht="17.45" customHeight="1">
      <c r="C52">
        <v>1850</v>
      </c>
      <c r="D52" s="20">
        <v>13175.675675675677</v>
      </c>
    </row>
    <row r="53" spans="3:4" ht="17.45" customHeight="1">
      <c r="C53">
        <v>1900</v>
      </c>
      <c r="D53" s="20">
        <v>13421.052631578947</v>
      </c>
    </row>
    <row r="54" spans="3:4" ht="17.45" customHeight="1">
      <c r="C54">
        <v>1950</v>
      </c>
      <c r="D54" s="20">
        <v>13669.23076923077</v>
      </c>
    </row>
    <row r="55" spans="3:4" ht="17.45" customHeight="1">
      <c r="C55">
        <v>2000</v>
      </c>
      <c r="D55" s="20">
        <v>13920</v>
      </c>
    </row>
    <row r="56" spans="3:4" ht="17.45" customHeight="1">
      <c r="C56">
        <v>2050</v>
      </c>
      <c r="D56" s="20">
        <v>14173.170731707316</v>
      </c>
    </row>
    <row r="57" spans="3:4" ht="17.45" customHeight="1">
      <c r="C57">
        <v>2100</v>
      </c>
      <c r="D57" s="20">
        <v>14428.571428571428</v>
      </c>
    </row>
    <row r="58" spans="3:4" ht="17.45" customHeight="1">
      <c r="C58">
        <v>2150</v>
      </c>
      <c r="D58" s="20">
        <v>14686.046511627907</v>
      </c>
    </row>
    <row r="59" spans="3:4" ht="17.45" customHeight="1">
      <c r="C59">
        <v>2200</v>
      </c>
      <c r="D59" s="20">
        <v>14945.454545454546</v>
      </c>
    </row>
    <row r="60" spans="3:4" ht="17.45" customHeight="1">
      <c r="C60">
        <v>2250</v>
      </c>
      <c r="D60" s="20">
        <v>15206.666666666666</v>
      </c>
    </row>
    <row r="61" spans="3:4" ht="17.45" customHeight="1">
      <c r="C61">
        <v>2300</v>
      </c>
      <c r="D61" s="20">
        <v>15469.565217391304</v>
      </c>
    </row>
    <row r="62" spans="3:4" ht="17.45" customHeight="1">
      <c r="C62">
        <v>2350</v>
      </c>
      <c r="D62" s="20">
        <v>15734.04255319149</v>
      </c>
    </row>
    <row r="63" spans="3:4" ht="17.45" customHeight="1">
      <c r="C63">
        <v>2400</v>
      </c>
      <c r="D63" s="20">
        <v>16000</v>
      </c>
    </row>
    <row r="64" spans="3:4" ht="17.45" customHeight="1">
      <c r="C64">
        <v>2450</v>
      </c>
      <c r="D64" s="20">
        <v>16267.34693877551</v>
      </c>
    </row>
    <row r="65" spans="3:4" ht="17.45" customHeight="1">
      <c r="C65">
        <v>2500</v>
      </c>
      <c r="D65" s="20">
        <v>16536</v>
      </c>
    </row>
  </sheetData>
  <mergeCells count="4">
    <mergeCell ref="F30:K31"/>
    <mergeCell ref="F33:G33"/>
    <mergeCell ref="F34:G34"/>
    <mergeCell ref="F36:G36"/>
  </mergeCells>
  <conditionalFormatting sqref="D16:D65">
    <cfRule type="top10" dxfId="1" priority="1" bottom="1" rank="1"/>
    <cfRule type="dataBar" priority="2">
      <dataBar>
        <cfvo type="min"/>
        <cfvo type="max"/>
        <color theme="6" tint="0.59999389629810485"/>
      </dataBar>
      <extLst>
        <ext xmlns:x14="http://schemas.microsoft.com/office/spreadsheetml/2009/9/main" uri="{B025F937-C7B1-47D3-B67F-A62EFF666E3E}">
          <x14:id>{22424328-0612-49D3-982A-D96037E89F17}</x14:id>
        </ext>
      </extLst>
    </cfRule>
  </conditionalFormatting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3" r:id="rId3">
          <objectPr defaultSize="0" autoPict="0" r:id="rId4">
            <anchor moveWithCells="1" sizeWithCells="1">
              <from>
                <xdr:col>3</xdr:col>
                <xdr:colOff>219075</xdr:colOff>
                <xdr:row>5</xdr:row>
                <xdr:rowOff>57150</xdr:rowOff>
              </from>
              <to>
                <xdr:col>5</xdr:col>
                <xdr:colOff>161925</xdr:colOff>
                <xdr:row>7</xdr:row>
                <xdr:rowOff>171450</xdr:rowOff>
              </to>
            </anchor>
          </objectPr>
        </oleObject>
      </mc:Choice>
      <mc:Fallback>
        <oleObject progId="Equation.DSMT4" shapeId="3073" r:id="rId3"/>
      </mc:Fallback>
    </mc:AlternateContent>
  </oleObjec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24328-0612-49D3-982A-D96037E89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D16:D65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F1B-29C9-4518-961B-CA8708A6E9C7}">
  <dimension ref="B1:E21"/>
  <sheetViews>
    <sheetView showGridLines="0" tabSelected="1" zoomScale="110" zoomScaleNormal="110" workbookViewId="0">
      <selection activeCell="I27" sqref="I27"/>
    </sheetView>
  </sheetViews>
  <sheetFormatPr defaultColWidth="11.42578125" defaultRowHeight="15.6" customHeight="1"/>
  <cols>
    <col min="1" max="1" width="4" style="1" customWidth="1"/>
    <col min="2" max="2" width="15.140625" style="1" customWidth="1"/>
    <col min="3" max="3" width="16.85546875" style="1" customWidth="1"/>
    <col min="4" max="4" width="14.85546875" style="1" customWidth="1"/>
    <col min="5" max="5" width="17.85546875" style="1" customWidth="1"/>
    <col min="6" max="6" width="18.5703125" style="1" customWidth="1"/>
    <col min="7" max="7" width="18.28515625" style="1" customWidth="1"/>
    <col min="8" max="16384" width="11.42578125" style="1"/>
  </cols>
  <sheetData>
    <row r="1" spans="2:5" ht="18" customHeight="1">
      <c r="B1" s="25"/>
      <c r="C1" s="25"/>
      <c r="D1" s="25"/>
    </row>
    <row r="2" spans="2:5" ht="18" customHeight="1">
      <c r="B2" s="24" t="s">
        <v>12</v>
      </c>
      <c r="C2" s="24"/>
      <c r="D2" s="1">
        <v>100</v>
      </c>
    </row>
    <row r="3" spans="2:5" ht="18" customHeight="1">
      <c r="B3" s="24" t="s">
        <v>13</v>
      </c>
      <c r="C3" s="24"/>
      <c r="D3" s="1">
        <v>1000</v>
      </c>
    </row>
    <row r="4" spans="2:5" ht="18" customHeight="1">
      <c r="B4" s="24" t="s">
        <v>14</v>
      </c>
      <c r="C4" s="24"/>
      <c r="D4" s="2">
        <v>20</v>
      </c>
    </row>
    <row r="5" spans="2:5" ht="18" customHeight="1">
      <c r="B5" s="24" t="s">
        <v>15</v>
      </c>
      <c r="C5" s="24"/>
      <c r="D5" s="2">
        <v>100</v>
      </c>
    </row>
    <row r="6" spans="2:5" ht="18" customHeight="1">
      <c r="B6" s="24" t="s">
        <v>16</v>
      </c>
      <c r="C6" s="24"/>
      <c r="D6" s="3">
        <f>SQRT((2*D5*D3)/D4)</f>
        <v>100</v>
      </c>
    </row>
    <row r="7" spans="2:5" ht="18" customHeight="1"/>
    <row r="8" spans="2:5" ht="43.5" customHeight="1">
      <c r="B8" s="4" t="s">
        <v>17</v>
      </c>
      <c r="C8" s="13" t="s">
        <v>18</v>
      </c>
      <c r="D8" s="12" t="s">
        <v>19</v>
      </c>
      <c r="E8" s="11" t="s">
        <v>20</v>
      </c>
    </row>
    <row r="9" spans="2:5" ht="15.6" customHeight="1">
      <c r="B9" s="5">
        <v>20</v>
      </c>
      <c r="C9" s="7">
        <f>B9/2*$D$4</f>
        <v>200</v>
      </c>
      <c r="D9" s="7">
        <f t="shared" ref="D9:D18" si="0">Potraznja/B9*TN</f>
        <v>5000</v>
      </c>
      <c r="E9" s="9">
        <f t="shared" ref="E9:E18" si="1">C9+D9</f>
        <v>5200</v>
      </c>
    </row>
    <row r="10" spans="2:5" ht="15.6" customHeight="1">
      <c r="B10" s="6">
        <v>40</v>
      </c>
      <c r="C10" s="8">
        <f t="shared" ref="C10:C18" si="2">B10/2*$D$4</f>
        <v>400</v>
      </c>
      <c r="D10" s="8">
        <f t="shared" si="0"/>
        <v>2500</v>
      </c>
      <c r="E10" s="10">
        <f t="shared" si="1"/>
        <v>2900</v>
      </c>
    </row>
    <row r="11" spans="2:5" ht="15.6" customHeight="1">
      <c r="B11" s="6">
        <v>60</v>
      </c>
      <c r="C11" s="8">
        <f t="shared" si="2"/>
        <v>600</v>
      </c>
      <c r="D11" s="8">
        <f t="shared" si="0"/>
        <v>1666.6666666666667</v>
      </c>
      <c r="E11" s="10">
        <f t="shared" si="1"/>
        <v>2266.666666666667</v>
      </c>
    </row>
    <row r="12" spans="2:5" ht="15.6" customHeight="1">
      <c r="B12" s="6">
        <v>80</v>
      </c>
      <c r="C12" s="8">
        <f t="shared" si="2"/>
        <v>800</v>
      </c>
      <c r="D12" s="8">
        <f t="shared" si="0"/>
        <v>1250</v>
      </c>
      <c r="E12" s="10">
        <f t="shared" si="1"/>
        <v>2050</v>
      </c>
    </row>
    <row r="13" spans="2:5" ht="15.6" customHeight="1">
      <c r="B13" s="6">
        <v>100</v>
      </c>
      <c r="C13" s="8">
        <f t="shared" si="2"/>
        <v>1000</v>
      </c>
      <c r="D13" s="8">
        <f t="shared" si="0"/>
        <v>1000</v>
      </c>
      <c r="E13" s="10">
        <f t="shared" si="1"/>
        <v>2000</v>
      </c>
    </row>
    <row r="14" spans="2:5" ht="15.6" customHeight="1">
      <c r="B14" s="6">
        <v>120</v>
      </c>
      <c r="C14" s="8">
        <f t="shared" si="2"/>
        <v>1200</v>
      </c>
      <c r="D14" s="8">
        <f t="shared" si="0"/>
        <v>833.33333333333337</v>
      </c>
      <c r="E14" s="10">
        <f t="shared" si="1"/>
        <v>2033.3333333333335</v>
      </c>
    </row>
    <row r="15" spans="2:5" ht="15.6" customHeight="1">
      <c r="B15" s="6">
        <v>140</v>
      </c>
      <c r="C15" s="8">
        <f t="shared" si="2"/>
        <v>1400</v>
      </c>
      <c r="D15" s="8">
        <f t="shared" si="0"/>
        <v>714.28571428571433</v>
      </c>
      <c r="E15" s="10">
        <f t="shared" si="1"/>
        <v>2114.2857142857142</v>
      </c>
    </row>
    <row r="16" spans="2:5" ht="15.6" customHeight="1">
      <c r="B16" s="6">
        <v>160</v>
      </c>
      <c r="C16" s="8">
        <f t="shared" si="2"/>
        <v>1600</v>
      </c>
      <c r="D16" s="8">
        <f t="shared" si="0"/>
        <v>625</v>
      </c>
      <c r="E16" s="10">
        <f t="shared" si="1"/>
        <v>2225</v>
      </c>
    </row>
    <row r="17" spans="2:5" ht="15.6" customHeight="1">
      <c r="B17" s="6">
        <v>180</v>
      </c>
      <c r="C17" s="8">
        <f t="shared" si="2"/>
        <v>1800</v>
      </c>
      <c r="D17" s="8">
        <f t="shared" si="0"/>
        <v>555.55555555555554</v>
      </c>
      <c r="E17" s="10">
        <f t="shared" si="1"/>
        <v>2355.5555555555557</v>
      </c>
    </row>
    <row r="18" spans="2:5" ht="15.6" customHeight="1">
      <c r="B18" s="6">
        <v>200</v>
      </c>
      <c r="C18" s="8">
        <f t="shared" si="2"/>
        <v>2000</v>
      </c>
      <c r="D18" s="8">
        <f t="shared" si="0"/>
        <v>500</v>
      </c>
      <c r="E18" s="10">
        <f t="shared" si="1"/>
        <v>2500</v>
      </c>
    </row>
    <row r="21" spans="2:5" ht="15.6" customHeight="1">
      <c r="C21"/>
    </row>
  </sheetData>
  <mergeCells count="6">
    <mergeCell ref="B6:C6"/>
    <mergeCell ref="B1:D1"/>
    <mergeCell ref="B2:C2"/>
    <mergeCell ref="B3:C3"/>
    <mergeCell ref="B4:C4"/>
    <mergeCell ref="B5:C5"/>
  </mergeCells>
  <conditionalFormatting sqref="E9:E18">
    <cfRule type="dataBar" priority="1">
      <dataBar>
        <cfvo type="min"/>
        <cfvo type="max"/>
        <color theme="7" tint="0.79998168889431442"/>
      </dataBar>
      <extLst>
        <ext xmlns:x14="http://schemas.microsoft.com/office/spreadsheetml/2009/9/main" uri="{B025F937-C7B1-47D3-B67F-A62EFF666E3E}">
          <x14:id>{5C8AD8C8-83A2-4EDC-A4CE-1F316466A8E9}</x14:id>
        </ext>
      </extLst>
    </cfRule>
  </conditionalFormatting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4</xdr:col>
                <xdr:colOff>95250</xdr:colOff>
                <xdr:row>4</xdr:row>
                <xdr:rowOff>114300</xdr:rowOff>
              </from>
              <to>
                <xdr:col>4</xdr:col>
                <xdr:colOff>1114425</xdr:colOff>
                <xdr:row>6</xdr:row>
                <xdr:rowOff>57150</xdr:rowOff>
              </to>
            </anchor>
          </objectPr>
        </oleObject>
      </mc:Choice>
      <mc:Fallback>
        <oleObject progId="Equation.DSMT4" shapeId="1025" r:id="rId3"/>
      </mc:Fallback>
    </mc:AlternateContent>
  </oleObjec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8AD8C8-83A2-4EDC-A4CE-1F316466A8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C38E-8CBF-4B05-AB4E-69443FD0AE55}">
  <dimension ref="B2:K65"/>
  <sheetViews>
    <sheetView zoomScale="110" zoomScaleNormal="110" workbookViewId="0">
      <selection activeCell="P11" sqref="P11"/>
    </sheetView>
  </sheetViews>
  <sheetFormatPr defaultColWidth="10.42578125" defaultRowHeight="17.45" customHeight="1"/>
  <cols>
    <col min="1" max="1" width="5.7109375" customWidth="1"/>
    <col min="2" max="2" width="30.5703125" customWidth="1"/>
    <col min="4" max="4" width="15.28515625" customWidth="1"/>
  </cols>
  <sheetData>
    <row r="2" spans="2:4" ht="17.45" customHeight="1">
      <c r="B2" t="s">
        <v>0</v>
      </c>
      <c r="C2">
        <v>180</v>
      </c>
    </row>
    <row r="3" spans="2:4" ht="17.45" customHeight="1">
      <c r="B3" t="s">
        <v>1</v>
      </c>
      <c r="C3">
        <v>3600</v>
      </c>
    </row>
    <row r="4" spans="2:4" ht="17.45" customHeight="1">
      <c r="B4" t="s">
        <v>2</v>
      </c>
      <c r="C4">
        <v>200</v>
      </c>
    </row>
    <row r="5" spans="2:4" ht="17.45" customHeight="1">
      <c r="B5" t="s">
        <v>3</v>
      </c>
      <c r="C5">
        <v>25</v>
      </c>
    </row>
    <row r="7" spans="2:4" ht="17.45" customHeight="1">
      <c r="B7" s="14" t="s">
        <v>4</v>
      </c>
      <c r="C7">
        <f>SQRT(2*C3*C4/C5)</f>
        <v>240</v>
      </c>
    </row>
    <row r="8" spans="2:4" ht="17.45" customHeight="1" thickBot="1"/>
    <row r="9" spans="2:4" ht="17.45" customHeight="1" thickTop="1" thickBot="1">
      <c r="B9" s="15" t="s">
        <v>5</v>
      </c>
      <c r="C9" s="17">
        <v>50</v>
      </c>
    </row>
    <row r="10" spans="2:4" ht="8.4499999999999993" customHeight="1" thickTop="1" thickBot="1">
      <c r="B10" s="15"/>
      <c r="C10" s="15"/>
    </row>
    <row r="11" spans="2:4" ht="17.45" customHeight="1" thickTop="1" thickBot="1">
      <c r="B11" s="15" t="s">
        <v>6</v>
      </c>
      <c r="C11" s="16">
        <f>C9/2*C5+C3/C9*C4</f>
        <v>15025</v>
      </c>
    </row>
    <row r="12" spans="2:4" ht="17.45" customHeight="1" thickTop="1"/>
    <row r="15" spans="2:4" ht="17.45" customHeight="1">
      <c r="C15" s="18" t="s">
        <v>7</v>
      </c>
      <c r="D15" s="19">
        <f>C11</f>
        <v>15025</v>
      </c>
    </row>
    <row r="16" spans="2:4" ht="17.45" customHeight="1">
      <c r="C16">
        <v>10</v>
      </c>
      <c r="D16" s="20">
        <f t="dataTable" ref="D16:D65" dt2D="0" dtr="0" r1="C9"/>
        <v>72125</v>
      </c>
    </row>
    <row r="17" spans="3:11" ht="17.45" customHeight="1">
      <c r="C17">
        <v>20</v>
      </c>
      <c r="D17" s="20">
        <v>36250</v>
      </c>
    </row>
    <row r="18" spans="3:11" ht="17.45" customHeight="1">
      <c r="C18">
        <v>30</v>
      </c>
      <c r="D18" s="20">
        <v>24375</v>
      </c>
    </row>
    <row r="19" spans="3:11" ht="17.45" customHeight="1">
      <c r="C19">
        <v>40</v>
      </c>
      <c r="D19" s="20">
        <v>18500</v>
      </c>
    </row>
    <row r="20" spans="3:11" ht="17.45" customHeight="1">
      <c r="C20">
        <v>50</v>
      </c>
      <c r="D20" s="20">
        <v>15025</v>
      </c>
    </row>
    <row r="21" spans="3:11" ht="17.45" customHeight="1">
      <c r="C21">
        <v>60</v>
      </c>
      <c r="D21" s="20">
        <v>12750</v>
      </c>
    </row>
    <row r="22" spans="3:11" ht="17.45" customHeight="1">
      <c r="C22">
        <v>70</v>
      </c>
      <c r="D22" s="20">
        <v>11160.714285714286</v>
      </c>
    </row>
    <row r="23" spans="3:11" ht="17.45" customHeight="1">
      <c r="C23">
        <v>80</v>
      </c>
      <c r="D23" s="20">
        <v>10000</v>
      </c>
    </row>
    <row r="24" spans="3:11" ht="17.45" customHeight="1">
      <c r="C24">
        <v>90</v>
      </c>
      <c r="D24" s="20">
        <v>9125</v>
      </c>
    </row>
    <row r="25" spans="3:11" ht="17.45" customHeight="1">
      <c r="C25">
        <v>100</v>
      </c>
      <c r="D25" s="20">
        <v>8450</v>
      </c>
    </row>
    <row r="26" spans="3:11" ht="17.45" customHeight="1">
      <c r="C26">
        <v>110</v>
      </c>
      <c r="D26" s="20">
        <v>7920.454545454545</v>
      </c>
    </row>
    <row r="27" spans="3:11" ht="17.45" customHeight="1">
      <c r="C27">
        <v>120</v>
      </c>
      <c r="D27" s="20">
        <v>7500</v>
      </c>
    </row>
    <row r="28" spans="3:11" ht="17.45" customHeight="1">
      <c r="C28">
        <v>130</v>
      </c>
      <c r="D28" s="20">
        <v>7163.461538461539</v>
      </c>
    </row>
    <row r="29" spans="3:11" ht="17.45" customHeight="1">
      <c r="C29">
        <v>140</v>
      </c>
      <c r="D29" s="20">
        <v>6892.8571428571431</v>
      </c>
    </row>
    <row r="30" spans="3:11" ht="17.45" customHeight="1">
      <c r="C30">
        <v>150</v>
      </c>
      <c r="D30" s="20">
        <v>6675</v>
      </c>
      <c r="F30" s="21" t="s">
        <v>8</v>
      </c>
      <c r="G30" s="21"/>
      <c r="H30" s="21"/>
      <c r="I30" s="21"/>
      <c r="J30" s="21"/>
      <c r="K30" s="21"/>
    </row>
    <row r="31" spans="3:11" ht="17.45" customHeight="1">
      <c r="C31">
        <v>160</v>
      </c>
      <c r="D31" s="20">
        <v>6500</v>
      </c>
      <c r="F31" s="21"/>
      <c r="G31" s="21"/>
      <c r="H31" s="21"/>
      <c r="I31" s="21"/>
      <c r="J31" s="21"/>
      <c r="K31" s="21"/>
    </row>
    <row r="32" spans="3:11" ht="17.45" customHeight="1">
      <c r="C32">
        <v>170</v>
      </c>
      <c r="D32" s="20">
        <v>6360.2941176470586</v>
      </c>
    </row>
    <row r="33" spans="3:8" ht="17.45" customHeight="1">
      <c r="C33">
        <v>180</v>
      </c>
      <c r="D33" s="20">
        <v>6250</v>
      </c>
      <c r="F33" s="22" t="s">
        <v>9</v>
      </c>
      <c r="G33" s="22"/>
      <c r="H33">
        <v>5</v>
      </c>
    </row>
    <row r="34" spans="3:8" ht="17.45" customHeight="1">
      <c r="C34">
        <v>190</v>
      </c>
      <c r="D34" s="20">
        <v>6164.4736842105258</v>
      </c>
      <c r="F34" s="23" t="s">
        <v>10</v>
      </c>
      <c r="G34" s="23"/>
      <c r="H34">
        <f>C3/C2*H33+H36</f>
        <v>120</v>
      </c>
    </row>
    <row r="35" spans="3:8" ht="17.45" customHeight="1">
      <c r="C35">
        <v>200</v>
      </c>
      <c r="D35" s="20">
        <v>6100</v>
      </c>
    </row>
    <row r="36" spans="3:8" ht="17.45" customHeight="1">
      <c r="C36">
        <v>210</v>
      </c>
      <c r="D36" s="20">
        <v>6053.5714285714284</v>
      </c>
      <c r="F36" s="23" t="s">
        <v>11</v>
      </c>
      <c r="G36" s="23"/>
      <c r="H36">
        <v>20</v>
      </c>
    </row>
    <row r="37" spans="3:8" ht="17.45" customHeight="1">
      <c r="C37">
        <v>220</v>
      </c>
      <c r="D37" s="20">
        <v>6022.7272727272721</v>
      </c>
    </row>
    <row r="38" spans="3:8" ht="17.45" customHeight="1">
      <c r="C38">
        <v>230</v>
      </c>
      <c r="D38" s="20">
        <v>6005.434782608696</v>
      </c>
    </row>
    <row r="39" spans="3:8" ht="17.45" customHeight="1">
      <c r="C39">
        <v>240</v>
      </c>
      <c r="D39" s="20">
        <v>6000</v>
      </c>
    </row>
    <row r="40" spans="3:8" ht="17.45" customHeight="1">
      <c r="C40">
        <v>250</v>
      </c>
      <c r="D40" s="20">
        <v>6005</v>
      </c>
    </row>
    <row r="41" spans="3:8" ht="17.45" customHeight="1">
      <c r="C41">
        <v>260</v>
      </c>
      <c r="D41" s="20">
        <v>6019.2307692307695</v>
      </c>
    </row>
    <row r="42" spans="3:8" ht="17.45" customHeight="1">
      <c r="C42">
        <v>270</v>
      </c>
      <c r="D42" s="20">
        <v>6041.666666666667</v>
      </c>
    </row>
    <row r="43" spans="3:8" ht="17.45" customHeight="1">
      <c r="C43">
        <v>280</v>
      </c>
      <c r="D43" s="20">
        <v>6071.4285714285716</v>
      </c>
    </row>
    <row r="44" spans="3:8" ht="17.45" customHeight="1">
      <c r="C44">
        <v>290</v>
      </c>
      <c r="D44" s="20">
        <v>6107.7586206896558</v>
      </c>
    </row>
    <row r="45" spans="3:8" ht="17.45" customHeight="1">
      <c r="C45">
        <v>300</v>
      </c>
      <c r="D45" s="20">
        <v>6150</v>
      </c>
    </row>
    <row r="46" spans="3:8" ht="17.45" customHeight="1">
      <c r="C46">
        <v>310</v>
      </c>
      <c r="D46" s="20">
        <v>6197.5806451612898</v>
      </c>
    </row>
    <row r="47" spans="3:8" ht="17.45" customHeight="1">
      <c r="C47">
        <v>320</v>
      </c>
      <c r="D47" s="20">
        <v>6250</v>
      </c>
    </row>
    <row r="48" spans="3:8" ht="17.45" customHeight="1">
      <c r="C48">
        <v>330</v>
      </c>
      <c r="D48" s="20">
        <v>6306.818181818182</v>
      </c>
    </row>
    <row r="49" spans="3:4" ht="17.45" customHeight="1">
      <c r="C49">
        <v>340</v>
      </c>
      <c r="D49" s="20">
        <v>6367.6470588235297</v>
      </c>
    </row>
    <row r="50" spans="3:4" ht="17.45" customHeight="1">
      <c r="C50">
        <v>350</v>
      </c>
      <c r="D50" s="20">
        <v>6432.1428571428569</v>
      </c>
    </row>
    <row r="51" spans="3:4" ht="17.45" customHeight="1">
      <c r="C51">
        <v>360</v>
      </c>
      <c r="D51" s="20">
        <v>6500</v>
      </c>
    </row>
    <row r="52" spans="3:4" ht="17.45" customHeight="1">
      <c r="C52">
        <v>370</v>
      </c>
      <c r="D52" s="20">
        <v>6570.9459459459458</v>
      </c>
    </row>
    <row r="53" spans="3:4" ht="17.45" customHeight="1">
      <c r="C53">
        <v>380</v>
      </c>
      <c r="D53" s="20">
        <v>6644.7368421052633</v>
      </c>
    </row>
    <row r="54" spans="3:4" ht="17.45" customHeight="1">
      <c r="C54">
        <v>390</v>
      </c>
      <c r="D54" s="20">
        <v>6721.1538461538457</v>
      </c>
    </row>
    <row r="55" spans="3:4" ht="17.45" customHeight="1">
      <c r="C55">
        <v>400</v>
      </c>
      <c r="D55" s="20">
        <v>6800</v>
      </c>
    </row>
    <row r="56" spans="3:4" ht="17.45" customHeight="1">
      <c r="C56">
        <v>410</v>
      </c>
      <c r="D56" s="20">
        <v>6881.0975609756097</v>
      </c>
    </row>
    <row r="57" spans="3:4" ht="17.45" customHeight="1">
      <c r="C57">
        <v>420</v>
      </c>
      <c r="D57" s="20">
        <v>6964.2857142857138</v>
      </c>
    </row>
    <row r="58" spans="3:4" ht="17.45" customHeight="1">
      <c r="C58">
        <v>430</v>
      </c>
      <c r="D58" s="20">
        <v>7049.4186046511632</v>
      </c>
    </row>
    <row r="59" spans="3:4" ht="17.45" customHeight="1">
      <c r="C59">
        <v>440</v>
      </c>
      <c r="D59" s="20">
        <v>7136.363636363636</v>
      </c>
    </row>
    <row r="60" spans="3:4" ht="17.45" customHeight="1">
      <c r="C60">
        <v>450</v>
      </c>
      <c r="D60" s="20">
        <v>7225</v>
      </c>
    </row>
    <row r="61" spans="3:4" ht="17.45" customHeight="1">
      <c r="C61">
        <v>460</v>
      </c>
      <c r="D61" s="20">
        <v>7315.217391304348</v>
      </c>
    </row>
    <row r="62" spans="3:4" ht="17.45" customHeight="1">
      <c r="C62">
        <v>470</v>
      </c>
      <c r="D62" s="20">
        <v>7406.9148936170213</v>
      </c>
    </row>
    <row r="63" spans="3:4" ht="17.45" customHeight="1">
      <c r="C63">
        <v>480</v>
      </c>
      <c r="D63" s="20">
        <v>7500</v>
      </c>
    </row>
    <row r="64" spans="3:4" ht="17.45" customHeight="1">
      <c r="C64">
        <v>490</v>
      </c>
      <c r="D64" s="20">
        <v>7594.3877551020414</v>
      </c>
    </row>
    <row r="65" spans="3:4" ht="17.45" customHeight="1">
      <c r="C65">
        <v>500</v>
      </c>
      <c r="D65" s="20">
        <v>7690</v>
      </c>
    </row>
  </sheetData>
  <mergeCells count="4">
    <mergeCell ref="F30:K31"/>
    <mergeCell ref="F33:G33"/>
    <mergeCell ref="F34:G34"/>
    <mergeCell ref="F36:G36"/>
  </mergeCells>
  <conditionalFormatting sqref="D16:D65">
    <cfRule type="dataBar" priority="2">
      <dataBar>
        <cfvo type="min"/>
        <cfvo type="max"/>
        <color theme="6" tint="0.59999389629810485"/>
      </dataBar>
      <extLst>
        <ext xmlns:x14="http://schemas.microsoft.com/office/spreadsheetml/2009/9/main" uri="{B025F937-C7B1-47D3-B67F-A62EFF666E3E}">
          <x14:id>{8C2875F0-997E-4526-84E6-4E82E2AF1C93}</x14:id>
        </ext>
      </extLst>
    </cfRule>
    <cfRule type="top10" dxfId="0" priority="1" bottom="1" rank="1"/>
  </conditionalFormatting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3</xdr:col>
                <xdr:colOff>219075</xdr:colOff>
                <xdr:row>5</xdr:row>
                <xdr:rowOff>57150</xdr:rowOff>
              </from>
              <to>
                <xdr:col>5</xdr:col>
                <xdr:colOff>161925</xdr:colOff>
                <xdr:row>7</xdr:row>
                <xdr:rowOff>171450</xdr:rowOff>
              </to>
            </anchor>
          </objectPr>
        </oleObject>
      </mc:Choice>
      <mc:Fallback>
        <oleObject progId="Equation.DSMT4" shapeId="2049" r:id="rId3"/>
      </mc:Fallback>
    </mc:AlternateContent>
  </oleObjec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2875F0-997E-4526-84E6-4E82E2AF1C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D16:D65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126cd8-ec16-4f76-8f49-9728bf71673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17EFF8D4AFF4C9AD469A1809496D7" ma:contentTypeVersion="14" ma:contentTypeDescription="Create a new document." ma:contentTypeScope="" ma:versionID="78b57a2d8d7147daa4592eaedfd2d68b">
  <xsd:schema xmlns:xsd="http://www.w3.org/2001/XMLSchema" xmlns:xs="http://www.w3.org/2001/XMLSchema" xmlns:p="http://schemas.microsoft.com/office/2006/metadata/properties" xmlns:ns3="ad126cd8-ec16-4f76-8f49-9728bf71673c" xmlns:ns4="20a8ecdf-f8c5-4ffe-8313-f72d7262a35c" targetNamespace="http://schemas.microsoft.com/office/2006/metadata/properties" ma:root="true" ma:fieldsID="539fa614655407874233c46357bbbc24" ns3:_="" ns4:_="">
    <xsd:import namespace="ad126cd8-ec16-4f76-8f49-9728bf71673c"/>
    <xsd:import namespace="20a8ecdf-f8c5-4ffe-8313-f72d7262a3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26cd8-ec16-4f76-8f49-9728bf716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ecdf-f8c5-4ffe-8313-f72d7262a3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C83A1-1AB2-4D45-AA4C-B99DB619A06B}"/>
</file>

<file path=customXml/itemProps2.xml><?xml version="1.0" encoding="utf-8"?>
<ds:datastoreItem xmlns:ds="http://schemas.openxmlformats.org/officeDocument/2006/customXml" ds:itemID="{A72F4AB7-9339-4F8E-AE26-C410546D4E50}"/>
</file>

<file path=customXml/itemProps3.xml><?xml version="1.0" encoding="utf-8"?>
<ds:datastoreItem xmlns:ds="http://schemas.openxmlformats.org/officeDocument/2006/customXml" ds:itemID="{14C2B5E1-9F8C-4394-BBB9-F40F53A80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Josko Meter</dc:creator>
  <cp:keywords/>
  <dc:description/>
  <cp:lastModifiedBy>Guest User</cp:lastModifiedBy>
  <cp:revision/>
  <dcterms:created xsi:type="dcterms:W3CDTF">2021-01-25T18:23:05Z</dcterms:created>
  <dcterms:modified xsi:type="dcterms:W3CDTF">2023-06-02T15:28:29Z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0x010100AE717EFF8D4AFF4C9AD469A1809496D7</vt:lpwstr>
  </property>
</Properties>
</file>