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BG, Plate 3" sheetId="17" r:id="rId5"/>
    <sheet name="BG, Plate 4" sheetId="19" r:id="rId6"/>
    <sheet name="FAN, Plate 1" sheetId="6" r:id="rId7"/>
    <sheet name="FAN, Plate 2" sheetId="16" r:id="rId8"/>
    <sheet name="FAN, Plate 3" sheetId="18" r:id="rId9"/>
    <sheet name="FAN, Plate 4" sheetId="20" r:id="rId10"/>
    <sheet name="SP 1-2" sheetId="8" r:id="rId11"/>
    <sheet name="SP 3-4" sheetId="21" r:id="rId12"/>
  </sheets>
  <definedNames>
    <definedName name="_xlnm.Print_Area" localSheetId="0">Data!$I$40:$S$75</definedName>
    <definedName name="_xlnm.Print_Area" localSheetId="6">'FAN, Plate 1'!$A$1:$T$96</definedName>
  </definedNames>
  <calcPr calcId="162913"/>
</workbook>
</file>

<file path=xl/calcChain.xml><?xml version="1.0" encoding="utf-8"?>
<calcChain xmlns="http://schemas.openxmlformats.org/spreadsheetml/2006/main">
  <c r="K134" i="8" l="1"/>
  <c r="J134" i="8"/>
  <c r="K131" i="8"/>
  <c r="J131" i="8"/>
  <c r="I196" i="8"/>
  <c r="I195" i="8"/>
  <c r="K194" i="8"/>
  <c r="J194" i="8"/>
  <c r="I194" i="8"/>
  <c r="I193" i="8"/>
  <c r="I192" i="8"/>
  <c r="I191" i="8"/>
  <c r="I190" i="8"/>
  <c r="K190" i="8" s="1"/>
  <c r="I189" i="8"/>
  <c r="I188" i="8"/>
  <c r="I187" i="8"/>
  <c r="I186" i="8"/>
  <c r="K186" i="8" s="1"/>
  <c r="I185" i="8"/>
  <c r="I184" i="8"/>
  <c r="I183" i="8"/>
  <c r="I182" i="8"/>
  <c r="I181" i="8"/>
  <c r="I180" i="8"/>
  <c r="I179" i="8"/>
  <c r="I178" i="8"/>
  <c r="K178" i="8" s="1"/>
  <c r="I177" i="8"/>
  <c r="I176" i="8"/>
  <c r="I175" i="8"/>
  <c r="J174" i="8" s="1"/>
  <c r="I174" i="8"/>
  <c r="I173" i="8"/>
  <c r="I172" i="8"/>
  <c r="I171" i="8"/>
  <c r="K170" i="8"/>
  <c r="I170" i="8"/>
  <c r="J170" i="8" s="1"/>
  <c r="I169" i="8"/>
  <c r="I168" i="8"/>
  <c r="I167" i="8"/>
  <c r="I166" i="8"/>
  <c r="K166" i="8" s="1"/>
  <c r="I165" i="8"/>
  <c r="I164" i="8"/>
  <c r="I163" i="8"/>
  <c r="I162" i="8"/>
  <c r="K162" i="8" s="1"/>
  <c r="I161" i="8"/>
  <c r="I160" i="8"/>
  <c r="K160" i="8" s="1"/>
  <c r="I159" i="8"/>
  <c r="I158" i="8"/>
  <c r="I157" i="8"/>
  <c r="J157" i="8" s="1"/>
  <c r="I156" i="8"/>
  <c r="I155" i="8"/>
  <c r="I154" i="8"/>
  <c r="I153" i="8"/>
  <c r="K153" i="8" s="1"/>
  <c r="I152" i="8"/>
  <c r="I151" i="8"/>
  <c r="I150" i="8"/>
  <c r="I149" i="8"/>
  <c r="I148" i="8"/>
  <c r="I147" i="8"/>
  <c r="I146" i="8"/>
  <c r="I145" i="8"/>
  <c r="K145" i="8" s="1"/>
  <c r="I144" i="8"/>
  <c r="I143" i="8"/>
  <c r="I142" i="8"/>
  <c r="I141" i="8"/>
  <c r="J141" i="8" s="1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K123" i="8" s="1"/>
  <c r="I122" i="8"/>
  <c r="I121" i="8"/>
  <c r="I120" i="8"/>
  <c r="I119" i="8"/>
  <c r="I118" i="8"/>
  <c r="I117" i="8"/>
  <c r="I116" i="8"/>
  <c r="I115" i="8"/>
  <c r="I114" i="8"/>
  <c r="I113" i="8"/>
  <c r="I112" i="8"/>
  <c r="I111" i="8"/>
  <c r="K111" i="8" s="1"/>
  <c r="I110" i="8"/>
  <c r="I109" i="8"/>
  <c r="I108" i="8"/>
  <c r="I107" i="8"/>
  <c r="I106" i="8"/>
  <c r="I105" i="8"/>
  <c r="I104" i="8"/>
  <c r="I103" i="8"/>
  <c r="J166" i="8" l="1"/>
  <c r="J186" i="8"/>
  <c r="J160" i="8"/>
  <c r="J178" i="8"/>
  <c r="K138" i="8"/>
  <c r="K149" i="8"/>
  <c r="K103" i="8"/>
  <c r="K115" i="8"/>
  <c r="K127" i="8"/>
  <c r="J162" i="8"/>
  <c r="J190" i="8"/>
  <c r="K182" i="8"/>
  <c r="K107" i="8"/>
  <c r="K119" i="8"/>
  <c r="J182" i="8"/>
  <c r="K174" i="8"/>
  <c r="J149" i="8"/>
  <c r="J103" i="8"/>
  <c r="J111" i="8"/>
  <c r="J119" i="8"/>
  <c r="J127" i="8"/>
  <c r="K141" i="8"/>
  <c r="K157" i="8"/>
  <c r="J145" i="8"/>
  <c r="J153" i="8"/>
  <c r="J107" i="8"/>
  <c r="J115" i="8"/>
  <c r="J123" i="8"/>
  <c r="J138" i="8"/>
  <c r="I100" i="8" l="1"/>
  <c r="I99" i="8"/>
  <c r="I98" i="8"/>
  <c r="K98" i="8" s="1"/>
  <c r="I97" i="8"/>
  <c r="I96" i="8"/>
  <c r="I95" i="8"/>
  <c r="I94" i="8"/>
  <c r="K94" i="8" s="1"/>
  <c r="I93" i="8"/>
  <c r="I92" i="8"/>
  <c r="I91" i="8"/>
  <c r="J90" i="8" s="1"/>
  <c r="I90" i="8"/>
  <c r="K90" i="8" s="1"/>
  <c r="I89" i="8"/>
  <c r="I88" i="8"/>
  <c r="I87" i="8"/>
  <c r="J85" i="8" s="1"/>
  <c r="I86" i="8"/>
  <c r="I85" i="8"/>
  <c r="I84" i="8"/>
  <c r="I83" i="8"/>
  <c r="I82" i="8"/>
  <c r="I81" i="8"/>
  <c r="K81" i="8" s="1"/>
  <c r="I80" i="8"/>
  <c r="I79" i="8"/>
  <c r="I78" i="8"/>
  <c r="I77" i="8"/>
  <c r="I76" i="8"/>
  <c r="I75" i="8"/>
  <c r="I74" i="8"/>
  <c r="I73" i="8"/>
  <c r="I72" i="8"/>
  <c r="I71" i="8"/>
  <c r="I70" i="8"/>
  <c r="K70" i="8" s="1"/>
  <c r="I69" i="8"/>
  <c r="I68" i="8"/>
  <c r="I67" i="8"/>
  <c r="I66" i="8"/>
  <c r="K66" i="8" s="1"/>
  <c r="I65" i="8"/>
  <c r="I64" i="8"/>
  <c r="I63" i="8"/>
  <c r="I62" i="8"/>
  <c r="I61" i="8"/>
  <c r="I60" i="8"/>
  <c r="I59" i="8"/>
  <c r="I58" i="8"/>
  <c r="K58" i="8" s="1"/>
  <c r="I57" i="8"/>
  <c r="I56" i="8"/>
  <c r="I55" i="8"/>
  <c r="I54" i="8"/>
  <c r="K54" i="8" s="1"/>
  <c r="I53" i="8"/>
  <c r="I52" i="8"/>
  <c r="I51" i="8"/>
  <c r="I50" i="8"/>
  <c r="K50" i="8" s="1"/>
  <c r="I49" i="8"/>
  <c r="I48" i="8"/>
  <c r="I47" i="8"/>
  <c r="I46" i="8"/>
  <c r="I45" i="8"/>
  <c r="I44" i="8"/>
  <c r="I43" i="8"/>
  <c r="J42" i="8" s="1"/>
  <c r="K42" i="8"/>
  <c r="I42" i="8"/>
  <c r="I41" i="8"/>
  <c r="I40" i="8"/>
  <c r="I39" i="8"/>
  <c r="I38" i="8"/>
  <c r="K38" i="8" s="1"/>
  <c r="I37" i="8"/>
  <c r="I36" i="8"/>
  <c r="I35" i="8"/>
  <c r="I34" i="8"/>
  <c r="K34" i="8" s="1"/>
  <c r="I33" i="8"/>
  <c r="I32" i="8"/>
  <c r="I31" i="8"/>
  <c r="I30" i="8"/>
  <c r="I29" i="8"/>
  <c r="I28" i="8"/>
  <c r="I27" i="8"/>
  <c r="I26" i="8"/>
  <c r="J26" i="8" s="1"/>
  <c r="I25" i="8"/>
  <c r="I24" i="8"/>
  <c r="I23" i="8"/>
  <c r="I22" i="8"/>
  <c r="K22" i="8" s="1"/>
  <c r="I21" i="8"/>
  <c r="I20" i="8"/>
  <c r="I19" i="8"/>
  <c r="I18" i="8"/>
  <c r="K18" i="8" s="1"/>
  <c r="I17" i="8"/>
  <c r="I16" i="8"/>
  <c r="I15" i="8"/>
  <c r="I14" i="8"/>
  <c r="I13" i="8"/>
  <c r="I12" i="8"/>
  <c r="I11" i="8"/>
  <c r="J10" i="8" s="1"/>
  <c r="K10" i="8"/>
  <c r="I10" i="8"/>
  <c r="I9" i="8"/>
  <c r="I8" i="8"/>
  <c r="I7" i="8"/>
  <c r="I6" i="8"/>
  <c r="K6" i="8" s="1"/>
  <c r="I5" i="8"/>
  <c r="I4" i="8"/>
  <c r="I3" i="8"/>
  <c r="I2" i="8"/>
  <c r="K2" i="8" s="1"/>
  <c r="K77" i="8" l="1"/>
  <c r="J98" i="8"/>
  <c r="J2" i="8"/>
  <c r="K14" i="8"/>
  <c r="J34" i="8"/>
  <c r="K46" i="8"/>
  <c r="J66" i="8"/>
  <c r="J77" i="8"/>
  <c r="K26" i="8"/>
  <c r="J58" i="8"/>
  <c r="J18" i="8"/>
  <c r="K30" i="8"/>
  <c r="J50" i="8"/>
  <c r="K62" i="8"/>
  <c r="K73" i="8"/>
  <c r="K85" i="8"/>
  <c r="J6" i="8"/>
  <c r="J14" i="8"/>
  <c r="J22" i="8"/>
  <c r="J30" i="8"/>
  <c r="J38" i="8"/>
  <c r="J46" i="8"/>
  <c r="J54" i="8"/>
  <c r="J62" i="8"/>
  <c r="J70" i="8"/>
  <c r="J94" i="8"/>
  <c r="J73" i="8"/>
  <c r="J81" i="8"/>
  <c r="H41" i="18"/>
  <c r="H42" i="18"/>
  <c r="H43" i="18"/>
  <c r="H44" i="18"/>
  <c r="H45" i="18"/>
  <c r="H46" i="18"/>
  <c r="H47" i="18"/>
  <c r="H40" i="18"/>
  <c r="G41" i="18"/>
  <c r="G42" i="18"/>
  <c r="G43" i="18"/>
  <c r="G44" i="18"/>
  <c r="G45" i="18"/>
  <c r="G46" i="18"/>
  <c r="G47" i="18"/>
  <c r="G40" i="18"/>
  <c r="F112" i="4" l="1"/>
  <c r="G112" i="4"/>
  <c r="H112" i="4"/>
  <c r="F111" i="4"/>
  <c r="G111" i="4"/>
  <c r="H111" i="4"/>
  <c r="F110" i="4"/>
  <c r="G110" i="4"/>
  <c r="H110" i="4"/>
  <c r="F109" i="4"/>
  <c r="G109" i="4"/>
  <c r="H109" i="4"/>
  <c r="F108" i="4"/>
  <c r="G108" i="4"/>
  <c r="H108" i="4"/>
  <c r="F107" i="4"/>
  <c r="H107" i="4" s="1"/>
  <c r="G107" i="4"/>
  <c r="F106" i="4"/>
  <c r="H106" i="4" s="1"/>
  <c r="G106" i="4"/>
  <c r="F105" i="4"/>
  <c r="G105" i="4"/>
  <c r="H105" i="4"/>
  <c r="F104" i="4"/>
  <c r="G104" i="4"/>
  <c r="H104" i="4"/>
  <c r="F103" i="4"/>
  <c r="G103" i="4"/>
  <c r="H103" i="4"/>
  <c r="F102" i="4"/>
  <c r="G102" i="4"/>
  <c r="H102" i="4"/>
  <c r="E112" i="4"/>
  <c r="E111" i="4"/>
  <c r="E110" i="4"/>
  <c r="E109" i="4"/>
  <c r="E108" i="4"/>
  <c r="E107" i="4"/>
  <c r="E106" i="4"/>
  <c r="E105" i="4"/>
  <c r="E104" i="4"/>
  <c r="E103" i="4"/>
  <c r="E102" i="4"/>
  <c r="F101" i="4"/>
  <c r="G101" i="4"/>
  <c r="H101" i="4"/>
  <c r="F100" i="4"/>
  <c r="G100" i="4"/>
  <c r="H100" i="4"/>
  <c r="F99" i="4"/>
  <c r="G99" i="4"/>
  <c r="H99" i="4"/>
  <c r="F98" i="4"/>
  <c r="G98" i="4"/>
  <c r="H98" i="4"/>
  <c r="F97" i="4"/>
  <c r="G97" i="4"/>
  <c r="H97" i="4"/>
  <c r="F96" i="4"/>
  <c r="G96" i="4"/>
  <c r="H96" i="4"/>
  <c r="F95" i="4"/>
  <c r="G95" i="4"/>
  <c r="H95" i="4"/>
  <c r="F94" i="4"/>
  <c r="G94" i="4"/>
  <c r="H94" i="4"/>
  <c r="F93" i="4"/>
  <c r="G93" i="4"/>
  <c r="H93" i="4"/>
  <c r="F92" i="4"/>
  <c r="G92" i="4"/>
  <c r="H92" i="4"/>
  <c r="F91" i="4"/>
  <c r="G91" i="4"/>
  <c r="H91" i="4"/>
  <c r="F90" i="4"/>
  <c r="G90" i="4"/>
  <c r="H90" i="4"/>
  <c r="F89" i="4"/>
  <c r="G89" i="4"/>
  <c r="H89" i="4"/>
  <c r="F88" i="4"/>
  <c r="G88" i="4"/>
  <c r="H88" i="4"/>
  <c r="F87" i="4"/>
  <c r="G87" i="4"/>
  <c r="H87" i="4"/>
  <c r="F86" i="4"/>
  <c r="G86" i="4"/>
  <c r="H86" i="4"/>
  <c r="F85" i="4"/>
  <c r="G85" i="4"/>
  <c r="H85" i="4"/>
  <c r="F84" i="4"/>
  <c r="G84" i="4"/>
  <c r="H84" i="4"/>
  <c r="F83" i="4"/>
  <c r="G83" i="4"/>
  <c r="H83" i="4"/>
  <c r="F82" i="4"/>
  <c r="G82" i="4"/>
  <c r="H82" i="4"/>
  <c r="F81" i="4"/>
  <c r="G81" i="4"/>
  <c r="H81" i="4"/>
  <c r="F80" i="4"/>
  <c r="G80" i="4"/>
  <c r="H80" i="4"/>
  <c r="F79" i="4"/>
  <c r="G79" i="4"/>
  <c r="H79" i="4"/>
  <c r="F78" i="4"/>
  <c r="G78" i="4"/>
  <c r="H78" i="4"/>
  <c r="F77" i="4"/>
  <c r="G77" i="4"/>
  <c r="H77" i="4"/>
  <c r="F76" i="4"/>
  <c r="G76" i="4" s="1"/>
  <c r="H76" i="4"/>
  <c r="F75" i="4"/>
  <c r="G75" i="4"/>
  <c r="H75" i="4"/>
  <c r="F74" i="4"/>
  <c r="G74" i="4"/>
  <c r="H74" i="4"/>
  <c r="F73" i="4"/>
  <c r="G73" i="4" s="1"/>
  <c r="F72" i="4"/>
  <c r="G72" i="4"/>
  <c r="H72" i="4"/>
  <c r="F71" i="4"/>
  <c r="G71" i="4" s="1"/>
  <c r="F70" i="4"/>
  <c r="G70" i="4"/>
  <c r="H70" i="4"/>
  <c r="F69" i="4"/>
  <c r="G69" i="4"/>
  <c r="H69" i="4"/>
  <c r="K68" i="4"/>
  <c r="K65" i="4"/>
  <c r="F68" i="4"/>
  <c r="G68" i="4"/>
  <c r="H68" i="4"/>
  <c r="F67" i="4"/>
  <c r="G67" i="4"/>
  <c r="H67" i="4"/>
  <c r="F66" i="4"/>
  <c r="G66" i="4"/>
  <c r="H66" i="4"/>
  <c r="F65" i="4"/>
  <c r="G65" i="4"/>
  <c r="H65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H73" i="4" l="1"/>
  <c r="H71" i="4"/>
  <c r="G89" i="3" l="1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G25" i="4" s="1"/>
  <c r="F25" i="4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E32" i="4"/>
  <c r="F32" i="4"/>
  <c r="M32" i="4" s="1"/>
  <c r="N32" i="4" s="1"/>
  <c r="E33" i="4"/>
  <c r="L33" i="4" s="1"/>
  <c r="F33" i="4"/>
  <c r="G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G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M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G56" i="4" s="1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L63" i="4" s="1"/>
  <c r="F63" i="4"/>
  <c r="M63" i="4" s="1"/>
  <c r="E64" i="4"/>
  <c r="L64" i="4" s="1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44" i="4"/>
  <c r="H44" i="4"/>
  <c r="H54" i="4"/>
  <c r="H56" i="4"/>
  <c r="H62" i="4"/>
  <c r="L20" i="4"/>
  <c r="M25" i="4"/>
  <c r="M26" i="4"/>
  <c r="M31" i="4"/>
  <c r="L32" i="4"/>
  <c r="L38" i="4"/>
  <c r="M38" i="4"/>
  <c r="O38" i="4"/>
  <c r="M43" i="4"/>
  <c r="L44" i="4"/>
  <c r="M44" i="4"/>
  <c r="L62" i="4"/>
  <c r="L66" i="4"/>
  <c r="M66" i="4"/>
  <c r="L67" i="4"/>
  <c r="M67" i="4"/>
  <c r="N67" i="4" s="1"/>
  <c r="O67" i="4"/>
  <c r="L68" i="4"/>
  <c r="M68" i="4"/>
  <c r="N68" i="4" s="1"/>
  <c r="L69" i="4"/>
  <c r="M69" i="4"/>
  <c r="L70" i="4"/>
  <c r="M72" i="4"/>
  <c r="L73" i="4"/>
  <c r="L74" i="4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M98" i="4"/>
  <c r="L99" i="4"/>
  <c r="M99" i="4"/>
  <c r="L100" i="4"/>
  <c r="M100" i="4"/>
  <c r="N100" i="4" s="1"/>
  <c r="M101" i="4"/>
  <c r="L102" i="4"/>
  <c r="M102" i="4"/>
  <c r="L103" i="4"/>
  <c r="M103" i="4"/>
  <c r="N103" i="4" s="1"/>
  <c r="L104" i="4"/>
  <c r="M104" i="4"/>
  <c r="O104" i="4"/>
  <c r="L105" i="4"/>
  <c r="M105" i="4"/>
  <c r="L106" i="4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M112" i="4"/>
  <c r="F17" i="4"/>
  <c r="E17" i="4"/>
  <c r="L17" i="4" s="1"/>
  <c r="N112" i="4" l="1"/>
  <c r="N106" i="4"/>
  <c r="G98" i="2" s="1"/>
  <c r="O103" i="4"/>
  <c r="O100" i="4"/>
  <c r="N98" i="4"/>
  <c r="G90" i="2" s="1"/>
  <c r="O74" i="4"/>
  <c r="N69" i="4"/>
  <c r="G50" i="4"/>
  <c r="L56" i="4"/>
  <c r="O56" i="4" s="1"/>
  <c r="L50" i="4"/>
  <c r="O50" i="4" s="1"/>
  <c r="G42" i="4"/>
  <c r="M33" i="4"/>
  <c r="O32" i="4"/>
  <c r="G29" i="4"/>
  <c r="G17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104" i="4"/>
  <c r="G96" i="2" s="1"/>
  <c r="N87" i="4"/>
  <c r="O112" i="4"/>
  <c r="N97" i="4"/>
  <c r="G89" i="2" s="1"/>
  <c r="N80" i="4"/>
  <c r="N109" i="4"/>
  <c r="G101" i="2" s="1"/>
  <c r="N105" i="4"/>
  <c r="M94" i="4"/>
  <c r="O92" i="4"/>
  <c r="M91" i="4"/>
  <c r="N91" i="4" s="1"/>
  <c r="G83" i="2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G84" i="2" s="1"/>
  <c r="L90" i="4"/>
  <c r="O90" i="4" s="1"/>
  <c r="N86" i="4"/>
  <c r="N85" i="4"/>
  <c r="N82" i="4"/>
  <c r="L78" i="4"/>
  <c r="O78" i="4" s="1"/>
  <c r="O76" i="4"/>
  <c r="N74" i="4"/>
  <c r="L72" i="4"/>
  <c r="N72" i="4" s="1"/>
  <c r="O70" i="4"/>
  <c r="N64" i="4"/>
  <c r="L60" i="4"/>
  <c r="N60" i="4" s="1"/>
  <c r="H60" i="4"/>
  <c r="L58" i="4"/>
  <c r="H58" i="4"/>
  <c r="H57" i="4"/>
  <c r="L55" i="4"/>
  <c r="N55" i="4" s="1"/>
  <c r="G54" i="4"/>
  <c r="L49" i="4"/>
  <c r="O49" i="4" s="1"/>
  <c r="H49" i="4"/>
  <c r="L48" i="4"/>
  <c r="O48" i="4" s="1"/>
  <c r="H48" i="4"/>
  <c r="L46" i="4"/>
  <c r="N46" i="4" s="1"/>
  <c r="H46" i="4"/>
  <c r="G45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G87" i="2" s="1"/>
  <c r="O95" i="4"/>
  <c r="N71" i="4"/>
  <c r="O71" i="4"/>
  <c r="N59" i="4"/>
  <c r="O59" i="4"/>
  <c r="O107" i="4"/>
  <c r="N107" i="4"/>
  <c r="G99" i="2" s="1"/>
  <c r="O89" i="4"/>
  <c r="N89" i="4"/>
  <c r="G81" i="2" s="1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G100" i="2" s="1"/>
  <c r="L101" i="4"/>
  <c r="N90" i="4"/>
  <c r="G82" i="2" s="1"/>
  <c r="L83" i="4"/>
  <c r="L65" i="4"/>
  <c r="N54" i="4"/>
  <c r="L47" i="4"/>
  <c r="L29" i="4"/>
  <c r="N18" i="4"/>
  <c r="G59" i="4"/>
  <c r="G53" i="4"/>
  <c r="G41" i="4"/>
  <c r="G35" i="4"/>
  <c r="G23" i="4"/>
  <c r="O28" i="4"/>
  <c r="N93" i="4"/>
  <c r="G85" i="2" s="1"/>
  <c r="N75" i="4"/>
  <c r="N57" i="4"/>
  <c r="N39" i="4"/>
  <c r="N21" i="4"/>
  <c r="N96" i="4"/>
  <c r="G88" i="2" s="1"/>
  <c r="N78" i="4"/>
  <c r="N99" i="4"/>
  <c r="G91" i="2" s="1"/>
  <c r="N63" i="4"/>
  <c r="N45" i="4"/>
  <c r="N111" i="4"/>
  <c r="G103" i="2" s="1"/>
  <c r="O109" i="4"/>
  <c r="O91" i="4"/>
  <c r="O73" i="4"/>
  <c r="O62" i="4"/>
  <c r="O44" i="4"/>
  <c r="O37" i="4"/>
  <c r="O26" i="4"/>
  <c r="O19" i="4"/>
  <c r="O98" i="4"/>
  <c r="O80" i="4"/>
  <c r="N102" i="4"/>
  <c r="G94" i="2" s="1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69" i="4"/>
  <c r="O66" i="4"/>
  <c r="O63" i="4"/>
  <c r="O57" i="4"/>
  <c r="O54" i="4"/>
  <c r="O45" i="4"/>
  <c r="O39" i="4"/>
  <c r="O36" i="4"/>
  <c r="O33" i="4"/>
  <c r="O30" i="4"/>
  <c r="O21" i="4"/>
  <c r="O18" i="4"/>
  <c r="H82" i="2"/>
  <c r="G92" i="2"/>
  <c r="G95" i="2"/>
  <c r="G97" i="2"/>
  <c r="G102" i="2"/>
  <c r="G104" i="2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F60" i="20"/>
  <c r="F58" i="20"/>
  <c r="I57" i="20"/>
  <c r="L55" i="20"/>
  <c r="I54" i="20"/>
  <c r="F53" i="20"/>
  <c r="N47" i="20"/>
  <c r="M47" i="20"/>
  <c r="L47" i="20"/>
  <c r="L60" i="20" s="1"/>
  <c r="K47" i="20"/>
  <c r="J47" i="20"/>
  <c r="J60" i="20" s="1"/>
  <c r="F101" i="20" s="1"/>
  <c r="I96" i="2" s="1"/>
  <c r="I47" i="20"/>
  <c r="I60" i="20" s="1"/>
  <c r="H47" i="20"/>
  <c r="G47" i="20"/>
  <c r="F47" i="20"/>
  <c r="N46" i="20"/>
  <c r="M46" i="20"/>
  <c r="L46" i="20"/>
  <c r="L59" i="20" s="1"/>
  <c r="K46" i="20"/>
  <c r="J46" i="20"/>
  <c r="J59" i="20" s="1"/>
  <c r="F100" i="20" s="1"/>
  <c r="I95" i="2" s="1"/>
  <c r="I46" i="20"/>
  <c r="I59" i="20" s="1"/>
  <c r="H46" i="20"/>
  <c r="G46" i="20"/>
  <c r="G59" i="20" s="1"/>
  <c r="F92" i="20" s="1"/>
  <c r="I87" i="2" s="1"/>
  <c r="F46" i="20"/>
  <c r="F59" i="20" s="1"/>
  <c r="N45" i="20"/>
  <c r="M45" i="20"/>
  <c r="L45" i="20"/>
  <c r="L58" i="20" s="1"/>
  <c r="K45" i="20"/>
  <c r="J45" i="20"/>
  <c r="I45" i="20"/>
  <c r="I58" i="20" s="1"/>
  <c r="H45" i="20"/>
  <c r="G45" i="20"/>
  <c r="G58" i="20" s="1"/>
  <c r="F91" i="20" s="1"/>
  <c r="I86" i="2" s="1"/>
  <c r="F45" i="20"/>
  <c r="N44" i="20"/>
  <c r="M44" i="20"/>
  <c r="M57" i="20" s="1"/>
  <c r="F106" i="20" s="1"/>
  <c r="I101" i="2" s="1"/>
  <c r="L44" i="20"/>
  <c r="L57" i="20" s="1"/>
  <c r="K44" i="20"/>
  <c r="J44" i="20"/>
  <c r="I44" i="20"/>
  <c r="H44" i="20"/>
  <c r="G44" i="20"/>
  <c r="F44" i="20"/>
  <c r="F57" i="20" s="1"/>
  <c r="E44" i="20"/>
  <c r="D44" i="20"/>
  <c r="D57" i="20" s="1"/>
  <c r="C90" i="20" s="1"/>
  <c r="N43" i="20"/>
  <c r="M43" i="20"/>
  <c r="M56" i="20" s="1"/>
  <c r="F105" i="20" s="1"/>
  <c r="I100" i="2" s="1"/>
  <c r="L43" i="20"/>
  <c r="L56" i="20" s="1"/>
  <c r="K43" i="20"/>
  <c r="J43" i="20"/>
  <c r="I43" i="20"/>
  <c r="I56" i="20" s="1"/>
  <c r="H43" i="20"/>
  <c r="G43" i="20"/>
  <c r="F43" i="20"/>
  <c r="F56" i="20" s="1"/>
  <c r="E43" i="20"/>
  <c r="D43" i="20"/>
  <c r="D56" i="20" s="1"/>
  <c r="C89" i="20" s="1"/>
  <c r="N42" i="20"/>
  <c r="M42" i="20"/>
  <c r="L42" i="20"/>
  <c r="K42" i="20"/>
  <c r="J42" i="20"/>
  <c r="J55" i="20" s="1"/>
  <c r="F96" i="20" s="1"/>
  <c r="I91" i="2" s="1"/>
  <c r="I42" i="20"/>
  <c r="I55" i="20" s="1"/>
  <c r="H42" i="20"/>
  <c r="G42" i="20"/>
  <c r="F42" i="20"/>
  <c r="F55" i="20" s="1"/>
  <c r="E42" i="20"/>
  <c r="D42" i="20"/>
  <c r="N41" i="20"/>
  <c r="M41" i="20"/>
  <c r="M54" i="20" s="1"/>
  <c r="F103" i="20" s="1"/>
  <c r="I98" i="2" s="1"/>
  <c r="L41" i="20"/>
  <c r="L54" i="20" s="1"/>
  <c r="K41" i="20"/>
  <c r="J41" i="20"/>
  <c r="J54" i="20" s="1"/>
  <c r="F95" i="20" s="1"/>
  <c r="I90" i="2" s="1"/>
  <c r="I41" i="20"/>
  <c r="H41" i="20"/>
  <c r="G41" i="20"/>
  <c r="F41" i="20"/>
  <c r="F54" i="20" s="1"/>
  <c r="E41" i="20"/>
  <c r="D41" i="20"/>
  <c r="N40" i="20"/>
  <c r="M40" i="20"/>
  <c r="M53" i="20" s="1"/>
  <c r="F102" i="20" s="1"/>
  <c r="I97" i="2" s="1"/>
  <c r="L40" i="20"/>
  <c r="L53" i="20" s="1"/>
  <c r="K40" i="20"/>
  <c r="J40" i="20"/>
  <c r="J53" i="20" s="1"/>
  <c r="F94" i="20" s="1"/>
  <c r="I89" i="2" s="1"/>
  <c r="I40" i="20"/>
  <c r="I53" i="20" s="1"/>
  <c r="H40" i="20"/>
  <c r="G40" i="20"/>
  <c r="F40" i="20"/>
  <c r="E40" i="20"/>
  <c r="D40" i="20"/>
  <c r="O20" i="20"/>
  <c r="N20" i="20"/>
  <c r="L20" i="20"/>
  <c r="K20" i="20"/>
  <c r="I20" i="20"/>
  <c r="H20" i="20"/>
  <c r="O19" i="20"/>
  <c r="N19" i="20"/>
  <c r="L19" i="20"/>
  <c r="K19" i="20"/>
  <c r="I19" i="20"/>
  <c r="H19" i="20"/>
  <c r="O18" i="20"/>
  <c r="N18" i="20"/>
  <c r="L18" i="20"/>
  <c r="K18" i="20"/>
  <c r="I18" i="20"/>
  <c r="H18" i="20"/>
  <c r="O17" i="20"/>
  <c r="N17" i="20"/>
  <c r="L17" i="20"/>
  <c r="K17" i="20"/>
  <c r="I17" i="20"/>
  <c r="H17" i="20"/>
  <c r="O16" i="20"/>
  <c r="N16" i="20"/>
  <c r="L16" i="20"/>
  <c r="K16" i="20"/>
  <c r="I16" i="20"/>
  <c r="H16" i="20"/>
  <c r="O15" i="20"/>
  <c r="N15" i="20"/>
  <c r="L15" i="20"/>
  <c r="K15" i="20"/>
  <c r="I15" i="20"/>
  <c r="H15" i="20"/>
  <c r="O14" i="20"/>
  <c r="N14" i="20"/>
  <c r="L14" i="20"/>
  <c r="K14" i="20"/>
  <c r="I14" i="20"/>
  <c r="H14" i="20"/>
  <c r="O13" i="20"/>
  <c r="N13" i="20"/>
  <c r="L13" i="20"/>
  <c r="K13" i="20"/>
  <c r="I13" i="20"/>
  <c r="H13" i="20"/>
  <c r="G57" i="19"/>
  <c r="G90" i="19" s="1"/>
  <c r="F56" i="19"/>
  <c r="N50" i="19"/>
  <c r="M50" i="19"/>
  <c r="M63" i="19" s="1"/>
  <c r="G112" i="19" s="1"/>
  <c r="H104" i="2" s="1"/>
  <c r="L50" i="19"/>
  <c r="L63" i="19" s="1"/>
  <c r="K50" i="19"/>
  <c r="J50" i="19"/>
  <c r="I50" i="19"/>
  <c r="I63" i="19" s="1"/>
  <c r="H50" i="19"/>
  <c r="G50" i="19"/>
  <c r="F50" i="19"/>
  <c r="F63" i="19" s="1"/>
  <c r="N49" i="19"/>
  <c r="M49" i="19"/>
  <c r="M62" i="19" s="1"/>
  <c r="G111" i="19" s="1"/>
  <c r="H103" i="2" s="1"/>
  <c r="L49" i="19"/>
  <c r="L62" i="19" s="1"/>
  <c r="K49" i="19"/>
  <c r="J49" i="19"/>
  <c r="J62" i="19" s="1"/>
  <c r="G103" i="19" s="1"/>
  <c r="H95" i="2" s="1"/>
  <c r="I49" i="19"/>
  <c r="I62" i="19" s="1"/>
  <c r="H49" i="19"/>
  <c r="G49" i="19"/>
  <c r="G62" i="19" s="1"/>
  <c r="G95" i="19" s="1"/>
  <c r="H87" i="2" s="1"/>
  <c r="F49" i="19"/>
  <c r="F62" i="19" s="1"/>
  <c r="N48" i="19"/>
  <c r="M48" i="19"/>
  <c r="L48" i="19"/>
  <c r="L61" i="19" s="1"/>
  <c r="K48" i="19"/>
  <c r="J48" i="19"/>
  <c r="J61" i="19" s="1"/>
  <c r="G102" i="19" s="1"/>
  <c r="H94" i="2" s="1"/>
  <c r="I48" i="19"/>
  <c r="I61" i="19" s="1"/>
  <c r="H48" i="19"/>
  <c r="G48" i="19"/>
  <c r="G61" i="19" s="1"/>
  <c r="G94" i="19" s="1"/>
  <c r="H86" i="2" s="1"/>
  <c r="F48" i="19"/>
  <c r="F61" i="19" s="1"/>
  <c r="N47" i="19"/>
  <c r="M47" i="19"/>
  <c r="L47" i="19"/>
  <c r="L60" i="19" s="1"/>
  <c r="K47" i="19"/>
  <c r="J47" i="19"/>
  <c r="I47" i="19"/>
  <c r="I60" i="19" s="1"/>
  <c r="H47" i="19"/>
  <c r="G47" i="19"/>
  <c r="G60" i="19" s="1"/>
  <c r="G93" i="19" s="1"/>
  <c r="H85" i="2" s="1"/>
  <c r="F47" i="19"/>
  <c r="F60" i="19" s="1"/>
  <c r="E47" i="19"/>
  <c r="D47" i="19"/>
  <c r="D60" i="19" s="1"/>
  <c r="C93" i="19" s="1"/>
  <c r="N46" i="19"/>
  <c r="M46" i="19"/>
  <c r="M59" i="19" s="1"/>
  <c r="G108" i="19" s="1"/>
  <c r="H100" i="2" s="1"/>
  <c r="L46" i="19"/>
  <c r="L59" i="19" s="1"/>
  <c r="K46" i="19"/>
  <c r="J46" i="19"/>
  <c r="J59" i="19" s="1"/>
  <c r="G100" i="19" s="1"/>
  <c r="H92" i="2" s="1"/>
  <c r="I46" i="19"/>
  <c r="I59" i="19" s="1"/>
  <c r="H46" i="19"/>
  <c r="G46" i="19"/>
  <c r="G59" i="19" s="1"/>
  <c r="G92" i="19" s="1"/>
  <c r="H84" i="2" s="1"/>
  <c r="F46" i="19"/>
  <c r="F59" i="19" s="1"/>
  <c r="E46" i="19"/>
  <c r="D46" i="19"/>
  <c r="D59" i="19" s="1"/>
  <c r="C92" i="19" s="1"/>
  <c r="N45" i="19"/>
  <c r="M45" i="19"/>
  <c r="M58" i="19" s="1"/>
  <c r="G107" i="19" s="1"/>
  <c r="H99" i="2" s="1"/>
  <c r="L45" i="19"/>
  <c r="L58" i="19" s="1"/>
  <c r="K45" i="19"/>
  <c r="J45" i="19"/>
  <c r="I45" i="19"/>
  <c r="I58" i="19" s="1"/>
  <c r="H45" i="19"/>
  <c r="G45" i="19"/>
  <c r="F45" i="19"/>
  <c r="F58" i="19" s="1"/>
  <c r="E45" i="19"/>
  <c r="D45" i="19"/>
  <c r="D58" i="19" s="1"/>
  <c r="C91" i="19" s="1"/>
  <c r="N44" i="19"/>
  <c r="M44" i="19"/>
  <c r="M57" i="19" s="1"/>
  <c r="G106" i="19" s="1"/>
  <c r="H98" i="2" s="1"/>
  <c r="L44" i="19"/>
  <c r="L57" i="19" s="1"/>
  <c r="K44" i="19"/>
  <c r="J44" i="19"/>
  <c r="I44" i="19"/>
  <c r="I57" i="19" s="1"/>
  <c r="H44" i="19"/>
  <c r="G44" i="19"/>
  <c r="F44" i="19"/>
  <c r="F57" i="19" s="1"/>
  <c r="E44" i="19"/>
  <c r="D44" i="19"/>
  <c r="D57" i="19" s="1"/>
  <c r="C90" i="19" s="1"/>
  <c r="N43" i="19"/>
  <c r="M43" i="19"/>
  <c r="M56" i="19" s="1"/>
  <c r="G105" i="19" s="1"/>
  <c r="H97" i="2" s="1"/>
  <c r="L43" i="19"/>
  <c r="L56" i="19" s="1"/>
  <c r="K43" i="19"/>
  <c r="J43" i="19"/>
  <c r="J56" i="19" s="1"/>
  <c r="G97" i="19" s="1"/>
  <c r="H89" i="2" s="1"/>
  <c r="I43" i="19"/>
  <c r="I56" i="19" s="1"/>
  <c r="H43" i="19"/>
  <c r="G43" i="19"/>
  <c r="F43" i="19"/>
  <c r="E43" i="19"/>
  <c r="D43" i="19"/>
  <c r="D56" i="19" s="1"/>
  <c r="C89" i="19" s="1"/>
  <c r="M60" i="20" l="1"/>
  <c r="F109" i="20" s="1"/>
  <c r="I104" i="2" s="1"/>
  <c r="D54" i="20"/>
  <c r="C87" i="20" s="1"/>
  <c r="G54" i="20"/>
  <c r="F87" i="20" s="1"/>
  <c r="I82" i="2" s="1"/>
  <c r="M58" i="20"/>
  <c r="F107" i="20" s="1"/>
  <c r="I102" i="2" s="1"/>
  <c r="J56" i="20"/>
  <c r="F97" i="20" s="1"/>
  <c r="I92" i="2" s="1"/>
  <c r="G57" i="20"/>
  <c r="F90" i="20" s="1"/>
  <c r="I85" i="2" s="1"/>
  <c r="J58" i="20"/>
  <c r="F99" i="20" s="1"/>
  <c r="I94" i="2" s="1"/>
  <c r="M59" i="20"/>
  <c r="F108" i="20" s="1"/>
  <c r="I103" i="2" s="1"/>
  <c r="J57" i="20"/>
  <c r="F98" i="20" s="1"/>
  <c r="I93" i="2" s="1"/>
  <c r="G56" i="20"/>
  <c r="F89" i="20" s="1"/>
  <c r="I84" i="2" s="1"/>
  <c r="G55" i="20"/>
  <c r="F88" i="20" s="1"/>
  <c r="I83" i="2" s="1"/>
  <c r="N61" i="4"/>
  <c r="O72" i="4"/>
  <c r="N56" i="4"/>
  <c r="G48" i="2" s="1"/>
  <c r="O46" i="4"/>
  <c r="N43" i="4"/>
  <c r="G35" i="2" s="1"/>
  <c r="N25" i="4"/>
  <c r="G17" i="2" s="1"/>
  <c r="J57" i="19"/>
  <c r="G98" i="19" s="1"/>
  <c r="H90" i="2" s="1"/>
  <c r="J60" i="19"/>
  <c r="G101" i="19" s="1"/>
  <c r="H93" i="2" s="1"/>
  <c r="M61" i="19"/>
  <c r="G110" i="19" s="1"/>
  <c r="H102" i="2" s="1"/>
  <c r="G63" i="19"/>
  <c r="G96" i="19" s="1"/>
  <c r="H88" i="2" s="1"/>
  <c r="G58" i="19"/>
  <c r="G91" i="19" s="1"/>
  <c r="H83" i="2" s="1"/>
  <c r="G56" i="19"/>
  <c r="G89" i="19" s="1"/>
  <c r="H81" i="2" s="1"/>
  <c r="J58" i="19"/>
  <c r="G99" i="19" s="1"/>
  <c r="H91" i="2" s="1"/>
  <c r="M60" i="19"/>
  <c r="G109" i="19" s="1"/>
  <c r="H101" i="2" s="1"/>
  <c r="J63" i="19"/>
  <c r="G104" i="19" s="1"/>
  <c r="H96" i="2" s="1"/>
  <c r="O42" i="4"/>
  <c r="O51" i="4"/>
  <c r="O27" i="4"/>
  <c r="N79" i="4"/>
  <c r="O81" i="4"/>
  <c r="O94" i="4"/>
  <c r="N94" i="4"/>
  <c r="G86" i="2" s="1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G57" i="2" s="1"/>
  <c r="O65" i="4"/>
  <c r="N29" i="4"/>
  <c r="G21" i="2" s="1"/>
  <c r="O29" i="4"/>
  <c r="N83" i="4"/>
  <c r="G75" i="2" s="1"/>
  <c r="O83" i="4"/>
  <c r="O101" i="4"/>
  <c r="N101" i="4"/>
  <c r="G93" i="2" s="1"/>
  <c r="D53" i="20"/>
  <c r="C86" i="20" s="1"/>
  <c r="G60" i="20"/>
  <c r="F93" i="20" s="1"/>
  <c r="I88" i="2" s="1"/>
  <c r="G53" i="20"/>
  <c r="F86" i="20" s="1"/>
  <c r="I81" i="2" s="1"/>
  <c r="D55" i="20"/>
  <c r="C88" i="20" s="1"/>
  <c r="M55" i="20"/>
  <c r="F104" i="20" s="1"/>
  <c r="I99" i="2" s="1"/>
  <c r="G80" i="2"/>
  <c r="G33" i="2"/>
  <c r="G34" i="2"/>
  <c r="G36" i="2"/>
  <c r="G37" i="2"/>
  <c r="G38" i="2"/>
  <c r="G42" i="2"/>
  <c r="G43" i="2"/>
  <c r="G44" i="2"/>
  <c r="G45" i="2"/>
  <c r="G46" i="2"/>
  <c r="G47" i="2"/>
  <c r="G49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7" i="2"/>
  <c r="G78" i="2"/>
  <c r="G79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6" i="4"/>
  <c r="K67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F59" i="18"/>
  <c r="F58" i="18"/>
  <c r="F54" i="18"/>
  <c r="L53" i="18"/>
  <c r="N47" i="18"/>
  <c r="M47" i="18"/>
  <c r="L47" i="18"/>
  <c r="L60" i="18" s="1"/>
  <c r="K47" i="18"/>
  <c r="J47" i="18"/>
  <c r="I47" i="18"/>
  <c r="I60" i="18" s="1"/>
  <c r="F47" i="18"/>
  <c r="F60" i="18" s="1"/>
  <c r="N46" i="18"/>
  <c r="M46" i="18"/>
  <c r="L46" i="18"/>
  <c r="L59" i="18" s="1"/>
  <c r="K46" i="18"/>
  <c r="J46" i="18"/>
  <c r="I46" i="18"/>
  <c r="I59" i="18" s="1"/>
  <c r="F46" i="18"/>
  <c r="N45" i="18"/>
  <c r="M45" i="18"/>
  <c r="L45" i="18"/>
  <c r="L58" i="18" s="1"/>
  <c r="K45" i="18"/>
  <c r="J45" i="18"/>
  <c r="I45" i="18"/>
  <c r="I58" i="18" s="1"/>
  <c r="F45" i="18"/>
  <c r="N44" i="18"/>
  <c r="M44" i="18"/>
  <c r="L44" i="18"/>
  <c r="L57" i="18" s="1"/>
  <c r="K44" i="18"/>
  <c r="J44" i="18"/>
  <c r="I44" i="18"/>
  <c r="I57" i="18" s="1"/>
  <c r="F44" i="18"/>
  <c r="F57" i="18" s="1"/>
  <c r="E44" i="18"/>
  <c r="D44" i="18"/>
  <c r="N43" i="18"/>
  <c r="M43" i="18"/>
  <c r="L43" i="18"/>
  <c r="L56" i="18" s="1"/>
  <c r="K43" i="18"/>
  <c r="J43" i="18"/>
  <c r="I43" i="18"/>
  <c r="I56" i="18" s="1"/>
  <c r="F43" i="18"/>
  <c r="F56" i="18" s="1"/>
  <c r="E43" i="18"/>
  <c r="D43" i="18"/>
  <c r="N42" i="18"/>
  <c r="M42" i="18"/>
  <c r="L42" i="18"/>
  <c r="L55" i="18" s="1"/>
  <c r="K42" i="18"/>
  <c r="J42" i="18"/>
  <c r="I42" i="18"/>
  <c r="I55" i="18" s="1"/>
  <c r="F42" i="18"/>
  <c r="F55" i="18" s="1"/>
  <c r="E42" i="18"/>
  <c r="D42" i="18"/>
  <c r="N41" i="18"/>
  <c r="M41" i="18"/>
  <c r="L41" i="18"/>
  <c r="L54" i="18" s="1"/>
  <c r="K41" i="18"/>
  <c r="J41" i="18"/>
  <c r="I41" i="18"/>
  <c r="I54" i="18" s="1"/>
  <c r="F41" i="18"/>
  <c r="E41" i="18"/>
  <c r="D41" i="18"/>
  <c r="N40" i="18"/>
  <c r="M40" i="18"/>
  <c r="L40" i="18"/>
  <c r="K40" i="18"/>
  <c r="J40" i="18"/>
  <c r="I40" i="18"/>
  <c r="I53" i="18" s="1"/>
  <c r="F40" i="18"/>
  <c r="F53" i="18" s="1"/>
  <c r="E40" i="18"/>
  <c r="D40" i="18"/>
  <c r="D53" i="18" s="1"/>
  <c r="C86" i="18" s="1"/>
  <c r="L63" i="17"/>
  <c r="I63" i="17"/>
  <c r="F63" i="17"/>
  <c r="L59" i="17"/>
  <c r="I59" i="17"/>
  <c r="F59" i="17"/>
  <c r="L57" i="17"/>
  <c r="N50" i="17"/>
  <c r="M50" i="17"/>
  <c r="L50" i="17"/>
  <c r="K50" i="17"/>
  <c r="J50" i="17"/>
  <c r="I50" i="17"/>
  <c r="H50" i="17"/>
  <c r="G50" i="17"/>
  <c r="F50" i="17"/>
  <c r="N49" i="17"/>
  <c r="M49" i="17"/>
  <c r="M62" i="17" s="1"/>
  <c r="G111" i="17" s="1"/>
  <c r="H79" i="2" s="1"/>
  <c r="L49" i="17"/>
  <c r="L62" i="17" s="1"/>
  <c r="K49" i="17"/>
  <c r="J49" i="17"/>
  <c r="I49" i="17"/>
  <c r="I62" i="17" s="1"/>
  <c r="H49" i="17"/>
  <c r="G49" i="17"/>
  <c r="G62" i="17" s="1"/>
  <c r="G95" i="17" s="1"/>
  <c r="H63" i="2" s="1"/>
  <c r="F49" i="17"/>
  <c r="F62" i="17" s="1"/>
  <c r="N48" i="17"/>
  <c r="M48" i="17"/>
  <c r="M61" i="17" s="1"/>
  <c r="G110" i="17" s="1"/>
  <c r="H78" i="2" s="1"/>
  <c r="L48" i="17"/>
  <c r="L61" i="17" s="1"/>
  <c r="K48" i="17"/>
  <c r="J48" i="17"/>
  <c r="J61" i="17" s="1"/>
  <c r="G102" i="17" s="1"/>
  <c r="H70" i="2" s="1"/>
  <c r="I48" i="17"/>
  <c r="I61" i="17" s="1"/>
  <c r="H48" i="17"/>
  <c r="G48" i="17"/>
  <c r="F48" i="17"/>
  <c r="F61" i="17" s="1"/>
  <c r="N47" i="17"/>
  <c r="M47" i="17"/>
  <c r="M60" i="17" s="1"/>
  <c r="G109" i="17" s="1"/>
  <c r="H77" i="2" s="1"/>
  <c r="L47" i="17"/>
  <c r="L60" i="17" s="1"/>
  <c r="K47" i="17"/>
  <c r="J47" i="17"/>
  <c r="J60" i="17" s="1"/>
  <c r="G101" i="17" s="1"/>
  <c r="H69" i="2" s="1"/>
  <c r="I47" i="17"/>
  <c r="I60" i="17" s="1"/>
  <c r="H47" i="17"/>
  <c r="G47" i="17"/>
  <c r="G60" i="17" s="1"/>
  <c r="G93" i="17" s="1"/>
  <c r="H61" i="2" s="1"/>
  <c r="F47" i="17"/>
  <c r="F60" i="17" s="1"/>
  <c r="E47" i="17"/>
  <c r="D47" i="17"/>
  <c r="N46" i="17"/>
  <c r="M46" i="17"/>
  <c r="L46" i="17"/>
  <c r="K46" i="17"/>
  <c r="J46" i="17"/>
  <c r="J59" i="17" s="1"/>
  <c r="G100" i="17" s="1"/>
  <c r="H68" i="2" s="1"/>
  <c r="I46" i="17"/>
  <c r="H46" i="17"/>
  <c r="G46" i="17"/>
  <c r="G59" i="17" s="1"/>
  <c r="F46" i="17"/>
  <c r="E46" i="17"/>
  <c r="D46" i="17"/>
  <c r="D59" i="17" s="1"/>
  <c r="C92" i="17" s="1"/>
  <c r="N45" i="17"/>
  <c r="M45" i="17"/>
  <c r="L45" i="17"/>
  <c r="L58" i="17" s="1"/>
  <c r="K45" i="17"/>
  <c r="J45" i="17"/>
  <c r="I45" i="17"/>
  <c r="I58" i="17" s="1"/>
  <c r="H45" i="17"/>
  <c r="G45" i="17"/>
  <c r="F45" i="17"/>
  <c r="F58" i="17" s="1"/>
  <c r="E45" i="17"/>
  <c r="D45" i="17"/>
  <c r="D58" i="17" s="1"/>
  <c r="C91" i="17" s="1"/>
  <c r="N44" i="17"/>
  <c r="M44" i="17"/>
  <c r="M57" i="17" s="1"/>
  <c r="G106" i="17" s="1"/>
  <c r="H74" i="2" s="1"/>
  <c r="L44" i="17"/>
  <c r="K44" i="17"/>
  <c r="J44" i="17"/>
  <c r="J57" i="17" s="1"/>
  <c r="G98" i="17" s="1"/>
  <c r="H66" i="2" s="1"/>
  <c r="I44" i="17"/>
  <c r="I57" i="17" s="1"/>
  <c r="H44" i="17"/>
  <c r="G44" i="17"/>
  <c r="G57" i="17" s="1"/>
  <c r="G90" i="17" s="1"/>
  <c r="H58" i="2" s="1"/>
  <c r="F44" i="17"/>
  <c r="F57" i="17" s="1"/>
  <c r="E44" i="17"/>
  <c r="D44" i="17"/>
  <c r="D57" i="17" s="1"/>
  <c r="C90" i="17" s="1"/>
  <c r="N43" i="17"/>
  <c r="M43" i="17"/>
  <c r="M56" i="17" s="1"/>
  <c r="G105" i="17" s="1"/>
  <c r="H73" i="2" s="1"/>
  <c r="L43" i="17"/>
  <c r="L56" i="17" s="1"/>
  <c r="K43" i="17"/>
  <c r="J43" i="17"/>
  <c r="J56" i="17" s="1"/>
  <c r="G97" i="17" s="1"/>
  <c r="H65" i="2" s="1"/>
  <c r="I43" i="17"/>
  <c r="I56" i="17" s="1"/>
  <c r="H43" i="17"/>
  <c r="G43" i="17"/>
  <c r="G56" i="17" s="1"/>
  <c r="G89" i="17" s="1"/>
  <c r="H57" i="2" s="1"/>
  <c r="F43" i="17"/>
  <c r="F56" i="17" s="1"/>
  <c r="E43" i="17"/>
  <c r="D43" i="17"/>
  <c r="O21" i="17"/>
  <c r="N21" i="17"/>
  <c r="L21" i="17"/>
  <c r="K21" i="17"/>
  <c r="I21" i="17"/>
  <c r="H21" i="17"/>
  <c r="O20" i="17"/>
  <c r="N20" i="17"/>
  <c r="L20" i="17"/>
  <c r="K20" i="17"/>
  <c r="I20" i="17"/>
  <c r="H20" i="17"/>
  <c r="O19" i="17"/>
  <c r="N19" i="17"/>
  <c r="L19" i="17"/>
  <c r="K19" i="17"/>
  <c r="I19" i="17"/>
  <c r="H19" i="17"/>
  <c r="O18" i="17"/>
  <c r="N18" i="17"/>
  <c r="L18" i="17"/>
  <c r="K18" i="17"/>
  <c r="I18" i="17"/>
  <c r="H18" i="17"/>
  <c r="O17" i="17"/>
  <c r="N17" i="17"/>
  <c r="L17" i="17"/>
  <c r="K17" i="17"/>
  <c r="I17" i="17"/>
  <c r="H17" i="17"/>
  <c r="O16" i="17"/>
  <c r="N16" i="17"/>
  <c r="L16" i="17"/>
  <c r="K16" i="17"/>
  <c r="I16" i="17"/>
  <c r="H16" i="17"/>
  <c r="O15" i="17"/>
  <c r="N15" i="17"/>
  <c r="L15" i="17"/>
  <c r="K15" i="17"/>
  <c r="I15" i="17"/>
  <c r="H15" i="17"/>
  <c r="O14" i="17"/>
  <c r="N14" i="17"/>
  <c r="L14" i="17"/>
  <c r="K14" i="17"/>
  <c r="I14" i="17"/>
  <c r="H14" i="17"/>
  <c r="G56" i="18" l="1"/>
  <c r="F89" i="18" s="1"/>
  <c r="I60" i="2" s="1"/>
  <c r="G92" i="17"/>
  <c r="H60" i="2" s="1"/>
  <c r="M55" i="18"/>
  <c r="F104" i="18" s="1"/>
  <c r="I75" i="2" s="1"/>
  <c r="J57" i="18"/>
  <c r="F98" i="18" s="1"/>
  <c r="I69" i="2" s="1"/>
  <c r="G53" i="18"/>
  <c r="F86" i="18" s="1"/>
  <c r="I57" i="2" s="1"/>
  <c r="M57" i="18"/>
  <c r="F106" i="18" s="1"/>
  <c r="I77" i="2" s="1"/>
  <c r="M58" i="18"/>
  <c r="F107" i="18" s="1"/>
  <c r="I78" i="2" s="1"/>
  <c r="J60" i="18"/>
  <c r="F101" i="18" s="1"/>
  <c r="I72" i="2" s="1"/>
  <c r="G60" i="18"/>
  <c r="F93" i="18" s="1"/>
  <c r="I64" i="2" s="1"/>
  <c r="J56" i="18"/>
  <c r="F97" i="18" s="1"/>
  <c r="I68" i="2" s="1"/>
  <c r="J55" i="18"/>
  <c r="F96" i="18" s="1"/>
  <c r="I67" i="2" s="1"/>
  <c r="J54" i="18"/>
  <c r="F95" i="18" s="1"/>
  <c r="I66" i="2" s="1"/>
  <c r="G59" i="18"/>
  <c r="F92" i="18" s="1"/>
  <c r="I63" i="2" s="1"/>
  <c r="G58" i="18"/>
  <c r="F91" i="18" s="1"/>
  <c r="I62" i="2" s="1"/>
  <c r="D55" i="18"/>
  <c r="C88" i="18" s="1"/>
  <c r="G54" i="18"/>
  <c r="F87" i="18" s="1"/>
  <c r="I58" i="2" s="1"/>
  <c r="D54" i="18"/>
  <c r="C87" i="18" s="1"/>
  <c r="G57" i="18"/>
  <c r="F90" i="18" s="1"/>
  <c r="I61" i="2" s="1"/>
  <c r="J58" i="18"/>
  <c r="F99" i="18" s="1"/>
  <c r="I70" i="2" s="1"/>
  <c r="M56" i="18"/>
  <c r="F105" i="18" s="1"/>
  <c r="I76" i="2" s="1"/>
  <c r="M54" i="18"/>
  <c r="F103" i="18" s="1"/>
  <c r="I74" i="2" s="1"/>
  <c r="D57" i="18"/>
  <c r="C90" i="18" s="1"/>
  <c r="M60" i="18"/>
  <c r="F109" i="18" s="1"/>
  <c r="I80" i="2" s="1"/>
  <c r="J53" i="18"/>
  <c r="F94" i="18" s="1"/>
  <c r="I65" i="2" s="1"/>
  <c r="M53" i="18"/>
  <c r="F102" i="18" s="1"/>
  <c r="I73" i="2" s="1"/>
  <c r="D56" i="18"/>
  <c r="C89" i="18" s="1"/>
  <c r="M59" i="18"/>
  <c r="F108" i="18" s="1"/>
  <c r="I79" i="2" s="1"/>
  <c r="J59" i="18"/>
  <c r="F100" i="18" s="1"/>
  <c r="I71" i="2" s="1"/>
  <c r="G55" i="18"/>
  <c r="F88" i="18" s="1"/>
  <c r="I59" i="2" s="1"/>
  <c r="J58" i="17"/>
  <c r="G99" i="17" s="1"/>
  <c r="H67" i="2" s="1"/>
  <c r="M59" i="17"/>
  <c r="G108" i="17" s="1"/>
  <c r="H76" i="2" s="1"/>
  <c r="D60" i="17"/>
  <c r="C93" i="17" s="1"/>
  <c r="G61" i="17"/>
  <c r="G94" i="17" s="1"/>
  <c r="H62" i="2" s="1"/>
  <c r="J62" i="17"/>
  <c r="G103" i="17" s="1"/>
  <c r="H71" i="2" s="1"/>
  <c r="M63" i="17"/>
  <c r="G112" i="17" s="1"/>
  <c r="H80" i="2" s="1"/>
  <c r="M58" i="17"/>
  <c r="G107" i="17" s="1"/>
  <c r="H75" i="2" s="1"/>
  <c r="D56" i="17"/>
  <c r="C89" i="17" s="1"/>
  <c r="G63" i="17"/>
  <c r="G96" i="17" s="1"/>
  <c r="H64" i="2" s="1"/>
  <c r="J63" i="17"/>
  <c r="G104" i="17" s="1"/>
  <c r="H72" i="2" s="1"/>
  <c r="G58" i="17"/>
  <c r="G91" i="17" s="1"/>
  <c r="H59" i="2" s="1"/>
  <c r="N47" i="16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F45" i="16"/>
  <c r="F58" i="16" s="1"/>
  <c r="N44" i="16"/>
  <c r="M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L43" i="16"/>
  <c r="L56" i="16" s="1"/>
  <c r="K43" i="16"/>
  <c r="J43" i="16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I40" i="16"/>
  <c r="I53" i="16" s="1"/>
  <c r="H40" i="16"/>
  <c r="G40" i="16"/>
  <c r="F40" i="16"/>
  <c r="F53" i="16" s="1"/>
  <c r="E40" i="16"/>
  <c r="D40" i="16"/>
  <c r="J59" i="16" s="1"/>
  <c r="F100" i="16" s="1"/>
  <c r="I47" i="2" s="1"/>
  <c r="N50" i="15"/>
  <c r="M50" i="15"/>
  <c r="M63" i="15" s="1"/>
  <c r="G112" i="15" s="1"/>
  <c r="H56" i="2" s="1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J62" i="15" s="1"/>
  <c r="G103" i="15" s="1"/>
  <c r="H47" i="2" s="1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G61" i="15" s="1"/>
  <c r="G94" i="15" s="1"/>
  <c r="H38" i="2" s="1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D60" i="15" s="1"/>
  <c r="C93" i="15" s="1"/>
  <c r="N46" i="15"/>
  <c r="M46" i="15"/>
  <c r="M59" i="15" s="1"/>
  <c r="G108" i="15" s="1"/>
  <c r="H52" i="2" s="1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D59" i="15" s="1"/>
  <c r="C92" i="15" s="1"/>
  <c r="N45" i="15"/>
  <c r="M45" i="15"/>
  <c r="M58" i="15" s="1"/>
  <c r="G107" i="15" s="1"/>
  <c r="H51" i="2" s="1"/>
  <c r="L45" i="15"/>
  <c r="L58" i="15" s="1"/>
  <c r="K45" i="15"/>
  <c r="J45" i="15"/>
  <c r="J58" i="15" s="1"/>
  <c r="G99" i="15" s="1"/>
  <c r="H43" i="2" s="1"/>
  <c r="I45" i="15"/>
  <c r="I58" i="15" s="1"/>
  <c r="H45" i="15"/>
  <c r="G45" i="15"/>
  <c r="G58" i="15" s="1"/>
  <c r="G91" i="15" s="1"/>
  <c r="H35" i="2" s="1"/>
  <c r="F45" i="15"/>
  <c r="F58" i="15" s="1"/>
  <c r="E45" i="15"/>
  <c r="D45" i="15"/>
  <c r="D58" i="15" s="1"/>
  <c r="C91" i="15" s="1"/>
  <c r="N44" i="15"/>
  <c r="M44" i="15"/>
  <c r="M57" i="15" s="1"/>
  <c r="G106" i="15" s="1"/>
  <c r="H50" i="2" s="1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N43" i="15"/>
  <c r="M43" i="15"/>
  <c r="M56" i="15" s="1"/>
  <c r="G105" i="15" s="1"/>
  <c r="H49" i="2" s="1"/>
  <c r="L43" i="15"/>
  <c r="L56" i="15" s="1"/>
  <c r="K43" i="15"/>
  <c r="J43" i="15"/>
  <c r="J56" i="15" s="1"/>
  <c r="G97" i="15" s="1"/>
  <c r="H41" i="2" s="1"/>
  <c r="I43" i="15"/>
  <c r="I56" i="15" s="1"/>
  <c r="H43" i="15"/>
  <c r="G43" i="15"/>
  <c r="G56" i="15" s="1"/>
  <c r="G89" i="15" s="1"/>
  <c r="H33" i="2" s="1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J54" i="16" l="1"/>
  <c r="F95" i="16" s="1"/>
  <c r="I42" i="2" s="1"/>
  <c r="M57" i="16"/>
  <c r="F106" i="16" s="1"/>
  <c r="I53" i="2" s="1"/>
  <c r="G59" i="16"/>
  <c r="F92" i="16" s="1"/>
  <c r="I39" i="2" s="1"/>
  <c r="J60" i="16"/>
  <c r="F101" i="16" s="1"/>
  <c r="I48" i="2" s="1"/>
  <c r="M56" i="16"/>
  <c r="F105" i="16" s="1"/>
  <c r="I52" i="2" s="1"/>
  <c r="J53" i="16"/>
  <c r="F94" i="16" s="1"/>
  <c r="I41" i="2" s="1"/>
  <c r="M59" i="16"/>
  <c r="F108" i="16" s="1"/>
  <c r="I55" i="2" s="1"/>
  <c r="G58" i="16"/>
  <c r="F91" i="16" s="1"/>
  <c r="I38" i="2" s="1"/>
  <c r="M53" i="16"/>
  <c r="F102" i="16" s="1"/>
  <c r="I49" i="2" s="1"/>
  <c r="D56" i="16"/>
  <c r="C89" i="16" s="1"/>
  <c r="G55" i="16"/>
  <c r="F88" i="16" s="1"/>
  <c r="I35" i="2" s="1"/>
  <c r="G54" i="16"/>
  <c r="F87" i="16" s="1"/>
  <c r="I34" i="2" s="1"/>
  <c r="J57" i="16"/>
  <c r="F98" i="16" s="1"/>
  <c r="I45" i="2" s="1"/>
  <c r="M58" i="16"/>
  <c r="F107" i="16" s="1"/>
  <c r="I54" i="2" s="1"/>
  <c r="G60" i="16"/>
  <c r="F93" i="16" s="1"/>
  <c r="I40" i="2" s="1"/>
  <c r="J56" i="16"/>
  <c r="F97" i="16" s="1"/>
  <c r="I44" i="2" s="1"/>
  <c r="J55" i="16"/>
  <c r="F96" i="16" s="1"/>
  <c r="I43" i="2" s="1"/>
  <c r="M54" i="16"/>
  <c r="F103" i="16" s="1"/>
  <c r="I50" i="2" s="1"/>
  <c r="G59" i="15"/>
  <c r="G92" i="15" s="1"/>
  <c r="H36" i="2" s="1"/>
  <c r="G57" i="15"/>
  <c r="G90" i="15" s="1"/>
  <c r="H34" i="2" s="1"/>
  <c r="J60" i="15"/>
  <c r="G101" i="15" s="1"/>
  <c r="H45" i="2" s="1"/>
  <c r="M61" i="15"/>
  <c r="G110" i="15" s="1"/>
  <c r="H54" i="2" s="1"/>
  <c r="G63" i="15"/>
  <c r="G96" i="15" s="1"/>
  <c r="H40" i="2" s="1"/>
  <c r="J59" i="15"/>
  <c r="G100" i="15" s="1"/>
  <c r="H44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6" i="16"/>
  <c r="F89" i="16" s="1"/>
  <c r="I36" i="2" s="1"/>
  <c r="D53" i="16"/>
  <c r="C86" i="16" s="1"/>
  <c r="G53" i="16"/>
  <c r="F86" i="16" s="1"/>
  <c r="I33" i="2" s="1"/>
  <c r="D55" i="16"/>
  <c r="C88" i="16" s="1"/>
  <c r="J58" i="16"/>
  <c r="F99" i="16" s="1"/>
  <c r="I46" i="2" s="1"/>
  <c r="D57" i="16"/>
  <c r="C90" i="16" s="1"/>
  <c r="M60" i="16"/>
  <c r="F109" i="16" s="1"/>
  <c r="I56" i="2" s="1"/>
  <c r="G57" i="16"/>
  <c r="F90" i="16" s="1"/>
  <c r="I37" i="2" s="1"/>
  <c r="D54" i="16"/>
  <c r="C87" i="16" s="1"/>
  <c r="M55" i="16"/>
  <c r="F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F92" i="6" s="1"/>
  <c r="I15" i="2" s="1"/>
  <c r="D54" i="6"/>
  <c r="C87" i="6" s="1"/>
  <c r="G53" i="6"/>
  <c r="F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F88" i="6" s="1"/>
  <c r="I11" i="2" s="1"/>
  <c r="J53" i="6"/>
  <c r="F94" i="6" s="1"/>
  <c r="I17" i="2" s="1"/>
  <c r="M53" i="6"/>
  <c r="F102" i="6" s="1"/>
  <c r="I25" i="2" s="1"/>
  <c r="G60" i="6"/>
  <c r="F93" i="6" s="1"/>
  <c r="I16" i="2" s="1"/>
  <c r="J58" i="6"/>
  <c r="F99" i="6" s="1"/>
  <c r="I22" i="2" s="1"/>
  <c r="J54" i="6"/>
  <c r="F95" i="6" s="1"/>
  <c r="I18" i="2" s="1"/>
  <c r="M57" i="6"/>
  <c r="F106" i="6" s="1"/>
  <c r="I29" i="2" s="1"/>
  <c r="G58" i="6"/>
  <c r="F91" i="6" s="1"/>
  <c r="I14" i="2" s="1"/>
  <c r="G54" i="6"/>
  <c r="F87" i="6" s="1"/>
  <c r="I10" i="2" s="1"/>
  <c r="J57" i="6"/>
  <c r="F98" i="6" s="1"/>
  <c r="I21" i="2" s="1"/>
  <c r="M60" i="6"/>
  <c r="F109" i="6" s="1"/>
  <c r="I32" i="2" s="1"/>
  <c r="M56" i="6"/>
  <c r="F105" i="6" s="1"/>
  <c r="I28" i="2" s="1"/>
  <c r="G57" i="6"/>
  <c r="F90" i="6" s="1"/>
  <c r="I13" i="2" s="1"/>
  <c r="J60" i="6"/>
  <c r="F101" i="6" s="1"/>
  <c r="I24" i="2" s="1"/>
  <c r="J56" i="6"/>
  <c r="F97" i="6" s="1"/>
  <c r="I20" i="2" s="1"/>
  <c r="M59" i="6"/>
  <c r="F108" i="6" s="1"/>
  <c r="I31" i="2" s="1"/>
  <c r="M55" i="6"/>
  <c r="F104" i="6" s="1"/>
  <c r="I27" i="2" s="1"/>
  <c r="G56" i="6"/>
  <c r="F89" i="6" s="1"/>
  <c r="I12" i="2" s="1"/>
  <c r="J59" i="6"/>
  <c r="F100" i="6" s="1"/>
  <c r="I23" i="2" s="1"/>
  <c r="J55" i="6"/>
  <c r="F96" i="6" s="1"/>
  <c r="I19" i="2" s="1"/>
  <c r="M58" i="6"/>
  <c r="F107" i="6" s="1"/>
  <c r="I30" i="2" s="1"/>
  <c r="M54" i="6"/>
  <c r="F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<sst xmlns="http://schemas.openxmlformats.org/spreadsheetml/2006/main" count="1203" uniqueCount="173">
  <si>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</si>
  <si>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</si>
  <si>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</si>
  <si>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</si>
  <si>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</si>
  <si>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</si>
  <si>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</si>
  <si>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</si>
  <si>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</si>
  <si>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</si>
  <si>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</si>
  <si>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</si>
  <si>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</si>
  <si>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</si>
  <si>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</si>
  <si>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</si>
  <si>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</si>
  <si>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</si>
  <si>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</si>
  <si>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</si>
  <si>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</si>
  <si>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</si>
  <si>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</si>
  <si>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</si>
  <si>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</si>
  <si>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</si>
  <si>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</si>
  <si>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</si>
  <si>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</si>
  <si>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</si>
  <si>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</si>
  <si>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</si>
  <si>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</si>
  <si>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</si>
  <si>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</si>
  <si>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</si>
  <si>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</si>
  <si>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</si>
  <si>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</si>
  <si>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</si>
  <si>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</si>
  <si>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</si>
  <si>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</si>
  <si>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</si>
  <si>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</si>
  <si>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</si>
  <si>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</si>
  <si>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</si>
  <si>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</si>
  <si>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</si>
  <si>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</si>
  <si>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</si>
  <si>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</si>
  <si>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</si>
  <si>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</si>
  <si>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</si>
  <si>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</si>
  <si>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</si>
  <si>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</si>
  <si>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</si>
  <si>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</si>
  <si>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</si>
  <si>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</si>
  <si>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</si>
  <si>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</si>
  <si>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</si>
  <si>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</si>
  <si>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</si>
  <si>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</si>
  <si>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</si>
  <si>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</si>
  <si>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</si>
  <si>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</si>
  <si>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</si>
  <si>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</si>
  <si>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</si>
  <si>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</si>
  <si>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</si>
  <si>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</si>
  <si>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</si>
  <si>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</si>
  <si>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</si>
  <si>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</si>
  <si>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</si>
  <si>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</si>
  <si>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</si>
  <si>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</si>
  <si>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</si>
  <si>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</si>
  <si>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</si>
  <si>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</si>
  <si>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</si>
  <si>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</si>
  <si>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</si>
  <si>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</si>
  <si>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</si>
  <si>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</si>
  <si>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</si>
  <si>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</si>
  <si>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</si>
  <si>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</si>
  <si>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</si>
  <si>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</si>
  <si>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</si>
  <si>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</si>
  <si>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</si>
  <si>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</si>
  <si>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</si>
  <si>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</si>
  <si>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</si>
  <si>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</si>
  <si>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</si>
  <si>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</si>
  <si>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</si>
  <si>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</si>
  <si>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</si>
  <si>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</si>
  <si>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</si>
  <si>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</si>
  <si>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</si>
  <si>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</si>
  <si>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</si>
  <si>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</si>
  <si>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</si>
  <si>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</si>
  <si>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</si>
  <si>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</si>
  <si>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</si>
  <si>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</si>
  <si>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</si>
  <si>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</si>
  <si>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</si>
  <si>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</si>
  <si>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</si>
  <si>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</si>
  <si>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</si>
  <si>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</si>
  <si>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</si>
  <si>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</si>
  <si>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</si>
  <si>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</si>
  <si>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</si>
  <si>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</si>
  <si>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</si>
  <si>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</si>
  <si>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</si>
  <si>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</si>
  <si>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</si>
  <si>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</si>
  <si>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</si>
  <si>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</si>
  <si>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</si>
  <si>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</si>
  <si>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</si>
  <si>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Set 3</t>
  </si>
  <si>
    <t>Set 4</t>
  </si>
  <si>
    <t>Enter Here</t>
  </si>
  <si>
    <t>Enter here</t>
  </si>
  <si>
    <t>21CY Cornell Genetic Gain TB Malting</t>
  </si>
  <si>
    <t>Temperature(°C)</t>
  </si>
  <si>
    <t>WinterTP1-1</t>
  </si>
  <si>
    <t>Tradition Malt Check</t>
  </si>
  <si>
    <t>WinterTP1-2</t>
  </si>
  <si>
    <t>TMC</t>
  </si>
  <si>
    <t>ook 12/17/2021</t>
  </si>
  <si>
    <t>Andy</t>
  </si>
  <si>
    <t>#</t>
  </si>
  <si>
    <t>User name</t>
  </si>
  <si>
    <t>215-225</t>
  </si>
  <si>
    <t>NaCl</t>
  </si>
  <si>
    <t>Walling Lab</t>
  </si>
  <si>
    <t>0.5% NaCl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</si>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</sst>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1" fontId="7" fillId="4" borderId="17" xfId="0" applyNumberFormat="1" applyFont="1" applyFill="1" applyBorder="1" applyAlignment="1">
      <alignment horizontal="center"/>
    </xf>
    <xf numFmtId="1" fontId="7" fillId="4" borderId="22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" fontId="7" fillId="4" borderId="8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0" fillId="0" borderId="46" xfId="0" applyBorder="1"/>
    <xf numFmtId="0" fontId="0" fillId="0" borderId="26" xfId="0" applyFill="1" applyBorder="1" applyAlignment="1">
      <alignment horizontal="center"/>
    </xf>
    <xf numFmtId="14" fontId="0" fillId="0" borderId="46" xfId="0" applyNumberFormat="1" applyBorder="1"/>
    <xf numFmtId="16" fontId="0" fillId="0" borderId="45" xfId="0" applyNumberForma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7" fillId="4" borderId="3" xfId="0" applyNumberFormat="1" applyFont="1" applyFill="1" applyBorder="1" applyAlignment="1">
      <alignment horizontal="center"/>
    </xf>
    <xf numFmtId="0" fontId="12" fillId="0" borderId="0" xfId="0" applyFont="1" applyFill="1"/>
    <xf numFmtId="164" fontId="22" fillId="0" borderId="8" xfId="0" applyNumberFormat="1" applyFont="1" applyFill="1" applyBorder="1" applyAlignment="1">
      <alignment horizontal="center"/>
    </xf>
    <xf numFmtId="164" fontId="22" fillId="0" borderId="22" xfId="0" applyNumberFormat="1" applyFont="1" applyFill="1" applyBorder="1" applyAlignment="1">
      <alignment horizontal="center"/>
    </xf>
    <xf numFmtId="164" fontId="22" fillId="0" borderId="17" xfId="0" applyNumberFormat="1" applyFont="1" applyFill="1" applyBorder="1" applyAlignment="1">
      <alignment horizontal="center"/>
    </xf>
    <xf numFmtId="164" fontId="22" fillId="0" borderId="26" xfId="0" applyNumberFormat="1" applyFont="1" applyFill="1" applyBorder="1" applyAlignment="1">
      <alignment horizontal="center"/>
    </xf>
    <xf numFmtId="164" fontId="22" fillId="4" borderId="28" xfId="0" applyNumberFormat="1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6" fontId="7" fillId="3" borderId="0" xfId="0" applyNumberFormat="1" applyFont="1" applyFill="1" applyAlignment="1">
      <alignment horizontal="center"/>
    </xf>
    <xf numFmtId="1" fontId="7" fillId="3" borderId="0" xfId="0" applyNumberFormat="1" applyFont="1" applyFill="1"/>
    <xf numFmtId="166" fontId="7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/>
    <xf numFmtId="166" fontId="7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22" fontId="0" fillId="0" borderId="0" xfId="0" applyNumberFormat="1" applyBorder="1" applyAlignment="1">
      <alignment vertical="center" wrapText="1"/>
    </xf>
    <xf numFmtId="2" fontId="0" fillId="0" borderId="0" xfId="0" applyNumberFormat="1" applyBorder="1"/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vertical="center" wrapText="1"/>
    </xf>
    <xf numFmtId="22" fontId="0" fillId="0" borderId="2" xfId="0" applyNumberFormat="1" applyBorder="1" applyAlignment="1">
      <alignment vertical="center" wrapText="1"/>
    </xf>
    <xf numFmtId="0" fontId="0" fillId="0" borderId="2" xfId="0" applyBorder="1"/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4977.0586666666641</c:v>
                </c:pt>
                <c:pt idx="2">
                  <c:v>13279.994666666673</c:v>
                </c:pt>
                <c:pt idx="3">
                  <c:v>22199.515666666666</c:v>
                </c:pt>
                <c:pt idx="4">
                  <c:v>31031.50266666666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4830.0376666666707</c:v>
                </c:pt>
                <c:pt idx="2">
                  <c:v>12424.699000000008</c:v>
                </c:pt>
                <c:pt idx="3">
                  <c:v>20144.736999999994</c:v>
                </c:pt>
                <c:pt idx="4">
                  <c:v>28768.369999999995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3'!$C$56:$C$60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3'!$D$56:$D$60</c:f>
              <c:numCache>
                <c:formatCode>0</c:formatCode>
                <c:ptCount val="5"/>
                <c:pt idx="0">
                  <c:v>0</c:v>
                </c:pt>
                <c:pt idx="1">
                  <c:v>4793.5979999999981</c:v>
                </c:pt>
                <c:pt idx="2">
                  <c:v>12660.648333333331</c:v>
                </c:pt>
                <c:pt idx="3">
                  <c:v>20566.442666666662</c:v>
                </c:pt>
                <c:pt idx="4">
                  <c:v>29248.00233333333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975-A30E-99527E0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4'!$C$56:$C$60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4'!$D$56:$D$60</c:f>
              <c:numCache>
                <c:formatCode>0</c:formatCode>
                <c:ptCount val="5"/>
                <c:pt idx="0">
                  <c:v>0</c:v>
                </c:pt>
                <c:pt idx="1">
                  <c:v>4581.5080000000016</c:v>
                </c:pt>
                <c:pt idx="2">
                  <c:v>12780.806000000004</c:v>
                </c:pt>
                <c:pt idx="3">
                  <c:v>20061.327000000005</c:v>
                </c:pt>
                <c:pt idx="4">
                  <c:v>27130.26466666667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4-4F1C-AA0F-70537B88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8.9300000000000018E-2</c:v>
                </c:pt>
                <c:pt idx="2">
                  <c:v>0.18166666666666667</c:v>
                </c:pt>
                <c:pt idx="3">
                  <c:v>0.27915000000000001</c:v>
                </c:pt>
                <c:pt idx="4">
                  <c:v>0.36073333333333335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9.0533333333333341E-2</c:v>
                </c:pt>
                <c:pt idx="2">
                  <c:v>0.18509999999999999</c:v>
                </c:pt>
                <c:pt idx="3">
                  <c:v>0.27435000000000004</c:v>
                </c:pt>
                <c:pt idx="4">
                  <c:v>0.36016666666666669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814699158810083"/>
                  <c:y val="-0.14583058935814841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9.4933333333333314E-2</c:v>
                </c:pt>
                <c:pt idx="2">
                  <c:v>0.19443333333333335</c:v>
                </c:pt>
                <c:pt idx="3">
                  <c:v>0.29743333333333327</c:v>
                </c:pt>
                <c:pt idx="4">
                  <c:v>0.40956666666666663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18041506671248"/>
                  <c:y val="-0.16522452875208782"/>
                </c:manualLayout>
              </c:layout>
              <c:numFmt formatCode="General" sourceLinked="0"/>
            </c:trendlineLbl>
          </c:trendline>
          <c:xVal>
            <c:numRef>
              <c:f>'FAN, Plate 4'!$C$53:$C$57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4'!$D$53:$D$57</c:f>
              <c:numCache>
                <c:formatCode>0.000</c:formatCode>
                <c:ptCount val="5"/>
                <c:pt idx="0">
                  <c:v>0</c:v>
                </c:pt>
                <c:pt idx="1">
                  <c:v>9.346666666666667E-2</c:v>
                </c:pt>
                <c:pt idx="2">
                  <c:v>0.2044333333333333</c:v>
                </c:pt>
                <c:pt idx="3">
                  <c:v>0.30763333333333337</c:v>
                </c:pt>
                <c:pt idx="4">
                  <c:v>0.4160166666666667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8-4D7A-8C4A-03C26B6C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66</xdr:row>
      <xdr:rowOff>123826</xdr:rowOff>
    </xdr:from>
    <xdr:to>
      <xdr:col>7</xdr:col>
      <xdr:colOff>619126</xdr:colOff>
      <xdr:row>80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64</xdr:row>
      <xdr:rowOff>28575</xdr:rowOff>
    </xdr:from>
    <xdr:to>
      <xdr:col>7</xdr:col>
      <xdr:colOff>619125</xdr:colOff>
      <xdr:row>77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zoomScale="85" zoomScaleNormal="85" workbookViewId="0">
      <selection activeCell="J63" sqref="J63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3" customWidth="1"/>
    <col min="4" max="4" width="10.7109375" style="3" customWidth="1"/>
    <col min="5" max="5" width="14.28515625" style="3" customWidth="1"/>
    <col min="6" max="10" width="10.7109375" style="3" customWidth="1"/>
    <col min="11" max="11" width="10.85546875" style="36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21" t="s">
        <v>158</v>
      </c>
      <c r="C1" s="200"/>
      <c r="K1" s="3"/>
    </row>
    <row r="2" spans="1:19" ht="7.5" customHeight="1" x14ac:dyDescent="0.25">
      <c r="A2" s="167"/>
      <c r="C2" s="167"/>
      <c r="K2" s="3"/>
    </row>
    <row r="3" spans="1:19" x14ac:dyDescent="0.25">
      <c r="A3" s="2" t="s">
        <v>141</v>
      </c>
      <c r="C3" s="167"/>
      <c r="K3" s="3"/>
    </row>
    <row r="4" spans="1:19" x14ac:dyDescent="0.25">
      <c r="A4" s="2" t="s">
        <v>92</v>
      </c>
      <c r="C4" s="2"/>
      <c r="K4" s="3"/>
    </row>
    <row r="5" spans="1:19" x14ac:dyDescent="0.25">
      <c r="A5" s="2" t="s">
        <v>61</v>
      </c>
      <c r="C5" s="2"/>
      <c r="K5" s="3"/>
    </row>
    <row r="6" spans="1:19" s="2" customFormat="1" x14ac:dyDescent="0.25">
      <c r="E6" s="35"/>
      <c r="F6" s="35"/>
      <c r="K6" s="35"/>
      <c r="L6" s="98"/>
      <c r="M6" s="273"/>
      <c r="N6" s="273"/>
      <c r="O6" s="273"/>
      <c r="P6" s="273"/>
      <c r="Q6" s="98"/>
      <c r="R6" s="98"/>
      <c r="S6" s="98"/>
    </row>
    <row r="7" spans="1:19" s="2" customFormat="1" ht="16.5" customHeight="1" x14ac:dyDescent="0.25">
      <c r="G7" s="272" t="s">
        <v>71</v>
      </c>
      <c r="H7" s="272"/>
      <c r="I7" s="272"/>
      <c r="J7" s="272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">
      <c r="A8" s="225" t="s">
        <v>151</v>
      </c>
      <c r="B8" s="190" t="s">
        <v>142</v>
      </c>
      <c r="C8" s="190" t="s">
        <v>149</v>
      </c>
      <c r="D8" s="190" t="s">
        <v>148</v>
      </c>
      <c r="E8" s="168" t="s">
        <v>118</v>
      </c>
      <c r="F8" s="168" t="s">
        <v>0</v>
      </c>
      <c r="G8" s="190" t="s">
        <v>139</v>
      </c>
      <c r="H8" s="190" t="s">
        <v>2</v>
      </c>
      <c r="I8" s="190" t="s">
        <v>3</v>
      </c>
      <c r="J8" s="190" t="s">
        <v>140</v>
      </c>
      <c r="M8" s="164"/>
      <c r="N8" s="164"/>
      <c r="O8" s="164"/>
      <c r="P8" s="164"/>
      <c r="Q8" s="98"/>
      <c r="R8" s="98"/>
      <c r="S8" s="98"/>
    </row>
    <row r="9" spans="1:19" x14ac:dyDescent="0.25">
      <c r="A9" s="270" t="s">
        <v>152</v>
      </c>
      <c r="B9" s="171">
        <v>1</v>
      </c>
      <c r="D9" s="232">
        <v>6060</v>
      </c>
      <c r="E9" s="233" t="s">
        <v>160</v>
      </c>
      <c r="F9" s="238">
        <v>44592</v>
      </c>
      <c r="G9" s="20">
        <f>'RI, nD'!N17</f>
        <v>79.509679999999577</v>
      </c>
      <c r="H9" s="48">
        <f>'BG, Plate 1'!G89</f>
        <v>136.07404090727536</v>
      </c>
      <c r="I9" s="48">
        <f>'FAN, Plate 1'!F86</f>
        <v>132.6527777777778</v>
      </c>
      <c r="J9" s="66">
        <v>3.4647500000000004</v>
      </c>
      <c r="L9" s="166" t="s">
        <v>72</v>
      </c>
      <c r="M9" s="20"/>
      <c r="N9" s="48"/>
      <c r="O9" s="48"/>
      <c r="P9" s="20"/>
      <c r="Q9" s="146"/>
      <c r="R9" s="20"/>
      <c r="S9" s="170"/>
    </row>
    <row r="10" spans="1:19" x14ac:dyDescent="0.25">
      <c r="A10" s="270"/>
      <c r="B10" s="171">
        <v>2</v>
      </c>
      <c r="D10" s="234">
        <v>6061</v>
      </c>
      <c r="E10" s="235" t="s">
        <v>160</v>
      </c>
      <c r="F10" s="238">
        <v>44592</v>
      </c>
      <c r="G10" s="20">
        <f>'RI, nD'!N18</f>
        <v>78.801970000000409</v>
      </c>
      <c r="H10" s="48">
        <f>'BG, Plate 1'!G90</f>
        <v>438.88566143238529</v>
      </c>
      <c r="I10" s="48">
        <f>'FAN, Plate 1'!F87</f>
        <v>132.48611111111111</v>
      </c>
      <c r="J10" s="66">
        <v>3.21075</v>
      </c>
      <c r="L10" s="172" t="s">
        <v>73</v>
      </c>
      <c r="M10" s="20"/>
      <c r="N10" s="48"/>
      <c r="O10" s="48"/>
      <c r="P10" s="20"/>
      <c r="Q10" s="146"/>
      <c r="R10" s="20"/>
      <c r="S10" s="170"/>
    </row>
    <row r="11" spans="1:19" x14ac:dyDescent="0.25">
      <c r="A11" s="270"/>
      <c r="B11" s="171">
        <v>3</v>
      </c>
      <c r="D11" s="234">
        <v>6071</v>
      </c>
      <c r="E11" s="235" t="s">
        <v>160</v>
      </c>
      <c r="F11" s="238">
        <v>44592</v>
      </c>
      <c r="G11" s="20">
        <f>'RI, nD'!N19</f>
        <v>80.648170000000206</v>
      </c>
      <c r="H11" s="48">
        <f>'BG, Plate 1'!G91</f>
        <v>162.9354354543735</v>
      </c>
      <c r="I11" s="48">
        <f>'FAN, Plate 1'!F88</f>
        <v>137.18055555555557</v>
      </c>
      <c r="J11" s="169">
        <v>3.0397500000000002</v>
      </c>
      <c r="L11" s="172" t="s">
        <v>74</v>
      </c>
      <c r="M11" s="20"/>
      <c r="N11" s="48"/>
      <c r="O11" s="48"/>
      <c r="P11" s="20"/>
      <c r="Q11" s="146"/>
      <c r="R11" s="20"/>
      <c r="S11" s="170"/>
    </row>
    <row r="12" spans="1:19" x14ac:dyDescent="0.25">
      <c r="A12" s="270"/>
      <c r="B12" s="171">
        <v>4</v>
      </c>
      <c r="D12" s="234">
        <v>6072</v>
      </c>
      <c r="E12" s="235" t="s">
        <v>160</v>
      </c>
      <c r="F12" s="238">
        <v>44592</v>
      </c>
      <c r="G12" s="20">
        <f>'RI, nD'!N20</f>
        <v>79.601990000000185</v>
      </c>
      <c r="H12" s="48">
        <f>'BG, Plate 1'!G92</f>
        <v>513.38095478337652</v>
      </c>
      <c r="I12" s="48">
        <f>'FAN, Plate 1'!F89</f>
        <v>136.73611111111111</v>
      </c>
      <c r="J12" s="169">
        <v>3.2682499999999997</v>
      </c>
      <c r="L12" s="8" t="s">
        <v>75</v>
      </c>
      <c r="M12" s="20"/>
      <c r="N12" s="48"/>
      <c r="O12" s="48"/>
      <c r="P12" s="20"/>
      <c r="Q12" s="146"/>
      <c r="R12" s="20"/>
      <c r="S12" s="170"/>
    </row>
    <row r="13" spans="1:19" x14ac:dyDescent="0.25">
      <c r="A13" s="270"/>
      <c r="B13" s="171">
        <v>5</v>
      </c>
      <c r="D13" s="234">
        <v>6074</v>
      </c>
      <c r="E13" s="235" t="s">
        <v>160</v>
      </c>
      <c r="F13" s="238">
        <v>44592</v>
      </c>
      <c r="G13" s="20">
        <f>'RI, nD'!N21</f>
        <v>77.755790000000388</v>
      </c>
      <c r="H13" s="48">
        <f>'BG, Plate 1'!G93</f>
        <v>690.93214353282463</v>
      </c>
      <c r="I13" s="48">
        <f>'FAN, Plate 1'!F90</f>
        <v>120.26388888888891</v>
      </c>
      <c r="J13" s="169">
        <v>2.9862500000000001</v>
      </c>
      <c r="L13" s="172" t="s">
        <v>94</v>
      </c>
      <c r="M13" s="20"/>
      <c r="N13" s="48"/>
      <c r="O13" s="48"/>
      <c r="P13" s="20"/>
      <c r="Q13" s="146"/>
      <c r="R13" s="20"/>
      <c r="S13" s="170"/>
    </row>
    <row r="14" spans="1:19" x14ac:dyDescent="0.25">
      <c r="A14" s="270"/>
      <c r="B14" s="171">
        <v>6</v>
      </c>
      <c r="D14" s="234">
        <v>6079</v>
      </c>
      <c r="E14" s="235" t="s">
        <v>160</v>
      </c>
      <c r="F14" s="238">
        <v>44592</v>
      </c>
      <c r="G14" s="20">
        <f>'RI, nD'!N22</f>
        <v>78.771200000000206</v>
      </c>
      <c r="H14" s="48">
        <f>'BG, Plate 1'!G94</f>
        <v>621.61495869332146</v>
      </c>
      <c r="I14" s="48">
        <f>'FAN, Plate 1'!F91</f>
        <v>134.48611111111111</v>
      </c>
      <c r="J14" s="169">
        <v>3.1499999999999995</v>
      </c>
      <c r="L14" s="172" t="s">
        <v>95</v>
      </c>
      <c r="M14" s="20"/>
      <c r="N14" s="48"/>
      <c r="O14" s="48"/>
      <c r="P14" s="20"/>
      <c r="Q14" s="146"/>
      <c r="R14" s="20"/>
      <c r="S14" s="170"/>
    </row>
    <row r="15" spans="1:19" x14ac:dyDescent="0.25">
      <c r="A15" s="270"/>
      <c r="B15" s="171">
        <v>7</v>
      </c>
      <c r="D15" s="234">
        <v>6086</v>
      </c>
      <c r="E15" s="235" t="s">
        <v>160</v>
      </c>
      <c r="F15" s="238">
        <v>44592</v>
      </c>
      <c r="G15" s="20">
        <f>'RI, nD'!N23</f>
        <v>79.878919999999937</v>
      </c>
      <c r="H15" s="48">
        <f>'BG, Plate 1'!G95</f>
        <v>64.118143406697399</v>
      </c>
      <c r="I15" s="48">
        <f>'FAN, Plate 1'!F92</f>
        <v>128.01388888888889</v>
      </c>
      <c r="J15" s="169">
        <v>3.0020000000000002</v>
      </c>
      <c r="L15" s="163" t="s">
        <v>93</v>
      </c>
      <c r="M15" s="20"/>
      <c r="N15" s="48"/>
      <c r="O15" s="48"/>
      <c r="P15" s="20"/>
      <c r="Q15" s="146"/>
      <c r="R15" s="20"/>
      <c r="S15" s="170"/>
    </row>
    <row r="16" spans="1:19" x14ac:dyDescent="0.25">
      <c r="A16" s="270"/>
      <c r="B16" s="171">
        <v>8</v>
      </c>
      <c r="D16" s="234">
        <v>6088</v>
      </c>
      <c r="E16" s="235" t="s">
        <v>160</v>
      </c>
      <c r="F16" s="238">
        <v>44592</v>
      </c>
      <c r="G16" s="20">
        <f>'RI, nD'!N24</f>
        <v>79.109669999999682</v>
      </c>
      <c r="H16" s="48">
        <f>'BG, Plate 1'!G96</f>
        <v>442.30564839923483</v>
      </c>
      <c r="I16" s="48">
        <f>'FAN, Plate 1'!F93</f>
        <v>167.4027777777778</v>
      </c>
      <c r="J16" s="169">
        <v>3.5074999999999998</v>
      </c>
      <c r="L16" s="172" t="s">
        <v>76</v>
      </c>
      <c r="M16" s="20"/>
      <c r="N16" s="48"/>
      <c r="O16" s="48"/>
      <c r="P16" s="20"/>
      <c r="Q16" s="146"/>
      <c r="R16" s="20"/>
      <c r="S16" s="170"/>
    </row>
    <row r="17" spans="1:19" x14ac:dyDescent="0.25">
      <c r="A17" s="270"/>
      <c r="B17" s="171">
        <v>9</v>
      </c>
      <c r="D17" s="234">
        <v>6089</v>
      </c>
      <c r="E17" s="235" t="s">
        <v>160</v>
      </c>
      <c r="F17" s="238">
        <v>44592</v>
      </c>
      <c r="G17" s="20">
        <f>'RI, nD'!N25</f>
        <v>77.509630000000129</v>
      </c>
      <c r="H17" s="48">
        <f>'BG, Plate 1'!G97</f>
        <v>53.772390742258906</v>
      </c>
      <c r="I17" s="48">
        <f>'FAN, Plate 1'!F94</f>
        <v>172.40277777777783</v>
      </c>
      <c r="J17" s="169">
        <v>3.7662500000000003</v>
      </c>
      <c r="L17" s="8" t="s">
        <v>77</v>
      </c>
      <c r="M17" s="20"/>
      <c r="N17" s="48"/>
      <c r="O17" s="48"/>
      <c r="P17" s="20"/>
      <c r="Q17" s="146"/>
      <c r="R17" s="20"/>
      <c r="S17" s="170"/>
    </row>
    <row r="18" spans="1:19" x14ac:dyDescent="0.25">
      <c r="A18" s="270"/>
      <c r="B18" s="171">
        <v>10</v>
      </c>
      <c r="D18" s="234">
        <v>6091</v>
      </c>
      <c r="E18" s="235" t="s">
        <v>160</v>
      </c>
      <c r="F18" s="238">
        <v>44592</v>
      </c>
      <c r="G18" s="20">
        <f>'RI, nD'!N26</f>
        <v>77.848099999999619</v>
      </c>
      <c r="H18" s="48">
        <f>'BG, Plate 1'!G98</f>
        <v>955.58211515419077</v>
      </c>
      <c r="I18" s="48">
        <f>'FAN, Plate 1'!F95</f>
        <v>112.81944444444444</v>
      </c>
      <c r="J18" s="169">
        <v>3.0137499999999999</v>
      </c>
      <c r="M18" s="20"/>
      <c r="N18" s="48"/>
      <c r="O18" s="48"/>
      <c r="P18" s="20"/>
      <c r="Q18" s="146"/>
      <c r="R18" s="20"/>
      <c r="S18" s="170"/>
    </row>
    <row r="19" spans="1:19" x14ac:dyDescent="0.25">
      <c r="A19" s="270"/>
      <c r="B19" s="171">
        <v>11</v>
      </c>
      <c r="D19" s="234">
        <v>6092</v>
      </c>
      <c r="E19" s="235" t="s">
        <v>160</v>
      </c>
      <c r="F19" s="238">
        <v>44592</v>
      </c>
      <c r="G19" s="20">
        <f>'RI, nD'!N27</f>
        <v>80.802019999999857</v>
      </c>
      <c r="H19" s="48">
        <f>'BG, Plate 1'!G99</f>
        <v>436.53585167433948</v>
      </c>
      <c r="I19" s="48">
        <f>'FAN, Plate 1'!F96</f>
        <v>132.875</v>
      </c>
      <c r="J19" s="169">
        <v>3.4624999999999999</v>
      </c>
      <c r="M19" s="20"/>
      <c r="N19" s="48"/>
      <c r="O19" s="48"/>
      <c r="P19" s="20"/>
      <c r="Q19" s="146"/>
      <c r="R19" s="20"/>
      <c r="S19" s="170"/>
    </row>
    <row r="20" spans="1:19" x14ac:dyDescent="0.25">
      <c r="A20" s="270"/>
      <c r="B20" s="171">
        <v>12</v>
      </c>
      <c r="D20" s="234">
        <v>6095</v>
      </c>
      <c r="E20" s="235" t="s">
        <v>160</v>
      </c>
      <c r="F20" s="238">
        <v>44592</v>
      </c>
      <c r="G20" s="20">
        <f>'RI, nD'!N28</f>
        <v>78.709659999999815</v>
      </c>
      <c r="H20" s="48">
        <f>'BG, Plate 1'!G100</f>
        <v>811.39328372327691</v>
      </c>
      <c r="I20" s="48">
        <f>'FAN, Plate 1'!F97</f>
        <v>145.31944444444446</v>
      </c>
      <c r="J20" s="169">
        <v>3.6819999999999999</v>
      </c>
      <c r="M20" s="20"/>
      <c r="N20" s="48"/>
      <c r="O20" s="48"/>
      <c r="P20" s="20"/>
      <c r="Q20" s="146"/>
      <c r="R20" s="20"/>
      <c r="S20" s="170"/>
    </row>
    <row r="21" spans="1:19" x14ac:dyDescent="0.25">
      <c r="A21" s="270"/>
      <c r="B21" s="171">
        <v>13</v>
      </c>
      <c r="D21" s="234">
        <v>6096</v>
      </c>
      <c r="E21" s="235" t="s">
        <v>160</v>
      </c>
      <c r="F21" s="238">
        <v>44592</v>
      </c>
      <c r="G21" s="20">
        <f>'RI, nD'!N29</f>
        <v>80.986639999999682</v>
      </c>
      <c r="H21" s="48">
        <f>'BG, Plate 1'!G101</f>
        <v>78.010455950053625</v>
      </c>
      <c r="I21" s="48">
        <f>'FAN, Plate 1'!F98</f>
        <v>213.84722222222223</v>
      </c>
      <c r="J21" s="169">
        <v>4.41275</v>
      </c>
      <c r="M21" s="20"/>
      <c r="N21" s="48"/>
      <c r="O21" s="48"/>
      <c r="P21" s="20"/>
      <c r="Q21" s="16"/>
      <c r="R21" s="16"/>
      <c r="S21" s="170"/>
    </row>
    <row r="22" spans="1:19" x14ac:dyDescent="0.25">
      <c r="A22" s="270"/>
      <c r="B22" s="171">
        <v>14</v>
      </c>
      <c r="D22" s="234">
        <v>6098</v>
      </c>
      <c r="E22" s="235" t="s">
        <v>160</v>
      </c>
      <c r="F22" s="238">
        <v>44592</v>
      </c>
      <c r="G22" s="20">
        <f>'RI, nD'!N30</f>
        <v>80.340470000000238</v>
      </c>
      <c r="H22" s="48">
        <f>'BG, Plate 1'!G102</f>
        <v>83.285085451220212</v>
      </c>
      <c r="I22" s="48">
        <f>'FAN, Plate 1'!F99</f>
        <v>187.68055555555557</v>
      </c>
      <c r="J22" s="169">
        <v>3.98</v>
      </c>
      <c r="M22" s="20"/>
      <c r="N22" s="48"/>
      <c r="O22" s="48"/>
      <c r="P22" s="20"/>
      <c r="Q22" s="16"/>
      <c r="R22" s="16"/>
      <c r="S22" s="16"/>
    </row>
    <row r="23" spans="1:19" x14ac:dyDescent="0.25">
      <c r="A23" s="270"/>
      <c r="B23" s="171">
        <v>15</v>
      </c>
      <c r="D23" s="234">
        <v>6103</v>
      </c>
      <c r="E23" s="235" t="s">
        <v>160</v>
      </c>
      <c r="F23" s="238">
        <v>44592</v>
      </c>
      <c r="G23" s="20">
        <f>'RI, nD'!N31</f>
        <v>79.540449999999794</v>
      </c>
      <c r="H23" s="48">
        <f>'BG, Plate 1'!G103</f>
        <v>391.01663618591169</v>
      </c>
      <c r="I23" s="48">
        <f>'FAN, Plate 1'!F100</f>
        <v>155.93055555555557</v>
      </c>
      <c r="J23" s="169">
        <v>3.375</v>
      </c>
      <c r="M23" s="20"/>
      <c r="N23" s="48"/>
      <c r="O23" s="48"/>
      <c r="P23" s="20"/>
      <c r="Q23" s="16"/>
      <c r="R23" s="16"/>
      <c r="S23" s="16"/>
    </row>
    <row r="24" spans="1:19" ht="15.75" thickBot="1" x14ac:dyDescent="0.3">
      <c r="A24" s="270"/>
      <c r="B24" s="171">
        <v>16</v>
      </c>
      <c r="D24" s="247" t="s">
        <v>161</v>
      </c>
      <c r="E24" s="248"/>
      <c r="F24" s="238">
        <v>44592</v>
      </c>
      <c r="G24" s="253">
        <f>'RI, nD'!N32</f>
        <v>80.309700000000035</v>
      </c>
      <c r="H24" s="254">
        <f>'BG, Plate 1'!G104</f>
        <v>276.79495070526167</v>
      </c>
      <c r="I24" s="254">
        <f>'FAN, Plate 1'!F101</f>
        <v>252.93055555555563</v>
      </c>
      <c r="J24" s="169">
        <v>4.8705000000000007</v>
      </c>
      <c r="M24" s="66"/>
      <c r="N24" s="48"/>
      <c r="O24" s="48"/>
      <c r="P24" s="20"/>
      <c r="Q24" s="16"/>
      <c r="R24" s="16"/>
      <c r="S24" s="16"/>
    </row>
    <row r="25" spans="1:19" x14ac:dyDescent="0.25">
      <c r="A25" s="270"/>
      <c r="B25" s="171">
        <v>17</v>
      </c>
      <c r="D25" s="232">
        <v>6112</v>
      </c>
      <c r="E25" s="233" t="s">
        <v>160</v>
      </c>
      <c r="F25" s="238">
        <v>44592</v>
      </c>
      <c r="G25" s="20">
        <f>'RI, nD'!N33</f>
        <v>77.571170000000535</v>
      </c>
      <c r="H25" s="48">
        <f>'BG, Plate 1'!G105</f>
        <v>630.05183830484953</v>
      </c>
      <c r="I25" s="48">
        <f>'FAN, Plate 1'!F102</f>
        <v>90.597222222222243</v>
      </c>
      <c r="J25" s="169">
        <v>2.6386666666666665</v>
      </c>
      <c r="M25" s="66"/>
      <c r="N25" s="48"/>
      <c r="O25" s="48"/>
      <c r="P25" s="20"/>
      <c r="Q25" s="16"/>
      <c r="R25" s="16"/>
      <c r="S25" s="16"/>
    </row>
    <row r="26" spans="1:19" x14ac:dyDescent="0.25">
      <c r="A26" s="270"/>
      <c r="B26" s="171">
        <v>18</v>
      </c>
      <c r="D26" s="234">
        <v>6114</v>
      </c>
      <c r="E26" s="235" t="s">
        <v>160</v>
      </c>
      <c r="F26" s="238">
        <v>44592</v>
      </c>
      <c r="G26" s="20">
        <f>'RI, nD'!N34</f>
        <v>79.878919999999951</v>
      </c>
      <c r="H26" s="48">
        <f>'BG, Plate 1'!G106</f>
        <v>126.28986567446545</v>
      </c>
      <c r="I26" s="48">
        <f>'FAN, Plate 1'!F103</f>
        <v>181.34722222222226</v>
      </c>
      <c r="J26" s="169">
        <v>3.61625</v>
      </c>
      <c r="M26" s="169"/>
      <c r="N26" s="171"/>
      <c r="O26" s="171"/>
      <c r="P26" s="113"/>
    </row>
    <row r="27" spans="1:19" s="18" customFormat="1" x14ac:dyDescent="0.25">
      <c r="A27" s="270"/>
      <c r="B27" s="171">
        <v>19</v>
      </c>
      <c r="D27" s="234">
        <v>6119</v>
      </c>
      <c r="E27" s="235" t="s">
        <v>160</v>
      </c>
      <c r="F27" s="238">
        <v>44592</v>
      </c>
      <c r="G27" s="20">
        <f>'RI, nD'!N35</f>
        <v>79.47891000000007</v>
      </c>
      <c r="H27" s="48">
        <f>'BG, Plate 1'!G107</f>
        <v>799.99600807214495</v>
      </c>
      <c r="I27" s="48">
        <f>'FAN, Plate 1'!F104</f>
        <v>116.01388888888889</v>
      </c>
      <c r="J27" s="66">
        <v>2.8994999999999997</v>
      </c>
      <c r="M27" s="22"/>
      <c r="N27" s="13"/>
      <c r="O27" s="13"/>
      <c r="P27" s="13"/>
    </row>
    <row r="28" spans="1:19" s="18" customFormat="1" x14ac:dyDescent="0.25">
      <c r="A28" s="270"/>
      <c r="B28" s="171">
        <v>20</v>
      </c>
      <c r="D28" s="234">
        <v>6120</v>
      </c>
      <c r="E28" s="235" t="s">
        <v>160</v>
      </c>
      <c r="F28" s="238">
        <v>44592</v>
      </c>
      <c r="G28" s="20">
        <f>'RI, nD'!N36</f>
        <v>78.925049999999857</v>
      </c>
      <c r="H28" s="48">
        <f>'BG, Plate 1'!G108</f>
        <v>161.20030270542975</v>
      </c>
      <c r="I28" s="48">
        <f>'FAN, Plate 1'!F105</f>
        <v>133.84722222222223</v>
      </c>
      <c r="J28" s="66">
        <v>3.2625000000000002</v>
      </c>
      <c r="M28" s="22"/>
      <c r="N28" s="13"/>
      <c r="O28" s="13"/>
      <c r="P28" s="13"/>
    </row>
    <row r="29" spans="1:19" s="18" customFormat="1" x14ac:dyDescent="0.25">
      <c r="A29" s="270"/>
      <c r="B29" s="171">
        <v>21</v>
      </c>
      <c r="D29" s="234">
        <v>6121</v>
      </c>
      <c r="E29" s="235" t="s">
        <v>160</v>
      </c>
      <c r="F29" s="238">
        <v>44592</v>
      </c>
      <c r="G29" s="20">
        <f>'RI, nD'!N37</f>
        <v>79.817380000000227</v>
      </c>
      <c r="H29" s="48">
        <f>'BG, Plate 1'!G109</f>
        <v>239.44584305564319</v>
      </c>
      <c r="I29" s="48">
        <f>'FAN, Plate 1'!F106</f>
        <v>175.6805555555556</v>
      </c>
      <c r="J29" s="66">
        <v>3.6158000000000001</v>
      </c>
      <c r="M29" s="22"/>
      <c r="N29" s="13"/>
      <c r="O29" s="13"/>
      <c r="P29" s="13"/>
    </row>
    <row r="30" spans="1:19" s="18" customFormat="1" x14ac:dyDescent="0.25">
      <c r="A30" s="270"/>
      <c r="B30" s="171">
        <v>22</v>
      </c>
      <c r="D30" s="234">
        <v>6122</v>
      </c>
      <c r="E30" s="235" t="s">
        <v>160</v>
      </c>
      <c r="F30" s="238">
        <v>44592</v>
      </c>
      <c r="G30" s="20">
        <f>'RI, nD'!N38</f>
        <v>77.971179999999748</v>
      </c>
      <c r="H30" s="48">
        <f>'BG, Plate 1'!G110</f>
        <v>215.68661999957962</v>
      </c>
      <c r="I30" s="48">
        <f>'FAN, Plate 1'!F107</f>
        <v>170.06944444444446</v>
      </c>
      <c r="J30" s="66">
        <v>3.8457499999999998</v>
      </c>
      <c r="M30" s="22"/>
      <c r="N30" s="13"/>
      <c r="O30" s="13"/>
      <c r="P30" s="13"/>
    </row>
    <row r="31" spans="1:19" s="18" customFormat="1" x14ac:dyDescent="0.25">
      <c r="A31" s="270"/>
      <c r="B31" s="171">
        <v>23</v>
      </c>
      <c r="D31" s="234">
        <v>6128</v>
      </c>
      <c r="E31" s="235" t="s">
        <v>160</v>
      </c>
      <c r="F31" s="238">
        <v>44592</v>
      </c>
      <c r="G31" s="20">
        <f>'RI, nD'!N39</f>
        <v>79.017359999999769</v>
      </c>
      <c r="H31" s="48">
        <f>'BG, Plate 1'!G111</f>
        <v>251.89729457022122</v>
      </c>
      <c r="I31" s="48">
        <f>'FAN, Plate 1'!F108</f>
        <v>174.26388888888891</v>
      </c>
      <c r="J31" s="66">
        <v>3.8647500000000004</v>
      </c>
      <c r="M31" s="22"/>
      <c r="N31" s="13"/>
      <c r="O31" s="13"/>
      <c r="P31" s="13"/>
    </row>
    <row r="32" spans="1:19" s="18" customFormat="1" x14ac:dyDescent="0.25">
      <c r="A32" s="271"/>
      <c r="B32" s="223">
        <v>24</v>
      </c>
      <c r="D32" s="234">
        <v>6132</v>
      </c>
      <c r="E32" s="235" t="s">
        <v>160</v>
      </c>
      <c r="F32" s="238">
        <v>44592</v>
      </c>
      <c r="G32" s="224">
        <f>'RI, nD'!N40</f>
        <v>80.309700000000049</v>
      </c>
      <c r="H32" s="81">
        <f>'BG, Plate 1'!G112</f>
        <v>142.64241239410563</v>
      </c>
      <c r="I32" s="81">
        <f>'FAN, Plate 1'!F109</f>
        <v>146.59722222222226</v>
      </c>
      <c r="J32" s="298">
        <v>3.2336666666666667</v>
      </c>
      <c r="M32" s="22"/>
      <c r="N32" s="13"/>
      <c r="O32" s="13"/>
      <c r="P32" s="13"/>
    </row>
    <row r="33" spans="1:20" s="18" customFormat="1" x14ac:dyDescent="0.25">
      <c r="A33" s="269" t="s">
        <v>153</v>
      </c>
      <c r="B33" s="171">
        <v>25</v>
      </c>
      <c r="D33" s="234">
        <v>6136</v>
      </c>
      <c r="E33" s="235" t="s">
        <v>160</v>
      </c>
      <c r="F33" s="238">
        <v>44592</v>
      </c>
      <c r="G33" s="20">
        <f>'RI, nD'!N41</f>
        <v>79.971229999999878</v>
      </c>
      <c r="H33" s="48">
        <f>'BG, Plate 2'!G89</f>
        <v>169.84012116054231</v>
      </c>
      <c r="I33" s="48">
        <f>'FAN, Plate 2'!F86</f>
        <v>175.44444444444446</v>
      </c>
      <c r="J33" s="66">
        <v>4.0419999999999998</v>
      </c>
      <c r="K33" s="15"/>
      <c r="M33" s="22"/>
      <c r="N33" s="13"/>
      <c r="O33" s="13"/>
      <c r="P33" s="13"/>
    </row>
    <row r="34" spans="1:20" s="18" customFormat="1" x14ac:dyDescent="0.25">
      <c r="A34" s="270"/>
      <c r="B34" s="171">
        <v>26</v>
      </c>
      <c r="D34" s="234">
        <v>6137</v>
      </c>
      <c r="E34" s="235" t="s">
        <v>160</v>
      </c>
      <c r="F34" s="238">
        <v>44592</v>
      </c>
      <c r="G34" s="20">
        <f>'RI, nD'!N42</f>
        <v>79.232750000000493</v>
      </c>
      <c r="H34" s="48">
        <f>'BG, Plate 2'!G90</f>
        <v>133.09006511006473</v>
      </c>
      <c r="I34" s="48">
        <f>'FAN, Plate 2'!F87</f>
        <v>171.36111111111111</v>
      </c>
      <c r="J34" s="66">
        <v>3.49</v>
      </c>
      <c r="K34" s="15"/>
      <c r="M34" s="22"/>
      <c r="N34" s="13"/>
      <c r="O34" s="13"/>
      <c r="P34" s="13"/>
    </row>
    <row r="35" spans="1:20" s="18" customFormat="1" x14ac:dyDescent="0.25">
      <c r="A35" s="270"/>
      <c r="B35" s="171">
        <v>27</v>
      </c>
      <c r="D35" s="234">
        <v>6145</v>
      </c>
      <c r="E35" s="235" t="s">
        <v>160</v>
      </c>
      <c r="F35" s="238">
        <v>44592</v>
      </c>
      <c r="G35" s="20">
        <f>'RI, nD'!N43</f>
        <v>78.463499999999556</v>
      </c>
      <c r="H35" s="48">
        <f>'BG, Plate 2'!G91</f>
        <v>878.13210068038416</v>
      </c>
      <c r="I35" s="48">
        <f>'FAN, Plate 2'!F88</f>
        <v>104.66666666666664</v>
      </c>
      <c r="J35" s="66">
        <v>2.78125</v>
      </c>
      <c r="K35" s="15"/>
      <c r="M35" s="13"/>
      <c r="N35" s="13"/>
      <c r="O35" s="13"/>
      <c r="P35" s="13"/>
    </row>
    <row r="36" spans="1:20" x14ac:dyDescent="0.25">
      <c r="A36" s="270"/>
      <c r="B36" s="171">
        <v>28</v>
      </c>
      <c r="D36" s="234">
        <v>6146</v>
      </c>
      <c r="E36" s="235" t="s">
        <v>160</v>
      </c>
      <c r="F36" s="238">
        <v>44592</v>
      </c>
      <c r="G36" s="20">
        <f>'RI, nD'!N44</f>
        <v>80.063540000000472</v>
      </c>
      <c r="H36" s="48">
        <f>'BG, Plate 2'!G92</f>
        <v>687.78175087964917</v>
      </c>
      <c r="I36" s="48">
        <f>'FAN, Plate 2'!F89</f>
        <v>138.86111111111111</v>
      </c>
      <c r="J36" s="169">
        <v>3.27075</v>
      </c>
      <c r="K36" s="112"/>
      <c r="M36" s="4"/>
      <c r="N36" s="4"/>
      <c r="O36" s="4"/>
      <c r="P36" s="4"/>
    </row>
    <row r="37" spans="1:20" x14ac:dyDescent="0.25">
      <c r="A37" s="270"/>
      <c r="B37" s="171">
        <v>29</v>
      </c>
      <c r="D37" s="234">
        <v>6147</v>
      </c>
      <c r="E37" s="235" t="s">
        <v>160</v>
      </c>
      <c r="F37" s="238">
        <v>44592</v>
      </c>
      <c r="G37" s="20">
        <f>'RI, nD'!N45</f>
        <v>78.063489999999661</v>
      </c>
      <c r="H37" s="48">
        <f>'BG, Plate 2'!G93</f>
        <v>221.14943743622817</v>
      </c>
      <c r="I37" s="48">
        <f>'FAN, Plate 2'!F90</f>
        <v>165.97222222222226</v>
      </c>
      <c r="J37" s="169">
        <v>3.7985000000000002</v>
      </c>
      <c r="K37" s="112"/>
      <c r="L37" s="36"/>
      <c r="M37" s="112"/>
      <c r="N37" s="112"/>
      <c r="O37" s="112"/>
      <c r="P37" s="112"/>
      <c r="Q37" s="36"/>
      <c r="R37" s="36"/>
      <c r="S37" s="36"/>
      <c r="T37" s="36"/>
    </row>
    <row r="38" spans="1:20" x14ac:dyDescent="0.25">
      <c r="A38" s="270"/>
      <c r="B38" s="171">
        <v>30</v>
      </c>
      <c r="D38" s="234">
        <v>6154</v>
      </c>
      <c r="E38" s="235" t="s">
        <v>160</v>
      </c>
      <c r="F38" s="238">
        <v>44592</v>
      </c>
      <c r="G38" s="20">
        <f>'RI, nD'!N46</f>
        <v>80.525090000000091</v>
      </c>
      <c r="H38" s="48">
        <f>'BG, Plate 2'!G94</f>
        <v>41.442588296660318</v>
      </c>
      <c r="I38" s="48">
        <f>'FAN, Plate 2'!F91</f>
        <v>193.11111111111111</v>
      </c>
      <c r="J38" s="169">
        <v>3.5815000000000001</v>
      </c>
      <c r="K38" s="112"/>
      <c r="L38" s="36"/>
      <c r="M38" s="112"/>
      <c r="N38" s="112"/>
      <c r="O38" s="112"/>
      <c r="P38" s="112"/>
      <c r="Q38" s="36"/>
      <c r="R38" s="36"/>
      <c r="S38" s="36"/>
      <c r="T38" s="36"/>
    </row>
    <row r="39" spans="1:20" x14ac:dyDescent="0.25">
      <c r="A39" s="270"/>
      <c r="B39" s="171">
        <v>31</v>
      </c>
      <c r="D39" s="234">
        <v>6160</v>
      </c>
      <c r="E39" s="235" t="s">
        <v>160</v>
      </c>
      <c r="F39" s="238">
        <v>44592</v>
      </c>
      <c r="G39" s="20">
        <f>'RI, nD'!N47</f>
        <v>80.525090000000091</v>
      </c>
      <c r="H39" s="48">
        <f>'BG, Plate 2'!G95</f>
        <v>226.90455404409909</v>
      </c>
      <c r="I39" s="48">
        <f>'FAN, Plate 2'!F92</f>
        <v>213.94444444444446</v>
      </c>
      <c r="J39" s="169">
        <v>4.6486666666666672</v>
      </c>
      <c r="K39" s="112"/>
      <c r="L39" s="36"/>
      <c r="M39" s="112"/>
      <c r="N39" s="113"/>
      <c r="O39" s="173"/>
      <c r="P39" s="112"/>
      <c r="Q39" s="112"/>
      <c r="R39" s="112"/>
      <c r="S39" s="36"/>
      <c r="T39" s="112"/>
    </row>
    <row r="40" spans="1:20" ht="15.75" thickBot="1" x14ac:dyDescent="0.3">
      <c r="A40" s="270"/>
      <c r="B40" s="171">
        <v>32</v>
      </c>
      <c r="D40" s="247" t="s">
        <v>161</v>
      </c>
      <c r="E40" s="248"/>
      <c r="F40" s="238">
        <v>44592</v>
      </c>
      <c r="G40" s="253">
        <f>'RI, nD'!N48</f>
        <v>80.094309999999993</v>
      </c>
      <c r="H40" s="254">
        <f>'BG, Plate 2'!G96</f>
        <v>310.96979222431179</v>
      </c>
      <c r="I40" s="254">
        <f>'FAN, Plate 2'!F93</f>
        <v>262.33333333333337</v>
      </c>
      <c r="J40" s="169">
        <v>4.7477499999999999</v>
      </c>
      <c r="K40" s="112"/>
      <c r="L40" s="36"/>
      <c r="M40" s="112"/>
      <c r="N40" s="36"/>
      <c r="O40" s="174"/>
      <c r="P40" s="112"/>
      <c r="Q40" s="112"/>
      <c r="R40" s="112"/>
      <c r="S40" s="36"/>
      <c r="T40" s="112"/>
    </row>
    <row r="41" spans="1:20" x14ac:dyDescent="0.25">
      <c r="A41" s="270"/>
      <c r="B41" s="171">
        <v>33</v>
      </c>
      <c r="D41" s="232">
        <v>6164</v>
      </c>
      <c r="E41" s="233" t="s">
        <v>160</v>
      </c>
      <c r="F41" s="238">
        <v>44592</v>
      </c>
      <c r="G41" s="20">
        <f>'RI, nD'!N49</f>
        <v>78.648119999999409</v>
      </c>
      <c r="H41" s="48">
        <f>'BG, Plate 2'!G97</f>
        <v>922.18780799165404</v>
      </c>
      <c r="I41" s="48">
        <f>'FAN, Plate 2'!F94</f>
        <v>99.083333333333314</v>
      </c>
      <c r="J41" s="66">
        <v>3.0903333333333332</v>
      </c>
      <c r="K41" s="16"/>
      <c r="L41" s="36"/>
      <c r="M41" s="112"/>
      <c r="N41" s="113"/>
      <c r="O41" s="113"/>
      <c r="P41" s="112"/>
      <c r="Q41" s="112"/>
      <c r="R41" s="112"/>
      <c r="S41" s="36"/>
      <c r="T41" s="112"/>
    </row>
    <row r="42" spans="1:20" x14ac:dyDescent="0.25">
      <c r="A42" s="270"/>
      <c r="B42" s="171">
        <v>34</v>
      </c>
      <c r="D42" s="234">
        <v>6176</v>
      </c>
      <c r="E42" s="235" t="s">
        <v>160</v>
      </c>
      <c r="F42" s="238">
        <v>44592</v>
      </c>
      <c r="G42" s="20">
        <f>'RI, nD'!N50</f>
        <v>78.740430000000003</v>
      </c>
      <c r="H42" s="48">
        <f>'BG, Plate 2'!G98</f>
        <v>329.48714957012709</v>
      </c>
      <c r="I42" s="48">
        <f>'FAN, Plate 2'!F95</f>
        <v>133.86111111111111</v>
      </c>
      <c r="J42" s="66">
        <v>3.1859999999999999</v>
      </c>
      <c r="K42" s="16"/>
      <c r="L42" s="36"/>
      <c r="M42" s="112"/>
      <c r="N42" s="113"/>
      <c r="O42" s="113"/>
      <c r="P42" s="112"/>
      <c r="Q42" s="112"/>
      <c r="R42" s="112"/>
      <c r="S42" s="36"/>
      <c r="T42" s="112"/>
    </row>
    <row r="43" spans="1:20" x14ac:dyDescent="0.25">
      <c r="A43" s="270"/>
      <c r="B43" s="171">
        <v>35</v>
      </c>
      <c r="D43" s="234">
        <v>6178</v>
      </c>
      <c r="E43" s="235" t="s">
        <v>160</v>
      </c>
      <c r="F43" s="238">
        <v>44592</v>
      </c>
      <c r="G43" s="20">
        <f>'RI, nD'!N51</f>
        <v>80.832790000000045</v>
      </c>
      <c r="H43" s="48">
        <f>'BG, Plate 2'!G99</f>
        <v>91.070083686794376</v>
      </c>
      <c r="I43" s="48">
        <f>'FAN, Plate 2'!F96</f>
        <v>200.16666666666669</v>
      </c>
      <c r="J43" s="66">
        <v>4.2785000000000002</v>
      </c>
      <c r="K43" s="16"/>
      <c r="L43" s="36"/>
      <c r="M43" s="112"/>
      <c r="N43" s="113"/>
      <c r="O43" s="101"/>
      <c r="P43" s="16"/>
      <c r="Q43" s="102"/>
      <c r="R43" s="16"/>
      <c r="S43" s="36"/>
      <c r="T43" s="112"/>
    </row>
    <row r="44" spans="1:20" x14ac:dyDescent="0.25">
      <c r="A44" s="270"/>
      <c r="B44" s="171">
        <v>36</v>
      </c>
      <c r="D44" s="234">
        <v>6181</v>
      </c>
      <c r="E44" s="235" t="s">
        <v>160</v>
      </c>
      <c r="F44" s="238">
        <v>44592</v>
      </c>
      <c r="G44" s="20">
        <f>'RI, nD'!N52</f>
        <v>77.540400000000346</v>
      </c>
      <c r="H44" s="48">
        <f>'BG, Plate 2'!G100</f>
        <v>484.88775720305836</v>
      </c>
      <c r="I44" s="48">
        <f>'FAN, Plate 2'!F97</f>
        <v>111.80555555555559</v>
      </c>
      <c r="J44" s="66">
        <v>2.9909999999999997</v>
      </c>
      <c r="K44" s="16"/>
      <c r="L44" s="36"/>
      <c r="M44" s="36"/>
      <c r="N44" s="36"/>
      <c r="O44" s="101"/>
      <c r="P44" s="16"/>
      <c r="Q44" s="102"/>
      <c r="R44" s="16"/>
      <c r="S44" s="36"/>
      <c r="T44" s="36"/>
    </row>
    <row r="45" spans="1:20" x14ac:dyDescent="0.25">
      <c r="A45" s="270"/>
      <c r="B45" s="171">
        <v>37</v>
      </c>
      <c r="D45" s="234">
        <v>6183</v>
      </c>
      <c r="E45" s="235" t="s">
        <v>160</v>
      </c>
      <c r="F45" s="238">
        <v>44592</v>
      </c>
      <c r="G45" s="20">
        <f>'RI, nD'!N53</f>
        <v>79.47891000000007</v>
      </c>
      <c r="H45" s="48">
        <f>'BG, Plate 2'!G101</f>
        <v>513.0558056855773</v>
      </c>
      <c r="I45" s="48">
        <f>'FAN, Plate 2'!F98</f>
        <v>126.44444444444443</v>
      </c>
      <c r="J45" s="66">
        <v>3.0039999999999996</v>
      </c>
      <c r="K45" s="16"/>
      <c r="L45" s="36"/>
      <c r="M45" s="36"/>
      <c r="N45" s="36"/>
      <c r="O45" s="16"/>
      <c r="P45" s="16"/>
      <c r="Q45" s="102"/>
      <c r="R45" s="16"/>
      <c r="S45" s="36"/>
      <c r="T45" s="36"/>
    </row>
    <row r="46" spans="1:20" x14ac:dyDescent="0.25">
      <c r="A46" s="270"/>
      <c r="B46" s="171">
        <v>38</v>
      </c>
      <c r="D46" s="234">
        <v>6184</v>
      </c>
      <c r="E46" s="235" t="s">
        <v>160</v>
      </c>
      <c r="F46" s="238">
        <v>44592</v>
      </c>
      <c r="G46" s="20">
        <f>'RI, nD'!N54</f>
        <v>80.832790000000045</v>
      </c>
      <c r="H46" s="48">
        <f>'BG, Plate 2'!G102</f>
        <v>127.68961304580586</v>
      </c>
      <c r="I46" s="48">
        <f>'FAN, Plate 2'!F99</f>
        <v>162.86111111111111</v>
      </c>
      <c r="J46" s="169">
        <v>3.637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270"/>
      <c r="B47" s="171">
        <v>39</v>
      </c>
      <c r="D47" s="234">
        <v>6188</v>
      </c>
      <c r="E47" s="235" t="s">
        <v>160</v>
      </c>
      <c r="F47" s="238">
        <v>44592</v>
      </c>
      <c r="G47" s="20">
        <f>'RI, nD'!N55</f>
        <v>77.909640000000024</v>
      </c>
      <c r="H47" s="48">
        <f>'BG, Plate 2'!G103</f>
        <v>496.76587143621907</v>
      </c>
      <c r="I47" s="48">
        <f>'FAN, Plate 2'!F100</f>
        <v>112.3888888888889</v>
      </c>
      <c r="J47" s="169">
        <v>3.0570000000000004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270"/>
      <c r="B48" s="171">
        <v>40</v>
      </c>
      <c r="D48" s="234">
        <v>6190</v>
      </c>
      <c r="E48" s="235" t="s">
        <v>160</v>
      </c>
      <c r="F48" s="238">
        <v>44592</v>
      </c>
      <c r="G48" s="20">
        <f>'RI, nD'!N56</f>
        <v>76.648069999999962</v>
      </c>
      <c r="H48" s="48">
        <f>'BG, Plate 2'!G104</f>
        <v>209.60118598234763</v>
      </c>
      <c r="I48" s="48">
        <f>'FAN, Plate 2'!F101</f>
        <v>114.97222222222227</v>
      </c>
      <c r="J48" s="169">
        <v>2.9457500000000003</v>
      </c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270"/>
      <c r="B49" s="171">
        <v>41</v>
      </c>
      <c r="D49" s="234">
        <v>6204</v>
      </c>
      <c r="E49" s="235" t="s">
        <v>160</v>
      </c>
      <c r="F49" s="238">
        <v>44592</v>
      </c>
      <c r="G49" s="20">
        <f>'RI, nD'!N57</f>
        <v>80.06353999999979</v>
      </c>
      <c r="H49" s="48">
        <f>'BG, Plate 2'!G105</f>
        <v>948.40420859013591</v>
      </c>
      <c r="I49" s="48">
        <f>'FAN, Plate 2'!F102</f>
        <v>133.91666666666666</v>
      </c>
      <c r="J49" s="169">
        <v>3.3362499999999997</v>
      </c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270"/>
      <c r="B50" s="171">
        <v>42</v>
      </c>
      <c r="D50" s="234">
        <v>6208</v>
      </c>
      <c r="E50" s="235" t="s">
        <v>160</v>
      </c>
      <c r="F50" s="238">
        <v>44592</v>
      </c>
      <c r="G50" s="20">
        <f>'RI, nD'!N58</f>
        <v>80.155849999999703</v>
      </c>
      <c r="H50" s="48">
        <f>'BG, Plate 2'!G106</f>
        <v>318.09928484166312</v>
      </c>
      <c r="I50" s="48">
        <f>'FAN, Plate 2'!F103</f>
        <v>142.5277777777778</v>
      </c>
      <c r="J50" s="169">
        <v>3.2382499999999999</v>
      </c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270"/>
      <c r="B51" s="171">
        <v>43</v>
      </c>
      <c r="D51" s="234">
        <v>6224</v>
      </c>
      <c r="E51" s="235" t="s">
        <v>160</v>
      </c>
      <c r="F51" s="238">
        <v>44592</v>
      </c>
      <c r="G51" s="20">
        <f>'RI, nD'!N59</f>
        <v>77.940410000000242</v>
      </c>
      <c r="H51" s="48">
        <f>'BG, Plate 2'!G107</f>
        <v>253.91408948859092</v>
      </c>
      <c r="I51" s="48">
        <f>'FAN, Plate 2'!F104</f>
        <v>111.05555555555557</v>
      </c>
      <c r="J51" s="169">
        <v>2.7800000000000002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270"/>
      <c r="B52" s="171">
        <v>44</v>
      </c>
      <c r="D52" s="234">
        <v>6228</v>
      </c>
      <c r="E52" s="235" t="s">
        <v>160</v>
      </c>
      <c r="F52" s="238">
        <v>44592</v>
      </c>
      <c r="G52" s="20">
        <f>'RI, nD'!N60</f>
        <v>77.109620000000263</v>
      </c>
      <c r="H52" s="48">
        <f>'BG, Plate 2'!G108</f>
        <v>589.00074123896707</v>
      </c>
      <c r="I52" s="48">
        <f>'FAN, Plate 2'!F105</f>
        <v>140.80555555555557</v>
      </c>
      <c r="J52" s="169">
        <v>3.4195000000000002</v>
      </c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270"/>
      <c r="B53" s="171">
        <v>45</v>
      </c>
      <c r="D53" s="234">
        <v>6230</v>
      </c>
      <c r="E53" s="235" t="s">
        <v>160</v>
      </c>
      <c r="F53" s="238">
        <v>44592</v>
      </c>
      <c r="G53" s="20">
        <f>'RI, nD'!N61</f>
        <v>79.140439999999899</v>
      </c>
      <c r="H53" s="48">
        <f>'BG, Plate 2'!G109</f>
        <v>291.38719669828362</v>
      </c>
      <c r="I53" s="48">
        <f>'FAN, Plate 2'!F106</f>
        <v>162.5555555555556</v>
      </c>
      <c r="J53" s="169">
        <v>3.7115</v>
      </c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270"/>
      <c r="B54" s="171">
        <v>46</v>
      </c>
      <c r="D54" s="234">
        <v>6235</v>
      </c>
      <c r="E54" s="235" t="s">
        <v>160</v>
      </c>
      <c r="F54" s="238">
        <v>44592</v>
      </c>
      <c r="G54" s="20">
        <f>'RI, nD'!N62</f>
        <v>80.863560000000248</v>
      </c>
      <c r="H54" s="48">
        <f>'BG, Plate 2'!G110</f>
        <v>128.92025732888592</v>
      </c>
      <c r="I54" s="48">
        <f>'FAN, Plate 2'!F107</f>
        <v>164.94444444444446</v>
      </c>
      <c r="J54" s="169">
        <v>3.3984999999999999</v>
      </c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270"/>
      <c r="B55" s="171">
        <v>47</v>
      </c>
      <c r="D55" s="234">
        <v>6237</v>
      </c>
      <c r="E55" s="235" t="s">
        <v>160</v>
      </c>
      <c r="F55" s="238">
        <v>44592</v>
      </c>
      <c r="G55" s="20">
        <f>'RI, nD'!N63</f>
        <v>82.125129999999629</v>
      </c>
      <c r="H55" s="48">
        <f>'BG, Plate 2'!G111</f>
        <v>198.89770444697632</v>
      </c>
      <c r="I55" s="48">
        <f>'FAN, Plate 2'!F108</f>
        <v>218.13888888888889</v>
      </c>
      <c r="J55" s="169">
        <v>3.7677499999999999</v>
      </c>
      <c r="L55" s="36"/>
      <c r="M55" s="36"/>
      <c r="N55" s="36"/>
      <c r="O55" s="36"/>
      <c r="P55" s="36"/>
      <c r="Q55" s="36"/>
      <c r="R55" s="36"/>
      <c r="S55" s="36"/>
      <c r="T55" s="36"/>
    </row>
    <row r="56" spans="1:20" ht="15.75" thickBot="1" x14ac:dyDescent="0.3">
      <c r="A56" s="271"/>
      <c r="B56" s="223">
        <v>48</v>
      </c>
      <c r="D56" s="247" t="s">
        <v>161</v>
      </c>
      <c r="E56" s="248"/>
      <c r="F56" s="238">
        <v>44592</v>
      </c>
      <c r="G56" s="251">
        <f>'RI, nD'!N64</f>
        <v>80.309700000000035</v>
      </c>
      <c r="H56" s="255">
        <f>'BG, Plate 2'!G112</f>
        <v>202.72098758653513</v>
      </c>
      <c r="I56" s="255">
        <f>'FAN, Plate 2'!F109</f>
        <v>266.66666666666663</v>
      </c>
      <c r="J56" s="299">
        <v>4.730666666666667</v>
      </c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269" t="s">
        <v>154</v>
      </c>
      <c r="B57" s="171">
        <v>49</v>
      </c>
      <c r="D57" s="232">
        <v>6239</v>
      </c>
      <c r="E57" s="233" t="s">
        <v>162</v>
      </c>
      <c r="F57" s="238">
        <v>44592</v>
      </c>
      <c r="G57" s="20">
        <f>'RI, nD'!N65</f>
        <v>80.402009999999962</v>
      </c>
      <c r="H57" s="48">
        <f>'BG, Plate 3'!G89</f>
        <v>236.388526841616</v>
      </c>
      <c r="I57" s="48">
        <f>'FAN, Plate 3'!F86</f>
        <v>137.22619047619048</v>
      </c>
      <c r="J57" s="300">
        <v>3.4765000000000001</v>
      </c>
      <c r="M57" s="112"/>
      <c r="N57" s="113"/>
      <c r="O57" s="113"/>
      <c r="P57" s="112"/>
      <c r="Q57" s="112"/>
      <c r="R57" s="112"/>
      <c r="S57" s="36"/>
      <c r="T57" s="112"/>
    </row>
    <row r="58" spans="1:20" x14ac:dyDescent="0.25">
      <c r="A58" s="270"/>
      <c r="B58" s="171">
        <v>50</v>
      </c>
      <c r="D58" s="234">
        <v>6241</v>
      </c>
      <c r="E58" s="235" t="s">
        <v>162</v>
      </c>
      <c r="F58" s="238">
        <v>44592</v>
      </c>
      <c r="G58" s="20">
        <f>'RI, nD'!N66</f>
        <v>78.709659999999815</v>
      </c>
      <c r="H58" s="48">
        <f>'BG, Plate 3'!G90</f>
        <v>69.418716647142986</v>
      </c>
      <c r="I58" s="48">
        <f>'FAN, Plate 3'!F87</f>
        <v>153.76190476190476</v>
      </c>
      <c r="J58" s="300">
        <v>3.4264999999999999</v>
      </c>
      <c r="M58" s="112"/>
      <c r="N58" s="36"/>
      <c r="O58" s="174"/>
      <c r="P58" s="112"/>
      <c r="Q58" s="112"/>
      <c r="R58" s="112"/>
      <c r="S58" s="36"/>
      <c r="T58" s="112"/>
    </row>
    <row r="59" spans="1:20" x14ac:dyDescent="0.25">
      <c r="A59" s="270"/>
      <c r="B59" s="171">
        <v>51</v>
      </c>
      <c r="D59" s="234">
        <v>6242</v>
      </c>
      <c r="E59" s="235" t="s">
        <v>162</v>
      </c>
      <c r="F59" s="238">
        <v>44592</v>
      </c>
      <c r="G59" s="20">
        <f>'RI, nD'!N67</f>
        <v>79.386600000000129</v>
      </c>
      <c r="H59" s="48">
        <f>'BG, Plate 3'!G91</f>
        <v>74.525279726399845</v>
      </c>
      <c r="I59" s="48">
        <f>'FAN, Plate 3'!F88</f>
        <v>151.08333333333331</v>
      </c>
      <c r="J59" s="300">
        <v>3.2655000000000003</v>
      </c>
      <c r="M59" s="112"/>
      <c r="N59" s="113"/>
      <c r="O59" s="113"/>
      <c r="P59" s="112"/>
      <c r="Q59" s="112"/>
      <c r="R59" s="112"/>
      <c r="S59" s="36"/>
      <c r="T59" s="112"/>
    </row>
    <row r="60" spans="1:20" x14ac:dyDescent="0.25">
      <c r="A60" s="270"/>
      <c r="B60" s="171">
        <v>52</v>
      </c>
      <c r="D60" s="234" t="s">
        <v>163</v>
      </c>
      <c r="E60" s="237" t="s">
        <v>164</v>
      </c>
      <c r="F60" s="238">
        <v>44592</v>
      </c>
      <c r="G60" s="20">
        <f>'RI, nD'!N68</f>
        <v>78.863509999999451</v>
      </c>
      <c r="H60" s="48">
        <f>'BG, Plate 3'!G92</f>
        <v>211.97685440762612</v>
      </c>
      <c r="I60" s="48">
        <f>'FAN, Plate 3'!F89</f>
        <v>234.76190476190476</v>
      </c>
      <c r="J60" s="300">
        <v>4.5344999999999995</v>
      </c>
      <c r="M60" s="112"/>
      <c r="N60" s="113"/>
      <c r="O60" s="113"/>
      <c r="P60" s="112"/>
      <c r="Q60" s="112"/>
      <c r="R60" s="112"/>
      <c r="S60" s="36"/>
      <c r="T60" s="112"/>
    </row>
    <row r="61" spans="1:20" x14ac:dyDescent="0.25">
      <c r="A61" s="270"/>
      <c r="B61" s="171">
        <v>53</v>
      </c>
      <c r="D61" s="234">
        <v>6246</v>
      </c>
      <c r="E61" s="235" t="s">
        <v>162</v>
      </c>
      <c r="F61" s="238">
        <v>44592</v>
      </c>
      <c r="G61" s="20">
        <f>'RI, nD'!N69</f>
        <v>79.940459999999661</v>
      </c>
      <c r="H61" s="48">
        <f>'BG, Plate 3'!G93</f>
        <v>126.48564003823917</v>
      </c>
      <c r="I61" s="48">
        <f>'FAN, Plate 3'!F90</f>
        <v>142.83333333333331</v>
      </c>
      <c r="J61" s="300">
        <v>3.1559999999999997</v>
      </c>
      <c r="M61" s="112"/>
      <c r="N61" s="113"/>
      <c r="O61" s="113"/>
      <c r="P61" s="112"/>
      <c r="Q61" s="112"/>
      <c r="R61" s="112"/>
      <c r="S61" s="36"/>
      <c r="T61" s="112"/>
    </row>
    <row r="62" spans="1:20" x14ac:dyDescent="0.25">
      <c r="A62" s="270"/>
      <c r="B62" s="171">
        <v>54</v>
      </c>
      <c r="D62" s="234">
        <v>6249</v>
      </c>
      <c r="E62" s="235" t="s">
        <v>162</v>
      </c>
      <c r="F62" s="238">
        <v>44592</v>
      </c>
      <c r="G62" s="20">
        <f>'RI, nD'!N70</f>
        <v>81.602039999999619</v>
      </c>
      <c r="H62" s="48">
        <f>'BG, Plate 3'!G94</f>
        <v>283.74694242101901</v>
      </c>
      <c r="I62" s="48">
        <f>'FAN, Plate 3'!F91</f>
        <v>135.19047619047618</v>
      </c>
      <c r="J62" s="300">
        <v>3.2314999999999996</v>
      </c>
      <c r="M62" s="36"/>
      <c r="N62" s="36"/>
      <c r="O62" s="101"/>
      <c r="P62" s="16"/>
      <c r="Q62" s="102"/>
      <c r="R62" s="16"/>
      <c r="S62" s="36"/>
      <c r="T62" s="36"/>
    </row>
    <row r="63" spans="1:20" x14ac:dyDescent="0.25">
      <c r="A63" s="270"/>
      <c r="B63" s="171">
        <v>55</v>
      </c>
      <c r="D63" s="234">
        <v>6250</v>
      </c>
      <c r="E63" s="235" t="s">
        <v>162</v>
      </c>
      <c r="F63" s="238">
        <v>44592</v>
      </c>
      <c r="G63" s="20">
        <f>'RI, nD'!N71</f>
        <v>81.632809999999822</v>
      </c>
      <c r="H63" s="48">
        <f>'BG, Plate 3'!G95</f>
        <v>404.73607651465159</v>
      </c>
      <c r="I63" s="48">
        <f>'FAN, Plate 3'!F92</f>
        <v>101.11904761904761</v>
      </c>
      <c r="J63" s="300">
        <v>2.8330000000000002</v>
      </c>
      <c r="M63" s="36"/>
      <c r="N63" s="36"/>
      <c r="O63" s="101"/>
      <c r="P63" s="16"/>
      <c r="Q63" s="102"/>
      <c r="R63" s="16"/>
      <c r="S63" s="36"/>
      <c r="T63" s="36"/>
    </row>
    <row r="64" spans="1:20" x14ac:dyDescent="0.25">
      <c r="A64" s="270"/>
      <c r="B64" s="171">
        <v>56</v>
      </c>
      <c r="D64" s="234">
        <v>6253</v>
      </c>
      <c r="E64" s="235" t="s">
        <v>162</v>
      </c>
      <c r="F64" s="238">
        <v>44592</v>
      </c>
      <c r="G64" s="20">
        <f>'RI, nD'!N72</f>
        <v>80.248159999999629</v>
      </c>
      <c r="H64" s="48">
        <f>'BG, Plate 3'!G96</f>
        <v>176.70341147270943</v>
      </c>
      <c r="I64" s="48">
        <f>'FAN, Plate 3'!F93</f>
        <v>164.51190476190473</v>
      </c>
      <c r="J64" s="300">
        <v>3.5274999999999999</v>
      </c>
      <c r="M64" s="36"/>
      <c r="N64" s="36"/>
      <c r="O64" s="16"/>
      <c r="P64" s="16"/>
      <c r="Q64" s="102"/>
      <c r="R64" s="16"/>
      <c r="S64" s="36"/>
      <c r="T64" s="36"/>
    </row>
    <row r="65" spans="1:20" x14ac:dyDescent="0.25">
      <c r="A65" s="270"/>
      <c r="B65" s="171">
        <v>57</v>
      </c>
      <c r="D65" s="234">
        <v>6254</v>
      </c>
      <c r="E65" s="235" t="s">
        <v>162</v>
      </c>
      <c r="F65" s="238">
        <v>44592</v>
      </c>
      <c r="G65" s="20">
        <f>'RI, nD'!N73</f>
        <v>78.094259999999878</v>
      </c>
      <c r="H65" s="48">
        <f>'BG, Plate 3'!G97</f>
        <v>171.80133029931721</v>
      </c>
      <c r="I65" s="48">
        <f>'FAN, Plate 3'!F94</f>
        <v>114.45238095238096</v>
      </c>
      <c r="J65" s="300">
        <v>3.2545000000000002</v>
      </c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270"/>
      <c r="B66" s="171">
        <v>58</v>
      </c>
      <c r="D66" s="234">
        <v>6259</v>
      </c>
      <c r="E66" s="235" t="s">
        <v>162</v>
      </c>
      <c r="F66" s="238">
        <v>44592</v>
      </c>
      <c r="G66" s="20">
        <f>'RI, nD'!N74</f>
        <v>79.663529999999895</v>
      </c>
      <c r="H66" s="48">
        <f>'BG, Plate 3'!G98</f>
        <v>444.81350226877947</v>
      </c>
      <c r="I66" s="48">
        <f>'FAN, Plate 3'!F95</f>
        <v>122.90476190476191</v>
      </c>
      <c r="J66" s="300">
        <v>3.2769999999999997</v>
      </c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270"/>
      <c r="B67" s="171">
        <v>59</v>
      </c>
      <c r="D67" s="234">
        <v>6267</v>
      </c>
      <c r="E67" s="235" t="s">
        <v>162</v>
      </c>
      <c r="F67" s="238">
        <v>44592</v>
      </c>
      <c r="G67" s="20">
        <f>'RI, nD'!N75</f>
        <v>79.294290000000217</v>
      </c>
      <c r="H67" s="48">
        <f>'BG, Plate 3'!G99</f>
        <v>1006.7814431323968</v>
      </c>
      <c r="I67" s="48">
        <f>'FAN, Plate 3'!F96</f>
        <v>121.85714285714283</v>
      </c>
      <c r="J67" s="300">
        <v>3.4940000000000007</v>
      </c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270"/>
      <c r="B68" s="171">
        <v>60</v>
      </c>
      <c r="D68" s="234">
        <v>6276</v>
      </c>
      <c r="E68" s="235" t="s">
        <v>162</v>
      </c>
      <c r="F68" s="238">
        <v>44592</v>
      </c>
      <c r="G68" s="20">
        <f>'RI, nD'!N76</f>
        <v>77.355779999999811</v>
      </c>
      <c r="H68" s="48">
        <f>'BG, Plate 3'!G100</f>
        <v>346.0797910299047</v>
      </c>
      <c r="I68" s="48">
        <f>'FAN, Plate 3'!F97</f>
        <v>106.66666666666666</v>
      </c>
      <c r="J68" s="300">
        <v>2.8825000000000003</v>
      </c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270"/>
      <c r="B69" s="171">
        <v>61</v>
      </c>
      <c r="D69" s="234">
        <v>6282</v>
      </c>
      <c r="E69" s="235" t="s">
        <v>162</v>
      </c>
      <c r="F69" s="238">
        <v>44592</v>
      </c>
      <c r="G69" s="20">
        <f>'RI, nD'!N77</f>
        <v>80.371239999999744</v>
      </c>
      <c r="H69" s="48">
        <f>'BG, Plate 3'!G101</f>
        <v>194.00934889837393</v>
      </c>
      <c r="I69" s="48">
        <f>'FAN, Plate 3'!F98</f>
        <v>154.28571428571428</v>
      </c>
      <c r="J69" s="300">
        <v>3.6615000000000002</v>
      </c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270"/>
      <c r="B70" s="171">
        <v>62</v>
      </c>
      <c r="D70" s="234">
        <v>6284</v>
      </c>
      <c r="E70" s="235" t="s">
        <v>162</v>
      </c>
      <c r="F70" s="238">
        <v>44592</v>
      </c>
      <c r="G70" s="20">
        <f>'RI, nD'!N78</f>
        <v>79.725070000000301</v>
      </c>
      <c r="H70" s="48">
        <f>'BG, Plate 3'!G102</f>
        <v>802.64646083830382</v>
      </c>
      <c r="I70" s="48">
        <f>'FAN, Plate 3'!F99</f>
        <v>94.88095238095238</v>
      </c>
      <c r="J70" s="300">
        <v>2.875</v>
      </c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270"/>
      <c r="B71" s="171">
        <v>63</v>
      </c>
      <c r="D71" s="234">
        <v>6286</v>
      </c>
      <c r="E71" s="235" t="s">
        <v>162</v>
      </c>
      <c r="F71" s="238">
        <v>44592</v>
      </c>
      <c r="G71" s="20">
        <f>'RI, nD'!N79</f>
        <v>78.494269999999759</v>
      </c>
      <c r="H71" s="48">
        <f>'BG, Plate 3'!G103</f>
        <v>377.91318495379386</v>
      </c>
      <c r="I71" s="48">
        <f>'FAN, Plate 3'!F100</f>
        <v>127.73809523809527</v>
      </c>
      <c r="J71" s="300">
        <v>3.3544999999999998</v>
      </c>
      <c r="M71" s="36"/>
      <c r="N71" s="36"/>
      <c r="O71" s="36"/>
      <c r="P71" s="36"/>
      <c r="Q71" s="36"/>
      <c r="R71" s="36"/>
      <c r="S71" s="36"/>
      <c r="T71" s="36"/>
    </row>
    <row r="72" spans="1:20" ht="15.75" thickBot="1" x14ac:dyDescent="0.3">
      <c r="A72" s="270"/>
      <c r="B72" s="171">
        <v>64</v>
      </c>
      <c r="D72" s="247" t="s">
        <v>161</v>
      </c>
      <c r="E72" s="248"/>
      <c r="F72" s="238">
        <v>44592</v>
      </c>
      <c r="G72" s="253">
        <f>'RI, nD'!N80</f>
        <v>80.832790000000045</v>
      </c>
      <c r="H72" s="254">
        <f>'BG, Plate 3'!G104</f>
        <v>383.19911851961547</v>
      </c>
      <c r="I72" s="254">
        <f>'FAN, Plate 3'!F101</f>
        <v>230.9047619047619</v>
      </c>
      <c r="J72" s="300">
        <v>4.7225000000000001</v>
      </c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270"/>
      <c r="B73" s="171">
        <v>65</v>
      </c>
      <c r="D73" s="232">
        <v>6289</v>
      </c>
      <c r="E73" s="233" t="s">
        <v>162</v>
      </c>
      <c r="F73" s="238">
        <v>44592</v>
      </c>
      <c r="G73" s="20">
        <f>'RI, nD'!N81</f>
        <v>79.940459999999661</v>
      </c>
      <c r="H73" s="48">
        <f>'BG, Plate 3'!G105</f>
        <v>37.77466596650909</v>
      </c>
      <c r="I73" s="48">
        <f>'FAN, Plate 3'!F102</f>
        <v>192.76190476190476</v>
      </c>
      <c r="J73" s="300">
        <v>4.1529999999999996</v>
      </c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270"/>
      <c r="B74" s="171">
        <v>66</v>
      </c>
      <c r="D74" s="234">
        <v>6290</v>
      </c>
      <c r="E74" s="235" t="s">
        <v>162</v>
      </c>
      <c r="F74" s="238">
        <v>44592</v>
      </c>
      <c r="G74" s="20">
        <f>'RI, nD'!N82</f>
        <v>79.417370000000346</v>
      </c>
      <c r="H74" s="48">
        <f>'BG, Plate 3'!G106</f>
        <v>414.3670665643358</v>
      </c>
      <c r="I74" s="48">
        <f>'FAN, Plate 3'!F103</f>
        <v>156.76190476190476</v>
      </c>
      <c r="J74" s="300">
        <v>4.1259999999999994</v>
      </c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270"/>
      <c r="B75" s="171">
        <v>67</v>
      </c>
      <c r="D75" s="234">
        <v>6300</v>
      </c>
      <c r="E75" s="235" t="s">
        <v>162</v>
      </c>
      <c r="F75" s="238">
        <v>44592</v>
      </c>
      <c r="G75" s="20">
        <f>'RI, nD'!N83</f>
        <v>78.001949999999951</v>
      </c>
      <c r="H75" s="48">
        <f>'BG, Plate 3'!G107</f>
        <v>620.37527097443058</v>
      </c>
      <c r="I75" s="48">
        <f>'FAN, Plate 3'!F104</f>
        <v>125.14285714285714</v>
      </c>
      <c r="J75" s="300">
        <v>3.2050000000000001</v>
      </c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270"/>
      <c r="B76" s="171">
        <v>68</v>
      </c>
      <c r="D76" s="234">
        <v>6309</v>
      </c>
      <c r="E76" s="235" t="s">
        <v>162</v>
      </c>
      <c r="F76" s="238">
        <v>44592</v>
      </c>
      <c r="G76" s="20">
        <f>'RI, nD'!N84</f>
        <v>78.955820000000045</v>
      </c>
      <c r="H76" s="48">
        <f>'BG, Plate 3'!G108</f>
        <v>543.44648058633697</v>
      </c>
      <c r="I76" s="48">
        <f>'FAN, Plate 3'!F105</f>
        <v>118.16666666666666</v>
      </c>
      <c r="J76" s="300">
        <v>3.3005000000000004</v>
      </c>
    </row>
    <row r="77" spans="1:20" x14ac:dyDescent="0.25">
      <c r="A77" s="270"/>
      <c r="B77" s="171">
        <v>69</v>
      </c>
      <c r="D77" s="234">
        <v>6310</v>
      </c>
      <c r="E77" s="235" t="s">
        <v>162</v>
      </c>
      <c r="F77" s="238">
        <v>44592</v>
      </c>
      <c r="G77" s="20">
        <f>'RI, nD'!N85</f>
        <v>80.43278000000015</v>
      </c>
      <c r="H77" s="48">
        <f>'BG, Plate 3'!G109</f>
        <v>592.29884159833387</v>
      </c>
      <c r="I77" s="48">
        <f>'FAN, Plate 3'!F106</f>
        <v>134.64285714285714</v>
      </c>
      <c r="J77" s="300">
        <v>3.6125000000000007</v>
      </c>
    </row>
    <row r="78" spans="1:20" x14ac:dyDescent="0.25">
      <c r="A78" s="270"/>
      <c r="B78" s="171">
        <v>70</v>
      </c>
      <c r="D78" s="234">
        <v>6320</v>
      </c>
      <c r="E78" s="235" t="s">
        <v>162</v>
      </c>
      <c r="F78" s="238">
        <v>44592</v>
      </c>
      <c r="G78" s="20">
        <f>'RI, nD'!N86</f>
        <v>80.248160000000325</v>
      </c>
      <c r="H78" s="48">
        <f>'BG, Plate 3'!G110</f>
        <v>36.174262927107222</v>
      </c>
      <c r="I78" s="48">
        <f>'FAN, Plate 3'!F107</f>
        <v>194.07142857142858</v>
      </c>
      <c r="J78" s="300">
        <v>3.9145000000000003</v>
      </c>
    </row>
    <row r="79" spans="1:20" x14ac:dyDescent="0.25">
      <c r="A79" s="270"/>
      <c r="B79" s="171">
        <v>71</v>
      </c>
      <c r="D79" s="234">
        <v>6321</v>
      </c>
      <c r="E79" s="235" t="s">
        <v>162</v>
      </c>
      <c r="F79" s="238">
        <v>44592</v>
      </c>
      <c r="G79" s="20">
        <f>'RI, nD'!N87</f>
        <v>78.771200000000206</v>
      </c>
      <c r="H79" s="48">
        <f>'BG, Plate 3'!G111</f>
        <v>574.39664373201902</v>
      </c>
      <c r="I79" s="48">
        <f>'FAN, Plate 3'!F108</f>
        <v>141.42857142857144</v>
      </c>
      <c r="J79" s="300">
        <v>3.86</v>
      </c>
    </row>
    <row r="80" spans="1:20" x14ac:dyDescent="0.25">
      <c r="A80" s="271"/>
      <c r="B80" s="223">
        <v>72</v>
      </c>
      <c r="D80" s="234">
        <v>6327</v>
      </c>
      <c r="E80" s="235" t="s">
        <v>162</v>
      </c>
      <c r="F80" s="238">
        <v>44592</v>
      </c>
      <c r="G80" s="224">
        <f>'RI, nD'!N88</f>
        <v>77.263469999999899</v>
      </c>
      <c r="H80" s="81">
        <f>'BG, Plate 3'!G112</f>
        <v>76.440475389013798</v>
      </c>
      <c r="I80" s="81">
        <f>'FAN, Plate 3'!F109</f>
        <v>112.16666666666667</v>
      </c>
      <c r="J80" s="300">
        <v>2.7065000000000001</v>
      </c>
    </row>
    <row r="81" spans="1:12" x14ac:dyDescent="0.25">
      <c r="A81" s="269" t="s">
        <v>155</v>
      </c>
      <c r="B81" s="171">
        <v>73</v>
      </c>
      <c r="D81" s="234">
        <v>6328</v>
      </c>
      <c r="E81" s="235" t="s">
        <v>162</v>
      </c>
      <c r="F81" s="238">
        <v>44592</v>
      </c>
      <c r="G81" s="114">
        <f>'RI, nD'!N89</f>
        <v>75.201879999999363</v>
      </c>
      <c r="H81" s="95">
        <f>'BG, Plate 4'!G89</f>
        <v>1353.5988433228181</v>
      </c>
      <c r="I81" s="187">
        <f>'FAN, Plate 4'!F86</f>
        <v>75.809523809523796</v>
      </c>
      <c r="J81" s="300">
        <v>2.7195</v>
      </c>
      <c r="K81" s="112"/>
      <c r="L81" s="36"/>
    </row>
    <row r="82" spans="1:12" x14ac:dyDescent="0.25">
      <c r="A82" s="270"/>
      <c r="B82" s="171">
        <v>74</v>
      </c>
      <c r="D82" s="234">
        <v>6330</v>
      </c>
      <c r="E82" s="235" t="s">
        <v>162</v>
      </c>
      <c r="F82" s="238">
        <v>44592</v>
      </c>
      <c r="G82" s="114">
        <f>'RI, nD'!N90</f>
        <v>79.355829999999941</v>
      </c>
      <c r="H82" s="95">
        <f>'BG, Plate 4'!G90</f>
        <v>210.7586081636554</v>
      </c>
      <c r="I82" s="187">
        <f>'FAN, Plate 4'!F87</f>
        <v>135.57142857142858</v>
      </c>
      <c r="J82" s="300">
        <v>3.4935</v>
      </c>
      <c r="K82" s="112"/>
      <c r="L82" s="36"/>
    </row>
    <row r="83" spans="1:12" x14ac:dyDescent="0.25">
      <c r="A83" s="270"/>
      <c r="B83" s="171">
        <v>75</v>
      </c>
      <c r="D83" s="234">
        <v>6337</v>
      </c>
      <c r="E83" s="235" t="s">
        <v>162</v>
      </c>
      <c r="F83" s="238">
        <v>44592</v>
      </c>
      <c r="G83" s="114">
        <f>'RI, nD'!N91</f>
        <v>81.202029999999723</v>
      </c>
      <c r="H83" s="95">
        <f>'BG, Plate 4'!G91</f>
        <v>426.89456074945048</v>
      </c>
      <c r="I83" s="187">
        <f>'FAN, Plate 4'!F88</f>
        <v>134.49999999999997</v>
      </c>
      <c r="J83" s="300">
        <v>3.456</v>
      </c>
      <c r="K83" s="112"/>
      <c r="L83" s="36"/>
    </row>
    <row r="84" spans="1:12" x14ac:dyDescent="0.25">
      <c r="A84" s="270"/>
      <c r="B84" s="171">
        <v>76</v>
      </c>
      <c r="D84" s="234">
        <v>6342</v>
      </c>
      <c r="E84" s="235" t="s">
        <v>162</v>
      </c>
      <c r="F84" s="238">
        <v>44592</v>
      </c>
      <c r="G84" s="114">
        <f>'RI, nD'!N92</f>
        <v>79.171210000000087</v>
      </c>
      <c r="H84" s="95">
        <f>'BG, Plate 4'!G92</f>
        <v>456.29356897046182</v>
      </c>
      <c r="I84" s="187">
        <f>'FAN, Plate 4'!F89</f>
        <v>123.35714285714283</v>
      </c>
      <c r="J84" s="300">
        <v>3.093</v>
      </c>
      <c r="K84" s="112"/>
      <c r="L84" s="36"/>
    </row>
    <row r="85" spans="1:12" x14ac:dyDescent="0.25">
      <c r="A85" s="270"/>
      <c r="B85" s="171">
        <v>77</v>
      </c>
      <c r="D85" s="234">
        <v>6351</v>
      </c>
      <c r="E85" s="235" t="s">
        <v>162</v>
      </c>
      <c r="F85" s="238">
        <v>44592</v>
      </c>
      <c r="G85" s="114">
        <f>'RI, nD'!N93</f>
        <v>78.463500000000238</v>
      </c>
      <c r="H85" s="95">
        <f>'BG, Plate 4'!G93</f>
        <v>93.276751744575094</v>
      </c>
      <c r="I85" s="187">
        <f>'FAN, Plate 4'!F90</f>
        <v>174.88095238095238</v>
      </c>
      <c r="J85" s="300">
        <v>3.9945000000000004</v>
      </c>
      <c r="K85" s="112"/>
      <c r="L85" s="36"/>
    </row>
    <row r="86" spans="1:12" x14ac:dyDescent="0.25">
      <c r="A86" s="270"/>
      <c r="B86" s="171">
        <v>78</v>
      </c>
      <c r="D86" s="234">
        <v>6355</v>
      </c>
      <c r="E86" s="235" t="s">
        <v>162</v>
      </c>
      <c r="F86" s="238">
        <v>44592</v>
      </c>
      <c r="G86" s="114">
        <f>'RI, nD'!N94</f>
        <v>80.063540000000472</v>
      </c>
      <c r="H86" s="95">
        <f>'BG, Plate 4'!G94</f>
        <v>328.04115763311353</v>
      </c>
      <c r="I86" s="187">
        <f>'FAN, Plate 4'!F91</f>
        <v>134.85714285714286</v>
      </c>
      <c r="J86" s="300">
        <v>3.1955</v>
      </c>
      <c r="K86" s="16"/>
      <c r="L86" s="36"/>
    </row>
    <row r="87" spans="1:12" x14ac:dyDescent="0.25">
      <c r="A87" s="270"/>
      <c r="B87" s="171">
        <v>79</v>
      </c>
      <c r="D87" s="234">
        <v>6356</v>
      </c>
      <c r="E87" s="235" t="s">
        <v>162</v>
      </c>
      <c r="F87" s="238">
        <v>44592</v>
      </c>
      <c r="G87" s="114">
        <f>'RI, nD'!N95</f>
        <v>81.786660000000154</v>
      </c>
      <c r="H87" s="95">
        <f>'BG, Plate 4'!G95</f>
        <v>117.51644202275109</v>
      </c>
      <c r="I87" s="187">
        <f>'FAN, Plate 4'!F92</f>
        <v>171.85714285714286</v>
      </c>
      <c r="J87" s="300">
        <v>3.8925000000000001</v>
      </c>
      <c r="K87" s="16"/>
      <c r="L87" s="36"/>
    </row>
    <row r="88" spans="1:12" ht="15.75" thickBot="1" x14ac:dyDescent="0.3">
      <c r="A88" s="270"/>
      <c r="B88" s="171">
        <v>80</v>
      </c>
      <c r="D88" s="247" t="s">
        <v>161</v>
      </c>
      <c r="E88" s="248"/>
      <c r="F88" s="238">
        <v>44592</v>
      </c>
      <c r="G88" s="249">
        <f>'RI, nD'!N96</f>
        <v>80.709709999999916</v>
      </c>
      <c r="H88" s="250">
        <f>'BG, Plate 4'!G96</f>
        <v>226.65449765796774</v>
      </c>
      <c r="I88" s="256">
        <f>'FAN, Plate 4'!F93</f>
        <v>251.95238095238099</v>
      </c>
      <c r="J88" s="300">
        <v>4.8350000000000009</v>
      </c>
      <c r="K88" s="16"/>
      <c r="L88" s="36"/>
    </row>
    <row r="89" spans="1:12" x14ac:dyDescent="0.25">
      <c r="A89" s="270"/>
      <c r="B89" s="171">
        <v>81</v>
      </c>
      <c r="D89" s="232">
        <v>6379</v>
      </c>
      <c r="E89" s="233" t="s">
        <v>162</v>
      </c>
      <c r="F89" s="238">
        <v>44592</v>
      </c>
      <c r="G89" s="114">
        <f>'RI, nD'!N97</f>
        <v>78.525039999999962</v>
      </c>
      <c r="H89" s="95">
        <f>'BG, Plate 4'!G97</f>
        <v>1197.0973186119875</v>
      </c>
      <c r="I89" s="187">
        <f>'FAN, Plate 4'!F94</f>
        <v>97.904761904761884</v>
      </c>
      <c r="J89" s="300">
        <v>2.7505000000000002</v>
      </c>
      <c r="L89" s="36"/>
    </row>
    <row r="90" spans="1:12" x14ac:dyDescent="0.25">
      <c r="A90" s="270"/>
      <c r="B90" s="171">
        <v>82</v>
      </c>
      <c r="D90" s="234">
        <v>6380</v>
      </c>
      <c r="E90" s="235" t="s">
        <v>162</v>
      </c>
      <c r="F90" s="238">
        <v>44592</v>
      </c>
      <c r="G90" s="114">
        <f>'RI, nD'!N98</f>
        <v>76.186519999999661</v>
      </c>
      <c r="H90" s="95">
        <f>'BG, Plate 4'!G98</f>
        <v>329.05302552337241</v>
      </c>
      <c r="I90" s="187">
        <f>'FAN, Plate 4'!F95</f>
        <v>97.904761904761884</v>
      </c>
      <c r="J90" s="300">
        <v>2.9595000000000002</v>
      </c>
      <c r="L90" s="36"/>
    </row>
    <row r="91" spans="1:12" x14ac:dyDescent="0.25">
      <c r="A91" s="270"/>
      <c r="B91" s="171">
        <v>83</v>
      </c>
      <c r="D91" s="234">
        <v>6388</v>
      </c>
      <c r="E91" s="235" t="s">
        <v>162</v>
      </c>
      <c r="F91" s="238">
        <v>44592</v>
      </c>
      <c r="G91" s="114">
        <f>'RI, nD'!N99</f>
        <v>78.125030000000066</v>
      </c>
      <c r="H91" s="95">
        <f>'BG, Plate 4'!G99</f>
        <v>1001.9936287161839</v>
      </c>
      <c r="I91" s="187">
        <f>'FAN, Plate 4'!F96</f>
        <v>122.47619047619047</v>
      </c>
      <c r="J91" s="300">
        <v>3.3620000000000001</v>
      </c>
      <c r="L91" s="36"/>
    </row>
    <row r="92" spans="1:12" x14ac:dyDescent="0.25">
      <c r="A92" s="270"/>
      <c r="B92" s="171">
        <v>84</v>
      </c>
      <c r="D92" s="234">
        <v>6408</v>
      </c>
      <c r="E92" s="235" t="s">
        <v>162</v>
      </c>
      <c r="F92" s="238">
        <v>44592</v>
      </c>
      <c r="G92" s="114">
        <f>'RI, nD'!N100</f>
        <v>77.971179999999748</v>
      </c>
      <c r="H92" s="95">
        <f>'BG, Plate 4'!G100</f>
        <v>227.34922569544025</v>
      </c>
      <c r="I92" s="187">
        <f>'FAN, Plate 4'!F97</f>
        <v>104.54761904761904</v>
      </c>
      <c r="J92" s="300">
        <v>3.0594999999999999</v>
      </c>
      <c r="L92" s="36"/>
    </row>
    <row r="93" spans="1:12" x14ac:dyDescent="0.25">
      <c r="A93" s="270"/>
      <c r="B93" s="171">
        <v>85</v>
      </c>
      <c r="D93" s="234">
        <v>6410</v>
      </c>
      <c r="E93" s="235" t="s">
        <v>162</v>
      </c>
      <c r="F93" s="238">
        <v>44592</v>
      </c>
      <c r="G93" s="114">
        <f>'RI, nD'!N101</f>
        <v>80.555859999999598</v>
      </c>
      <c r="H93" s="95">
        <f>'BG, Plate 4'!G101</f>
        <v>872.52513144058889</v>
      </c>
      <c r="I93" s="187">
        <f>'FAN, Plate 4'!F98</f>
        <v>129.59523809523807</v>
      </c>
      <c r="J93" s="300">
        <v>3.1739999999999999</v>
      </c>
      <c r="L93" s="36"/>
    </row>
    <row r="94" spans="1:12" x14ac:dyDescent="0.25">
      <c r="A94" s="270"/>
      <c r="B94" s="171">
        <v>86</v>
      </c>
      <c r="D94" s="234">
        <v>6412</v>
      </c>
      <c r="E94" s="235" t="s">
        <v>162</v>
      </c>
      <c r="F94" s="238">
        <v>44592</v>
      </c>
      <c r="G94" s="114">
        <f>'RI, nD'!N102</f>
        <v>79.755839999999836</v>
      </c>
      <c r="H94" s="95">
        <f>'BG, Plate 4'!G102</f>
        <v>99.796778510658626</v>
      </c>
      <c r="I94" s="187">
        <f>'FAN, Plate 4'!F99</f>
        <v>138.69047619047618</v>
      </c>
      <c r="J94" s="300">
        <v>3.423</v>
      </c>
      <c r="L94" s="36"/>
    </row>
    <row r="95" spans="1:12" x14ac:dyDescent="0.25">
      <c r="A95" s="270"/>
      <c r="B95" s="171">
        <v>87</v>
      </c>
      <c r="D95" s="234">
        <v>6414</v>
      </c>
      <c r="E95" s="235" t="s">
        <v>162</v>
      </c>
      <c r="F95" s="238">
        <v>44592</v>
      </c>
      <c r="G95" s="114">
        <f>'RI, nD'!N103</f>
        <v>81.232799999999941</v>
      </c>
      <c r="H95" s="95">
        <f>'BG, Plate 4'!G103</f>
        <v>92.607188605295917</v>
      </c>
      <c r="I95" s="187">
        <f>'FAN, Plate 4'!F100</f>
        <v>134.45238095238091</v>
      </c>
      <c r="J95" s="300">
        <v>3.121</v>
      </c>
      <c r="L95" s="36"/>
    </row>
    <row r="96" spans="1:12" x14ac:dyDescent="0.25">
      <c r="A96" s="270"/>
      <c r="B96" s="171">
        <v>88</v>
      </c>
      <c r="D96" s="234">
        <v>6415</v>
      </c>
      <c r="E96" s="235" t="s">
        <v>162</v>
      </c>
      <c r="F96" s="238">
        <v>44592</v>
      </c>
      <c r="G96" s="114">
        <f>'RI, nD'!N104</f>
        <v>78.186570000000472</v>
      </c>
      <c r="H96" s="95">
        <f>'BG, Plate 4'!G104</f>
        <v>398.41647070069769</v>
      </c>
      <c r="I96" s="187">
        <f>'FAN, Plate 4'!F101</f>
        <v>128.49999999999997</v>
      </c>
      <c r="J96" s="300">
        <v>3.2555000000000001</v>
      </c>
      <c r="L96" s="36"/>
    </row>
    <row r="97" spans="1:12" x14ac:dyDescent="0.25">
      <c r="A97" s="270"/>
      <c r="B97" s="171">
        <v>89</v>
      </c>
      <c r="D97" s="234">
        <v>6417</v>
      </c>
      <c r="E97" s="235" t="s">
        <v>162</v>
      </c>
      <c r="F97" s="238">
        <v>44592</v>
      </c>
      <c r="G97" s="114">
        <f>'RI, nD'!N105</f>
        <v>80.125080000000196</v>
      </c>
      <c r="H97" s="95">
        <f>'BG, Plate 4'!G105</f>
        <v>84.03860051620299</v>
      </c>
      <c r="I97" s="187">
        <f>'FAN, Plate 4'!F102</f>
        <v>144.54761904761904</v>
      </c>
      <c r="J97" s="300">
        <v>3.2155</v>
      </c>
      <c r="L97" s="36"/>
    </row>
    <row r="98" spans="1:12" x14ac:dyDescent="0.25">
      <c r="A98" s="270"/>
      <c r="B98" s="171">
        <v>90</v>
      </c>
      <c r="D98" s="234">
        <v>6419</v>
      </c>
      <c r="E98" s="235" t="s">
        <v>162</v>
      </c>
      <c r="F98" s="238">
        <v>44592</v>
      </c>
      <c r="G98" s="114">
        <f>'RI, nD'!N106</f>
        <v>79.571219999999983</v>
      </c>
      <c r="H98" s="95">
        <f>'BG, Plate 4'!G106</f>
        <v>285.61206385622791</v>
      </c>
      <c r="I98" s="187">
        <f>'FAN, Plate 4'!F103</f>
        <v>121.23809523809521</v>
      </c>
      <c r="J98" s="300">
        <v>3.3475000000000001</v>
      </c>
      <c r="L98" s="36"/>
    </row>
    <row r="99" spans="1:12" x14ac:dyDescent="0.25">
      <c r="A99" s="270"/>
      <c r="B99" s="171">
        <v>91</v>
      </c>
      <c r="D99" s="234">
        <v>6422</v>
      </c>
      <c r="E99" s="235" t="s">
        <v>162</v>
      </c>
      <c r="F99" s="238">
        <v>44592</v>
      </c>
      <c r="G99" s="114">
        <f>'RI, nD'!N107</f>
        <v>79.940459999999661</v>
      </c>
      <c r="H99" s="95">
        <f>'BG, Plate 4'!G107</f>
        <v>171.78641621259911</v>
      </c>
      <c r="I99" s="187">
        <f>'FAN, Plate 4'!F104</f>
        <v>151.23809523809527</v>
      </c>
      <c r="J99" s="300">
        <v>3.4470000000000001</v>
      </c>
      <c r="L99" s="36"/>
    </row>
    <row r="100" spans="1:12" x14ac:dyDescent="0.25">
      <c r="A100" s="270"/>
      <c r="B100" s="171">
        <v>92</v>
      </c>
      <c r="D100" s="234">
        <v>6428</v>
      </c>
      <c r="E100" s="235" t="s">
        <v>162</v>
      </c>
      <c r="F100" s="238">
        <v>44592</v>
      </c>
      <c r="G100" s="114">
        <f>'RI, nD'!N108</f>
        <v>80.217390000000108</v>
      </c>
      <c r="H100" s="95">
        <f>'BG, Plate 4'!G108</f>
        <v>115.76279514386771</v>
      </c>
      <c r="I100" s="187">
        <f>'FAN, Plate 4'!F105</f>
        <v>180.6904761904762</v>
      </c>
      <c r="J100" s="300">
        <v>3.8895</v>
      </c>
    </row>
    <row r="101" spans="1:12" x14ac:dyDescent="0.25">
      <c r="A101" s="270"/>
      <c r="B101" s="171">
        <v>93</v>
      </c>
      <c r="D101" s="234">
        <v>6430</v>
      </c>
      <c r="E101" s="235" t="s">
        <v>162</v>
      </c>
      <c r="F101" s="238">
        <v>44592</v>
      </c>
      <c r="G101" s="114">
        <f>'RI, nD'!N109</f>
        <v>80.063540000000472</v>
      </c>
      <c r="H101" s="95">
        <f>'BG, Plate 4'!G109</f>
        <v>654.71052958608186</v>
      </c>
      <c r="I101" s="187">
        <f>'FAN, Plate 4'!F106</f>
        <v>123.02380952380952</v>
      </c>
      <c r="J101" s="300">
        <v>3.0880000000000001</v>
      </c>
    </row>
    <row r="102" spans="1:12" x14ac:dyDescent="0.25">
      <c r="A102" s="270"/>
      <c r="B102" s="171">
        <v>94</v>
      </c>
      <c r="D102" s="234">
        <v>6436</v>
      </c>
      <c r="E102" s="235" t="s">
        <v>162</v>
      </c>
      <c r="F102" s="238">
        <v>44592</v>
      </c>
      <c r="G102" s="114">
        <f>'RI, nD'!N110</f>
        <v>80.463550000000367</v>
      </c>
      <c r="H102" s="95">
        <f>'BG, Plate 4'!G110</f>
        <v>127.58416499378636</v>
      </c>
      <c r="I102" s="187">
        <f>'FAN, Plate 4'!F107</f>
        <v>148.59523809523807</v>
      </c>
      <c r="J102" s="300">
        <v>3.1750000000000003</v>
      </c>
    </row>
    <row r="103" spans="1:12" x14ac:dyDescent="0.25">
      <c r="A103" s="270"/>
      <c r="B103" s="171">
        <v>95</v>
      </c>
      <c r="D103" s="234">
        <v>6440</v>
      </c>
      <c r="E103" s="235" t="s">
        <v>162</v>
      </c>
      <c r="F103" s="238">
        <v>44592</v>
      </c>
      <c r="G103" s="114">
        <f>'RI, nD'!N111</f>
        <v>79.417370000000346</v>
      </c>
      <c r="H103" s="95">
        <f>'BG, Plate 4'!G111</f>
        <v>103.91238409329893</v>
      </c>
      <c r="I103" s="187">
        <f>'FAN, Plate 4'!F108</f>
        <v>143.80952380952377</v>
      </c>
      <c r="J103" s="300">
        <v>3.1234999999999999</v>
      </c>
    </row>
    <row r="104" spans="1:12" ht="15.75" thickBot="1" x14ac:dyDescent="0.3">
      <c r="A104" s="271"/>
      <c r="B104" s="223">
        <v>96</v>
      </c>
      <c r="D104" s="247" t="s">
        <v>161</v>
      </c>
      <c r="E104" s="248"/>
      <c r="F104" s="238">
        <v>44592</v>
      </c>
      <c r="G104" s="251">
        <f>'RI, nD'!N112</f>
        <v>79.878919999999937</v>
      </c>
      <c r="H104" s="252">
        <f>'BG, Plate 4'!G112</f>
        <v>330.00716948666491</v>
      </c>
      <c r="I104" s="255">
        <f>'FAN, Plate 4'!F109</f>
        <v>240.61904761904762</v>
      </c>
      <c r="J104" s="299">
        <v>4.9049999999999994</v>
      </c>
    </row>
    <row r="107" spans="1:12" x14ac:dyDescent="0.25">
      <c r="B107" s="89"/>
    </row>
    <row r="108" spans="1:12" x14ac:dyDescent="0.25">
      <c r="B108" s="89"/>
    </row>
    <row r="109" spans="1:12" x14ac:dyDescent="0.25">
      <c r="B109" s="89"/>
    </row>
    <row r="110" spans="1:12" x14ac:dyDescent="0.25">
      <c r="B110" s="89"/>
    </row>
    <row r="111" spans="1:12" x14ac:dyDescent="0.25">
      <c r="B111" s="89"/>
    </row>
    <row r="112" spans="1:12" x14ac:dyDescent="0.25">
      <c r="B112" s="89"/>
    </row>
  </sheetData>
  <mergeCells count="6">
    <mergeCell ref="A81:A104"/>
    <mergeCell ref="G7:J7"/>
    <mergeCell ref="M6:P6"/>
    <mergeCell ref="A9:A32"/>
    <mergeCell ref="A33:A56"/>
    <mergeCell ref="A57:A80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F37" workbookViewId="0">
      <selection activeCell="O34" sqref="O34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4</v>
      </c>
      <c r="J4" s="2" t="s">
        <v>69</v>
      </c>
    </row>
    <row r="5" spans="1:25" x14ac:dyDescent="0.25">
      <c r="A5" s="2" t="s">
        <v>52</v>
      </c>
      <c r="B5" s="188"/>
      <c r="C5" s="6"/>
      <c r="J5" s="2" t="s">
        <v>132</v>
      </c>
    </row>
    <row r="6" spans="1:25" x14ac:dyDescent="0.25">
      <c r="A6" s="2" t="s">
        <v>5</v>
      </c>
      <c r="B6" s="189"/>
      <c r="C6" s="6"/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94" t="s">
        <v>43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211"/>
      <c r="D12" s="284" t="s">
        <v>39</v>
      </c>
      <c r="E12" s="277"/>
      <c r="F12" s="277"/>
      <c r="G12" s="277" t="s">
        <v>20</v>
      </c>
      <c r="H12" s="277"/>
      <c r="I12" s="277"/>
      <c r="J12" s="277" t="s">
        <v>20</v>
      </c>
      <c r="K12" s="277"/>
      <c r="L12" s="277"/>
      <c r="M12" s="278" t="s">
        <v>20</v>
      </c>
      <c r="N12" s="279"/>
      <c r="O12" s="28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73</v>
      </c>
      <c r="H13" s="17">
        <f t="shared" ref="H13:H20" si="0">G13</f>
        <v>73</v>
      </c>
      <c r="I13" s="17">
        <f t="shared" ref="I13:I20" si="1">G13</f>
        <v>73</v>
      </c>
      <c r="J13" s="45">
        <v>81</v>
      </c>
      <c r="K13" s="17">
        <f t="shared" ref="K13:K20" si="2">J13</f>
        <v>81</v>
      </c>
      <c r="L13" s="46">
        <f t="shared" ref="L13:L20" si="3">J13</f>
        <v>81</v>
      </c>
      <c r="M13" s="17">
        <v>89</v>
      </c>
      <c r="N13" s="17">
        <f t="shared" ref="N13:N20" si="4">M13</f>
        <v>89</v>
      </c>
      <c r="O13" s="47">
        <f t="shared" ref="O13:O20" si="5">M13</f>
        <v>89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74</v>
      </c>
      <c r="H14" s="31">
        <f t="shared" si="0"/>
        <v>74</v>
      </c>
      <c r="I14" s="31">
        <f t="shared" si="1"/>
        <v>74</v>
      </c>
      <c r="J14" s="55">
        <v>82</v>
      </c>
      <c r="K14" s="31">
        <f t="shared" si="2"/>
        <v>82</v>
      </c>
      <c r="L14" s="56">
        <f t="shared" si="3"/>
        <v>82</v>
      </c>
      <c r="M14" s="55">
        <v>90</v>
      </c>
      <c r="N14" s="31">
        <f t="shared" si="4"/>
        <v>90</v>
      </c>
      <c r="O14" s="57">
        <f t="shared" si="5"/>
        <v>90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75</v>
      </c>
      <c r="H15" s="15">
        <f t="shared" si="0"/>
        <v>75</v>
      </c>
      <c r="I15" s="15">
        <f t="shared" si="1"/>
        <v>75</v>
      </c>
      <c r="J15" s="25">
        <v>83</v>
      </c>
      <c r="K15" s="15">
        <f t="shared" si="2"/>
        <v>83</v>
      </c>
      <c r="L15" s="60">
        <f t="shared" si="3"/>
        <v>83</v>
      </c>
      <c r="M15" s="25">
        <v>91</v>
      </c>
      <c r="N15" s="15">
        <f t="shared" si="4"/>
        <v>91</v>
      </c>
      <c r="O15" s="61">
        <f t="shared" si="5"/>
        <v>91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76</v>
      </c>
      <c r="H16" s="31">
        <f t="shared" si="0"/>
        <v>76</v>
      </c>
      <c r="I16" s="31">
        <f t="shared" si="1"/>
        <v>76</v>
      </c>
      <c r="J16" s="55">
        <v>84</v>
      </c>
      <c r="K16" s="31">
        <f t="shared" si="2"/>
        <v>84</v>
      </c>
      <c r="L16" s="56">
        <f t="shared" si="3"/>
        <v>84</v>
      </c>
      <c r="M16" s="55">
        <v>92</v>
      </c>
      <c r="N16" s="31">
        <f t="shared" si="4"/>
        <v>92</v>
      </c>
      <c r="O16" s="57">
        <f t="shared" si="5"/>
        <v>92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77</v>
      </c>
      <c r="H17" s="15">
        <f t="shared" si="0"/>
        <v>77</v>
      </c>
      <c r="I17" s="15">
        <f t="shared" si="1"/>
        <v>77</v>
      </c>
      <c r="J17" s="25">
        <v>85</v>
      </c>
      <c r="K17" s="15">
        <f t="shared" si="2"/>
        <v>85</v>
      </c>
      <c r="L17" s="60">
        <f t="shared" si="3"/>
        <v>85</v>
      </c>
      <c r="M17" s="25">
        <v>93</v>
      </c>
      <c r="N17" s="15">
        <f t="shared" si="4"/>
        <v>93</v>
      </c>
      <c r="O17" s="61">
        <f t="shared" si="5"/>
        <v>93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78</v>
      </c>
      <c r="H18" s="31">
        <f t="shared" si="0"/>
        <v>78</v>
      </c>
      <c r="I18" s="31">
        <f t="shared" si="1"/>
        <v>78</v>
      </c>
      <c r="J18" s="55">
        <v>86</v>
      </c>
      <c r="K18" s="31">
        <f t="shared" si="2"/>
        <v>86</v>
      </c>
      <c r="L18" s="56">
        <f t="shared" si="3"/>
        <v>86</v>
      </c>
      <c r="M18" s="55">
        <v>94</v>
      </c>
      <c r="N18" s="31">
        <f t="shared" si="4"/>
        <v>94</v>
      </c>
      <c r="O18" s="57">
        <f t="shared" si="5"/>
        <v>94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79</v>
      </c>
      <c r="H19" s="15">
        <f t="shared" si="0"/>
        <v>79</v>
      </c>
      <c r="I19" s="15">
        <f t="shared" si="1"/>
        <v>79</v>
      </c>
      <c r="J19" s="25">
        <v>87</v>
      </c>
      <c r="K19" s="15">
        <f t="shared" si="2"/>
        <v>87</v>
      </c>
      <c r="L19" s="60">
        <f t="shared" si="3"/>
        <v>87</v>
      </c>
      <c r="M19" s="25">
        <v>95</v>
      </c>
      <c r="N19" s="15">
        <f t="shared" si="4"/>
        <v>95</v>
      </c>
      <c r="O19" s="61">
        <f t="shared" si="5"/>
        <v>95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80</v>
      </c>
      <c r="H20" s="19">
        <f t="shared" si="0"/>
        <v>80</v>
      </c>
      <c r="I20" s="19">
        <f t="shared" si="1"/>
        <v>80</v>
      </c>
      <c r="J20" s="72">
        <v>88</v>
      </c>
      <c r="K20" s="19">
        <f t="shared" si="2"/>
        <v>88</v>
      </c>
      <c r="L20" s="73">
        <f t="shared" si="3"/>
        <v>88</v>
      </c>
      <c r="M20" s="72">
        <v>96</v>
      </c>
      <c r="N20" s="19">
        <f t="shared" si="4"/>
        <v>96</v>
      </c>
      <c r="O20" s="74">
        <f t="shared" si="5"/>
        <v>96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81" t="s">
        <v>44</v>
      </c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159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241"/>
      <c r="Q26" s="241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22.4</v>
      </c>
      <c r="D27" s="142">
        <v>7.6399999999999996E-2</v>
      </c>
      <c r="E27" s="143">
        <v>7.3700000000000002E-2</v>
      </c>
      <c r="F27" s="143">
        <v>7.3499999999999996E-2</v>
      </c>
      <c r="G27" s="144">
        <v>0.17599999999999999</v>
      </c>
      <c r="H27" s="143">
        <v>0.17080000000000001</v>
      </c>
      <c r="I27" s="29">
        <v>0.18049999999999999</v>
      </c>
      <c r="J27" s="143">
        <v>0.1971</v>
      </c>
      <c r="K27" s="143">
        <v>0.20300000000000001</v>
      </c>
      <c r="L27" s="143">
        <v>0.22</v>
      </c>
      <c r="M27" s="144">
        <v>0.26800000000000002</v>
      </c>
      <c r="N27" s="143">
        <v>0.2616</v>
      </c>
      <c r="O27" s="23">
        <v>0.28639999999999999</v>
      </c>
      <c r="P27" s="241"/>
      <c r="Q27" s="241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0.17019999999999999</v>
      </c>
      <c r="E28" s="146">
        <v>0.16270000000000001</v>
      </c>
      <c r="F28" s="146">
        <v>0.1711</v>
      </c>
      <c r="G28" s="147">
        <v>0.24329999999999999</v>
      </c>
      <c r="H28" s="146">
        <v>0.2477</v>
      </c>
      <c r="I28" s="28">
        <v>0.2873</v>
      </c>
      <c r="J28" s="146">
        <v>0.2087</v>
      </c>
      <c r="K28" s="146">
        <v>0.2021</v>
      </c>
      <c r="L28" s="146">
        <v>0.20930000000000001</v>
      </c>
      <c r="M28" s="147">
        <v>0.22819999999999999</v>
      </c>
      <c r="N28" s="146">
        <v>0.23280000000000001</v>
      </c>
      <c r="O28" s="21">
        <v>0.2571</v>
      </c>
      <c r="P28" s="241"/>
      <c r="Q28" s="241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0.27679999999999999</v>
      </c>
      <c r="E29" s="149">
        <v>0.27210000000000001</v>
      </c>
      <c r="F29" s="149">
        <v>0.28799999999999998</v>
      </c>
      <c r="G29" s="150">
        <v>0.24629999999999999</v>
      </c>
      <c r="H29" s="149">
        <v>0.25509999999999999</v>
      </c>
      <c r="I29" s="151">
        <v>0.27239999999999998</v>
      </c>
      <c r="J29" s="149">
        <v>0.2324</v>
      </c>
      <c r="K29" s="149">
        <v>0.23499999999999999</v>
      </c>
      <c r="L29" s="149">
        <v>0.25590000000000002</v>
      </c>
      <c r="M29" s="150">
        <v>0.2792</v>
      </c>
      <c r="N29" s="149">
        <v>0.27310000000000001</v>
      </c>
      <c r="O29" s="152">
        <v>0.2918</v>
      </c>
      <c r="P29" s="241"/>
      <c r="Q29" s="241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0.37319999999999998</v>
      </c>
      <c r="E30" s="146">
        <v>0.37819999999999998</v>
      </c>
      <c r="F30" s="146">
        <v>0.39510000000000001</v>
      </c>
      <c r="G30" s="147">
        <v>0.24740000000000001</v>
      </c>
      <c r="H30" s="146">
        <v>0.23080000000000001</v>
      </c>
      <c r="I30" s="28">
        <v>0.24879999999999999</v>
      </c>
      <c r="J30" s="146">
        <v>0.20979999999999999</v>
      </c>
      <c r="K30" s="146">
        <v>0.2117</v>
      </c>
      <c r="L30" s="146">
        <v>0.22650000000000001</v>
      </c>
      <c r="M30" s="147">
        <v>0.31540000000000001</v>
      </c>
      <c r="N30" s="146">
        <v>0.31330000000000002</v>
      </c>
      <c r="O30" s="21">
        <v>0.33910000000000001</v>
      </c>
      <c r="P30" s="241"/>
      <c r="Q30" s="241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/>
      <c r="E31" s="149">
        <v>0.47339999999999999</v>
      </c>
      <c r="F31" s="149">
        <v>0.50770000000000004</v>
      </c>
      <c r="G31" s="150">
        <v>0.30509999999999998</v>
      </c>
      <c r="H31" s="149">
        <v>0.31290000000000001</v>
      </c>
      <c r="I31" s="151">
        <v>0.32540000000000002</v>
      </c>
      <c r="J31" s="149">
        <v>0.24310000000000001</v>
      </c>
      <c r="K31" s="149">
        <v>0.24679999999999999</v>
      </c>
      <c r="L31" s="149">
        <v>0.26329999999999998</v>
      </c>
      <c r="M31" s="150">
        <v>0.24110000000000001</v>
      </c>
      <c r="N31" s="149">
        <v>0.2354</v>
      </c>
      <c r="O31" s="152">
        <v>0.24909999999999999</v>
      </c>
      <c r="P31" s="241"/>
      <c r="Q31" s="241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7.2099999999999997E-2</v>
      </c>
      <c r="E32" s="146">
        <v>8.6599999999999996E-2</v>
      </c>
      <c r="F32" s="146">
        <v>7.1499999999999994E-2</v>
      </c>
      <c r="G32" s="147">
        <v>0.25480000000000003</v>
      </c>
      <c r="H32" s="146">
        <v>0.25</v>
      </c>
      <c r="I32" s="28">
        <v>0.27050000000000002</v>
      </c>
      <c r="J32" s="146">
        <v>0.25719999999999998</v>
      </c>
      <c r="K32" s="146">
        <v>0.2591</v>
      </c>
      <c r="L32" s="146">
        <v>0.27510000000000001</v>
      </c>
      <c r="M32" s="147">
        <v>0.27050000000000002</v>
      </c>
      <c r="N32" s="146">
        <v>0.27089999999999997</v>
      </c>
      <c r="O32" s="21">
        <v>0.29160000000000003</v>
      </c>
      <c r="P32" s="241"/>
      <c r="Q32" s="241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7.4800000000000005E-2</v>
      </c>
      <c r="E33" s="149">
        <v>7.5300000000000006E-2</v>
      </c>
      <c r="F33" s="149">
        <v>7.5499999999999998E-2</v>
      </c>
      <c r="G33" s="150">
        <v>0.30059999999999998</v>
      </c>
      <c r="H33" s="149">
        <v>0.30809999999999998</v>
      </c>
      <c r="I33" s="151">
        <v>0.32200000000000001</v>
      </c>
      <c r="J33" s="149">
        <v>0.2545</v>
      </c>
      <c r="K33" s="149">
        <v>0.24809999999999999</v>
      </c>
      <c r="L33" s="149">
        <v>0.27100000000000002</v>
      </c>
      <c r="M33" s="150">
        <v>0.27350000000000002</v>
      </c>
      <c r="N33" s="149">
        <v>0.25719999999999998</v>
      </c>
      <c r="O33" s="152">
        <v>0.28220000000000001</v>
      </c>
      <c r="P33" s="241"/>
      <c r="Q33" s="241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7.6399999999999996E-2</v>
      </c>
      <c r="E34" s="154">
        <v>7.5499999999999998E-2</v>
      </c>
      <c r="F34" s="154">
        <v>8.2799999999999999E-2</v>
      </c>
      <c r="G34" s="155">
        <v>0.41489999999999999</v>
      </c>
      <c r="H34" s="154">
        <v>0.41489999999999999</v>
      </c>
      <c r="I34" s="156">
        <v>0.43730000000000002</v>
      </c>
      <c r="J34" s="154">
        <v>0.24299999999999999</v>
      </c>
      <c r="K34" s="154">
        <v>0.2394</v>
      </c>
      <c r="L34" s="154">
        <v>0.26619999999999999</v>
      </c>
      <c r="M34" s="155">
        <v>0.40820000000000001</v>
      </c>
      <c r="N34" s="154">
        <v>0.40479999999999999</v>
      </c>
      <c r="O34" s="246"/>
      <c r="P34" s="241"/>
      <c r="Q34" s="241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88" t="s">
        <v>40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</row>
    <row r="37" spans="1:25" x14ac:dyDescent="0.25">
      <c r="A37" s="2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</row>
    <row r="38" spans="1:25" x14ac:dyDescent="0.25">
      <c r="A38" s="36"/>
      <c r="B38" s="98"/>
      <c r="C38" s="285" t="s">
        <v>28</v>
      </c>
      <c r="D38" s="286"/>
      <c r="E38" s="287"/>
      <c r="F38" s="285" t="s">
        <v>29</v>
      </c>
      <c r="G38" s="286"/>
      <c r="H38" s="287"/>
      <c r="I38" s="285" t="s">
        <v>30</v>
      </c>
      <c r="J38" s="286"/>
      <c r="K38" s="287"/>
      <c r="L38" s="285" t="s">
        <v>31</v>
      </c>
      <c r="M38" s="286"/>
      <c r="N38" s="287"/>
    </row>
    <row r="39" spans="1:25" x14ac:dyDescent="0.25">
      <c r="A39" s="36"/>
      <c r="B39" s="98"/>
      <c r="C39" s="116" t="s">
        <v>3</v>
      </c>
      <c r="D39" s="117" t="s">
        <v>4</v>
      </c>
      <c r="E39" s="214" t="s">
        <v>7</v>
      </c>
      <c r="F39" s="212" t="s">
        <v>20</v>
      </c>
      <c r="G39" s="213" t="s">
        <v>4</v>
      </c>
      <c r="H39" s="214" t="s">
        <v>7</v>
      </c>
      <c r="I39" s="212" t="s">
        <v>20</v>
      </c>
      <c r="J39" s="213" t="s">
        <v>4</v>
      </c>
      <c r="K39" s="214" t="s">
        <v>7</v>
      </c>
      <c r="L39" s="212" t="s">
        <v>20</v>
      </c>
      <c r="M39" s="213" t="s">
        <v>4</v>
      </c>
      <c r="N39" s="214" t="s">
        <v>7</v>
      </c>
    </row>
    <row r="40" spans="1:25" x14ac:dyDescent="0.25">
      <c r="A40" s="36"/>
      <c r="B40" s="16"/>
      <c r="C40" s="121">
        <v>0</v>
      </c>
      <c r="D40" s="138">
        <f>AVERAGE(D27:F27)</f>
        <v>7.453333333333334E-2</v>
      </c>
      <c r="E40" s="139">
        <f>STDEV(D27:F27)</f>
        <v>1.6196707484341774E-3</v>
      </c>
      <c r="F40" s="217">
        <f t="shared" ref="F40:F47" si="6">G13</f>
        <v>73</v>
      </c>
      <c r="G40" s="138">
        <f t="shared" ref="G40:G47" si="7">AVERAGE(G27:I27)</f>
        <v>0.17576666666666665</v>
      </c>
      <c r="H40" s="139">
        <f t="shared" ref="H40:H47" si="8">STDEV(G27:I27)</f>
        <v>4.8542077966783892E-3</v>
      </c>
      <c r="I40" s="217">
        <f t="shared" ref="I40:I47" si="9">J13</f>
        <v>81</v>
      </c>
      <c r="J40" s="138">
        <f t="shared" ref="J40:J47" si="10">AVERAGE(J27:L27)</f>
        <v>0.20669999999999999</v>
      </c>
      <c r="K40" s="139">
        <f t="shared" ref="K40:K47" si="11">STDEV(J27:L27)</f>
        <v>1.1889911690168266E-2</v>
      </c>
      <c r="L40" s="217">
        <f t="shared" ref="L40:L47" si="12">M13</f>
        <v>89</v>
      </c>
      <c r="M40" s="138">
        <f t="shared" ref="M40:M47" si="13">AVERAGE(M27:O27)</f>
        <v>0.27200000000000002</v>
      </c>
      <c r="N40" s="139">
        <f t="shared" ref="N40:N47" si="14">STDEV(M27:O27)</f>
        <v>1.2874781551544857E-2</v>
      </c>
    </row>
    <row r="41" spans="1:25" x14ac:dyDescent="0.25">
      <c r="A41" s="36"/>
      <c r="B41" s="16"/>
      <c r="C41" s="121">
        <v>75</v>
      </c>
      <c r="D41" s="138">
        <f>AVERAGE(D28:F28)</f>
        <v>0.16800000000000001</v>
      </c>
      <c r="E41" s="139">
        <f>STDEV(D28:F28)</f>
        <v>4.6119410230400747E-3</v>
      </c>
      <c r="F41" s="217">
        <f t="shared" si="6"/>
        <v>74</v>
      </c>
      <c r="G41" s="138">
        <f t="shared" si="7"/>
        <v>0.25943333333333335</v>
      </c>
      <c r="H41" s="139">
        <f t="shared" si="8"/>
        <v>2.4233310408058852E-2</v>
      </c>
      <c r="I41" s="217">
        <f t="shared" si="9"/>
        <v>82</v>
      </c>
      <c r="J41" s="138">
        <f t="shared" si="10"/>
        <v>0.20669999999999999</v>
      </c>
      <c r="K41" s="139">
        <f t="shared" si="11"/>
        <v>3.9949968710876384E-3</v>
      </c>
      <c r="L41" s="217">
        <f t="shared" si="12"/>
        <v>90</v>
      </c>
      <c r="M41" s="138">
        <f t="shared" si="13"/>
        <v>0.23936666666666664</v>
      </c>
      <c r="N41" s="139">
        <f t="shared" si="14"/>
        <v>1.5528790465884113E-2</v>
      </c>
    </row>
    <row r="42" spans="1:25" x14ac:dyDescent="0.25">
      <c r="A42" s="36"/>
      <c r="B42" s="16"/>
      <c r="C42" s="121">
        <v>150</v>
      </c>
      <c r="D42" s="138">
        <f>AVERAGE(D29:F29)</f>
        <v>0.27896666666666664</v>
      </c>
      <c r="E42" s="139">
        <f>STDEV(D29:F29)</f>
        <v>8.1684351826609419E-3</v>
      </c>
      <c r="F42" s="217">
        <f t="shared" si="6"/>
        <v>75</v>
      </c>
      <c r="G42" s="138">
        <f t="shared" si="7"/>
        <v>0.25793333333333329</v>
      </c>
      <c r="H42" s="139">
        <f t="shared" si="8"/>
        <v>1.3278679653238612E-2</v>
      </c>
      <c r="I42" s="217">
        <f t="shared" si="9"/>
        <v>83</v>
      </c>
      <c r="J42" s="138">
        <f t="shared" si="10"/>
        <v>0.24110000000000001</v>
      </c>
      <c r="K42" s="139">
        <f t="shared" si="11"/>
        <v>1.2882934448331263E-2</v>
      </c>
      <c r="L42" s="217">
        <f t="shared" si="12"/>
        <v>91</v>
      </c>
      <c r="M42" s="138">
        <f t="shared" si="13"/>
        <v>0.28136666666666671</v>
      </c>
      <c r="N42" s="139">
        <f t="shared" si="14"/>
        <v>9.5364214112702312E-3</v>
      </c>
    </row>
    <row r="43" spans="1:25" x14ac:dyDescent="0.25">
      <c r="A43" s="36"/>
      <c r="B43" s="16"/>
      <c r="C43" s="121">
        <v>225</v>
      </c>
      <c r="D43" s="138">
        <f>AVERAGE(D30:F30)</f>
        <v>0.38216666666666671</v>
      </c>
      <c r="E43" s="139">
        <f>STDEV(D30:F30)</f>
        <v>1.1476207271277987E-2</v>
      </c>
      <c r="F43" s="217">
        <f t="shared" si="6"/>
        <v>76</v>
      </c>
      <c r="G43" s="138">
        <f t="shared" si="7"/>
        <v>0.24233333333333332</v>
      </c>
      <c r="H43" s="139">
        <f t="shared" si="8"/>
        <v>1.0012658654589862E-2</v>
      </c>
      <c r="I43" s="217">
        <f t="shared" si="9"/>
        <v>84</v>
      </c>
      <c r="J43" s="138">
        <f t="shared" si="10"/>
        <v>0.216</v>
      </c>
      <c r="K43" s="139">
        <f t="shared" si="11"/>
        <v>9.142756695876806E-3</v>
      </c>
      <c r="L43" s="217">
        <f t="shared" si="12"/>
        <v>92</v>
      </c>
      <c r="M43" s="138">
        <f t="shared" si="13"/>
        <v>0.3226</v>
      </c>
      <c r="N43" s="139">
        <f t="shared" si="14"/>
        <v>1.4327944723511461E-2</v>
      </c>
    </row>
    <row r="44" spans="1:25" x14ac:dyDescent="0.25">
      <c r="A44" s="36"/>
      <c r="B44" s="16"/>
      <c r="C44" s="121">
        <v>300</v>
      </c>
      <c r="D44" s="138">
        <f>AVERAGE(D31:F31)</f>
        <v>0.49055000000000004</v>
      </c>
      <c r="E44" s="139">
        <f>STDEV(D31:F31)</f>
        <v>2.4253762594698618E-2</v>
      </c>
      <c r="F44" s="217">
        <f t="shared" si="6"/>
        <v>77</v>
      </c>
      <c r="G44" s="138">
        <f t="shared" si="7"/>
        <v>0.31446666666666667</v>
      </c>
      <c r="H44" s="139">
        <f t="shared" si="8"/>
        <v>1.0240279944090089E-2</v>
      </c>
      <c r="I44" s="217">
        <f t="shared" si="9"/>
        <v>85</v>
      </c>
      <c r="J44" s="138">
        <f t="shared" si="10"/>
        <v>0.25106666666666666</v>
      </c>
      <c r="K44" s="139">
        <f t="shared" si="11"/>
        <v>1.0754688899886088E-2</v>
      </c>
      <c r="L44" s="217">
        <f t="shared" si="12"/>
        <v>93</v>
      </c>
      <c r="M44" s="138">
        <f t="shared" si="13"/>
        <v>0.24186666666666667</v>
      </c>
      <c r="N44" s="139">
        <f t="shared" si="14"/>
        <v>6.8821023919535844E-3</v>
      </c>
    </row>
    <row r="45" spans="1:25" x14ac:dyDescent="0.25">
      <c r="A45" s="36"/>
      <c r="B45" s="16"/>
      <c r="C45" s="125"/>
      <c r="D45" s="122"/>
      <c r="E45" s="123"/>
      <c r="F45" s="217">
        <f t="shared" si="6"/>
        <v>78</v>
      </c>
      <c r="G45" s="138">
        <f t="shared" si="7"/>
        <v>0.25843333333333335</v>
      </c>
      <c r="H45" s="139">
        <f t="shared" si="8"/>
        <v>1.0722095566321607E-2</v>
      </c>
      <c r="I45" s="217">
        <f t="shared" si="9"/>
        <v>86</v>
      </c>
      <c r="J45" s="138">
        <f t="shared" si="10"/>
        <v>0.26379999999999998</v>
      </c>
      <c r="K45" s="139">
        <f t="shared" si="11"/>
        <v>9.832090316916349E-3</v>
      </c>
      <c r="L45" s="217">
        <f t="shared" si="12"/>
        <v>94</v>
      </c>
      <c r="M45" s="138">
        <f t="shared" si="13"/>
        <v>0.27766666666666667</v>
      </c>
      <c r="N45" s="139">
        <f t="shared" si="14"/>
        <v>1.2068277977132186E-2</v>
      </c>
    </row>
    <row r="46" spans="1:25" x14ac:dyDescent="0.25">
      <c r="A46" s="36"/>
      <c r="B46" s="16"/>
      <c r="C46" s="125"/>
      <c r="D46" s="122"/>
      <c r="E46" s="123"/>
      <c r="F46" s="217">
        <f t="shared" si="6"/>
        <v>79</v>
      </c>
      <c r="G46" s="138">
        <f t="shared" si="7"/>
        <v>0.31023333333333336</v>
      </c>
      <c r="H46" s="139">
        <f t="shared" si="8"/>
        <v>1.0858330135584094E-2</v>
      </c>
      <c r="I46" s="217">
        <f t="shared" si="9"/>
        <v>87</v>
      </c>
      <c r="J46" s="138">
        <f t="shared" si="10"/>
        <v>0.25786666666666663</v>
      </c>
      <c r="K46" s="139">
        <f t="shared" si="11"/>
        <v>1.1815385450053405E-2</v>
      </c>
      <c r="L46" s="217">
        <f t="shared" si="12"/>
        <v>95</v>
      </c>
      <c r="M46" s="138">
        <f t="shared" si="13"/>
        <v>0.27096666666666663</v>
      </c>
      <c r="N46" s="139">
        <f t="shared" si="14"/>
        <v>1.2691072978016226E-2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80</v>
      </c>
      <c r="G47" s="140">
        <f t="shared" si="7"/>
        <v>0.42236666666666672</v>
      </c>
      <c r="H47" s="141">
        <f t="shared" si="8"/>
        <v>1.2932646029847636E-2</v>
      </c>
      <c r="I47" s="129">
        <f t="shared" si="9"/>
        <v>88</v>
      </c>
      <c r="J47" s="140">
        <f t="shared" si="10"/>
        <v>0.2495333333333333</v>
      </c>
      <c r="K47" s="141">
        <f t="shared" si="11"/>
        <v>1.4545560605673927E-2</v>
      </c>
      <c r="L47" s="129">
        <f t="shared" si="12"/>
        <v>96</v>
      </c>
      <c r="M47" s="140">
        <f t="shared" si="13"/>
        <v>0.40649999999999997</v>
      </c>
      <c r="N47" s="141">
        <f t="shared" si="14"/>
        <v>2.4041630560342714E-3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88" t="s">
        <v>58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</row>
    <row r="50" spans="1:18" x14ac:dyDescent="0.25">
      <c r="A50" s="2"/>
      <c r="B50" s="10" t="s">
        <v>128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217">
        <f>F40</f>
        <v>73</v>
      </c>
      <c r="G53" s="165">
        <f t="shared" ref="G53:G60" si="15">(G40-$D$40)</f>
        <v>0.10123333333333331</v>
      </c>
      <c r="H53" s="131"/>
      <c r="I53" s="217">
        <f>I40</f>
        <v>81</v>
      </c>
      <c r="J53" s="165">
        <f t="shared" ref="J53:J60" si="16">(J40-$D$40)</f>
        <v>0.13216666666666665</v>
      </c>
      <c r="K53" s="131"/>
      <c r="L53" s="217">
        <f>L40</f>
        <v>89</v>
      </c>
      <c r="M53" s="165">
        <f t="shared" ref="M53:M60" si="17">(M40-$D$40)</f>
        <v>0.19746666666666668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9.346666666666667E-2</v>
      </c>
      <c r="E54" s="131"/>
      <c r="F54" s="217">
        <f t="shared" ref="F54:F60" si="18">F41</f>
        <v>74</v>
      </c>
      <c r="G54" s="138">
        <f t="shared" si="15"/>
        <v>0.18490000000000001</v>
      </c>
      <c r="H54" s="131"/>
      <c r="I54" s="217">
        <f t="shared" ref="I54:I60" si="19">I41</f>
        <v>82</v>
      </c>
      <c r="J54" s="138">
        <f t="shared" si="16"/>
        <v>0.13216666666666665</v>
      </c>
      <c r="K54" s="131"/>
      <c r="L54" s="217">
        <f t="shared" ref="L54:L60" si="20">L41</f>
        <v>90</v>
      </c>
      <c r="M54" s="138">
        <f t="shared" si="17"/>
        <v>0.1648333333333333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0.2044333333333333</v>
      </c>
      <c r="E55" s="131"/>
      <c r="F55" s="217">
        <f t="shared" si="18"/>
        <v>75</v>
      </c>
      <c r="G55" s="138">
        <f t="shared" si="15"/>
        <v>0.18339999999999995</v>
      </c>
      <c r="H55" s="131"/>
      <c r="I55" s="217">
        <f t="shared" si="19"/>
        <v>83</v>
      </c>
      <c r="J55" s="138">
        <f t="shared" si="16"/>
        <v>0.16656666666666667</v>
      </c>
      <c r="K55" s="131"/>
      <c r="L55" s="217">
        <f t="shared" si="20"/>
        <v>91</v>
      </c>
      <c r="M55" s="138">
        <f t="shared" si="17"/>
        <v>0.20683333333333337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0.30763333333333337</v>
      </c>
      <c r="E56" s="131"/>
      <c r="F56" s="217">
        <f t="shared" si="18"/>
        <v>76</v>
      </c>
      <c r="G56" s="138">
        <f t="shared" si="15"/>
        <v>0.16779999999999998</v>
      </c>
      <c r="H56" s="131"/>
      <c r="I56" s="217">
        <f t="shared" si="19"/>
        <v>84</v>
      </c>
      <c r="J56" s="138">
        <f t="shared" si="16"/>
        <v>0.14146666666666666</v>
      </c>
      <c r="K56" s="131"/>
      <c r="L56" s="217">
        <f t="shared" si="20"/>
        <v>92</v>
      </c>
      <c r="M56" s="138">
        <f t="shared" si="17"/>
        <v>0.24806666666666666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0.4160166666666667</v>
      </c>
      <c r="E57" s="131"/>
      <c r="F57" s="217">
        <f t="shared" si="18"/>
        <v>77</v>
      </c>
      <c r="G57" s="138">
        <f t="shared" si="15"/>
        <v>0.23993333333333333</v>
      </c>
      <c r="H57" s="131"/>
      <c r="I57" s="217">
        <f t="shared" si="19"/>
        <v>85</v>
      </c>
      <c r="J57" s="138">
        <f t="shared" si="16"/>
        <v>0.17653333333333332</v>
      </c>
      <c r="K57" s="131"/>
      <c r="L57" s="217">
        <f t="shared" si="20"/>
        <v>93</v>
      </c>
      <c r="M57" s="138">
        <f t="shared" si="17"/>
        <v>0.16733333333333333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17">
        <f t="shared" si="18"/>
        <v>78</v>
      </c>
      <c r="G58" s="138">
        <f t="shared" si="15"/>
        <v>0.18390000000000001</v>
      </c>
      <c r="H58" s="131"/>
      <c r="I58" s="217">
        <f t="shared" si="19"/>
        <v>86</v>
      </c>
      <c r="J58" s="138">
        <f t="shared" si="16"/>
        <v>0.18926666666666664</v>
      </c>
      <c r="K58" s="131"/>
      <c r="L58" s="217">
        <f t="shared" si="20"/>
        <v>94</v>
      </c>
      <c r="M58" s="138">
        <f t="shared" si="17"/>
        <v>0.20313333333333333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17">
        <f t="shared" si="18"/>
        <v>79</v>
      </c>
      <c r="G59" s="138">
        <f t="shared" si="15"/>
        <v>0.23570000000000002</v>
      </c>
      <c r="H59" s="131"/>
      <c r="I59" s="217">
        <f t="shared" si="19"/>
        <v>87</v>
      </c>
      <c r="J59" s="138">
        <f t="shared" si="16"/>
        <v>0.18333333333333329</v>
      </c>
      <c r="K59" s="131"/>
      <c r="L59" s="217">
        <f t="shared" si="20"/>
        <v>95</v>
      </c>
      <c r="M59" s="138">
        <f t="shared" si="17"/>
        <v>0.19643333333333329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80</v>
      </c>
      <c r="G60" s="140">
        <f t="shared" si="15"/>
        <v>0.34783333333333338</v>
      </c>
      <c r="H60" s="133"/>
      <c r="I60" s="129">
        <f t="shared" si="19"/>
        <v>88</v>
      </c>
      <c r="J60" s="140">
        <f t="shared" si="16"/>
        <v>0.17499999999999996</v>
      </c>
      <c r="K60" s="133"/>
      <c r="L60" s="129">
        <f t="shared" si="20"/>
        <v>96</v>
      </c>
      <c r="M60" s="140">
        <f t="shared" si="17"/>
        <v>0.33196666666666663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88" t="s">
        <v>41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1.4E-3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-4.8999999999999998E-3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215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215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81" t="s">
        <v>42</v>
      </c>
      <c r="C84" s="282"/>
      <c r="D84" s="282"/>
      <c r="E84" s="282"/>
      <c r="F84" s="282"/>
      <c r="G84" s="282"/>
      <c r="H84" s="282"/>
      <c r="I84" s="282"/>
      <c r="J84" s="28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210"/>
      <c r="E85" s="219" t="s">
        <v>142</v>
      </c>
      <c r="F85" s="109" t="s">
        <v>11</v>
      </c>
      <c r="I85" s="164"/>
      <c r="J85" s="164"/>
      <c r="L85" s="210"/>
      <c r="N85" s="210"/>
    </row>
    <row r="86" spans="1:18" x14ac:dyDescent="0.25">
      <c r="A86" s="95"/>
      <c r="B86" s="110">
        <v>0</v>
      </c>
      <c r="C86" s="48">
        <f>(D53-$L$68)/$L$67</f>
        <v>3.5</v>
      </c>
      <c r="D86" s="111"/>
      <c r="E86" s="171">
        <v>73</v>
      </c>
      <c r="F86" s="48">
        <f t="shared" ref="F86:F93" si="21">(G53-$L$68)/$L$67</f>
        <v>75.809523809523796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70.261904761904759</v>
      </c>
      <c r="D87" s="111"/>
      <c r="E87" s="171">
        <v>74</v>
      </c>
      <c r="F87" s="48">
        <f t="shared" si="21"/>
        <v>135.57142857142858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149.52380952380949</v>
      </c>
      <c r="D88" s="111"/>
      <c r="E88" s="171">
        <v>75</v>
      </c>
      <c r="F88" s="48">
        <f t="shared" si="21"/>
        <v>134.49999999999997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223.23809523809527</v>
      </c>
      <c r="D89" s="111"/>
      <c r="E89" s="171">
        <v>76</v>
      </c>
      <c r="F89" s="48">
        <f t="shared" si="21"/>
        <v>123.35714285714283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300.65476190476193</v>
      </c>
      <c r="D90" s="111"/>
      <c r="E90" s="171">
        <v>77</v>
      </c>
      <c r="F90" s="48">
        <f t="shared" si="21"/>
        <v>174.88095238095238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171">
        <v>78</v>
      </c>
      <c r="F91" s="48">
        <f t="shared" si="21"/>
        <v>134.85714285714286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171">
        <v>79</v>
      </c>
      <c r="F92" s="48">
        <f t="shared" si="21"/>
        <v>171.85714285714286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171">
        <v>80</v>
      </c>
      <c r="F93" s="48">
        <f t="shared" si="21"/>
        <v>251.95238095238099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171">
        <v>81</v>
      </c>
      <c r="F94" s="48">
        <f t="shared" ref="F94:F101" si="22">(J53-$L$68)/$L$67</f>
        <v>97.904761904761884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171">
        <v>82</v>
      </c>
      <c r="F95" s="48">
        <f t="shared" si="22"/>
        <v>97.904761904761884</v>
      </c>
      <c r="I95" s="113"/>
      <c r="J95" s="113"/>
      <c r="L95" s="18"/>
      <c r="N95" s="18"/>
    </row>
    <row r="96" spans="1:18" x14ac:dyDescent="0.25">
      <c r="A96" s="95"/>
      <c r="E96" s="171">
        <v>83</v>
      </c>
      <c r="F96" s="48">
        <f t="shared" si="22"/>
        <v>122.47619047619047</v>
      </c>
      <c r="I96" s="113"/>
      <c r="J96" s="113"/>
    </row>
    <row r="97" spans="1:10" x14ac:dyDescent="0.25">
      <c r="E97" s="171">
        <v>84</v>
      </c>
      <c r="F97" s="48">
        <f t="shared" si="22"/>
        <v>104.54761904761904</v>
      </c>
      <c r="I97" s="113"/>
      <c r="J97" s="113"/>
    </row>
    <row r="98" spans="1:10" x14ac:dyDescent="0.25">
      <c r="E98" s="171">
        <v>85</v>
      </c>
      <c r="F98" s="48">
        <f t="shared" si="22"/>
        <v>129.59523809523807</v>
      </c>
    </row>
    <row r="99" spans="1:10" x14ac:dyDescent="0.25">
      <c r="E99" s="171">
        <v>86</v>
      </c>
      <c r="F99" s="48">
        <f t="shared" si="22"/>
        <v>138.69047619047618</v>
      </c>
    </row>
    <row r="100" spans="1:10" x14ac:dyDescent="0.25">
      <c r="E100" s="171">
        <v>87</v>
      </c>
      <c r="F100" s="48">
        <f t="shared" si="22"/>
        <v>134.45238095238091</v>
      </c>
    </row>
    <row r="101" spans="1:10" x14ac:dyDescent="0.25">
      <c r="E101" s="171">
        <v>88</v>
      </c>
      <c r="F101" s="48">
        <f t="shared" si="22"/>
        <v>128.49999999999997</v>
      </c>
    </row>
    <row r="102" spans="1:10" x14ac:dyDescent="0.25">
      <c r="E102" s="171">
        <v>89</v>
      </c>
      <c r="F102" s="48">
        <f t="shared" ref="F102:F109" si="23">(M53-$L$68)/$L$67</f>
        <v>144.54761904761904</v>
      </c>
    </row>
    <row r="103" spans="1:10" x14ac:dyDescent="0.25">
      <c r="E103" s="171">
        <v>90</v>
      </c>
      <c r="F103" s="48">
        <f t="shared" si="23"/>
        <v>121.23809523809521</v>
      </c>
    </row>
    <row r="104" spans="1:10" x14ac:dyDescent="0.25">
      <c r="E104" s="171">
        <v>91</v>
      </c>
      <c r="F104" s="48">
        <f t="shared" si="23"/>
        <v>151.23809523809527</v>
      </c>
    </row>
    <row r="105" spans="1:10" x14ac:dyDescent="0.25">
      <c r="E105" s="171">
        <v>92</v>
      </c>
      <c r="F105" s="48">
        <f t="shared" si="23"/>
        <v>180.6904761904762</v>
      </c>
    </row>
    <row r="106" spans="1:10" x14ac:dyDescent="0.25">
      <c r="E106" s="171">
        <v>93</v>
      </c>
      <c r="F106" s="48">
        <f t="shared" si="23"/>
        <v>123.02380952380952</v>
      </c>
    </row>
    <row r="107" spans="1:10" x14ac:dyDescent="0.25">
      <c r="E107" s="171">
        <v>94</v>
      </c>
      <c r="F107" s="48">
        <f t="shared" si="23"/>
        <v>148.59523809523807</v>
      </c>
    </row>
    <row r="108" spans="1:10" x14ac:dyDescent="0.25">
      <c r="E108" s="171">
        <v>95</v>
      </c>
      <c r="F108" s="48">
        <f t="shared" si="23"/>
        <v>143.80952380952377</v>
      </c>
    </row>
    <row r="109" spans="1:10" x14ac:dyDescent="0.25">
      <c r="E109" s="171">
        <v>96</v>
      </c>
      <c r="F109" s="48">
        <f t="shared" si="23"/>
        <v>240.61904761904762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opLeftCell="A6" zoomScale="85" zoomScaleNormal="85" workbookViewId="0">
      <selection activeCell="N95" sqref="N95"/>
    </sheetView>
  </sheetViews>
  <sheetFormatPr defaultRowHeight="12.75" x14ac:dyDescent="0.2"/>
  <cols>
    <col min="3" max="3" width="11.140625" bestFit="1" customWidth="1"/>
    <col min="4" max="4" width="14.85546875" bestFit="1" customWidth="1"/>
  </cols>
  <sheetData>
    <row r="1" spans="1:11" ht="30" x14ac:dyDescent="0.2">
      <c r="A1" s="257" t="s">
        <v>166</v>
      </c>
      <c r="B1" s="257" t="s">
        <v>6</v>
      </c>
      <c r="C1" s="257" t="s">
        <v>167</v>
      </c>
      <c r="D1" s="257" t="s">
        <v>134</v>
      </c>
      <c r="E1" s="257" t="s">
        <v>135</v>
      </c>
      <c r="F1" s="257" t="s">
        <v>136</v>
      </c>
      <c r="G1" s="257" t="s">
        <v>137</v>
      </c>
      <c r="H1" s="257" t="s">
        <v>138</v>
      </c>
      <c r="I1" s="257" t="s">
        <v>168</v>
      </c>
      <c r="J1" s="257" t="s">
        <v>4</v>
      </c>
      <c r="K1" s="257" t="s">
        <v>7</v>
      </c>
    </row>
    <row r="2" spans="1:11" x14ac:dyDescent="0.2">
      <c r="A2" s="258">
        <v>1</v>
      </c>
      <c r="B2" s="258" t="s">
        <v>169</v>
      </c>
      <c r="C2" s="258" t="s">
        <v>170</v>
      </c>
      <c r="D2" s="259">
        <v>44592.488888888889</v>
      </c>
      <c r="E2" s="258">
        <v>225</v>
      </c>
      <c r="F2" s="258">
        <v>0</v>
      </c>
      <c r="G2" s="258">
        <v>215</v>
      </c>
      <c r="H2" s="258">
        <v>-4.0000000000000001E-3</v>
      </c>
      <c r="I2">
        <f>H2-F2</f>
        <v>-4.0000000000000001E-3</v>
      </c>
      <c r="J2">
        <f>AVERAGE(I2:I5)</f>
        <v>-2.2500000000000003E-3</v>
      </c>
      <c r="K2">
        <f>STDEV(I2:I5)</f>
        <v>2.3629078131263037E-3</v>
      </c>
    </row>
    <row r="3" spans="1:11" x14ac:dyDescent="0.2">
      <c r="A3" s="258">
        <v>2</v>
      </c>
      <c r="B3" s="258" t="s">
        <v>169</v>
      </c>
      <c r="C3" s="258" t="s">
        <v>170</v>
      </c>
      <c r="D3" s="259">
        <v>44592.489583333336</v>
      </c>
      <c r="E3" s="258">
        <v>225</v>
      </c>
      <c r="F3" s="258">
        <v>-3.0000000000000001E-3</v>
      </c>
      <c r="G3" s="258">
        <v>215</v>
      </c>
      <c r="H3" s="258">
        <v>-5.0000000000000001E-3</v>
      </c>
      <c r="I3">
        <f t="shared" ref="I3:I66" si="0">H3-F3</f>
        <v>-2E-3</v>
      </c>
    </row>
    <row r="4" spans="1:11" x14ac:dyDescent="0.2">
      <c r="A4" s="258">
        <v>3</v>
      </c>
      <c r="B4" s="258" t="s">
        <v>169</v>
      </c>
      <c r="C4" s="258" t="s">
        <v>170</v>
      </c>
      <c r="D4" s="259">
        <v>44592.490277777775</v>
      </c>
      <c r="E4" s="258">
        <v>225</v>
      </c>
      <c r="F4" s="258">
        <v>-1E-3</v>
      </c>
      <c r="G4" s="258">
        <v>215</v>
      </c>
      <c r="H4" s="258">
        <v>0</v>
      </c>
      <c r="I4">
        <f t="shared" si="0"/>
        <v>1E-3</v>
      </c>
    </row>
    <row r="5" spans="1:11" x14ac:dyDescent="0.2">
      <c r="A5" s="266">
        <v>4</v>
      </c>
      <c r="B5" s="266" t="s">
        <v>169</v>
      </c>
      <c r="C5" s="266" t="s">
        <v>170</v>
      </c>
      <c r="D5" s="267">
        <v>44592.490277777775</v>
      </c>
      <c r="E5" s="266">
        <v>225</v>
      </c>
      <c r="F5" s="266">
        <v>0</v>
      </c>
      <c r="G5" s="266">
        <v>215</v>
      </c>
      <c r="H5" s="266">
        <v>-4.0000000000000001E-3</v>
      </c>
      <c r="I5" s="265">
        <f t="shared" si="0"/>
        <v>-4.0000000000000001E-3</v>
      </c>
      <c r="J5" s="262"/>
      <c r="K5" s="262"/>
    </row>
    <row r="6" spans="1:11" x14ac:dyDescent="0.2">
      <c r="A6" s="295">
        <v>5</v>
      </c>
      <c r="B6" s="295">
        <v>6060</v>
      </c>
      <c r="C6" s="295" t="s">
        <v>170</v>
      </c>
      <c r="D6" s="296">
        <v>44592.490972222222</v>
      </c>
      <c r="E6" s="295">
        <v>225</v>
      </c>
      <c r="F6" s="295">
        <v>2.3330000000000002</v>
      </c>
      <c r="G6" s="295">
        <v>215</v>
      </c>
      <c r="H6" s="295">
        <v>5.7530000000000001</v>
      </c>
      <c r="I6" s="297">
        <f t="shared" si="0"/>
        <v>3.42</v>
      </c>
      <c r="J6" s="263">
        <f t="shared" ref="J6" si="1">AVERAGE(I6:I9)</f>
        <v>3.4647500000000004</v>
      </c>
      <c r="K6" s="263">
        <f t="shared" ref="K6" si="2">STDEV(I6:I9)</f>
        <v>3.021451086260836E-2</v>
      </c>
    </row>
    <row r="7" spans="1:11" x14ac:dyDescent="0.2">
      <c r="A7" s="266">
        <v>6</v>
      </c>
      <c r="B7" s="266">
        <v>6060</v>
      </c>
      <c r="C7" s="266" t="s">
        <v>170</v>
      </c>
      <c r="D7" s="267">
        <v>44592.490972222222</v>
      </c>
      <c r="E7" s="266">
        <v>225</v>
      </c>
      <c r="F7" s="266">
        <v>2.343</v>
      </c>
      <c r="G7" s="266">
        <v>215</v>
      </c>
      <c r="H7" s="266">
        <v>5.8250000000000002</v>
      </c>
      <c r="I7" s="265">
        <f t="shared" si="0"/>
        <v>3.4820000000000002</v>
      </c>
      <c r="J7" s="263"/>
      <c r="K7" s="263"/>
    </row>
    <row r="8" spans="1:11" x14ac:dyDescent="0.2">
      <c r="A8" s="266">
        <v>7</v>
      </c>
      <c r="B8" s="266">
        <v>6060</v>
      </c>
      <c r="C8" s="266" t="s">
        <v>170</v>
      </c>
      <c r="D8" s="267">
        <v>44592.490972222222</v>
      </c>
      <c r="E8" s="266">
        <v>225</v>
      </c>
      <c r="F8" s="266">
        <v>2.3039999999999998</v>
      </c>
      <c r="G8" s="266">
        <v>215</v>
      </c>
      <c r="H8" s="266">
        <v>5.7880000000000003</v>
      </c>
      <c r="I8" s="265">
        <f t="shared" si="0"/>
        <v>3.4840000000000004</v>
      </c>
      <c r="J8" s="263"/>
      <c r="K8" s="263"/>
    </row>
    <row r="9" spans="1:11" x14ac:dyDescent="0.2">
      <c r="A9" s="260">
        <v>8</v>
      </c>
      <c r="B9" s="260">
        <v>6060</v>
      </c>
      <c r="C9" s="260" t="s">
        <v>170</v>
      </c>
      <c r="D9" s="261">
        <v>44592.491666666669</v>
      </c>
      <c r="E9" s="260">
        <v>225</v>
      </c>
      <c r="F9" s="260">
        <v>2.387</v>
      </c>
      <c r="G9" s="260">
        <v>215</v>
      </c>
      <c r="H9" s="260">
        <v>5.86</v>
      </c>
      <c r="I9" s="262">
        <f t="shared" si="0"/>
        <v>3.4730000000000003</v>
      </c>
      <c r="J9" s="264"/>
      <c r="K9" s="264"/>
    </row>
    <row r="10" spans="1:11" x14ac:dyDescent="0.2">
      <c r="A10" s="258">
        <v>9</v>
      </c>
      <c r="B10" s="258">
        <v>6061</v>
      </c>
      <c r="C10" s="258" t="s">
        <v>170</v>
      </c>
      <c r="D10" s="259">
        <v>44592.491666666669</v>
      </c>
      <c r="E10" s="258">
        <v>225</v>
      </c>
      <c r="F10" s="258">
        <v>2.1320000000000001</v>
      </c>
      <c r="G10" s="258">
        <v>215</v>
      </c>
      <c r="H10" s="258">
        <v>5.3440000000000003</v>
      </c>
      <c r="I10">
        <f t="shared" si="0"/>
        <v>3.2120000000000002</v>
      </c>
      <c r="J10" s="263">
        <f t="shared" ref="J10:J14" si="3">AVERAGE(I10:I13)</f>
        <v>3.21075</v>
      </c>
      <c r="K10" s="263">
        <f t="shared" ref="K10" si="4">STDEV(I10:I13)</f>
        <v>5.0288335294247845E-2</v>
      </c>
    </row>
    <row r="11" spans="1:11" x14ac:dyDescent="0.2">
      <c r="A11" s="258">
        <v>10</v>
      </c>
      <c r="B11" s="258">
        <v>6061</v>
      </c>
      <c r="C11" s="258" t="s">
        <v>170</v>
      </c>
      <c r="D11" s="259">
        <v>44592.491666666669</v>
      </c>
      <c r="E11" s="258">
        <v>225</v>
      </c>
      <c r="F11" s="258">
        <v>2.153</v>
      </c>
      <c r="G11" s="258">
        <v>215</v>
      </c>
      <c r="H11" s="258">
        <v>5.367</v>
      </c>
      <c r="I11">
        <f t="shared" si="0"/>
        <v>3.214</v>
      </c>
      <c r="J11" s="263"/>
      <c r="K11" s="263"/>
    </row>
    <row r="12" spans="1:11" x14ac:dyDescent="0.2">
      <c r="A12" s="258">
        <v>12</v>
      </c>
      <c r="B12" s="258">
        <v>6061</v>
      </c>
      <c r="C12" s="258" t="s">
        <v>170</v>
      </c>
      <c r="D12" s="259">
        <v>44592.492361111108</v>
      </c>
      <c r="E12" s="258">
        <v>225</v>
      </c>
      <c r="F12" s="258">
        <v>2.1640000000000001</v>
      </c>
      <c r="G12" s="258">
        <v>215</v>
      </c>
      <c r="H12" s="258">
        <v>5.3109999999999999</v>
      </c>
      <c r="I12">
        <f t="shared" si="0"/>
        <v>3.1469999999999998</v>
      </c>
      <c r="J12" s="263"/>
      <c r="K12" s="263"/>
    </row>
    <row r="13" spans="1:11" x14ac:dyDescent="0.2">
      <c r="A13" s="258">
        <v>13</v>
      </c>
      <c r="B13" s="258">
        <v>6061</v>
      </c>
      <c r="C13" s="258" t="s">
        <v>170</v>
      </c>
      <c r="D13" s="259">
        <v>44592.492361111108</v>
      </c>
      <c r="E13" s="258">
        <v>225</v>
      </c>
      <c r="F13" s="258">
        <v>2.21</v>
      </c>
      <c r="G13" s="258">
        <v>215</v>
      </c>
      <c r="H13" s="258">
        <v>5.48</v>
      </c>
      <c r="I13">
        <f t="shared" si="0"/>
        <v>3.2700000000000005</v>
      </c>
      <c r="J13" s="264"/>
      <c r="K13" s="264"/>
    </row>
    <row r="14" spans="1:11" x14ac:dyDescent="0.2">
      <c r="A14" s="295">
        <v>14</v>
      </c>
      <c r="B14" s="295">
        <v>6071</v>
      </c>
      <c r="C14" s="295" t="s">
        <v>170</v>
      </c>
      <c r="D14" s="296">
        <v>44592.493055555555</v>
      </c>
      <c r="E14" s="295">
        <v>225</v>
      </c>
      <c r="F14" s="295">
        <v>2.1259999999999999</v>
      </c>
      <c r="G14" s="295">
        <v>215</v>
      </c>
      <c r="H14" s="295">
        <v>5.2160000000000002</v>
      </c>
      <c r="I14" s="297">
        <f t="shared" si="0"/>
        <v>3.0900000000000003</v>
      </c>
      <c r="J14" s="263">
        <f t="shared" si="3"/>
        <v>3.0397500000000002</v>
      </c>
      <c r="K14" s="263">
        <f t="shared" ref="K14" si="5">STDEV(I14:I17)</f>
        <v>9.4894239375563266E-2</v>
      </c>
    </row>
    <row r="15" spans="1:11" x14ac:dyDescent="0.2">
      <c r="A15" s="266">
        <v>15</v>
      </c>
      <c r="B15" s="266">
        <v>6071</v>
      </c>
      <c r="C15" s="266" t="s">
        <v>170</v>
      </c>
      <c r="D15" s="267">
        <v>44592.493055555555</v>
      </c>
      <c r="E15" s="266">
        <v>225</v>
      </c>
      <c r="F15" s="266">
        <v>2.0659999999999998</v>
      </c>
      <c r="G15" s="266">
        <v>215</v>
      </c>
      <c r="H15" s="266">
        <v>4.9969999999999999</v>
      </c>
      <c r="I15" s="265">
        <f t="shared" si="0"/>
        <v>2.931</v>
      </c>
      <c r="J15" s="263"/>
      <c r="K15" s="263"/>
    </row>
    <row r="16" spans="1:11" x14ac:dyDescent="0.2">
      <c r="A16" s="266">
        <v>16</v>
      </c>
      <c r="B16" s="266">
        <v>6071</v>
      </c>
      <c r="C16" s="266" t="s">
        <v>170</v>
      </c>
      <c r="D16" s="267">
        <v>44592.493055555555</v>
      </c>
      <c r="E16" s="266">
        <v>225</v>
      </c>
      <c r="F16" s="266">
        <v>2.0630000000000002</v>
      </c>
      <c r="G16" s="266">
        <v>215</v>
      </c>
      <c r="H16" s="266">
        <v>5.0579999999999998</v>
      </c>
      <c r="I16" s="265">
        <f t="shared" si="0"/>
        <v>2.9949999999999997</v>
      </c>
      <c r="J16" s="263"/>
      <c r="K16" s="263"/>
    </row>
    <row r="17" spans="1:11" x14ac:dyDescent="0.2">
      <c r="A17" s="260">
        <v>17</v>
      </c>
      <c r="B17" s="260">
        <v>6071</v>
      </c>
      <c r="C17" s="260" t="s">
        <v>170</v>
      </c>
      <c r="D17" s="261">
        <v>44592.493055555555</v>
      </c>
      <c r="E17" s="260">
        <v>225</v>
      </c>
      <c r="F17" s="260">
        <v>2.0550000000000002</v>
      </c>
      <c r="G17" s="260">
        <v>215</v>
      </c>
      <c r="H17" s="260">
        <v>5.1980000000000004</v>
      </c>
      <c r="I17" s="262">
        <f t="shared" si="0"/>
        <v>3.1430000000000002</v>
      </c>
      <c r="J17" s="264"/>
      <c r="K17" s="264"/>
    </row>
    <row r="18" spans="1:11" x14ac:dyDescent="0.2">
      <c r="A18" s="258">
        <v>18</v>
      </c>
      <c r="B18" s="258">
        <v>6072</v>
      </c>
      <c r="C18" s="258" t="s">
        <v>170</v>
      </c>
      <c r="D18" s="259">
        <v>44592.493750000001</v>
      </c>
      <c r="E18" s="258">
        <v>225</v>
      </c>
      <c r="F18" s="258">
        <v>2.1070000000000002</v>
      </c>
      <c r="G18" s="258">
        <v>215</v>
      </c>
      <c r="H18" s="258">
        <v>5.2809999999999997</v>
      </c>
      <c r="I18">
        <f t="shared" si="0"/>
        <v>3.1739999999999995</v>
      </c>
      <c r="J18" s="263">
        <f t="shared" ref="J18:J30" si="6">AVERAGE(I18:I21)</f>
        <v>3.2682499999999997</v>
      </c>
      <c r="K18" s="263">
        <f t="shared" ref="K18" si="7">STDEV(I18:I21)</f>
        <v>7.4145689917441165E-2</v>
      </c>
    </row>
    <row r="19" spans="1:11" x14ac:dyDescent="0.2">
      <c r="A19" s="258">
        <v>19</v>
      </c>
      <c r="B19" s="258">
        <v>6072</v>
      </c>
      <c r="C19" s="258" t="s">
        <v>170</v>
      </c>
      <c r="D19" s="259">
        <v>44592.493750000001</v>
      </c>
      <c r="E19" s="258">
        <v>225</v>
      </c>
      <c r="F19" s="258">
        <v>2.1469999999999998</v>
      </c>
      <c r="G19" s="258">
        <v>215</v>
      </c>
      <c r="H19" s="258">
        <v>5.391</v>
      </c>
      <c r="I19">
        <f t="shared" si="0"/>
        <v>3.2440000000000002</v>
      </c>
      <c r="J19" s="263"/>
      <c r="K19" s="263"/>
    </row>
    <row r="20" spans="1:11" x14ac:dyDescent="0.2">
      <c r="A20" s="258">
        <v>20</v>
      </c>
      <c r="B20" s="258">
        <v>6072</v>
      </c>
      <c r="C20" s="258" t="s">
        <v>170</v>
      </c>
      <c r="D20" s="259">
        <v>44592.494444444441</v>
      </c>
      <c r="E20" s="258">
        <v>225</v>
      </c>
      <c r="F20" s="258">
        <v>2.1320000000000001</v>
      </c>
      <c r="G20" s="258">
        <v>215</v>
      </c>
      <c r="H20" s="258">
        <v>5.46</v>
      </c>
      <c r="I20">
        <f t="shared" si="0"/>
        <v>3.3279999999999998</v>
      </c>
      <c r="J20" s="263"/>
      <c r="K20" s="263"/>
    </row>
    <row r="21" spans="1:11" x14ac:dyDescent="0.2">
      <c r="A21" s="258">
        <v>21</v>
      </c>
      <c r="B21" s="258">
        <v>6072</v>
      </c>
      <c r="C21" s="258" t="s">
        <v>170</v>
      </c>
      <c r="D21" s="259">
        <v>44592.494444444441</v>
      </c>
      <c r="E21" s="258">
        <v>225</v>
      </c>
      <c r="F21" s="258">
        <v>2.1960000000000002</v>
      </c>
      <c r="G21" s="258">
        <v>215</v>
      </c>
      <c r="H21" s="258">
        <v>5.5229999999999997</v>
      </c>
      <c r="I21">
        <f t="shared" si="0"/>
        <v>3.3269999999999995</v>
      </c>
      <c r="J21" s="264"/>
      <c r="K21" s="264"/>
    </row>
    <row r="22" spans="1:11" x14ac:dyDescent="0.2">
      <c r="A22" s="295">
        <v>22</v>
      </c>
      <c r="B22" s="295">
        <v>6074</v>
      </c>
      <c r="C22" s="295" t="s">
        <v>170</v>
      </c>
      <c r="D22" s="296">
        <v>44592.494444444441</v>
      </c>
      <c r="E22" s="295">
        <v>225</v>
      </c>
      <c r="F22" s="295">
        <v>1.94</v>
      </c>
      <c r="G22" s="295">
        <v>215</v>
      </c>
      <c r="H22" s="295">
        <v>4.88</v>
      </c>
      <c r="I22" s="297">
        <f t="shared" si="0"/>
        <v>2.94</v>
      </c>
      <c r="J22" s="263">
        <f t="shared" si="6"/>
        <v>2.9862500000000001</v>
      </c>
      <c r="K22" s="263">
        <f t="shared" ref="K22" si="8">STDEV(I22:I25)</f>
        <v>3.1521156916162453E-2</v>
      </c>
    </row>
    <row r="23" spans="1:11" x14ac:dyDescent="0.2">
      <c r="A23" s="266">
        <v>23</v>
      </c>
      <c r="B23" s="266">
        <v>6074</v>
      </c>
      <c r="C23" s="266" t="s">
        <v>170</v>
      </c>
      <c r="D23" s="267">
        <v>44592.495138888888</v>
      </c>
      <c r="E23" s="266">
        <v>225</v>
      </c>
      <c r="F23" s="266">
        <v>1.9970000000000001</v>
      </c>
      <c r="G23" s="266">
        <v>215</v>
      </c>
      <c r="H23" s="266">
        <v>4.9980000000000002</v>
      </c>
      <c r="I23" s="265">
        <f t="shared" si="0"/>
        <v>3.0010000000000003</v>
      </c>
      <c r="J23" s="263"/>
      <c r="K23" s="263"/>
    </row>
    <row r="24" spans="1:11" x14ac:dyDescent="0.2">
      <c r="A24" s="266">
        <v>24</v>
      </c>
      <c r="B24" s="266">
        <v>6074</v>
      </c>
      <c r="C24" s="266" t="s">
        <v>170</v>
      </c>
      <c r="D24" s="267">
        <v>44592.495138888888</v>
      </c>
      <c r="E24" s="266">
        <v>225</v>
      </c>
      <c r="F24" s="266">
        <v>1.9910000000000001</v>
      </c>
      <c r="G24" s="266">
        <v>215</v>
      </c>
      <c r="H24" s="266">
        <v>4.9850000000000003</v>
      </c>
      <c r="I24" s="265">
        <f t="shared" si="0"/>
        <v>2.9940000000000002</v>
      </c>
      <c r="J24" s="263"/>
      <c r="K24" s="263"/>
    </row>
    <row r="25" spans="1:11" x14ac:dyDescent="0.2">
      <c r="A25" s="260">
        <v>25</v>
      </c>
      <c r="B25" s="260">
        <v>6074</v>
      </c>
      <c r="C25" s="260" t="s">
        <v>170</v>
      </c>
      <c r="D25" s="261">
        <v>44592.495138888888</v>
      </c>
      <c r="E25" s="260">
        <v>225</v>
      </c>
      <c r="F25" s="260">
        <v>1.966</v>
      </c>
      <c r="G25" s="260">
        <v>215</v>
      </c>
      <c r="H25" s="260">
        <v>4.976</v>
      </c>
      <c r="I25" s="262">
        <f t="shared" si="0"/>
        <v>3.01</v>
      </c>
      <c r="J25" s="264"/>
      <c r="K25" s="264"/>
    </row>
    <row r="26" spans="1:11" x14ac:dyDescent="0.2">
      <c r="A26" s="258">
        <v>26</v>
      </c>
      <c r="B26" s="258">
        <v>6079</v>
      </c>
      <c r="C26" s="258" t="s">
        <v>170</v>
      </c>
      <c r="D26" s="259">
        <v>44592.495833333334</v>
      </c>
      <c r="E26" s="258">
        <v>225</v>
      </c>
      <c r="F26" s="258">
        <v>2.0350000000000001</v>
      </c>
      <c r="G26" s="258">
        <v>215</v>
      </c>
      <c r="H26" s="258">
        <v>5.149</v>
      </c>
      <c r="I26">
        <f t="shared" si="0"/>
        <v>3.1139999999999999</v>
      </c>
      <c r="J26" s="263">
        <f t="shared" si="6"/>
        <v>3.1499999999999995</v>
      </c>
      <c r="K26" s="263">
        <f t="shared" ref="K26" si="9">STDEV(I26:I29)</f>
        <v>3.6450880190561363E-2</v>
      </c>
    </row>
    <row r="27" spans="1:11" x14ac:dyDescent="0.2">
      <c r="A27" s="258">
        <v>27</v>
      </c>
      <c r="B27" s="258">
        <v>6079</v>
      </c>
      <c r="C27" s="258" t="s">
        <v>170</v>
      </c>
      <c r="D27" s="259">
        <v>44592.496527777781</v>
      </c>
      <c r="E27" s="258">
        <v>225</v>
      </c>
      <c r="F27" s="258">
        <v>2.008</v>
      </c>
      <c r="G27" s="258">
        <v>215</v>
      </c>
      <c r="H27" s="258">
        <v>5.1349999999999998</v>
      </c>
      <c r="I27">
        <f t="shared" si="0"/>
        <v>3.1269999999999998</v>
      </c>
      <c r="J27" s="263"/>
      <c r="K27" s="263"/>
    </row>
    <row r="28" spans="1:11" x14ac:dyDescent="0.2">
      <c r="A28" s="258">
        <v>28</v>
      </c>
      <c r="B28" s="258">
        <v>6079</v>
      </c>
      <c r="C28" s="258" t="s">
        <v>170</v>
      </c>
      <c r="D28" s="259">
        <v>44592.496527777781</v>
      </c>
      <c r="E28" s="258">
        <v>225</v>
      </c>
      <c r="F28" s="258">
        <v>2.06</v>
      </c>
      <c r="G28" s="258">
        <v>215</v>
      </c>
      <c r="H28" s="258">
        <v>5.2539999999999996</v>
      </c>
      <c r="I28">
        <f t="shared" si="0"/>
        <v>3.1939999999999995</v>
      </c>
      <c r="J28" s="263"/>
      <c r="K28" s="263"/>
    </row>
    <row r="29" spans="1:11" x14ac:dyDescent="0.2">
      <c r="A29" s="258">
        <v>29</v>
      </c>
      <c r="B29" s="258">
        <v>6079</v>
      </c>
      <c r="C29" s="258" t="s">
        <v>170</v>
      </c>
      <c r="D29" s="259">
        <v>44592.496527777781</v>
      </c>
      <c r="E29" s="258">
        <v>225</v>
      </c>
      <c r="F29" s="258">
        <v>2.0750000000000002</v>
      </c>
      <c r="G29" s="258">
        <v>215</v>
      </c>
      <c r="H29" s="258">
        <v>5.24</v>
      </c>
      <c r="I29">
        <f t="shared" si="0"/>
        <v>3.165</v>
      </c>
      <c r="J29" s="264"/>
      <c r="K29" s="264"/>
    </row>
    <row r="30" spans="1:11" x14ac:dyDescent="0.2">
      <c r="A30" s="295">
        <v>30</v>
      </c>
      <c r="B30" s="295">
        <v>6086</v>
      </c>
      <c r="C30" s="295" t="s">
        <v>170</v>
      </c>
      <c r="D30" s="296">
        <v>44592.49722222222</v>
      </c>
      <c r="E30" s="295">
        <v>225</v>
      </c>
      <c r="F30" s="295">
        <v>1.986</v>
      </c>
      <c r="G30" s="295">
        <v>215</v>
      </c>
      <c r="H30" s="295">
        <v>4.9669999999999996</v>
      </c>
      <c r="I30" s="297">
        <f t="shared" si="0"/>
        <v>2.9809999999999999</v>
      </c>
      <c r="J30" s="263">
        <f t="shared" si="6"/>
        <v>3.0020000000000002</v>
      </c>
      <c r="K30" s="263">
        <f t="shared" ref="K30" si="10">STDEV(I30:I33)</f>
        <v>5.1813769083773754E-2</v>
      </c>
    </row>
    <row r="31" spans="1:11" x14ac:dyDescent="0.2">
      <c r="A31" s="266">
        <v>31</v>
      </c>
      <c r="B31" s="266">
        <v>6086</v>
      </c>
      <c r="C31" s="266" t="s">
        <v>170</v>
      </c>
      <c r="D31" s="267">
        <v>44592.49722222222</v>
      </c>
      <c r="E31" s="266">
        <v>225</v>
      </c>
      <c r="F31" s="266">
        <v>2.14</v>
      </c>
      <c r="G31" s="266">
        <v>215</v>
      </c>
      <c r="H31" s="266">
        <v>5.2119999999999997</v>
      </c>
      <c r="I31" s="265">
        <f t="shared" si="0"/>
        <v>3.0719999999999996</v>
      </c>
      <c r="J31" s="263"/>
      <c r="K31" s="263"/>
    </row>
    <row r="32" spans="1:11" x14ac:dyDescent="0.2">
      <c r="A32" s="266">
        <v>32</v>
      </c>
      <c r="B32" s="266">
        <v>6086</v>
      </c>
      <c r="C32" s="266" t="s">
        <v>170</v>
      </c>
      <c r="D32" s="267">
        <v>44592.497916666667</v>
      </c>
      <c r="E32" s="266">
        <v>225</v>
      </c>
      <c r="F32" s="266">
        <v>1.998</v>
      </c>
      <c r="G32" s="266">
        <v>215</v>
      </c>
      <c r="H32" s="266">
        <v>5.0030000000000001</v>
      </c>
      <c r="I32" s="265">
        <f t="shared" si="0"/>
        <v>3.0049999999999999</v>
      </c>
      <c r="J32" s="263"/>
      <c r="K32" s="263"/>
    </row>
    <row r="33" spans="1:12" x14ac:dyDescent="0.2">
      <c r="A33" s="260">
        <v>33</v>
      </c>
      <c r="B33" s="260">
        <v>6086</v>
      </c>
      <c r="C33" s="260" t="s">
        <v>170</v>
      </c>
      <c r="D33" s="261">
        <v>44592.497916666667</v>
      </c>
      <c r="E33" s="260">
        <v>225</v>
      </c>
      <c r="F33" s="260">
        <v>2.0139999999999998</v>
      </c>
      <c r="G33" s="260">
        <v>215</v>
      </c>
      <c r="H33" s="260">
        <v>4.9640000000000004</v>
      </c>
      <c r="I33" s="262">
        <f t="shared" si="0"/>
        <v>2.9500000000000006</v>
      </c>
      <c r="J33" s="264"/>
      <c r="K33" s="264"/>
    </row>
    <row r="34" spans="1:12" x14ac:dyDescent="0.2">
      <c r="A34" s="258">
        <v>34</v>
      </c>
      <c r="B34" s="258">
        <v>6088</v>
      </c>
      <c r="C34" s="258" t="s">
        <v>170</v>
      </c>
      <c r="D34" s="259">
        <v>44592.498611111114</v>
      </c>
      <c r="E34" s="258">
        <v>225</v>
      </c>
      <c r="F34" s="258">
        <v>2.4900000000000002</v>
      </c>
      <c r="G34" s="258">
        <v>215</v>
      </c>
      <c r="H34" s="258">
        <v>5.9690000000000003</v>
      </c>
      <c r="I34">
        <f t="shared" si="0"/>
        <v>3.4790000000000001</v>
      </c>
      <c r="J34" s="263">
        <f>AVERAGE(I34:I37)</f>
        <v>3.5074999999999998</v>
      </c>
      <c r="K34" s="263">
        <f t="shared" ref="K34" si="11">STDEV(I34:I37)</f>
        <v>3.9610604640676852E-2</v>
      </c>
    </row>
    <row r="35" spans="1:12" x14ac:dyDescent="0.2">
      <c r="A35" s="258">
        <v>35</v>
      </c>
      <c r="B35" s="258">
        <v>6088</v>
      </c>
      <c r="C35" s="258" t="s">
        <v>170</v>
      </c>
      <c r="D35" s="259">
        <v>44592.498611111114</v>
      </c>
      <c r="E35" s="258">
        <v>225</v>
      </c>
      <c r="F35" s="258">
        <v>2.4420000000000002</v>
      </c>
      <c r="G35" s="258">
        <v>215</v>
      </c>
      <c r="H35" s="258">
        <v>5.9509999999999996</v>
      </c>
      <c r="I35">
        <f t="shared" si="0"/>
        <v>3.5089999999999995</v>
      </c>
      <c r="J35" s="263"/>
      <c r="K35" s="263"/>
    </row>
    <row r="36" spans="1:12" x14ac:dyDescent="0.2">
      <c r="A36" s="258">
        <v>36</v>
      </c>
      <c r="B36" s="258">
        <v>6088</v>
      </c>
      <c r="C36" s="258" t="s">
        <v>170</v>
      </c>
      <c r="D36" s="259">
        <v>44592.499305555553</v>
      </c>
      <c r="E36" s="258">
        <v>225</v>
      </c>
      <c r="F36" s="258">
        <v>2.4380000000000002</v>
      </c>
      <c r="G36" s="258">
        <v>215</v>
      </c>
      <c r="H36" s="258">
        <v>5.9169999999999998</v>
      </c>
      <c r="I36">
        <f t="shared" si="0"/>
        <v>3.4789999999999996</v>
      </c>
      <c r="J36" s="263"/>
      <c r="K36" s="263"/>
    </row>
    <row r="37" spans="1:12" x14ac:dyDescent="0.2">
      <c r="A37" s="260">
        <v>37</v>
      </c>
      <c r="B37" s="260">
        <v>6088</v>
      </c>
      <c r="C37" s="260" t="s">
        <v>170</v>
      </c>
      <c r="D37" s="261">
        <v>44592.499305555553</v>
      </c>
      <c r="E37" s="260">
        <v>225</v>
      </c>
      <c r="F37" s="260">
        <v>2.52</v>
      </c>
      <c r="G37" s="260">
        <v>215</v>
      </c>
      <c r="H37" s="260">
        <v>6.0830000000000002</v>
      </c>
      <c r="I37" s="262">
        <f t="shared" si="0"/>
        <v>3.5630000000000002</v>
      </c>
      <c r="J37" s="264"/>
      <c r="K37" s="264"/>
    </row>
    <row r="38" spans="1:12" x14ac:dyDescent="0.2">
      <c r="A38" s="258">
        <v>39</v>
      </c>
      <c r="B38" s="258">
        <v>6089</v>
      </c>
      <c r="C38" s="258" t="s">
        <v>170</v>
      </c>
      <c r="D38" s="259">
        <v>44592.5</v>
      </c>
      <c r="E38" s="258">
        <v>225</v>
      </c>
      <c r="F38" s="258">
        <v>2.5129999999999999</v>
      </c>
      <c r="G38" s="258">
        <v>215</v>
      </c>
      <c r="H38" s="258">
        <v>6.2460000000000004</v>
      </c>
      <c r="I38">
        <f t="shared" si="0"/>
        <v>3.7330000000000005</v>
      </c>
      <c r="J38" s="263">
        <f>AVERAGE(I38:I41)</f>
        <v>3.7662500000000003</v>
      </c>
      <c r="K38" s="263">
        <f t="shared" ref="K38" si="12">STDEV(I38:I41)</f>
        <v>3.689060404312524E-2</v>
      </c>
    </row>
    <row r="39" spans="1:12" x14ac:dyDescent="0.2">
      <c r="A39" s="258">
        <v>40</v>
      </c>
      <c r="B39" s="258">
        <v>6089</v>
      </c>
      <c r="C39" s="258" t="s">
        <v>170</v>
      </c>
      <c r="D39" s="259">
        <v>44592.500694444447</v>
      </c>
      <c r="E39" s="258">
        <v>225</v>
      </c>
      <c r="F39" s="258">
        <v>2.4929999999999999</v>
      </c>
      <c r="G39" s="258">
        <v>215</v>
      </c>
      <c r="H39" s="258">
        <v>6.2510000000000003</v>
      </c>
      <c r="I39">
        <f t="shared" si="0"/>
        <v>3.7580000000000005</v>
      </c>
      <c r="J39" s="263"/>
      <c r="K39" s="263"/>
    </row>
    <row r="40" spans="1:12" x14ac:dyDescent="0.2">
      <c r="A40" s="258">
        <v>41</v>
      </c>
      <c r="B40" s="258">
        <v>6089</v>
      </c>
      <c r="C40" s="258" t="s">
        <v>170</v>
      </c>
      <c r="D40" s="259">
        <v>44592.500694444447</v>
      </c>
      <c r="E40" s="258">
        <v>225</v>
      </c>
      <c r="F40" s="258">
        <v>2.456</v>
      </c>
      <c r="G40" s="258">
        <v>215</v>
      </c>
      <c r="H40" s="258">
        <v>6.2110000000000003</v>
      </c>
      <c r="I40">
        <f t="shared" si="0"/>
        <v>3.7550000000000003</v>
      </c>
      <c r="J40" s="263"/>
      <c r="K40" s="263"/>
      <c r="L40" s="265"/>
    </row>
    <row r="41" spans="1:12" x14ac:dyDescent="0.2">
      <c r="A41" s="260">
        <v>43</v>
      </c>
      <c r="B41" s="260">
        <v>6089</v>
      </c>
      <c r="C41" s="260" t="s">
        <v>170</v>
      </c>
      <c r="D41" s="261">
        <v>44592.501388888886</v>
      </c>
      <c r="E41" s="260">
        <v>225</v>
      </c>
      <c r="F41" s="260">
        <v>2.524</v>
      </c>
      <c r="G41" s="260">
        <v>215</v>
      </c>
      <c r="H41" s="260">
        <v>6.343</v>
      </c>
      <c r="I41" s="262">
        <f t="shared" si="0"/>
        <v>3.819</v>
      </c>
      <c r="J41" s="264"/>
      <c r="K41" s="264"/>
    </row>
    <row r="42" spans="1:12" x14ac:dyDescent="0.2">
      <c r="A42" s="258">
        <v>44</v>
      </c>
      <c r="B42" s="258">
        <v>6091</v>
      </c>
      <c r="C42" s="258" t="s">
        <v>170</v>
      </c>
      <c r="D42" s="259">
        <v>44592.526388888888</v>
      </c>
      <c r="E42" s="258">
        <v>225</v>
      </c>
      <c r="F42" s="258">
        <v>2.044</v>
      </c>
      <c r="G42" s="258">
        <v>215</v>
      </c>
      <c r="H42" s="258">
        <v>5.1449999999999996</v>
      </c>
      <c r="I42">
        <f t="shared" si="0"/>
        <v>3.1009999999999995</v>
      </c>
      <c r="J42" s="263">
        <f>AVERAGE(I42:I45)</f>
        <v>3.0137499999999999</v>
      </c>
      <c r="K42" s="263">
        <f t="shared" ref="K42" si="13">STDEV(I42:I45)</f>
        <v>6.2585275158511769E-2</v>
      </c>
    </row>
    <row r="43" spans="1:12" x14ac:dyDescent="0.2">
      <c r="A43" s="258">
        <v>45</v>
      </c>
      <c r="B43" s="258">
        <v>6091</v>
      </c>
      <c r="C43" s="258" t="s">
        <v>170</v>
      </c>
      <c r="D43" s="259">
        <v>44592.527083333334</v>
      </c>
      <c r="E43" s="258">
        <v>225</v>
      </c>
      <c r="F43" s="258">
        <v>1.9710000000000001</v>
      </c>
      <c r="G43" s="258">
        <v>215</v>
      </c>
      <c r="H43" s="258">
        <v>4.9509999999999996</v>
      </c>
      <c r="I43">
        <f t="shared" si="0"/>
        <v>2.9799999999999995</v>
      </c>
      <c r="J43" s="263"/>
      <c r="K43" s="263"/>
    </row>
    <row r="44" spans="1:12" x14ac:dyDescent="0.2">
      <c r="A44" s="258">
        <v>46</v>
      </c>
      <c r="B44" s="258">
        <v>6091</v>
      </c>
      <c r="C44" s="258" t="s">
        <v>170</v>
      </c>
      <c r="D44" s="259">
        <v>44592.527083333334</v>
      </c>
      <c r="E44" s="258">
        <v>225</v>
      </c>
      <c r="F44" s="258">
        <v>1.978</v>
      </c>
      <c r="G44" s="258">
        <v>215</v>
      </c>
      <c r="H44" s="258">
        <v>4.9370000000000003</v>
      </c>
      <c r="I44">
        <f t="shared" si="0"/>
        <v>2.9590000000000005</v>
      </c>
      <c r="J44" s="263"/>
      <c r="K44" s="263"/>
    </row>
    <row r="45" spans="1:12" x14ac:dyDescent="0.2">
      <c r="A45" s="260">
        <v>47</v>
      </c>
      <c r="B45" s="260">
        <v>6091</v>
      </c>
      <c r="C45" s="260" t="s">
        <v>170</v>
      </c>
      <c r="D45" s="261">
        <v>44592.527083333334</v>
      </c>
      <c r="E45" s="260">
        <v>225</v>
      </c>
      <c r="F45" s="260">
        <v>1.998</v>
      </c>
      <c r="G45" s="260">
        <v>215</v>
      </c>
      <c r="H45" s="260">
        <v>5.0129999999999999</v>
      </c>
      <c r="I45" s="262">
        <f t="shared" si="0"/>
        <v>3.0149999999999997</v>
      </c>
      <c r="J45" s="264"/>
      <c r="K45" s="264"/>
    </row>
    <row r="46" spans="1:12" x14ac:dyDescent="0.2">
      <c r="A46" s="258">
        <v>48</v>
      </c>
      <c r="B46" s="258">
        <v>6092</v>
      </c>
      <c r="C46" s="258" t="s">
        <v>170</v>
      </c>
      <c r="D46" s="259">
        <v>44592.527777777781</v>
      </c>
      <c r="E46" s="258">
        <v>225</v>
      </c>
      <c r="F46" s="258">
        <v>2.3340000000000001</v>
      </c>
      <c r="G46" s="258">
        <v>215</v>
      </c>
      <c r="H46" s="258">
        <v>5.8179999999999996</v>
      </c>
      <c r="I46">
        <f t="shared" si="0"/>
        <v>3.4839999999999995</v>
      </c>
      <c r="J46" s="263">
        <f>AVERAGE(I46:I49)</f>
        <v>3.4624999999999999</v>
      </c>
      <c r="K46" s="263">
        <f>STDEV(I46:I49)</f>
        <v>1.6522711641858149E-2</v>
      </c>
    </row>
    <row r="47" spans="1:12" x14ac:dyDescent="0.2">
      <c r="A47" s="258">
        <v>49</v>
      </c>
      <c r="B47" s="258">
        <v>6092</v>
      </c>
      <c r="C47" s="258" t="s">
        <v>170</v>
      </c>
      <c r="D47" s="259">
        <v>44592.527777777781</v>
      </c>
      <c r="E47" s="258">
        <v>225</v>
      </c>
      <c r="F47" s="258">
        <v>2.3260000000000001</v>
      </c>
      <c r="G47" s="258">
        <v>215</v>
      </c>
      <c r="H47" s="258">
        <v>5.7919999999999998</v>
      </c>
      <c r="I47">
        <f t="shared" si="0"/>
        <v>3.4659999999999997</v>
      </c>
      <c r="J47" s="263"/>
      <c r="K47" s="263"/>
    </row>
    <row r="48" spans="1:12" x14ac:dyDescent="0.2">
      <c r="A48" s="258">
        <v>50</v>
      </c>
      <c r="B48" s="258">
        <v>6092</v>
      </c>
      <c r="C48" s="258" t="s">
        <v>170</v>
      </c>
      <c r="D48" s="259">
        <v>44592.527777777781</v>
      </c>
      <c r="E48" s="258">
        <v>225</v>
      </c>
      <c r="F48" s="258">
        <v>2.3149999999999999</v>
      </c>
      <c r="G48" s="258">
        <v>215</v>
      </c>
      <c r="H48" s="258">
        <v>5.7690000000000001</v>
      </c>
      <c r="I48">
        <f t="shared" si="0"/>
        <v>3.4540000000000002</v>
      </c>
      <c r="J48" s="263"/>
      <c r="K48" s="263"/>
    </row>
    <row r="49" spans="1:11" x14ac:dyDescent="0.2">
      <c r="A49" s="260">
        <v>51</v>
      </c>
      <c r="B49" s="260">
        <v>6092</v>
      </c>
      <c r="C49" s="260" t="s">
        <v>170</v>
      </c>
      <c r="D49" s="261">
        <v>44592.527777777781</v>
      </c>
      <c r="E49" s="260">
        <v>225</v>
      </c>
      <c r="F49" s="260">
        <v>2.3330000000000002</v>
      </c>
      <c r="G49" s="260">
        <v>215</v>
      </c>
      <c r="H49" s="260">
        <v>5.7789999999999999</v>
      </c>
      <c r="I49" s="262">
        <f t="shared" si="0"/>
        <v>3.4459999999999997</v>
      </c>
      <c r="J49" s="262"/>
      <c r="K49" s="262"/>
    </row>
    <row r="50" spans="1:11" x14ac:dyDescent="0.2">
      <c r="A50" s="258">
        <v>52</v>
      </c>
      <c r="B50" s="258">
        <v>6095</v>
      </c>
      <c r="C50" s="258" t="s">
        <v>170</v>
      </c>
      <c r="D50" s="259">
        <v>44592.52847222222</v>
      </c>
      <c r="E50" s="258">
        <v>225</v>
      </c>
      <c r="F50" s="258">
        <v>2.4289999999999998</v>
      </c>
      <c r="G50" s="258">
        <v>215</v>
      </c>
      <c r="H50" s="258">
        <v>6.1130000000000004</v>
      </c>
      <c r="I50">
        <f t="shared" si="0"/>
        <v>3.6840000000000006</v>
      </c>
      <c r="J50" s="263">
        <f t="shared" ref="J50" si="14">AVERAGE(I50:I53)</f>
        <v>3.6819999999999999</v>
      </c>
      <c r="K50" s="263">
        <f t="shared" ref="K50" si="15">STDEV(I50:I53)</f>
        <v>3.480421430420929E-2</v>
      </c>
    </row>
    <row r="51" spans="1:11" x14ac:dyDescent="0.2">
      <c r="A51" s="258">
        <v>53</v>
      </c>
      <c r="B51" s="258">
        <v>6095</v>
      </c>
      <c r="C51" s="258" t="s">
        <v>170</v>
      </c>
      <c r="D51" s="259">
        <v>44592.52847222222</v>
      </c>
      <c r="E51" s="258">
        <v>225</v>
      </c>
      <c r="F51" s="258">
        <v>2.4380000000000002</v>
      </c>
      <c r="G51" s="258">
        <v>215</v>
      </c>
      <c r="H51" s="258">
        <v>6.1669999999999998</v>
      </c>
      <c r="I51">
        <f t="shared" si="0"/>
        <v>3.7289999999999996</v>
      </c>
      <c r="J51" s="263"/>
      <c r="K51" s="263"/>
    </row>
    <row r="52" spans="1:11" x14ac:dyDescent="0.2">
      <c r="A52" s="258">
        <v>54</v>
      </c>
      <c r="B52" s="258">
        <v>6095</v>
      </c>
      <c r="C52" s="258" t="s">
        <v>170</v>
      </c>
      <c r="D52" s="259">
        <v>44592.529166666667</v>
      </c>
      <c r="E52" s="258">
        <v>225</v>
      </c>
      <c r="F52" s="258">
        <v>2.468</v>
      </c>
      <c r="G52" s="258">
        <v>215</v>
      </c>
      <c r="H52" s="258">
        <v>6.1360000000000001</v>
      </c>
      <c r="I52">
        <f t="shared" si="0"/>
        <v>3.6680000000000001</v>
      </c>
      <c r="J52" s="263"/>
      <c r="K52" s="263"/>
    </row>
    <row r="53" spans="1:11" x14ac:dyDescent="0.2">
      <c r="A53" s="260">
        <v>55</v>
      </c>
      <c r="B53" s="260">
        <v>6095</v>
      </c>
      <c r="C53" s="260" t="s">
        <v>170</v>
      </c>
      <c r="D53" s="261">
        <v>44592.529166666667</v>
      </c>
      <c r="E53" s="260">
        <v>225</v>
      </c>
      <c r="F53" s="260">
        <v>2.4449999999999998</v>
      </c>
      <c r="G53" s="260">
        <v>215</v>
      </c>
      <c r="H53" s="260">
        <v>6.0919999999999996</v>
      </c>
      <c r="I53" s="262">
        <f t="shared" si="0"/>
        <v>3.6469999999999998</v>
      </c>
      <c r="J53" s="262"/>
      <c r="K53" s="262"/>
    </row>
    <row r="54" spans="1:11" x14ac:dyDescent="0.2">
      <c r="A54" s="258">
        <v>56</v>
      </c>
      <c r="B54" s="258">
        <v>6096</v>
      </c>
      <c r="C54" s="258" t="s">
        <v>170</v>
      </c>
      <c r="D54" s="259">
        <v>44592.529166666667</v>
      </c>
      <c r="E54" s="258">
        <v>225</v>
      </c>
      <c r="F54" s="258">
        <v>2.9929999999999999</v>
      </c>
      <c r="G54" s="258">
        <v>215</v>
      </c>
      <c r="H54" s="258">
        <v>7.327</v>
      </c>
      <c r="I54">
        <f t="shared" si="0"/>
        <v>4.3339999999999996</v>
      </c>
      <c r="J54" s="263">
        <f t="shared" ref="J54" si="16">AVERAGE(I54:I57)</f>
        <v>4.41275</v>
      </c>
      <c r="K54" s="263">
        <f t="shared" ref="K54" si="17">STDEV(I54:I57)</f>
        <v>6.0703514450702954E-2</v>
      </c>
    </row>
    <row r="55" spans="1:11" x14ac:dyDescent="0.2">
      <c r="A55" s="258">
        <v>57</v>
      </c>
      <c r="B55" s="258">
        <v>6096</v>
      </c>
      <c r="C55" s="258" t="s">
        <v>170</v>
      </c>
      <c r="D55" s="259">
        <v>44592.529861111114</v>
      </c>
      <c r="E55" s="258">
        <v>225</v>
      </c>
      <c r="F55" s="258">
        <v>3.032</v>
      </c>
      <c r="G55" s="258">
        <v>215</v>
      </c>
      <c r="H55" s="258">
        <v>7.48</v>
      </c>
      <c r="I55">
        <f t="shared" si="0"/>
        <v>4.4480000000000004</v>
      </c>
      <c r="J55" s="263"/>
      <c r="K55" s="263"/>
    </row>
    <row r="56" spans="1:11" x14ac:dyDescent="0.2">
      <c r="A56" s="258">
        <v>58</v>
      </c>
      <c r="B56" s="258">
        <v>6096</v>
      </c>
      <c r="C56" s="258" t="s">
        <v>170</v>
      </c>
      <c r="D56" s="259">
        <v>44592.529861111114</v>
      </c>
      <c r="E56" s="258">
        <v>225</v>
      </c>
      <c r="F56" s="258">
        <v>3.036</v>
      </c>
      <c r="G56" s="258">
        <v>215</v>
      </c>
      <c r="H56" s="258">
        <v>7.4340000000000002</v>
      </c>
      <c r="I56">
        <f t="shared" si="0"/>
        <v>4.3979999999999997</v>
      </c>
      <c r="J56" s="263"/>
      <c r="K56" s="263"/>
    </row>
    <row r="57" spans="1:11" x14ac:dyDescent="0.2">
      <c r="A57" s="260">
        <v>59</v>
      </c>
      <c r="B57" s="260">
        <v>6096</v>
      </c>
      <c r="C57" s="260" t="s">
        <v>170</v>
      </c>
      <c r="D57" s="261">
        <v>44592.529861111114</v>
      </c>
      <c r="E57" s="260">
        <v>225</v>
      </c>
      <c r="F57" s="260">
        <v>3.03</v>
      </c>
      <c r="G57" s="260">
        <v>215</v>
      </c>
      <c r="H57" s="260">
        <v>7.5010000000000003</v>
      </c>
      <c r="I57" s="262">
        <f t="shared" si="0"/>
        <v>4.4710000000000001</v>
      </c>
      <c r="J57" s="262"/>
      <c r="K57" s="262"/>
    </row>
    <row r="58" spans="1:11" x14ac:dyDescent="0.2">
      <c r="A58" s="258">
        <v>60</v>
      </c>
      <c r="B58" s="258">
        <v>6098</v>
      </c>
      <c r="C58" s="258" t="s">
        <v>170</v>
      </c>
      <c r="D58" s="259">
        <v>44592.530555555553</v>
      </c>
      <c r="E58" s="258">
        <v>225</v>
      </c>
      <c r="F58" s="258">
        <v>2.6579999999999999</v>
      </c>
      <c r="G58" s="258">
        <v>215</v>
      </c>
      <c r="H58" s="258">
        <v>6.6139999999999999</v>
      </c>
      <c r="I58">
        <f t="shared" si="0"/>
        <v>3.956</v>
      </c>
      <c r="J58" s="263">
        <f t="shared" ref="J58" si="18">AVERAGE(I58:I61)</f>
        <v>3.98</v>
      </c>
      <c r="K58" s="263">
        <f t="shared" ref="K58" si="19">STDEV(I58:I61)</f>
        <v>8.9230039784816556E-2</v>
      </c>
    </row>
    <row r="59" spans="1:11" x14ac:dyDescent="0.2">
      <c r="A59" s="258">
        <v>61</v>
      </c>
      <c r="B59" s="258">
        <v>6098</v>
      </c>
      <c r="C59" s="258" t="s">
        <v>170</v>
      </c>
      <c r="D59" s="259">
        <v>44592.530555555553</v>
      </c>
      <c r="E59" s="258">
        <v>225</v>
      </c>
      <c r="F59" s="258">
        <v>2.6589999999999998</v>
      </c>
      <c r="G59" s="258">
        <v>215</v>
      </c>
      <c r="H59" s="258">
        <v>6.5490000000000004</v>
      </c>
      <c r="I59">
        <f t="shared" si="0"/>
        <v>3.8900000000000006</v>
      </c>
      <c r="J59" s="263"/>
      <c r="K59" s="263"/>
    </row>
    <row r="60" spans="1:11" x14ac:dyDescent="0.2">
      <c r="A60" s="258">
        <v>62</v>
      </c>
      <c r="B60" s="258">
        <v>6098</v>
      </c>
      <c r="C60" s="258" t="s">
        <v>170</v>
      </c>
      <c r="D60" s="259">
        <v>44592.530555555553</v>
      </c>
      <c r="E60" s="258">
        <v>225</v>
      </c>
      <c r="F60" s="258">
        <v>2.72</v>
      </c>
      <c r="G60" s="258">
        <v>215</v>
      </c>
      <c r="H60" s="258">
        <v>6.8230000000000004</v>
      </c>
      <c r="I60">
        <f t="shared" si="0"/>
        <v>4.1029999999999998</v>
      </c>
      <c r="J60" s="263"/>
      <c r="K60" s="263"/>
    </row>
    <row r="61" spans="1:11" x14ac:dyDescent="0.2">
      <c r="A61" s="260">
        <v>63</v>
      </c>
      <c r="B61" s="260">
        <v>6098</v>
      </c>
      <c r="C61" s="260" t="s">
        <v>170</v>
      </c>
      <c r="D61" s="261">
        <v>44592.53125</v>
      </c>
      <c r="E61" s="260">
        <v>225</v>
      </c>
      <c r="F61" s="260">
        <v>2.7</v>
      </c>
      <c r="G61" s="260">
        <v>215</v>
      </c>
      <c r="H61" s="260">
        <v>6.6710000000000003</v>
      </c>
      <c r="I61" s="262">
        <f t="shared" si="0"/>
        <v>3.9710000000000001</v>
      </c>
      <c r="J61" s="262"/>
      <c r="K61" s="262"/>
    </row>
    <row r="62" spans="1:11" x14ac:dyDescent="0.2">
      <c r="A62" s="258">
        <v>64</v>
      </c>
      <c r="B62" s="258">
        <v>6103</v>
      </c>
      <c r="C62" s="258" t="s">
        <v>170</v>
      </c>
      <c r="D62" s="259">
        <v>44592.531944444447</v>
      </c>
      <c r="E62" s="258">
        <v>225</v>
      </c>
      <c r="F62" s="258">
        <v>2.2599999999999998</v>
      </c>
      <c r="G62" s="258">
        <v>215</v>
      </c>
      <c r="H62" s="258">
        <v>5.5720000000000001</v>
      </c>
      <c r="I62">
        <f t="shared" si="0"/>
        <v>3.3120000000000003</v>
      </c>
      <c r="J62" s="263">
        <f t="shared" ref="J62:J73" si="20">AVERAGE(I62:I65)</f>
        <v>3.375</v>
      </c>
      <c r="K62" s="263">
        <f t="shared" ref="K62" si="21">STDEV(I62:I65)</f>
        <v>6.4301373754117402E-2</v>
      </c>
    </row>
    <row r="63" spans="1:11" x14ac:dyDescent="0.2">
      <c r="A63" s="258">
        <v>65</v>
      </c>
      <c r="B63" s="258">
        <v>6103</v>
      </c>
      <c r="C63" s="258" t="s">
        <v>170</v>
      </c>
      <c r="D63" s="259">
        <v>44592.531944444447</v>
      </c>
      <c r="E63" s="258">
        <v>225</v>
      </c>
      <c r="F63" s="258">
        <v>2.298</v>
      </c>
      <c r="G63" s="258">
        <v>215</v>
      </c>
      <c r="H63" s="258">
        <v>5.6779999999999999</v>
      </c>
      <c r="I63">
        <f t="shared" si="0"/>
        <v>3.38</v>
      </c>
      <c r="J63" s="263"/>
      <c r="K63" s="263"/>
    </row>
    <row r="64" spans="1:11" x14ac:dyDescent="0.2">
      <c r="A64" s="258">
        <v>66</v>
      </c>
      <c r="B64" s="258">
        <v>6103</v>
      </c>
      <c r="C64" s="258" t="s">
        <v>170</v>
      </c>
      <c r="D64" s="259">
        <v>44592.531944444447</v>
      </c>
      <c r="E64" s="258">
        <v>225</v>
      </c>
      <c r="F64" s="258">
        <v>2.278</v>
      </c>
      <c r="G64" s="258">
        <v>215</v>
      </c>
      <c r="H64" s="258">
        <v>5.6239999999999997</v>
      </c>
      <c r="I64">
        <f t="shared" si="0"/>
        <v>3.3459999999999996</v>
      </c>
      <c r="J64" s="263"/>
      <c r="K64" s="263"/>
    </row>
    <row r="65" spans="1:11" x14ac:dyDescent="0.2">
      <c r="A65" s="260">
        <v>67</v>
      </c>
      <c r="B65" s="260">
        <v>6103</v>
      </c>
      <c r="C65" s="260" t="s">
        <v>170</v>
      </c>
      <c r="D65" s="261">
        <v>44592.531944444447</v>
      </c>
      <c r="E65" s="260">
        <v>225</v>
      </c>
      <c r="F65" s="260">
        <v>2.2599999999999998</v>
      </c>
      <c r="G65" s="260">
        <v>215</v>
      </c>
      <c r="H65" s="260">
        <v>5.7220000000000004</v>
      </c>
      <c r="I65" s="262">
        <f t="shared" si="0"/>
        <v>3.4620000000000006</v>
      </c>
      <c r="J65" s="262"/>
      <c r="K65" s="262"/>
    </row>
    <row r="66" spans="1:11" x14ac:dyDescent="0.2">
      <c r="A66" s="258">
        <v>68</v>
      </c>
      <c r="B66" s="258" t="s">
        <v>163</v>
      </c>
      <c r="C66" s="258" t="s">
        <v>170</v>
      </c>
      <c r="D66" s="259">
        <v>44592.53402777778</v>
      </c>
      <c r="E66" s="258">
        <v>225</v>
      </c>
      <c r="F66" s="258">
        <v>3.3519999999999999</v>
      </c>
      <c r="G66" s="258">
        <v>215</v>
      </c>
      <c r="H66" s="258">
        <v>8.2070000000000007</v>
      </c>
      <c r="I66">
        <f t="shared" si="0"/>
        <v>4.8550000000000004</v>
      </c>
      <c r="J66" s="263">
        <f t="shared" si="20"/>
        <v>4.8705000000000007</v>
      </c>
      <c r="K66" s="263">
        <f t="shared" ref="K66" si="22">STDEV(I66:I69)</f>
        <v>3.2766853170035623E-2</v>
      </c>
    </row>
    <row r="67" spans="1:11" x14ac:dyDescent="0.2">
      <c r="A67" s="258">
        <v>69</v>
      </c>
      <c r="B67" s="258" t="s">
        <v>163</v>
      </c>
      <c r="C67" s="258" t="s">
        <v>170</v>
      </c>
      <c r="D67" s="259">
        <v>44592.53402777778</v>
      </c>
      <c r="E67" s="258">
        <v>225</v>
      </c>
      <c r="F67" s="258">
        <v>3.302</v>
      </c>
      <c r="G67" s="258">
        <v>215</v>
      </c>
      <c r="H67" s="258">
        <v>8.1440000000000001</v>
      </c>
      <c r="I67">
        <f t="shared" ref="I67:I100" si="23">H67-F67</f>
        <v>4.8420000000000005</v>
      </c>
      <c r="J67" s="263"/>
      <c r="K67" s="263"/>
    </row>
    <row r="68" spans="1:11" x14ac:dyDescent="0.2">
      <c r="A68" s="258">
        <v>70</v>
      </c>
      <c r="B68" s="258" t="s">
        <v>163</v>
      </c>
      <c r="C68" s="258" t="s">
        <v>170</v>
      </c>
      <c r="D68" s="259">
        <v>44592.534722222219</v>
      </c>
      <c r="E68" s="258">
        <v>225</v>
      </c>
      <c r="F68" s="258">
        <v>3.3079999999999998</v>
      </c>
      <c r="G68" s="258">
        <v>215</v>
      </c>
      <c r="H68" s="258">
        <v>8.1760000000000002</v>
      </c>
      <c r="I68">
        <f t="shared" si="23"/>
        <v>4.8680000000000003</v>
      </c>
      <c r="J68" s="263"/>
      <c r="K68" s="263"/>
    </row>
    <row r="69" spans="1:11" x14ac:dyDescent="0.2">
      <c r="A69" s="260">
        <v>71</v>
      </c>
      <c r="B69" s="260" t="s">
        <v>163</v>
      </c>
      <c r="C69" s="260" t="s">
        <v>170</v>
      </c>
      <c r="D69" s="261">
        <v>44592.534722222219</v>
      </c>
      <c r="E69" s="260">
        <v>225</v>
      </c>
      <c r="F69" s="260">
        <v>3.319</v>
      </c>
      <c r="G69" s="260">
        <v>215</v>
      </c>
      <c r="H69" s="260">
        <v>8.2360000000000007</v>
      </c>
      <c r="I69" s="262">
        <f t="shared" si="23"/>
        <v>4.9170000000000007</v>
      </c>
      <c r="J69" s="262"/>
      <c r="K69" s="262"/>
    </row>
    <row r="70" spans="1:11" x14ac:dyDescent="0.2">
      <c r="A70" s="258">
        <v>72</v>
      </c>
      <c r="B70" s="258">
        <v>6112</v>
      </c>
      <c r="C70" s="258" t="s">
        <v>170</v>
      </c>
      <c r="D70" s="259">
        <v>44592.535416666666</v>
      </c>
      <c r="E70" s="258">
        <v>225</v>
      </c>
      <c r="F70" s="258">
        <v>1.798</v>
      </c>
      <c r="G70" s="258">
        <v>215</v>
      </c>
      <c r="H70" s="258">
        <v>4.4640000000000004</v>
      </c>
      <c r="I70">
        <f t="shared" si="23"/>
        <v>2.6660000000000004</v>
      </c>
      <c r="J70" s="263">
        <f>AVERAGE(I70:I72)</f>
        <v>2.6386666666666665</v>
      </c>
      <c r="K70" s="263">
        <f>STDEV(I70:I72)</f>
        <v>2.4006943440041582E-2</v>
      </c>
    </row>
    <row r="71" spans="1:11" x14ac:dyDescent="0.2">
      <c r="A71" s="266">
        <v>73</v>
      </c>
      <c r="B71" s="266">
        <v>6112</v>
      </c>
      <c r="C71" s="266" t="s">
        <v>170</v>
      </c>
      <c r="D71" s="267">
        <v>44592.535416666666</v>
      </c>
      <c r="E71" s="266">
        <v>225</v>
      </c>
      <c r="F71" s="266">
        <v>1.804</v>
      </c>
      <c r="G71" s="266">
        <v>215</v>
      </c>
      <c r="H71" s="266">
        <v>4.4329999999999998</v>
      </c>
      <c r="I71" s="265">
        <f t="shared" si="23"/>
        <v>2.6289999999999996</v>
      </c>
      <c r="J71" s="268"/>
      <c r="K71" s="268"/>
    </row>
    <row r="72" spans="1:11" x14ac:dyDescent="0.2">
      <c r="A72" s="260">
        <v>74</v>
      </c>
      <c r="B72" s="260">
        <v>6112</v>
      </c>
      <c r="C72" s="260" t="s">
        <v>170</v>
      </c>
      <c r="D72" s="261">
        <v>44592.535416666666</v>
      </c>
      <c r="E72" s="260">
        <v>225</v>
      </c>
      <c r="F72" s="260">
        <v>1.8140000000000001</v>
      </c>
      <c r="G72" s="260">
        <v>215</v>
      </c>
      <c r="H72" s="260">
        <v>4.4349999999999996</v>
      </c>
      <c r="I72" s="262">
        <f t="shared" si="23"/>
        <v>2.6209999999999996</v>
      </c>
      <c r="J72" s="264"/>
      <c r="K72" s="264"/>
    </row>
    <row r="73" spans="1:11" x14ac:dyDescent="0.2">
      <c r="A73" s="258">
        <v>76</v>
      </c>
      <c r="B73" s="258">
        <v>6114</v>
      </c>
      <c r="C73" s="258" t="s">
        <v>170</v>
      </c>
      <c r="D73" s="259">
        <v>44592.536111111112</v>
      </c>
      <c r="E73" s="258">
        <v>225</v>
      </c>
      <c r="F73" s="258">
        <v>2.4700000000000002</v>
      </c>
      <c r="G73" s="258">
        <v>215</v>
      </c>
      <c r="H73" s="258">
        <v>6.1070000000000002</v>
      </c>
      <c r="I73">
        <f t="shared" si="23"/>
        <v>3.637</v>
      </c>
      <c r="J73" s="263">
        <f t="shared" si="20"/>
        <v>3.61625</v>
      </c>
      <c r="K73" s="263">
        <f t="shared" ref="K73" si="24">STDEV(I73:I76)</f>
        <v>2.1561926320870863E-2</v>
      </c>
    </row>
    <row r="74" spans="1:11" x14ac:dyDescent="0.2">
      <c r="A74" s="258">
        <v>77</v>
      </c>
      <c r="B74" s="258">
        <v>6114</v>
      </c>
      <c r="C74" s="258" t="s">
        <v>170</v>
      </c>
      <c r="D74" s="259">
        <v>44592.536111111112</v>
      </c>
      <c r="E74" s="258">
        <v>225</v>
      </c>
      <c r="F74" s="258">
        <v>2.4239999999999999</v>
      </c>
      <c r="G74" s="258">
        <v>215</v>
      </c>
      <c r="H74" s="258">
        <v>6.056</v>
      </c>
      <c r="I74">
        <f t="shared" si="23"/>
        <v>3.6320000000000001</v>
      </c>
      <c r="J74" s="263"/>
      <c r="K74" s="263"/>
    </row>
    <row r="75" spans="1:11" x14ac:dyDescent="0.2">
      <c r="A75" s="266">
        <v>78</v>
      </c>
      <c r="B75" s="266">
        <v>6114</v>
      </c>
      <c r="C75" s="266" t="s">
        <v>170</v>
      </c>
      <c r="D75" s="267">
        <v>44592.536805555559</v>
      </c>
      <c r="E75" s="266">
        <v>225</v>
      </c>
      <c r="F75" s="266">
        <v>2.448</v>
      </c>
      <c r="G75" s="266">
        <v>215</v>
      </c>
      <c r="H75" s="266">
        <v>6.0410000000000004</v>
      </c>
      <c r="I75" s="265">
        <f t="shared" si="23"/>
        <v>3.5930000000000004</v>
      </c>
      <c r="J75" s="263"/>
      <c r="K75" s="263"/>
    </row>
    <row r="76" spans="1:11" x14ac:dyDescent="0.2">
      <c r="A76" s="260">
        <v>79</v>
      </c>
      <c r="B76" s="260">
        <v>6114</v>
      </c>
      <c r="C76" s="260" t="s">
        <v>170</v>
      </c>
      <c r="D76" s="261">
        <v>44592.536805555559</v>
      </c>
      <c r="E76" s="260">
        <v>225</v>
      </c>
      <c r="F76" s="260">
        <v>2.4870000000000001</v>
      </c>
      <c r="G76" s="260">
        <v>215</v>
      </c>
      <c r="H76" s="260">
        <v>6.09</v>
      </c>
      <c r="I76" s="262">
        <f t="shared" si="23"/>
        <v>3.6029999999999998</v>
      </c>
      <c r="J76" s="262"/>
      <c r="K76" s="262"/>
    </row>
    <row r="77" spans="1:11" x14ac:dyDescent="0.2">
      <c r="A77" s="258">
        <v>80</v>
      </c>
      <c r="B77" s="258">
        <v>6119</v>
      </c>
      <c r="C77" s="258" t="s">
        <v>170</v>
      </c>
      <c r="D77" s="259">
        <v>44592.537499999999</v>
      </c>
      <c r="E77" s="258">
        <v>225</v>
      </c>
      <c r="F77" s="258">
        <v>1.9</v>
      </c>
      <c r="G77" s="258">
        <v>215</v>
      </c>
      <c r="H77" s="258">
        <v>4.734</v>
      </c>
      <c r="I77">
        <f t="shared" si="23"/>
        <v>2.8340000000000001</v>
      </c>
      <c r="J77" s="263">
        <f t="shared" ref="J77:J90" si="25">AVERAGE(I77:I80)</f>
        <v>2.8994999999999997</v>
      </c>
      <c r="K77" s="263">
        <f t="shared" ref="K77" si="26">STDEV(I77:I80)</f>
        <v>6.3015871016752337E-2</v>
      </c>
    </row>
    <row r="78" spans="1:11" x14ac:dyDescent="0.2">
      <c r="A78" s="258">
        <v>81</v>
      </c>
      <c r="B78" s="258">
        <v>6119</v>
      </c>
      <c r="C78" s="258" t="s">
        <v>170</v>
      </c>
      <c r="D78" s="259">
        <v>44592.537499999999</v>
      </c>
      <c r="E78" s="258">
        <v>225</v>
      </c>
      <c r="F78" s="258">
        <v>1.9610000000000001</v>
      </c>
      <c r="G78" s="258">
        <v>215</v>
      </c>
      <c r="H78" s="258">
        <v>4.9269999999999996</v>
      </c>
      <c r="I78">
        <f t="shared" si="23"/>
        <v>2.9659999999999993</v>
      </c>
      <c r="J78" s="263"/>
      <c r="K78" s="263"/>
    </row>
    <row r="79" spans="1:11" x14ac:dyDescent="0.2">
      <c r="A79" s="266">
        <v>82</v>
      </c>
      <c r="B79" s="266">
        <v>6119</v>
      </c>
      <c r="C79" s="266" t="s">
        <v>170</v>
      </c>
      <c r="D79" s="267">
        <v>44592.537499999999</v>
      </c>
      <c r="E79" s="266">
        <v>225</v>
      </c>
      <c r="F79" s="266">
        <v>1.9530000000000001</v>
      </c>
      <c r="G79" s="266">
        <v>215</v>
      </c>
      <c r="H79" s="266">
        <v>4.8920000000000003</v>
      </c>
      <c r="I79" s="265">
        <f t="shared" si="23"/>
        <v>2.9390000000000001</v>
      </c>
      <c r="J79" s="263"/>
      <c r="K79" s="263"/>
    </row>
    <row r="80" spans="1:11" x14ac:dyDescent="0.2">
      <c r="A80" s="260">
        <v>83</v>
      </c>
      <c r="B80" s="260">
        <v>6119</v>
      </c>
      <c r="C80" s="260" t="s">
        <v>170</v>
      </c>
      <c r="D80" s="261">
        <v>44592.538194444445</v>
      </c>
      <c r="E80" s="260">
        <v>225</v>
      </c>
      <c r="F80" s="260">
        <v>1.9059999999999999</v>
      </c>
      <c r="G80" s="260">
        <v>215</v>
      </c>
      <c r="H80" s="260">
        <v>4.7649999999999997</v>
      </c>
      <c r="I80" s="262">
        <f t="shared" si="23"/>
        <v>2.859</v>
      </c>
      <c r="J80" s="262"/>
      <c r="K80" s="262"/>
    </row>
    <row r="81" spans="1:12" x14ac:dyDescent="0.2">
      <c r="A81" s="258">
        <v>84</v>
      </c>
      <c r="B81" s="258">
        <v>6120</v>
      </c>
      <c r="C81" s="258" t="s">
        <v>170</v>
      </c>
      <c r="D81" s="259">
        <v>44592.538194444445</v>
      </c>
      <c r="E81" s="258">
        <v>225</v>
      </c>
      <c r="F81" s="258">
        <v>2.1589999999999998</v>
      </c>
      <c r="G81" s="258">
        <v>215</v>
      </c>
      <c r="H81" s="258">
        <v>5.3360000000000003</v>
      </c>
      <c r="I81">
        <f t="shared" si="23"/>
        <v>3.1770000000000005</v>
      </c>
      <c r="J81" s="263">
        <f t="shared" si="25"/>
        <v>3.2625000000000002</v>
      </c>
      <c r="K81" s="263">
        <f t="shared" ref="K81" si="27">STDEV(I81:I84)</f>
        <v>7.8750661372883779E-2</v>
      </c>
    </row>
    <row r="82" spans="1:12" x14ac:dyDescent="0.2">
      <c r="A82" s="258">
        <v>85</v>
      </c>
      <c r="B82" s="258">
        <v>6120</v>
      </c>
      <c r="C82" s="258" t="s">
        <v>170</v>
      </c>
      <c r="D82" s="259">
        <v>44592.538888888892</v>
      </c>
      <c r="E82" s="258">
        <v>225</v>
      </c>
      <c r="F82" s="258">
        <v>2.2170000000000001</v>
      </c>
      <c r="G82" s="258">
        <v>215</v>
      </c>
      <c r="H82" s="258">
        <v>5.56</v>
      </c>
      <c r="I82">
        <f t="shared" si="23"/>
        <v>3.3429999999999995</v>
      </c>
      <c r="J82" s="263"/>
      <c r="K82" s="263"/>
    </row>
    <row r="83" spans="1:12" x14ac:dyDescent="0.2">
      <c r="A83" s="266">
        <v>86</v>
      </c>
      <c r="B83" s="266">
        <v>6120</v>
      </c>
      <c r="C83" s="266" t="s">
        <v>170</v>
      </c>
      <c r="D83" s="267">
        <v>44592.538888888892</v>
      </c>
      <c r="E83" s="266">
        <v>225</v>
      </c>
      <c r="F83" s="266">
        <v>2.173</v>
      </c>
      <c r="G83" s="266">
        <v>215</v>
      </c>
      <c r="H83" s="266">
        <v>5.3890000000000002</v>
      </c>
      <c r="I83" s="265">
        <f t="shared" si="23"/>
        <v>3.2160000000000002</v>
      </c>
      <c r="J83" s="263"/>
      <c r="K83" s="263"/>
    </row>
    <row r="84" spans="1:12" x14ac:dyDescent="0.2">
      <c r="A84" s="260">
        <v>87</v>
      </c>
      <c r="B84" s="260">
        <v>6120</v>
      </c>
      <c r="C84" s="260" t="s">
        <v>170</v>
      </c>
      <c r="D84" s="261">
        <v>44592.539583333331</v>
      </c>
      <c r="E84" s="260">
        <v>225</v>
      </c>
      <c r="F84" s="260">
        <v>2.2069999999999999</v>
      </c>
      <c r="G84" s="260">
        <v>215</v>
      </c>
      <c r="H84" s="260">
        <v>5.5209999999999999</v>
      </c>
      <c r="I84" s="262">
        <f t="shared" si="23"/>
        <v>3.3140000000000001</v>
      </c>
      <c r="J84" s="262"/>
      <c r="K84" s="262"/>
    </row>
    <row r="85" spans="1:12" x14ac:dyDescent="0.2">
      <c r="A85" s="258">
        <v>88</v>
      </c>
      <c r="B85" s="258">
        <v>6121</v>
      </c>
      <c r="C85" s="258" t="s">
        <v>170</v>
      </c>
      <c r="D85" s="259">
        <v>44592.539583333331</v>
      </c>
      <c r="E85" s="258">
        <v>225</v>
      </c>
      <c r="F85" s="258">
        <v>2.3479999999999999</v>
      </c>
      <c r="G85" s="258">
        <v>215</v>
      </c>
      <c r="H85" s="258">
        <v>5.9550000000000001</v>
      </c>
      <c r="I85">
        <f t="shared" si="23"/>
        <v>3.6070000000000002</v>
      </c>
      <c r="J85" s="263">
        <f>AVERAGE(I85:I89)</f>
        <v>3.6158000000000001</v>
      </c>
      <c r="K85" s="263">
        <f>STDEV(I85:I89)</f>
        <v>1.6361540269791038E-2</v>
      </c>
    </row>
    <row r="86" spans="1:12" x14ac:dyDescent="0.2">
      <c r="A86" s="258">
        <v>89</v>
      </c>
      <c r="B86" s="258">
        <v>6121</v>
      </c>
      <c r="C86" s="258" t="s">
        <v>170</v>
      </c>
      <c r="D86" s="259">
        <v>44592.540277777778</v>
      </c>
      <c r="E86" s="258">
        <v>225</v>
      </c>
      <c r="F86" s="258">
        <v>2.379</v>
      </c>
      <c r="G86" s="258">
        <v>215</v>
      </c>
      <c r="H86" s="258">
        <v>5.9809999999999999</v>
      </c>
      <c r="I86">
        <f t="shared" si="23"/>
        <v>3.6019999999999999</v>
      </c>
      <c r="J86" s="263"/>
      <c r="K86" s="263"/>
    </row>
    <row r="87" spans="1:12" x14ac:dyDescent="0.2">
      <c r="A87" s="258">
        <v>90</v>
      </c>
      <c r="B87" s="258">
        <v>6122</v>
      </c>
      <c r="C87" s="258" t="s">
        <v>170</v>
      </c>
      <c r="D87" s="259">
        <v>44592.540277777778</v>
      </c>
      <c r="E87" s="258">
        <v>225</v>
      </c>
      <c r="F87" s="258">
        <v>2.3519999999999999</v>
      </c>
      <c r="G87" s="258">
        <v>215</v>
      </c>
      <c r="H87" s="258">
        <v>5.9829999999999997</v>
      </c>
      <c r="I87">
        <f t="shared" si="23"/>
        <v>3.6309999999999998</v>
      </c>
      <c r="J87" s="263"/>
      <c r="K87" s="263"/>
    </row>
    <row r="88" spans="1:12" x14ac:dyDescent="0.2">
      <c r="A88" s="266">
        <v>91</v>
      </c>
      <c r="B88" s="266">
        <v>6121</v>
      </c>
      <c r="C88" s="266" t="s">
        <v>170</v>
      </c>
      <c r="D88" s="267">
        <v>44592.540972222225</v>
      </c>
      <c r="E88" s="266">
        <v>225</v>
      </c>
      <c r="F88" s="266">
        <v>2.31</v>
      </c>
      <c r="G88" s="266">
        <v>215</v>
      </c>
      <c r="H88" s="266">
        <v>5.9130000000000003</v>
      </c>
      <c r="I88" s="265">
        <f t="shared" si="23"/>
        <v>3.6030000000000002</v>
      </c>
      <c r="J88" s="265"/>
      <c r="K88" s="265"/>
      <c r="L88" s="265"/>
    </row>
    <row r="89" spans="1:12" x14ac:dyDescent="0.2">
      <c r="A89" s="260">
        <v>92</v>
      </c>
      <c r="B89" s="260">
        <v>6121</v>
      </c>
      <c r="C89" s="260" t="s">
        <v>170</v>
      </c>
      <c r="D89" s="261">
        <v>44592.540972222225</v>
      </c>
      <c r="E89" s="260">
        <v>225</v>
      </c>
      <c r="F89" s="260">
        <v>2.35</v>
      </c>
      <c r="G89" s="260">
        <v>215</v>
      </c>
      <c r="H89" s="260">
        <v>5.9859999999999998</v>
      </c>
      <c r="I89" s="262">
        <f t="shared" si="23"/>
        <v>3.6359999999999997</v>
      </c>
      <c r="J89" s="264"/>
      <c r="K89" s="264"/>
      <c r="L89" s="265"/>
    </row>
    <row r="90" spans="1:12" x14ac:dyDescent="0.2">
      <c r="A90" s="258">
        <v>93</v>
      </c>
      <c r="B90" s="258">
        <v>6122</v>
      </c>
      <c r="C90" s="258" t="s">
        <v>170</v>
      </c>
      <c r="D90" s="259">
        <v>44592.541666666664</v>
      </c>
      <c r="E90" s="258">
        <v>225</v>
      </c>
      <c r="F90" s="258">
        <v>2.4689999999999999</v>
      </c>
      <c r="G90" s="258">
        <v>215</v>
      </c>
      <c r="H90" s="258">
        <v>6.27</v>
      </c>
      <c r="I90">
        <f t="shared" si="23"/>
        <v>3.8009999999999997</v>
      </c>
      <c r="J90" s="263">
        <f t="shared" si="25"/>
        <v>3.8457499999999998</v>
      </c>
      <c r="K90" s="263">
        <f t="shared" ref="K90" si="28">STDEV(I90:I93)</f>
        <v>5.2436469497224227E-2</v>
      </c>
    </row>
    <row r="91" spans="1:12" x14ac:dyDescent="0.2">
      <c r="A91" s="258">
        <v>94</v>
      </c>
      <c r="B91" s="258">
        <v>6122</v>
      </c>
      <c r="C91" s="258" t="s">
        <v>170</v>
      </c>
      <c r="D91" s="259">
        <v>44592.542361111111</v>
      </c>
      <c r="E91" s="258">
        <v>225</v>
      </c>
      <c r="F91" s="258">
        <v>2.4169999999999998</v>
      </c>
      <c r="G91" s="258">
        <v>215</v>
      </c>
      <c r="H91" s="258">
        <v>6.2309999999999999</v>
      </c>
      <c r="I91">
        <f t="shared" si="23"/>
        <v>3.8140000000000001</v>
      </c>
      <c r="J91" s="263"/>
      <c r="K91" s="263"/>
    </row>
    <row r="92" spans="1:12" x14ac:dyDescent="0.2">
      <c r="A92" s="258">
        <v>95</v>
      </c>
      <c r="B92" s="258">
        <v>6122</v>
      </c>
      <c r="C92" s="258" t="s">
        <v>170</v>
      </c>
      <c r="D92" s="259">
        <v>44592.542361111111</v>
      </c>
      <c r="E92" s="258">
        <v>225</v>
      </c>
      <c r="F92" s="258">
        <v>2.4449999999999998</v>
      </c>
      <c r="G92" s="258">
        <v>215</v>
      </c>
      <c r="H92" s="258">
        <v>6.2949999999999999</v>
      </c>
      <c r="I92">
        <f t="shared" si="23"/>
        <v>3.85</v>
      </c>
      <c r="J92" s="263"/>
      <c r="K92" s="263"/>
    </row>
    <row r="93" spans="1:12" x14ac:dyDescent="0.2">
      <c r="A93" s="260">
        <v>96</v>
      </c>
      <c r="B93" s="260">
        <v>6122</v>
      </c>
      <c r="C93" s="260" t="s">
        <v>170</v>
      </c>
      <c r="D93" s="261">
        <v>44592.542361111111</v>
      </c>
      <c r="E93" s="260">
        <v>225</v>
      </c>
      <c r="F93" s="260">
        <v>2.4510000000000001</v>
      </c>
      <c r="G93" s="260">
        <v>215</v>
      </c>
      <c r="H93" s="260">
        <v>6.3689999999999998</v>
      </c>
      <c r="I93" s="262">
        <f t="shared" si="23"/>
        <v>3.9179999999999997</v>
      </c>
      <c r="J93" s="262"/>
      <c r="K93" s="262"/>
    </row>
    <row r="94" spans="1:12" x14ac:dyDescent="0.2">
      <c r="A94" s="258">
        <v>97</v>
      </c>
      <c r="B94" s="258">
        <v>6128</v>
      </c>
      <c r="C94" s="258" t="s">
        <v>170</v>
      </c>
      <c r="D94" s="259">
        <v>44592.543055555558</v>
      </c>
      <c r="E94" s="258">
        <v>225</v>
      </c>
      <c r="F94" s="258">
        <v>2.5049999999999999</v>
      </c>
      <c r="G94" s="258">
        <v>215</v>
      </c>
      <c r="H94" s="258">
        <v>6.3550000000000004</v>
      </c>
      <c r="I94">
        <f t="shared" si="23"/>
        <v>3.8500000000000005</v>
      </c>
      <c r="J94" s="263">
        <f t="shared" ref="J94" si="29">AVERAGE(I94:I97)</f>
        <v>3.8647500000000004</v>
      </c>
      <c r="K94" s="263">
        <f t="shared" ref="K94" si="30">STDEV(I94:I97)</f>
        <v>3.4013477720848492E-2</v>
      </c>
    </row>
    <row r="95" spans="1:12" x14ac:dyDescent="0.2">
      <c r="A95" s="258">
        <v>98</v>
      </c>
      <c r="B95" s="258">
        <v>6128</v>
      </c>
      <c r="C95" s="258" t="s">
        <v>170</v>
      </c>
      <c r="D95" s="259">
        <v>44592.543749999997</v>
      </c>
      <c r="E95" s="258">
        <v>225</v>
      </c>
      <c r="F95" s="258">
        <v>2.548</v>
      </c>
      <c r="G95" s="258">
        <v>215</v>
      </c>
      <c r="H95" s="258">
        <v>6.4240000000000004</v>
      </c>
      <c r="I95">
        <f t="shared" si="23"/>
        <v>3.8760000000000003</v>
      </c>
      <c r="J95" s="263"/>
      <c r="K95" s="263"/>
    </row>
    <row r="96" spans="1:12" x14ac:dyDescent="0.2">
      <c r="A96" s="258">
        <v>99</v>
      </c>
      <c r="B96" s="258">
        <v>6128</v>
      </c>
      <c r="C96" s="258" t="s">
        <v>170</v>
      </c>
      <c r="D96" s="259">
        <v>44592.543749999997</v>
      </c>
      <c r="E96" s="258">
        <v>225</v>
      </c>
      <c r="F96" s="258">
        <v>2.5129999999999999</v>
      </c>
      <c r="G96" s="258">
        <v>215</v>
      </c>
      <c r="H96" s="258">
        <v>6.4189999999999996</v>
      </c>
      <c r="I96">
        <f t="shared" si="23"/>
        <v>3.9059999999999997</v>
      </c>
      <c r="J96" s="263"/>
      <c r="K96" s="263"/>
    </row>
    <row r="97" spans="1:11" x14ac:dyDescent="0.2">
      <c r="A97" s="260">
        <v>100</v>
      </c>
      <c r="B97" s="260">
        <v>6128</v>
      </c>
      <c r="C97" s="260" t="s">
        <v>170</v>
      </c>
      <c r="D97" s="261">
        <v>44592.543749999997</v>
      </c>
      <c r="E97" s="260">
        <v>225</v>
      </c>
      <c r="F97" s="260">
        <v>2.5289999999999999</v>
      </c>
      <c r="G97" s="260">
        <v>215</v>
      </c>
      <c r="H97" s="260">
        <v>6.3559999999999999</v>
      </c>
      <c r="I97" s="262">
        <f t="shared" si="23"/>
        <v>3.827</v>
      </c>
      <c r="J97" s="262"/>
      <c r="K97" s="262"/>
    </row>
    <row r="98" spans="1:11" x14ac:dyDescent="0.2">
      <c r="A98" s="258">
        <v>102</v>
      </c>
      <c r="B98" s="258">
        <v>6132</v>
      </c>
      <c r="C98" s="258" t="s">
        <v>170</v>
      </c>
      <c r="D98" s="259">
        <v>44592.544444444444</v>
      </c>
      <c r="E98" s="258">
        <v>225</v>
      </c>
      <c r="F98" s="258">
        <v>2.141</v>
      </c>
      <c r="G98" s="258">
        <v>215</v>
      </c>
      <c r="H98" s="258">
        <v>5.3869999999999996</v>
      </c>
      <c r="I98">
        <f t="shared" si="23"/>
        <v>3.2459999999999996</v>
      </c>
      <c r="J98" s="263">
        <f>AVERAGE(I98:I100)</f>
        <v>3.2336666666666667</v>
      </c>
      <c r="K98" s="263">
        <f>STDEV(I98:I100)</f>
        <v>4.7710935154672285E-2</v>
      </c>
    </row>
    <row r="99" spans="1:11" x14ac:dyDescent="0.2">
      <c r="A99" s="266">
        <v>103</v>
      </c>
      <c r="B99" s="266">
        <v>6132</v>
      </c>
      <c r="C99" s="266" t="s">
        <v>170</v>
      </c>
      <c r="D99" s="267">
        <v>44592.544444444444</v>
      </c>
      <c r="E99" s="266">
        <v>225</v>
      </c>
      <c r="F99" s="266">
        <v>2.15</v>
      </c>
      <c r="G99" s="266">
        <v>215</v>
      </c>
      <c r="H99" s="266">
        <v>5.4240000000000004</v>
      </c>
      <c r="I99" s="265">
        <f t="shared" si="23"/>
        <v>3.2740000000000005</v>
      </c>
      <c r="J99" s="263"/>
      <c r="K99" s="263"/>
    </row>
    <row r="100" spans="1:11" x14ac:dyDescent="0.2">
      <c r="A100" s="260">
        <v>105</v>
      </c>
      <c r="B100" s="260">
        <v>6132</v>
      </c>
      <c r="C100" s="260" t="s">
        <v>170</v>
      </c>
      <c r="D100" s="261">
        <v>44592.545138888891</v>
      </c>
      <c r="E100" s="260">
        <v>225</v>
      </c>
      <c r="F100" s="260">
        <v>2.157</v>
      </c>
      <c r="G100" s="260">
        <v>215</v>
      </c>
      <c r="H100" s="260">
        <v>5.3380000000000001</v>
      </c>
      <c r="I100" s="262">
        <f t="shared" si="23"/>
        <v>3.181</v>
      </c>
      <c r="J100" s="262"/>
      <c r="K100" s="262"/>
    </row>
    <row r="102" spans="1:11" ht="30" x14ac:dyDescent="0.2">
      <c r="A102" s="257" t="s">
        <v>166</v>
      </c>
      <c r="B102" s="257" t="s">
        <v>6</v>
      </c>
      <c r="C102" s="257" t="s">
        <v>167</v>
      </c>
      <c r="D102" s="257" t="s">
        <v>134</v>
      </c>
      <c r="E102" s="257" t="s">
        <v>135</v>
      </c>
      <c r="F102" s="257" t="s">
        <v>136</v>
      </c>
      <c r="G102" s="257" t="s">
        <v>137</v>
      </c>
      <c r="H102" s="257" t="s">
        <v>138</v>
      </c>
      <c r="I102" s="257" t="s">
        <v>168</v>
      </c>
      <c r="J102" s="257" t="s">
        <v>4</v>
      </c>
      <c r="K102" s="257" t="s">
        <v>7</v>
      </c>
    </row>
    <row r="103" spans="1:11" x14ac:dyDescent="0.2">
      <c r="A103" s="258">
        <v>1</v>
      </c>
      <c r="B103" s="258" t="s">
        <v>169</v>
      </c>
      <c r="C103" s="258" t="s">
        <v>170</v>
      </c>
      <c r="D103" s="259">
        <v>44592.552083333336</v>
      </c>
      <c r="E103" s="258">
        <v>225</v>
      </c>
      <c r="F103" s="258">
        <v>-4.0000000000000001E-3</v>
      </c>
      <c r="G103" s="258">
        <v>215</v>
      </c>
      <c r="H103" s="258">
        <v>-1.2999999999999999E-2</v>
      </c>
      <c r="I103">
        <f>H103-F103</f>
        <v>-8.9999999999999993E-3</v>
      </c>
      <c r="J103" s="263">
        <f>AVERAGE(I103:I106)</f>
        <v>-8.9999999999999993E-3</v>
      </c>
      <c r="K103" s="263">
        <f>STDEV(I103:I106)</f>
        <v>2.160246899469287E-3</v>
      </c>
    </row>
    <row r="104" spans="1:11" x14ac:dyDescent="0.2">
      <c r="A104" s="258">
        <v>2</v>
      </c>
      <c r="B104" s="258" t="s">
        <v>169</v>
      </c>
      <c r="C104" s="258" t="s">
        <v>170</v>
      </c>
      <c r="D104" s="259">
        <v>44592.552777777775</v>
      </c>
      <c r="E104" s="258">
        <v>225</v>
      </c>
      <c r="F104" s="258">
        <v>-4.0000000000000001E-3</v>
      </c>
      <c r="G104" s="258">
        <v>215</v>
      </c>
      <c r="H104" s="258">
        <v>-1.4999999999999999E-2</v>
      </c>
      <c r="I104">
        <f t="shared" ref="I104:I166" si="31">H104-F104</f>
        <v>-1.0999999999999999E-2</v>
      </c>
    </row>
    <row r="105" spans="1:11" x14ac:dyDescent="0.2">
      <c r="A105" s="258">
        <v>3</v>
      </c>
      <c r="B105" s="258" t="s">
        <v>169</v>
      </c>
      <c r="C105" s="258" t="s">
        <v>170</v>
      </c>
      <c r="D105" s="259">
        <v>44592.552777777775</v>
      </c>
      <c r="E105" s="258">
        <v>225</v>
      </c>
      <c r="F105" s="258">
        <v>-7.0000000000000001E-3</v>
      </c>
      <c r="G105" s="258">
        <v>215</v>
      </c>
      <c r="H105" s="258">
        <v>-1.7000000000000001E-2</v>
      </c>
      <c r="I105">
        <f t="shared" si="31"/>
        <v>-1.0000000000000002E-2</v>
      </c>
    </row>
    <row r="106" spans="1:11" x14ac:dyDescent="0.2">
      <c r="A106" s="260">
        <v>4</v>
      </c>
      <c r="B106" s="260" t="s">
        <v>169</v>
      </c>
      <c r="C106" s="260" t="s">
        <v>170</v>
      </c>
      <c r="D106" s="261">
        <v>44592.552777777775</v>
      </c>
      <c r="E106" s="260">
        <v>225</v>
      </c>
      <c r="F106" s="260">
        <v>-3.0000000000000001E-3</v>
      </c>
      <c r="G106" s="260">
        <v>215</v>
      </c>
      <c r="H106" s="260">
        <v>-8.9999999999999993E-3</v>
      </c>
      <c r="I106" s="262">
        <f t="shared" si="31"/>
        <v>-5.9999999999999993E-3</v>
      </c>
      <c r="J106" s="262"/>
      <c r="K106" s="262"/>
    </row>
    <row r="107" spans="1:11" x14ac:dyDescent="0.2">
      <c r="A107" s="258">
        <v>5</v>
      </c>
      <c r="B107" s="258">
        <v>6136</v>
      </c>
      <c r="C107" s="258" t="s">
        <v>170</v>
      </c>
      <c r="D107" s="259">
        <v>44592.555555555555</v>
      </c>
      <c r="E107" s="258">
        <v>225</v>
      </c>
      <c r="F107" s="258">
        <v>2.468</v>
      </c>
      <c r="G107" s="258">
        <v>215</v>
      </c>
      <c r="H107" s="258">
        <v>6.5119999999999996</v>
      </c>
      <c r="I107">
        <f t="shared" si="31"/>
        <v>4.0439999999999996</v>
      </c>
      <c r="J107" s="263">
        <f t="shared" ref="J107" si="32">AVERAGE(I107:I110)</f>
        <v>4.0419999999999998</v>
      </c>
      <c r="K107" s="263">
        <f t="shared" ref="K107" si="33">STDEV(I107:I110)</f>
        <v>4.2071367935925336E-2</v>
      </c>
    </row>
    <row r="108" spans="1:11" x14ac:dyDescent="0.2">
      <c r="A108" s="258">
        <v>6</v>
      </c>
      <c r="B108" s="258">
        <v>6136</v>
      </c>
      <c r="C108" s="258" t="s">
        <v>170</v>
      </c>
      <c r="D108" s="259">
        <v>44592.555555555555</v>
      </c>
      <c r="E108" s="258">
        <v>225</v>
      </c>
      <c r="F108" s="258">
        <v>2.5139999999999998</v>
      </c>
      <c r="G108" s="258">
        <v>215</v>
      </c>
      <c r="H108" s="258">
        <v>6.5549999999999997</v>
      </c>
      <c r="I108">
        <f t="shared" si="31"/>
        <v>4.0410000000000004</v>
      </c>
    </row>
    <row r="109" spans="1:11" x14ac:dyDescent="0.2">
      <c r="A109" s="258">
        <v>7</v>
      </c>
      <c r="B109" s="258">
        <v>6136</v>
      </c>
      <c r="C109" s="258" t="s">
        <v>170</v>
      </c>
      <c r="D109" s="259">
        <v>44592.556250000001</v>
      </c>
      <c r="E109" s="258">
        <v>225</v>
      </c>
      <c r="F109" s="258">
        <v>2.504</v>
      </c>
      <c r="G109" s="258">
        <v>215</v>
      </c>
      <c r="H109" s="258">
        <v>6.4939999999999998</v>
      </c>
      <c r="I109">
        <f t="shared" si="31"/>
        <v>3.9899999999999998</v>
      </c>
    </row>
    <row r="110" spans="1:11" x14ac:dyDescent="0.2">
      <c r="A110" s="260">
        <v>8</v>
      </c>
      <c r="B110" s="260">
        <v>6136</v>
      </c>
      <c r="C110" s="260" t="s">
        <v>170</v>
      </c>
      <c r="D110" s="261">
        <v>44592.556250000001</v>
      </c>
      <c r="E110" s="260">
        <v>225</v>
      </c>
      <c r="F110" s="260">
        <v>2.5459999999999998</v>
      </c>
      <c r="G110" s="260">
        <v>215</v>
      </c>
      <c r="H110" s="260">
        <v>6.6390000000000002</v>
      </c>
      <c r="I110" s="262">
        <f t="shared" si="31"/>
        <v>4.093</v>
      </c>
      <c r="J110" s="262"/>
      <c r="K110" s="262"/>
    </row>
    <row r="111" spans="1:11" x14ac:dyDescent="0.2">
      <c r="A111" s="258">
        <v>9</v>
      </c>
      <c r="B111" s="258">
        <v>6137</v>
      </c>
      <c r="C111" s="258" t="s">
        <v>170</v>
      </c>
      <c r="D111" s="259">
        <v>44592.556250000001</v>
      </c>
      <c r="E111" s="258">
        <v>225</v>
      </c>
      <c r="F111" s="258">
        <v>2.3199999999999998</v>
      </c>
      <c r="G111" s="258">
        <v>215</v>
      </c>
      <c r="H111" s="258">
        <v>5.7359999999999998</v>
      </c>
      <c r="I111">
        <f t="shared" si="31"/>
        <v>3.4159999999999999</v>
      </c>
      <c r="J111" s="263">
        <f t="shared" ref="J111" si="34">AVERAGE(I111:I114)</f>
        <v>3.49</v>
      </c>
      <c r="K111" s="263">
        <f t="shared" ref="K111" si="35">STDEV(I111:I114)</f>
        <v>9.7655858332547946E-2</v>
      </c>
    </row>
    <row r="112" spans="1:11" x14ac:dyDescent="0.2">
      <c r="A112" s="258">
        <v>10</v>
      </c>
      <c r="B112" s="258">
        <v>6137</v>
      </c>
      <c r="C112" s="258" t="s">
        <v>170</v>
      </c>
      <c r="D112" s="259">
        <v>44592.556944444441</v>
      </c>
      <c r="E112" s="258">
        <v>225</v>
      </c>
      <c r="F112" s="258">
        <v>2.3029999999999999</v>
      </c>
      <c r="G112" s="258">
        <v>215</v>
      </c>
      <c r="H112" s="258">
        <v>5.7270000000000003</v>
      </c>
      <c r="I112">
        <f t="shared" si="31"/>
        <v>3.4240000000000004</v>
      </c>
    </row>
    <row r="113" spans="1:11" x14ac:dyDescent="0.2">
      <c r="A113" s="258">
        <v>11</v>
      </c>
      <c r="B113" s="258">
        <v>6137</v>
      </c>
      <c r="C113" s="258" t="s">
        <v>170</v>
      </c>
      <c r="D113" s="259">
        <v>44592.556944444441</v>
      </c>
      <c r="E113" s="258">
        <v>225</v>
      </c>
      <c r="F113" s="258">
        <v>2.3149999999999999</v>
      </c>
      <c r="G113" s="258">
        <v>215</v>
      </c>
      <c r="H113" s="258">
        <v>5.8079999999999998</v>
      </c>
      <c r="I113">
        <f t="shared" si="31"/>
        <v>3.4929999999999999</v>
      </c>
    </row>
    <row r="114" spans="1:11" x14ac:dyDescent="0.2">
      <c r="A114" s="260">
        <v>12</v>
      </c>
      <c r="B114" s="260">
        <v>6137</v>
      </c>
      <c r="C114" s="260" t="s">
        <v>170</v>
      </c>
      <c r="D114" s="261">
        <v>44592.557638888888</v>
      </c>
      <c r="E114" s="260">
        <v>225</v>
      </c>
      <c r="F114" s="260">
        <v>2.4849999999999999</v>
      </c>
      <c r="G114" s="260">
        <v>215</v>
      </c>
      <c r="H114" s="260">
        <v>6.1120000000000001</v>
      </c>
      <c r="I114" s="262">
        <f t="shared" si="31"/>
        <v>3.6270000000000002</v>
      </c>
      <c r="J114" s="262"/>
      <c r="K114" s="262"/>
    </row>
    <row r="115" spans="1:11" x14ac:dyDescent="0.2">
      <c r="A115" s="258">
        <v>13</v>
      </c>
      <c r="B115" s="258">
        <v>6145</v>
      </c>
      <c r="C115" s="258" t="s">
        <v>170</v>
      </c>
      <c r="D115" s="259">
        <v>44592.557638888888</v>
      </c>
      <c r="E115" s="258">
        <v>225</v>
      </c>
      <c r="F115" s="258">
        <v>1.7290000000000001</v>
      </c>
      <c r="G115" s="258">
        <v>215</v>
      </c>
      <c r="H115" s="258">
        <v>4.4349999999999996</v>
      </c>
      <c r="I115">
        <f t="shared" si="31"/>
        <v>2.7059999999999995</v>
      </c>
      <c r="J115" s="263">
        <f t="shared" ref="J115" si="36">AVERAGE(I115:I118)</f>
        <v>2.78125</v>
      </c>
      <c r="K115" s="263">
        <f t="shared" ref="K115" si="37">STDEV(I115:I118)</f>
        <v>9.6212871626756263E-2</v>
      </c>
    </row>
    <row r="116" spans="1:11" x14ac:dyDescent="0.2">
      <c r="A116" s="258">
        <v>14</v>
      </c>
      <c r="B116" s="258">
        <v>6145</v>
      </c>
      <c r="C116" s="258" t="s">
        <v>170</v>
      </c>
      <c r="D116" s="259">
        <v>44592.557638888888</v>
      </c>
      <c r="E116" s="258">
        <v>225</v>
      </c>
      <c r="F116" s="258">
        <v>1.754</v>
      </c>
      <c r="G116" s="258">
        <v>215</v>
      </c>
      <c r="H116" s="258">
        <v>4.524</v>
      </c>
      <c r="I116">
        <f t="shared" si="31"/>
        <v>2.77</v>
      </c>
    </row>
    <row r="117" spans="1:11" x14ac:dyDescent="0.2">
      <c r="A117" s="258">
        <v>15</v>
      </c>
      <c r="B117" s="258">
        <v>6145</v>
      </c>
      <c r="C117" s="258" t="s">
        <v>170</v>
      </c>
      <c r="D117" s="259">
        <v>44592.558333333334</v>
      </c>
      <c r="E117" s="258">
        <v>225</v>
      </c>
      <c r="F117" s="258">
        <v>1.766</v>
      </c>
      <c r="G117" s="258">
        <v>215</v>
      </c>
      <c r="H117" s="258">
        <v>4.6859999999999999</v>
      </c>
      <c r="I117">
        <f t="shared" si="31"/>
        <v>2.92</v>
      </c>
    </row>
    <row r="118" spans="1:11" x14ac:dyDescent="0.2">
      <c r="A118" s="260">
        <v>16</v>
      </c>
      <c r="B118" s="260">
        <v>6145</v>
      </c>
      <c r="C118" s="260" t="s">
        <v>170</v>
      </c>
      <c r="D118" s="261">
        <v>44592.558333333334</v>
      </c>
      <c r="E118" s="260">
        <v>225</v>
      </c>
      <c r="F118" s="260">
        <v>1.7230000000000001</v>
      </c>
      <c r="G118" s="260">
        <v>215</v>
      </c>
      <c r="H118" s="260">
        <v>4.452</v>
      </c>
      <c r="I118" s="262">
        <f t="shared" si="31"/>
        <v>2.7290000000000001</v>
      </c>
      <c r="J118" s="262"/>
      <c r="K118" s="262"/>
    </row>
    <row r="119" spans="1:11" x14ac:dyDescent="0.2">
      <c r="A119" s="258">
        <v>17</v>
      </c>
      <c r="B119" s="258">
        <v>6146</v>
      </c>
      <c r="C119" s="258" t="s">
        <v>170</v>
      </c>
      <c r="D119" s="259">
        <v>44592.559027777781</v>
      </c>
      <c r="E119" s="258">
        <v>225</v>
      </c>
      <c r="F119" s="258">
        <v>2.177</v>
      </c>
      <c r="G119" s="258">
        <v>215</v>
      </c>
      <c r="H119" s="258">
        <v>5.548</v>
      </c>
      <c r="I119">
        <f t="shared" si="31"/>
        <v>3.371</v>
      </c>
      <c r="J119" s="263">
        <f t="shared" ref="J119" si="38">AVERAGE(I119:I122)</f>
        <v>3.27075</v>
      </c>
      <c r="K119" s="263">
        <f t="shared" ref="K119" si="39">STDEV(I119:I122)</f>
        <v>8.1528624829973972E-2</v>
      </c>
    </row>
    <row r="120" spans="1:11" x14ac:dyDescent="0.2">
      <c r="A120" s="258">
        <v>18</v>
      </c>
      <c r="B120" s="258">
        <v>6146</v>
      </c>
      <c r="C120" s="258" t="s">
        <v>170</v>
      </c>
      <c r="D120" s="259">
        <v>44592.559027777781</v>
      </c>
      <c r="E120" s="258">
        <v>225</v>
      </c>
      <c r="F120" s="258">
        <v>2.141</v>
      </c>
      <c r="G120" s="258">
        <v>215</v>
      </c>
      <c r="H120" s="258">
        <v>5.3730000000000002</v>
      </c>
      <c r="I120">
        <f t="shared" si="31"/>
        <v>3.2320000000000002</v>
      </c>
    </row>
    <row r="121" spans="1:11" x14ac:dyDescent="0.2">
      <c r="A121" s="258">
        <v>19</v>
      </c>
      <c r="B121" s="258">
        <v>6146</v>
      </c>
      <c r="C121" s="258" t="s">
        <v>170</v>
      </c>
      <c r="D121" s="259">
        <v>44592.559027777781</v>
      </c>
      <c r="E121" s="258">
        <v>225</v>
      </c>
      <c r="F121" s="258">
        <v>2.153</v>
      </c>
      <c r="G121" s="258">
        <v>215</v>
      </c>
      <c r="H121" s="258">
        <v>5.3360000000000003</v>
      </c>
      <c r="I121">
        <f t="shared" si="31"/>
        <v>3.1830000000000003</v>
      </c>
    </row>
    <row r="122" spans="1:11" x14ac:dyDescent="0.2">
      <c r="A122" s="260">
        <v>20</v>
      </c>
      <c r="B122" s="260">
        <v>6146</v>
      </c>
      <c r="C122" s="260" t="s">
        <v>170</v>
      </c>
      <c r="D122" s="261">
        <v>44592.559027777781</v>
      </c>
      <c r="E122" s="260">
        <v>225</v>
      </c>
      <c r="F122" s="260">
        <v>2.153</v>
      </c>
      <c r="G122" s="260">
        <v>215</v>
      </c>
      <c r="H122" s="260">
        <v>5.45</v>
      </c>
      <c r="I122" s="262">
        <f t="shared" si="31"/>
        <v>3.2970000000000002</v>
      </c>
      <c r="J122" s="262"/>
      <c r="K122" s="262"/>
    </row>
    <row r="123" spans="1:11" x14ac:dyDescent="0.2">
      <c r="A123" s="258">
        <v>21</v>
      </c>
      <c r="B123" s="258">
        <v>6147</v>
      </c>
      <c r="C123" s="258" t="s">
        <v>170</v>
      </c>
      <c r="D123" s="259">
        <v>44592.55972222222</v>
      </c>
      <c r="E123" s="258">
        <v>225</v>
      </c>
      <c r="F123" s="258">
        <v>2.5059999999999998</v>
      </c>
      <c r="G123" s="258">
        <v>215</v>
      </c>
      <c r="H123" s="258">
        <v>6.343</v>
      </c>
      <c r="I123">
        <f t="shared" si="31"/>
        <v>3.8370000000000002</v>
      </c>
      <c r="J123" s="263">
        <f t="shared" ref="J123" si="40">AVERAGE(I123:I126)</f>
        <v>3.7985000000000002</v>
      </c>
      <c r="K123" s="263">
        <f t="shared" ref="K123" si="41">STDEV(I123:I126)</f>
        <v>6.420020768398399E-2</v>
      </c>
    </row>
    <row r="124" spans="1:11" x14ac:dyDescent="0.2">
      <c r="A124" s="258">
        <v>22</v>
      </c>
      <c r="B124" s="258">
        <v>6147</v>
      </c>
      <c r="C124" s="258" t="s">
        <v>170</v>
      </c>
      <c r="D124" s="259">
        <v>44592.55972222222</v>
      </c>
      <c r="E124" s="258">
        <v>225</v>
      </c>
      <c r="F124" s="258">
        <v>2.4129999999999998</v>
      </c>
      <c r="G124" s="258">
        <v>215</v>
      </c>
      <c r="H124" s="258">
        <v>6.1680000000000001</v>
      </c>
      <c r="I124">
        <f t="shared" si="31"/>
        <v>3.7550000000000003</v>
      </c>
    </row>
    <row r="125" spans="1:11" x14ac:dyDescent="0.2">
      <c r="A125" s="266">
        <v>23</v>
      </c>
      <c r="B125" s="266">
        <v>6147</v>
      </c>
      <c r="C125" s="266" t="s">
        <v>170</v>
      </c>
      <c r="D125" s="267">
        <v>44592.560416666667</v>
      </c>
      <c r="E125" s="266">
        <v>225</v>
      </c>
      <c r="F125" s="266">
        <v>2.407</v>
      </c>
      <c r="G125" s="266">
        <v>215</v>
      </c>
      <c r="H125" s="266">
        <v>6.141</v>
      </c>
      <c r="I125" s="265">
        <f t="shared" si="31"/>
        <v>3.734</v>
      </c>
    </row>
    <row r="126" spans="1:11" x14ac:dyDescent="0.2">
      <c r="A126" s="260">
        <v>24</v>
      </c>
      <c r="B126" s="260">
        <v>6147</v>
      </c>
      <c r="C126" s="260" t="s">
        <v>170</v>
      </c>
      <c r="D126" s="261">
        <v>44592.560416666667</v>
      </c>
      <c r="E126" s="260">
        <v>225</v>
      </c>
      <c r="F126" s="260">
        <v>2.444</v>
      </c>
      <c r="G126" s="260">
        <v>215</v>
      </c>
      <c r="H126" s="260">
        <v>6.3120000000000003</v>
      </c>
      <c r="I126" s="262">
        <f t="shared" si="31"/>
        <v>3.8680000000000003</v>
      </c>
      <c r="J126" s="262"/>
      <c r="K126" s="262"/>
    </row>
    <row r="127" spans="1:11" x14ac:dyDescent="0.2">
      <c r="A127" s="258">
        <v>25</v>
      </c>
      <c r="B127" s="258">
        <v>6154</v>
      </c>
      <c r="C127" s="258" t="s">
        <v>170</v>
      </c>
      <c r="D127" s="259">
        <v>44592.561111111114</v>
      </c>
      <c r="E127" s="258">
        <v>225</v>
      </c>
      <c r="F127" s="258">
        <v>2.38</v>
      </c>
      <c r="G127" s="258">
        <v>215</v>
      </c>
      <c r="H127" s="258">
        <v>5.9530000000000003</v>
      </c>
      <c r="I127">
        <f t="shared" si="31"/>
        <v>3.5730000000000004</v>
      </c>
      <c r="J127" s="263">
        <f t="shared" ref="J127:J131" si="42">AVERAGE(I127:I130)</f>
        <v>3.5815000000000001</v>
      </c>
      <c r="K127" s="263">
        <f t="shared" ref="K127" si="43">STDEV(I127:I130)</f>
        <v>2.6751946969644391E-2</v>
      </c>
    </row>
    <row r="128" spans="1:11" x14ac:dyDescent="0.2">
      <c r="A128" s="258">
        <v>26</v>
      </c>
      <c r="B128" s="258">
        <v>6154</v>
      </c>
      <c r="C128" s="258" t="s">
        <v>170</v>
      </c>
      <c r="D128" s="259">
        <v>44592.561111111114</v>
      </c>
      <c r="E128" s="258">
        <v>225</v>
      </c>
      <c r="F128" s="258">
        <v>2.4169999999999998</v>
      </c>
      <c r="G128" s="258">
        <v>215</v>
      </c>
      <c r="H128" s="258">
        <v>6.0339999999999998</v>
      </c>
      <c r="I128">
        <f t="shared" si="31"/>
        <v>3.617</v>
      </c>
    </row>
    <row r="129" spans="1:11" x14ac:dyDescent="0.2">
      <c r="A129" s="258">
        <v>27</v>
      </c>
      <c r="B129" s="258">
        <v>6154</v>
      </c>
      <c r="C129" s="258" t="s">
        <v>170</v>
      </c>
      <c r="D129" s="259">
        <v>44592.561111111114</v>
      </c>
      <c r="E129" s="258">
        <v>225</v>
      </c>
      <c r="F129" s="258">
        <v>2.4039999999999999</v>
      </c>
      <c r="G129" s="258">
        <v>215</v>
      </c>
      <c r="H129" s="258">
        <v>5.9870000000000001</v>
      </c>
      <c r="I129">
        <f t="shared" si="31"/>
        <v>3.5830000000000002</v>
      </c>
    </row>
    <row r="130" spans="1:11" x14ac:dyDescent="0.2">
      <c r="A130" s="260">
        <v>28</v>
      </c>
      <c r="B130" s="260">
        <v>6154</v>
      </c>
      <c r="C130" s="260" t="s">
        <v>170</v>
      </c>
      <c r="D130" s="261">
        <v>44592.561111111114</v>
      </c>
      <c r="E130" s="260">
        <v>225</v>
      </c>
      <c r="F130" s="260">
        <v>2.3460000000000001</v>
      </c>
      <c r="G130" s="260">
        <v>215</v>
      </c>
      <c r="H130" s="260">
        <v>5.899</v>
      </c>
      <c r="I130" s="262">
        <f t="shared" si="31"/>
        <v>3.5529999999999999</v>
      </c>
      <c r="J130" s="262"/>
      <c r="K130" s="262"/>
    </row>
    <row r="131" spans="1:11" x14ac:dyDescent="0.2">
      <c r="A131" s="258">
        <v>29</v>
      </c>
      <c r="B131" s="258">
        <v>6160</v>
      </c>
      <c r="C131" s="258" t="s">
        <v>170</v>
      </c>
      <c r="D131" s="259">
        <v>44592.561805555553</v>
      </c>
      <c r="E131" s="258">
        <v>225</v>
      </c>
      <c r="F131" s="258">
        <v>3.1579999999999999</v>
      </c>
      <c r="G131" s="258">
        <v>215</v>
      </c>
      <c r="H131" s="258">
        <v>7.8360000000000003</v>
      </c>
      <c r="I131">
        <f t="shared" si="31"/>
        <v>4.6780000000000008</v>
      </c>
      <c r="J131" s="263">
        <f>AVERAGE(I131:I133)</f>
        <v>4.6486666666666672</v>
      </c>
      <c r="K131" s="263">
        <f>STDEV(I131:I133)</f>
        <v>4.9084960357867073E-2</v>
      </c>
    </row>
    <row r="132" spans="1:11" x14ac:dyDescent="0.2">
      <c r="A132" s="258">
        <v>30</v>
      </c>
      <c r="B132" s="258">
        <v>6160</v>
      </c>
      <c r="C132" s="258" t="s">
        <v>170</v>
      </c>
      <c r="D132" s="259">
        <v>44592.561805555553</v>
      </c>
      <c r="E132" s="258">
        <v>225</v>
      </c>
      <c r="F132" s="258">
        <v>3.169</v>
      </c>
      <c r="G132" s="258">
        <v>215</v>
      </c>
      <c r="H132" s="258">
        <v>7.8449999999999998</v>
      </c>
      <c r="I132">
        <f t="shared" si="31"/>
        <v>4.6760000000000002</v>
      </c>
    </row>
    <row r="133" spans="1:11" x14ac:dyDescent="0.2">
      <c r="A133" s="260">
        <v>31</v>
      </c>
      <c r="B133" s="260">
        <v>6160</v>
      </c>
      <c r="C133" s="260" t="s">
        <v>170</v>
      </c>
      <c r="D133" s="261">
        <v>44592.5625</v>
      </c>
      <c r="E133" s="260">
        <v>225</v>
      </c>
      <c r="F133" s="260">
        <v>3.093</v>
      </c>
      <c r="G133" s="260">
        <v>215</v>
      </c>
      <c r="H133" s="260">
        <v>7.6849999999999996</v>
      </c>
      <c r="I133" s="262">
        <f t="shared" si="31"/>
        <v>4.5919999999999996</v>
      </c>
      <c r="J133" s="262"/>
      <c r="K133" s="262"/>
    </row>
    <row r="134" spans="1:11" x14ac:dyDescent="0.2">
      <c r="A134" s="266">
        <v>32</v>
      </c>
      <c r="B134" s="266" t="s">
        <v>163</v>
      </c>
      <c r="C134" s="266" t="s">
        <v>170</v>
      </c>
      <c r="D134" s="267">
        <v>44592.5625</v>
      </c>
      <c r="E134" s="266">
        <v>225</v>
      </c>
      <c r="F134" s="266">
        <v>3.2320000000000002</v>
      </c>
      <c r="G134" s="266">
        <v>215</v>
      </c>
      <c r="H134" s="266">
        <v>7.9290000000000003</v>
      </c>
      <c r="I134" s="265">
        <f t="shared" si="31"/>
        <v>4.6970000000000001</v>
      </c>
      <c r="J134" s="263">
        <f>AVERAGE(I134:I137)</f>
        <v>4.7477499999999999</v>
      </c>
      <c r="K134" s="263">
        <f>STDEV(I134:I137)</f>
        <v>5.9985414893955508E-2</v>
      </c>
    </row>
    <row r="135" spans="1:11" x14ac:dyDescent="0.2">
      <c r="A135" s="266">
        <v>33</v>
      </c>
      <c r="B135" s="266" t="s">
        <v>163</v>
      </c>
      <c r="C135" s="266" t="s">
        <v>170</v>
      </c>
      <c r="D135" s="267">
        <v>44592.563194444447</v>
      </c>
      <c r="E135" s="266">
        <v>225</v>
      </c>
      <c r="F135" s="266">
        <v>3.2330000000000001</v>
      </c>
      <c r="G135" s="266">
        <v>215</v>
      </c>
      <c r="H135" s="266">
        <v>7.9290000000000003</v>
      </c>
      <c r="I135" s="265">
        <f t="shared" si="31"/>
        <v>4.6959999999999997</v>
      </c>
      <c r="J135" s="268"/>
      <c r="K135" s="268"/>
    </row>
    <row r="136" spans="1:11" x14ac:dyDescent="0.2">
      <c r="A136" s="258">
        <v>34</v>
      </c>
      <c r="B136" s="258" t="s">
        <v>163</v>
      </c>
      <c r="C136" s="258" t="s">
        <v>170</v>
      </c>
      <c r="D136" s="259">
        <v>44592.563194444447</v>
      </c>
      <c r="E136" s="258">
        <v>225</v>
      </c>
      <c r="F136" s="258">
        <v>3.2570000000000001</v>
      </c>
      <c r="G136" s="258">
        <v>215</v>
      </c>
      <c r="H136" s="258">
        <v>8.0679999999999996</v>
      </c>
      <c r="I136">
        <f t="shared" si="31"/>
        <v>4.8109999999999999</v>
      </c>
    </row>
    <row r="137" spans="1:11" x14ac:dyDescent="0.2">
      <c r="A137" s="260">
        <v>36</v>
      </c>
      <c r="B137" s="260" t="s">
        <v>163</v>
      </c>
      <c r="C137" s="260" t="s">
        <v>170</v>
      </c>
      <c r="D137" s="261">
        <v>44592.563888888886</v>
      </c>
      <c r="E137" s="260">
        <v>225</v>
      </c>
      <c r="F137" s="260">
        <v>3.2370000000000001</v>
      </c>
      <c r="G137" s="260">
        <v>215</v>
      </c>
      <c r="H137" s="260">
        <v>8.0239999999999991</v>
      </c>
      <c r="I137" s="262">
        <f t="shared" si="31"/>
        <v>4.786999999999999</v>
      </c>
      <c r="J137" s="262"/>
      <c r="K137" s="262"/>
    </row>
    <row r="138" spans="1:11" x14ac:dyDescent="0.2">
      <c r="A138" s="258">
        <v>38</v>
      </c>
      <c r="B138" s="258">
        <v>6164</v>
      </c>
      <c r="C138" s="258" t="s">
        <v>170</v>
      </c>
      <c r="D138" s="259">
        <v>44592.572222222225</v>
      </c>
      <c r="E138" s="258">
        <v>225</v>
      </c>
      <c r="F138" s="258">
        <v>2.0840000000000001</v>
      </c>
      <c r="G138" s="258">
        <v>215</v>
      </c>
      <c r="H138" s="258">
        <v>5.0810000000000004</v>
      </c>
      <c r="I138">
        <f t="shared" si="31"/>
        <v>2.9970000000000003</v>
      </c>
      <c r="J138" s="263">
        <f>AVERAGE(I138:I140)</f>
        <v>3.0903333333333332</v>
      </c>
      <c r="K138" s="263">
        <f>STDEV(I138:I140)</f>
        <v>8.1574097195943829E-2</v>
      </c>
    </row>
    <row r="139" spans="1:11" x14ac:dyDescent="0.2">
      <c r="A139" s="258">
        <v>39</v>
      </c>
      <c r="B139" s="258">
        <v>6164</v>
      </c>
      <c r="C139" s="258" t="s">
        <v>170</v>
      </c>
      <c r="D139" s="259">
        <v>44592.572916666664</v>
      </c>
      <c r="E139" s="258">
        <v>225</v>
      </c>
      <c r="F139" s="258">
        <v>2.1070000000000002</v>
      </c>
      <c r="G139" s="258">
        <v>215</v>
      </c>
      <c r="H139" s="258">
        <v>5.2329999999999997</v>
      </c>
      <c r="I139">
        <f t="shared" si="31"/>
        <v>3.1259999999999994</v>
      </c>
    </row>
    <row r="140" spans="1:11" x14ac:dyDescent="0.2">
      <c r="A140" s="260">
        <v>40</v>
      </c>
      <c r="B140" s="260">
        <v>6164</v>
      </c>
      <c r="C140" s="260" t="s">
        <v>170</v>
      </c>
      <c r="D140" s="261">
        <v>44592.572916666664</v>
      </c>
      <c r="E140" s="260">
        <v>225</v>
      </c>
      <c r="F140" s="260">
        <v>2.206</v>
      </c>
      <c r="G140" s="260">
        <v>215</v>
      </c>
      <c r="H140" s="260">
        <v>5.3540000000000001</v>
      </c>
      <c r="I140" s="262">
        <f t="shared" si="31"/>
        <v>3.1480000000000001</v>
      </c>
      <c r="J140" s="262"/>
      <c r="K140" s="262"/>
    </row>
    <row r="141" spans="1:11" x14ac:dyDescent="0.2">
      <c r="A141" s="258">
        <v>42</v>
      </c>
      <c r="B141" s="258">
        <v>6176</v>
      </c>
      <c r="C141" s="258" t="s">
        <v>170</v>
      </c>
      <c r="D141" s="259">
        <v>44592.573611111111</v>
      </c>
      <c r="E141" s="258">
        <v>225</v>
      </c>
      <c r="F141" s="258">
        <v>1.9159999999999999</v>
      </c>
      <c r="G141" s="258">
        <v>215</v>
      </c>
      <c r="H141" s="258">
        <v>5.0960000000000001</v>
      </c>
      <c r="I141">
        <f t="shared" si="31"/>
        <v>3.18</v>
      </c>
      <c r="J141" s="263">
        <f t="shared" ref="J141" si="44">AVERAGE(I141:I144)</f>
        <v>3.1859999999999999</v>
      </c>
      <c r="K141" s="263">
        <f t="shared" ref="K141" si="45">STDEV(I141:I144)</f>
        <v>3.1759513010540252E-2</v>
      </c>
    </row>
    <row r="142" spans="1:11" x14ac:dyDescent="0.2">
      <c r="A142" s="258">
        <v>43</v>
      </c>
      <c r="B142" s="258">
        <v>6176</v>
      </c>
      <c r="C142" s="258" t="s">
        <v>170</v>
      </c>
      <c r="D142" s="259">
        <v>44592.573611111111</v>
      </c>
      <c r="E142" s="258">
        <v>225</v>
      </c>
      <c r="F142" s="258">
        <v>1.9550000000000001</v>
      </c>
      <c r="G142" s="258">
        <v>215</v>
      </c>
      <c r="H142" s="258">
        <v>5.1459999999999999</v>
      </c>
      <c r="I142">
        <f t="shared" si="31"/>
        <v>3.1909999999999998</v>
      </c>
    </row>
    <row r="143" spans="1:11" x14ac:dyDescent="0.2">
      <c r="A143" s="266">
        <v>44</v>
      </c>
      <c r="B143" s="266">
        <v>6176</v>
      </c>
      <c r="C143" s="266" t="s">
        <v>170</v>
      </c>
      <c r="D143" s="267">
        <v>44592.573611111111</v>
      </c>
      <c r="E143" s="266">
        <v>225</v>
      </c>
      <c r="F143" s="266">
        <v>1.9810000000000001</v>
      </c>
      <c r="G143" s="266">
        <v>215</v>
      </c>
      <c r="H143" s="266">
        <v>5.1289999999999996</v>
      </c>
      <c r="I143" s="265">
        <f t="shared" si="31"/>
        <v>3.1479999999999997</v>
      </c>
    </row>
    <row r="144" spans="1:11" x14ac:dyDescent="0.2">
      <c r="A144" s="260">
        <v>45</v>
      </c>
      <c r="B144" s="260">
        <v>6176</v>
      </c>
      <c r="C144" s="260" t="s">
        <v>170</v>
      </c>
      <c r="D144" s="261">
        <v>44592.574305555558</v>
      </c>
      <c r="E144" s="260">
        <v>225</v>
      </c>
      <c r="F144" s="260">
        <v>1.996</v>
      </c>
      <c r="G144" s="260">
        <v>215</v>
      </c>
      <c r="H144" s="260">
        <v>5.2210000000000001</v>
      </c>
      <c r="I144" s="262">
        <f t="shared" si="31"/>
        <v>3.2250000000000001</v>
      </c>
      <c r="J144" s="262"/>
      <c r="K144" s="262"/>
    </row>
    <row r="145" spans="1:11" x14ac:dyDescent="0.2">
      <c r="A145" s="258">
        <v>46</v>
      </c>
      <c r="B145" s="258">
        <v>6178</v>
      </c>
      <c r="C145" s="258" t="s">
        <v>170</v>
      </c>
      <c r="D145" s="259">
        <v>44592.574305555558</v>
      </c>
      <c r="E145" s="258">
        <v>225</v>
      </c>
      <c r="F145" s="258">
        <v>2.7629999999999999</v>
      </c>
      <c r="G145" s="258">
        <v>215</v>
      </c>
      <c r="H145" s="258">
        <v>6.931</v>
      </c>
      <c r="I145">
        <f t="shared" si="31"/>
        <v>4.1680000000000001</v>
      </c>
      <c r="J145" s="263">
        <f t="shared" ref="J145:J153" si="46">AVERAGE(I145:I148)</f>
        <v>4.2785000000000002</v>
      </c>
      <c r="K145" s="263">
        <f t="shared" ref="K145" si="47">STDEV(I145:I148)</f>
        <v>8.7462372862086413E-2</v>
      </c>
    </row>
    <row r="146" spans="1:11" x14ac:dyDescent="0.2">
      <c r="A146" s="258">
        <v>47</v>
      </c>
      <c r="B146" s="258">
        <v>6178</v>
      </c>
      <c r="C146" s="258" t="s">
        <v>170</v>
      </c>
      <c r="D146" s="259">
        <v>44592.574999999997</v>
      </c>
      <c r="E146" s="258">
        <v>225</v>
      </c>
      <c r="F146" s="258">
        <v>2.7559999999999998</v>
      </c>
      <c r="G146" s="258">
        <v>215</v>
      </c>
      <c r="H146" s="258">
        <v>7.0389999999999997</v>
      </c>
      <c r="I146">
        <f t="shared" si="31"/>
        <v>4.2829999999999995</v>
      </c>
    </row>
    <row r="147" spans="1:11" x14ac:dyDescent="0.2">
      <c r="A147" s="258">
        <v>48</v>
      </c>
      <c r="B147" s="258">
        <v>6178</v>
      </c>
      <c r="C147" s="258" t="s">
        <v>170</v>
      </c>
      <c r="D147" s="259">
        <v>44592.574999999997</v>
      </c>
      <c r="E147" s="258">
        <v>225</v>
      </c>
      <c r="F147" s="258">
        <v>2.8109999999999999</v>
      </c>
      <c r="G147" s="258">
        <v>215</v>
      </c>
      <c r="H147" s="258">
        <v>7.1929999999999996</v>
      </c>
      <c r="I147">
        <f t="shared" si="31"/>
        <v>4.3819999999999997</v>
      </c>
    </row>
    <row r="148" spans="1:11" x14ac:dyDescent="0.2">
      <c r="A148" s="260">
        <v>49</v>
      </c>
      <c r="B148" s="260">
        <v>6178</v>
      </c>
      <c r="C148" s="260" t="s">
        <v>170</v>
      </c>
      <c r="D148" s="261">
        <v>44592.574999999997</v>
      </c>
      <c r="E148" s="260">
        <v>225</v>
      </c>
      <c r="F148" s="260">
        <v>2.8140000000000001</v>
      </c>
      <c r="G148" s="260">
        <v>215</v>
      </c>
      <c r="H148" s="260">
        <v>7.0949999999999998</v>
      </c>
      <c r="I148" s="262">
        <f t="shared" si="31"/>
        <v>4.2809999999999997</v>
      </c>
      <c r="J148" s="262"/>
      <c r="K148" s="262"/>
    </row>
    <row r="149" spans="1:11" x14ac:dyDescent="0.2">
      <c r="A149" s="258">
        <v>51</v>
      </c>
      <c r="B149" s="258">
        <v>6181</v>
      </c>
      <c r="C149" s="258" t="s">
        <v>170</v>
      </c>
      <c r="D149" s="259">
        <v>44592.578472222223</v>
      </c>
      <c r="E149" s="258">
        <v>225</v>
      </c>
      <c r="F149" s="258">
        <v>1.8120000000000001</v>
      </c>
      <c r="G149" s="258">
        <v>215</v>
      </c>
      <c r="H149" s="258">
        <v>4.7690000000000001</v>
      </c>
      <c r="I149">
        <f t="shared" si="31"/>
        <v>2.9569999999999999</v>
      </c>
      <c r="J149" s="263">
        <f t="shared" si="46"/>
        <v>2.9909999999999997</v>
      </c>
      <c r="K149" s="263">
        <f t="shared" ref="K149" si="48">STDEV(I149:I152)</f>
        <v>6.9459820519971405E-2</v>
      </c>
    </row>
    <row r="150" spans="1:11" x14ac:dyDescent="0.2">
      <c r="A150" s="266">
        <v>52</v>
      </c>
      <c r="B150" s="266">
        <v>6181</v>
      </c>
      <c r="C150" s="266" t="s">
        <v>170</v>
      </c>
      <c r="D150" s="267">
        <v>44592.578472222223</v>
      </c>
      <c r="E150" s="266">
        <v>225</v>
      </c>
      <c r="F150" s="266">
        <v>1.8779999999999999</v>
      </c>
      <c r="G150" s="266">
        <v>215</v>
      </c>
      <c r="H150" s="266">
        <v>4.9349999999999996</v>
      </c>
      <c r="I150" s="265">
        <f t="shared" si="31"/>
        <v>3.0569999999999995</v>
      </c>
    </row>
    <row r="151" spans="1:11" x14ac:dyDescent="0.2">
      <c r="A151" s="266">
        <v>53</v>
      </c>
      <c r="B151" s="266">
        <v>6181</v>
      </c>
      <c r="C151" s="266" t="s">
        <v>170</v>
      </c>
      <c r="D151" s="267">
        <v>44592.57916666667</v>
      </c>
      <c r="E151" s="266">
        <v>225</v>
      </c>
      <c r="F151" s="266">
        <v>1.91</v>
      </c>
      <c r="G151" s="266">
        <v>215</v>
      </c>
      <c r="H151" s="266">
        <v>4.95</v>
      </c>
      <c r="I151" s="265">
        <f t="shared" si="31"/>
        <v>3.04</v>
      </c>
    </row>
    <row r="152" spans="1:11" x14ac:dyDescent="0.2">
      <c r="A152" s="260">
        <v>54</v>
      </c>
      <c r="B152" s="260">
        <v>6181</v>
      </c>
      <c r="C152" s="260" t="s">
        <v>170</v>
      </c>
      <c r="D152" s="261">
        <v>44592.57916666667</v>
      </c>
      <c r="E152" s="260">
        <v>225</v>
      </c>
      <c r="F152" s="260">
        <v>1.8280000000000001</v>
      </c>
      <c r="G152" s="260">
        <v>215</v>
      </c>
      <c r="H152" s="260">
        <v>4.7380000000000004</v>
      </c>
      <c r="I152" s="262">
        <f t="shared" si="31"/>
        <v>2.91</v>
      </c>
      <c r="J152" s="262"/>
      <c r="K152" s="262"/>
    </row>
    <row r="153" spans="1:11" x14ac:dyDescent="0.2">
      <c r="A153" s="258">
        <v>55</v>
      </c>
      <c r="B153" s="258">
        <v>6183</v>
      </c>
      <c r="C153" s="258" t="s">
        <v>170</v>
      </c>
      <c r="D153" s="259">
        <v>44592.579861111109</v>
      </c>
      <c r="E153" s="258">
        <v>225</v>
      </c>
      <c r="F153" s="258">
        <v>1.923</v>
      </c>
      <c r="G153" s="258">
        <v>215</v>
      </c>
      <c r="H153" s="258">
        <v>5.008</v>
      </c>
      <c r="I153">
        <f t="shared" si="31"/>
        <v>3.085</v>
      </c>
      <c r="J153" s="263">
        <f t="shared" si="46"/>
        <v>3.0039999999999996</v>
      </c>
      <c r="K153" s="263">
        <f t="shared" ref="K153" si="49">STDEV(I153:I156)</f>
        <v>5.6609775363153071E-2</v>
      </c>
    </row>
    <row r="154" spans="1:11" x14ac:dyDescent="0.2">
      <c r="A154" s="258">
        <v>56</v>
      </c>
      <c r="B154" s="258">
        <v>6183</v>
      </c>
      <c r="C154" s="258" t="s">
        <v>170</v>
      </c>
      <c r="D154" s="259">
        <v>44592.579861111109</v>
      </c>
      <c r="E154" s="258">
        <v>225</v>
      </c>
      <c r="F154" s="258">
        <v>1.903</v>
      </c>
      <c r="G154" s="258">
        <v>215</v>
      </c>
      <c r="H154" s="258">
        <v>4.8929999999999998</v>
      </c>
      <c r="I154">
        <f t="shared" si="31"/>
        <v>2.9899999999999998</v>
      </c>
    </row>
    <row r="155" spans="1:11" x14ac:dyDescent="0.2">
      <c r="A155" s="266">
        <v>57</v>
      </c>
      <c r="B155" s="266">
        <v>6183</v>
      </c>
      <c r="C155" s="266" t="s">
        <v>170</v>
      </c>
      <c r="D155" s="267">
        <v>44592.579861111109</v>
      </c>
      <c r="E155" s="266">
        <v>225</v>
      </c>
      <c r="F155" s="266">
        <v>1.9470000000000001</v>
      </c>
      <c r="G155" s="266">
        <v>215</v>
      </c>
      <c r="H155" s="266">
        <v>4.9000000000000004</v>
      </c>
      <c r="I155" s="265">
        <f t="shared" si="31"/>
        <v>2.9530000000000003</v>
      </c>
    </row>
    <row r="156" spans="1:11" x14ac:dyDescent="0.2">
      <c r="A156" s="260">
        <v>58</v>
      </c>
      <c r="B156" s="260">
        <v>6183</v>
      </c>
      <c r="C156" s="260" t="s">
        <v>170</v>
      </c>
      <c r="D156" s="261">
        <v>44592.580555555556</v>
      </c>
      <c r="E156" s="260">
        <v>225</v>
      </c>
      <c r="F156" s="260">
        <v>1.925</v>
      </c>
      <c r="G156" s="260">
        <v>215</v>
      </c>
      <c r="H156" s="260">
        <v>4.9130000000000003</v>
      </c>
      <c r="I156" s="262">
        <f t="shared" si="31"/>
        <v>2.9880000000000004</v>
      </c>
      <c r="J156" s="262"/>
      <c r="K156" s="262"/>
    </row>
    <row r="157" spans="1:11" x14ac:dyDescent="0.2">
      <c r="A157" s="258">
        <v>59</v>
      </c>
      <c r="B157" s="258">
        <v>6184</v>
      </c>
      <c r="C157" s="258" t="s">
        <v>170</v>
      </c>
      <c r="D157" s="259">
        <v>44592.580555555556</v>
      </c>
      <c r="E157" s="258">
        <v>225</v>
      </c>
      <c r="F157" s="258">
        <v>2.3119999999999998</v>
      </c>
      <c r="G157" s="258">
        <v>215</v>
      </c>
      <c r="H157" s="258">
        <v>5.851</v>
      </c>
      <c r="I157">
        <f t="shared" si="31"/>
        <v>3.5390000000000001</v>
      </c>
      <c r="J157" s="263">
        <f>AVERAGE(I157:I159)</f>
        <v>3.637</v>
      </c>
      <c r="K157" s="263">
        <f>STDEV(I157:I159)</f>
        <v>8.6185845705660874E-2</v>
      </c>
    </row>
    <row r="158" spans="1:11" x14ac:dyDescent="0.2">
      <c r="A158" s="266">
        <v>60</v>
      </c>
      <c r="B158" s="266">
        <v>6184</v>
      </c>
      <c r="C158" s="266" t="s">
        <v>170</v>
      </c>
      <c r="D158" s="267">
        <v>44592.580555555556</v>
      </c>
      <c r="E158" s="266">
        <v>225</v>
      </c>
      <c r="F158" s="266">
        <v>2.339</v>
      </c>
      <c r="G158" s="266">
        <v>215</v>
      </c>
      <c r="H158" s="266">
        <v>6.04</v>
      </c>
      <c r="I158" s="265">
        <f t="shared" si="31"/>
        <v>3.7010000000000001</v>
      </c>
      <c r="J158" s="265"/>
      <c r="K158" s="265"/>
    </row>
    <row r="159" spans="1:11" x14ac:dyDescent="0.2">
      <c r="A159" s="260">
        <v>61</v>
      </c>
      <c r="B159" s="260">
        <v>6184</v>
      </c>
      <c r="C159" s="260" t="s">
        <v>170</v>
      </c>
      <c r="D159" s="261">
        <v>44592.581250000003</v>
      </c>
      <c r="E159" s="260">
        <v>225</v>
      </c>
      <c r="F159" s="260">
        <v>2.6309999999999998</v>
      </c>
      <c r="G159" s="260">
        <v>215</v>
      </c>
      <c r="H159" s="260">
        <v>6.3019999999999996</v>
      </c>
      <c r="I159" s="262">
        <f t="shared" si="31"/>
        <v>3.6709999999999998</v>
      </c>
      <c r="J159" s="262"/>
      <c r="K159" s="262"/>
    </row>
    <row r="160" spans="1:11" x14ac:dyDescent="0.2">
      <c r="A160" s="258">
        <v>63</v>
      </c>
      <c r="B160" s="258">
        <v>6188</v>
      </c>
      <c r="C160" s="258" t="s">
        <v>170</v>
      </c>
      <c r="D160" s="259">
        <v>44592.581944444442</v>
      </c>
      <c r="E160" s="258">
        <v>225</v>
      </c>
      <c r="F160" s="258">
        <v>2.1389999999999998</v>
      </c>
      <c r="G160" s="258">
        <v>215</v>
      </c>
      <c r="H160" s="258">
        <v>5.202</v>
      </c>
      <c r="I160">
        <f t="shared" si="31"/>
        <v>3.0630000000000002</v>
      </c>
      <c r="J160" s="263">
        <f>AVERAGE(I160:I161)</f>
        <v>3.0570000000000004</v>
      </c>
      <c r="K160" s="263">
        <f>STDEV(I160:I161)</f>
        <v>8.4852813742385784E-3</v>
      </c>
    </row>
    <row r="161" spans="1:11" x14ac:dyDescent="0.2">
      <c r="A161" s="260">
        <v>64</v>
      </c>
      <c r="B161" s="260">
        <v>6188</v>
      </c>
      <c r="C161" s="260" t="s">
        <v>170</v>
      </c>
      <c r="D161" s="261">
        <v>44592.581944444442</v>
      </c>
      <c r="E161" s="260">
        <v>225</v>
      </c>
      <c r="F161" s="260">
        <v>2.1379999999999999</v>
      </c>
      <c r="G161" s="260">
        <v>215</v>
      </c>
      <c r="H161" s="260">
        <v>5.1890000000000001</v>
      </c>
      <c r="I161" s="262">
        <f t="shared" si="31"/>
        <v>3.0510000000000002</v>
      </c>
      <c r="J161" s="262"/>
      <c r="K161" s="262"/>
    </row>
    <row r="162" spans="1:11" x14ac:dyDescent="0.2">
      <c r="A162" s="258">
        <v>66</v>
      </c>
      <c r="B162" s="258">
        <v>6190</v>
      </c>
      <c r="C162" s="258" t="s">
        <v>170</v>
      </c>
      <c r="D162" s="259">
        <v>44592.582638888889</v>
      </c>
      <c r="E162" s="258">
        <v>225</v>
      </c>
      <c r="F162" s="258">
        <v>1.72</v>
      </c>
      <c r="G162" s="258">
        <v>215</v>
      </c>
      <c r="H162" s="258">
        <v>4.6920000000000002</v>
      </c>
      <c r="I162">
        <f t="shared" si="31"/>
        <v>2.9720000000000004</v>
      </c>
      <c r="J162" s="263">
        <f t="shared" ref="J162" si="50">AVERAGE(I162:I165)</f>
        <v>2.9457500000000003</v>
      </c>
      <c r="K162" s="263">
        <f t="shared" ref="K162" si="51">STDEV(I162:I165)</f>
        <v>4.4440034503437038E-2</v>
      </c>
    </row>
    <row r="163" spans="1:11" x14ac:dyDescent="0.2">
      <c r="A163" s="258">
        <v>67</v>
      </c>
      <c r="B163" s="258">
        <v>6190</v>
      </c>
      <c r="C163" s="258" t="s">
        <v>170</v>
      </c>
      <c r="D163" s="259">
        <v>44592.582638888889</v>
      </c>
      <c r="E163" s="258">
        <v>225</v>
      </c>
      <c r="F163" s="258">
        <v>1.76</v>
      </c>
      <c r="G163" s="258">
        <v>215</v>
      </c>
      <c r="H163" s="258">
        <v>4.6989999999999998</v>
      </c>
      <c r="I163">
        <f t="shared" si="31"/>
        <v>2.9390000000000001</v>
      </c>
    </row>
    <row r="164" spans="1:11" x14ac:dyDescent="0.2">
      <c r="A164" s="258">
        <v>68</v>
      </c>
      <c r="B164" s="258">
        <v>6190</v>
      </c>
      <c r="C164" s="258" t="s">
        <v>170</v>
      </c>
      <c r="D164" s="259">
        <v>44592.583333333336</v>
      </c>
      <c r="E164" s="258">
        <v>225</v>
      </c>
      <c r="F164" s="258">
        <v>1.794</v>
      </c>
      <c r="G164" s="258">
        <v>215</v>
      </c>
      <c r="H164" s="258">
        <v>4.78</v>
      </c>
      <c r="I164">
        <f t="shared" si="31"/>
        <v>2.9860000000000002</v>
      </c>
    </row>
    <row r="165" spans="1:11" x14ac:dyDescent="0.2">
      <c r="A165" s="258">
        <v>69</v>
      </c>
      <c r="B165" s="258">
        <v>6190</v>
      </c>
      <c r="C165" s="258" t="s">
        <v>170</v>
      </c>
      <c r="D165" s="259">
        <v>44592.583333333336</v>
      </c>
      <c r="E165" s="258">
        <v>225</v>
      </c>
      <c r="F165" s="258">
        <v>1.772</v>
      </c>
      <c r="G165" s="258">
        <v>215</v>
      </c>
      <c r="H165" s="258">
        <v>4.6580000000000004</v>
      </c>
      <c r="I165">
        <f t="shared" si="31"/>
        <v>2.8860000000000001</v>
      </c>
      <c r="J165" s="262"/>
      <c r="K165" s="262"/>
    </row>
    <row r="166" spans="1:11" x14ac:dyDescent="0.2">
      <c r="A166" s="295">
        <v>70</v>
      </c>
      <c r="B166" s="295">
        <v>6204</v>
      </c>
      <c r="C166" s="295" t="s">
        <v>170</v>
      </c>
      <c r="D166" s="296">
        <v>44592.584027777775</v>
      </c>
      <c r="E166" s="295">
        <v>225</v>
      </c>
      <c r="F166" s="295">
        <v>2.093</v>
      </c>
      <c r="G166" s="295">
        <v>215</v>
      </c>
      <c r="H166" s="295">
        <v>5.4219999999999997</v>
      </c>
      <c r="I166" s="297">
        <f t="shared" si="31"/>
        <v>3.3289999999999997</v>
      </c>
      <c r="J166" s="263">
        <f t="shared" ref="J166" si="52">AVERAGE(I166:I169)</f>
        <v>3.3362499999999997</v>
      </c>
      <c r="K166" s="263">
        <f t="shared" ref="K166" si="53">STDEV(I166:I169)</f>
        <v>6.2681071039562442E-2</v>
      </c>
    </row>
    <row r="167" spans="1:11" x14ac:dyDescent="0.2">
      <c r="A167" s="266">
        <v>71</v>
      </c>
      <c r="B167" s="266">
        <v>6204</v>
      </c>
      <c r="C167" s="266" t="s">
        <v>170</v>
      </c>
      <c r="D167" s="267">
        <v>44592.584722222222</v>
      </c>
      <c r="E167" s="266">
        <v>225</v>
      </c>
      <c r="F167" s="266">
        <v>2.1190000000000002</v>
      </c>
      <c r="G167" s="266">
        <v>215</v>
      </c>
      <c r="H167" s="266">
        <v>5.4160000000000004</v>
      </c>
      <c r="I167" s="265">
        <f t="shared" ref="I167:I196" si="54">H167-F167</f>
        <v>3.2970000000000002</v>
      </c>
    </row>
    <row r="168" spans="1:11" x14ac:dyDescent="0.2">
      <c r="A168" s="266">
        <v>72</v>
      </c>
      <c r="B168" s="266">
        <v>6204</v>
      </c>
      <c r="C168" s="266" t="s">
        <v>170</v>
      </c>
      <c r="D168" s="267">
        <v>44592.584722222222</v>
      </c>
      <c r="E168" s="266">
        <v>225</v>
      </c>
      <c r="F168" s="266">
        <v>2.1469999999999998</v>
      </c>
      <c r="G168" s="266">
        <v>215</v>
      </c>
      <c r="H168" s="266">
        <v>5.5739999999999998</v>
      </c>
      <c r="I168" s="265">
        <f t="shared" si="54"/>
        <v>3.427</v>
      </c>
    </row>
    <row r="169" spans="1:11" x14ac:dyDescent="0.2">
      <c r="A169" s="260">
        <v>73</v>
      </c>
      <c r="B169" s="260">
        <v>6204</v>
      </c>
      <c r="C169" s="260" t="s">
        <v>170</v>
      </c>
      <c r="D169" s="261">
        <v>44592.584722222222</v>
      </c>
      <c r="E169" s="260">
        <v>225</v>
      </c>
      <c r="F169" s="260">
        <v>2.109</v>
      </c>
      <c r="G169" s="260">
        <v>215</v>
      </c>
      <c r="H169" s="260">
        <v>5.4009999999999998</v>
      </c>
      <c r="I169" s="262">
        <f t="shared" si="54"/>
        <v>3.2919999999999998</v>
      </c>
      <c r="J169" s="262"/>
      <c r="K169" s="262"/>
    </row>
    <row r="170" spans="1:11" x14ac:dyDescent="0.2">
      <c r="A170" s="258">
        <v>74</v>
      </c>
      <c r="B170" s="258">
        <v>6208</v>
      </c>
      <c r="C170" s="258" t="s">
        <v>170</v>
      </c>
      <c r="D170" s="259">
        <v>44592.585416666669</v>
      </c>
      <c r="E170" s="258">
        <v>225</v>
      </c>
      <c r="F170" s="258">
        <v>2.085</v>
      </c>
      <c r="G170" s="258">
        <v>215</v>
      </c>
      <c r="H170" s="258">
        <v>5.2770000000000001</v>
      </c>
      <c r="I170">
        <f t="shared" si="54"/>
        <v>3.1920000000000002</v>
      </c>
      <c r="J170" s="263">
        <f t="shared" ref="J170" si="55">AVERAGE(I170:I173)</f>
        <v>3.2382499999999999</v>
      </c>
      <c r="K170" s="263">
        <f t="shared" ref="K170" si="56">STDEV(I170:I173)</f>
        <v>3.4548275403170535E-2</v>
      </c>
    </row>
    <row r="171" spans="1:11" x14ac:dyDescent="0.2">
      <c r="A171" s="258">
        <v>75</v>
      </c>
      <c r="B171" s="258">
        <v>6208</v>
      </c>
      <c r="C171" s="258" t="s">
        <v>170</v>
      </c>
      <c r="D171" s="259">
        <v>44592.585416666669</v>
      </c>
      <c r="E171" s="258">
        <v>225</v>
      </c>
      <c r="F171" s="258">
        <v>2.1349999999999998</v>
      </c>
      <c r="G171" s="258">
        <v>215</v>
      </c>
      <c r="H171" s="258">
        <v>5.4029999999999996</v>
      </c>
      <c r="I171">
        <f t="shared" si="54"/>
        <v>3.2679999999999998</v>
      </c>
    </row>
    <row r="172" spans="1:11" x14ac:dyDescent="0.2">
      <c r="A172" s="258">
        <v>76</v>
      </c>
      <c r="B172" s="258">
        <v>6208</v>
      </c>
      <c r="C172" s="258" t="s">
        <v>170</v>
      </c>
      <c r="D172" s="259">
        <v>44592.586111111108</v>
      </c>
      <c r="E172" s="258">
        <v>225</v>
      </c>
      <c r="F172" s="258">
        <v>2.0670000000000002</v>
      </c>
      <c r="G172" s="258">
        <v>215</v>
      </c>
      <c r="H172" s="258">
        <v>5.2990000000000004</v>
      </c>
      <c r="I172">
        <f t="shared" si="54"/>
        <v>3.2320000000000002</v>
      </c>
    </row>
    <row r="173" spans="1:11" x14ac:dyDescent="0.2">
      <c r="A173" s="258">
        <v>77</v>
      </c>
      <c r="B173" s="258">
        <v>6208</v>
      </c>
      <c r="C173" s="258" t="s">
        <v>170</v>
      </c>
      <c r="D173" s="259">
        <v>44592.586111111108</v>
      </c>
      <c r="E173" s="258">
        <v>225</v>
      </c>
      <c r="F173" s="258">
        <v>2.105</v>
      </c>
      <c r="G173" s="258">
        <v>215</v>
      </c>
      <c r="H173" s="258">
        <v>5.3659999999999997</v>
      </c>
      <c r="I173">
        <f t="shared" si="54"/>
        <v>3.2609999999999997</v>
      </c>
      <c r="J173" s="262"/>
      <c r="K173" s="262"/>
    </row>
    <row r="174" spans="1:11" x14ac:dyDescent="0.2">
      <c r="A174" s="295">
        <v>78</v>
      </c>
      <c r="B174" s="295">
        <v>6224</v>
      </c>
      <c r="C174" s="295" t="s">
        <v>170</v>
      </c>
      <c r="D174" s="296">
        <v>44592.586111111108</v>
      </c>
      <c r="E174" s="295">
        <v>225</v>
      </c>
      <c r="F174" s="295">
        <v>1.7629999999999999</v>
      </c>
      <c r="G174" s="295">
        <v>215</v>
      </c>
      <c r="H174" s="295">
        <v>4.5369999999999999</v>
      </c>
      <c r="I174" s="297">
        <f t="shared" si="54"/>
        <v>2.774</v>
      </c>
      <c r="J174" s="263">
        <f t="shared" ref="J174" si="57">AVERAGE(I174:I177)</f>
        <v>2.7800000000000002</v>
      </c>
      <c r="K174" s="263">
        <f t="shared" ref="K174" si="58">STDEV(I174:I177)</f>
        <v>2.4372115213908058E-2</v>
      </c>
    </row>
    <row r="175" spans="1:11" x14ac:dyDescent="0.2">
      <c r="A175" s="266">
        <v>79</v>
      </c>
      <c r="B175" s="266">
        <v>6224</v>
      </c>
      <c r="C175" s="266" t="s">
        <v>170</v>
      </c>
      <c r="D175" s="267">
        <v>44592.586805555555</v>
      </c>
      <c r="E175" s="266">
        <v>225</v>
      </c>
      <c r="F175" s="266">
        <v>1.7490000000000001</v>
      </c>
      <c r="G175" s="266">
        <v>215</v>
      </c>
      <c r="H175" s="266">
        <v>4.5140000000000002</v>
      </c>
      <c r="I175" s="265">
        <f t="shared" si="54"/>
        <v>2.7650000000000001</v>
      </c>
    </row>
    <row r="176" spans="1:11" x14ac:dyDescent="0.2">
      <c r="A176" s="266">
        <v>80</v>
      </c>
      <c r="B176" s="266">
        <v>6224</v>
      </c>
      <c r="C176" s="266" t="s">
        <v>170</v>
      </c>
      <c r="D176" s="267">
        <v>44592.586805555555</v>
      </c>
      <c r="E176" s="266">
        <v>225</v>
      </c>
      <c r="F176" s="266">
        <v>1.7170000000000001</v>
      </c>
      <c r="G176" s="266">
        <v>215</v>
      </c>
      <c r="H176" s="266">
        <v>4.5330000000000004</v>
      </c>
      <c r="I176" s="265">
        <f t="shared" si="54"/>
        <v>2.8160000000000003</v>
      </c>
    </row>
    <row r="177" spans="1:11" x14ac:dyDescent="0.2">
      <c r="A177" s="260">
        <v>81</v>
      </c>
      <c r="B177" s="260">
        <v>6224</v>
      </c>
      <c r="C177" s="260" t="s">
        <v>170</v>
      </c>
      <c r="D177" s="261">
        <v>44592.586805555555</v>
      </c>
      <c r="E177" s="260">
        <v>225</v>
      </c>
      <c r="F177" s="260">
        <v>1.764</v>
      </c>
      <c r="G177" s="260">
        <v>215</v>
      </c>
      <c r="H177" s="260">
        <v>4.5289999999999999</v>
      </c>
      <c r="I177" s="262">
        <f t="shared" si="54"/>
        <v>2.7649999999999997</v>
      </c>
      <c r="J177" s="262"/>
      <c r="K177" s="262"/>
    </row>
    <row r="178" spans="1:11" x14ac:dyDescent="0.2">
      <c r="A178" s="258">
        <v>82</v>
      </c>
      <c r="B178" s="258">
        <v>6228</v>
      </c>
      <c r="C178" s="258" t="s">
        <v>170</v>
      </c>
      <c r="D178" s="259">
        <v>44592.587500000001</v>
      </c>
      <c r="E178" s="258">
        <v>225</v>
      </c>
      <c r="F178" s="258">
        <v>2.3559999999999999</v>
      </c>
      <c r="G178" s="258">
        <v>215</v>
      </c>
      <c r="H178" s="258">
        <v>5.9649999999999999</v>
      </c>
      <c r="I178">
        <f t="shared" si="54"/>
        <v>3.609</v>
      </c>
      <c r="J178" s="263">
        <f t="shared" ref="J178" si="59">AVERAGE(I178:I181)</f>
        <v>3.4195000000000002</v>
      </c>
      <c r="K178" s="263">
        <f t="shared" ref="K178" si="60">STDEV(I178:I181)</f>
        <v>0.133170317012964</v>
      </c>
    </row>
    <row r="179" spans="1:11" x14ac:dyDescent="0.2">
      <c r="A179" s="258">
        <v>83</v>
      </c>
      <c r="B179" s="258">
        <v>6228</v>
      </c>
      <c r="C179" s="258" t="s">
        <v>170</v>
      </c>
      <c r="D179" s="259">
        <v>44592.587500000001</v>
      </c>
      <c r="E179" s="258">
        <v>225</v>
      </c>
      <c r="F179" s="258">
        <v>2.161</v>
      </c>
      <c r="G179" s="258">
        <v>215</v>
      </c>
      <c r="H179" s="258">
        <v>5.532</v>
      </c>
      <c r="I179">
        <f t="shared" si="54"/>
        <v>3.371</v>
      </c>
    </row>
    <row r="180" spans="1:11" x14ac:dyDescent="0.2">
      <c r="A180" s="258">
        <v>84</v>
      </c>
      <c r="B180" s="258">
        <v>6228</v>
      </c>
      <c r="C180" s="258" t="s">
        <v>170</v>
      </c>
      <c r="D180" s="259">
        <v>44592.588194444441</v>
      </c>
      <c r="E180" s="258">
        <v>225</v>
      </c>
      <c r="F180" s="258">
        <v>2.1240000000000001</v>
      </c>
      <c r="G180" s="258">
        <v>215</v>
      </c>
      <c r="H180" s="258">
        <v>5.423</v>
      </c>
      <c r="I180">
        <f t="shared" si="54"/>
        <v>3.2989999999999999</v>
      </c>
    </row>
    <row r="181" spans="1:11" x14ac:dyDescent="0.2">
      <c r="A181" s="258">
        <v>85</v>
      </c>
      <c r="B181" s="258">
        <v>6228</v>
      </c>
      <c r="C181" s="258" t="s">
        <v>170</v>
      </c>
      <c r="D181" s="259">
        <v>44592.588194444441</v>
      </c>
      <c r="E181" s="258">
        <v>225</v>
      </c>
      <c r="F181" s="258">
        <v>2.1659999999999999</v>
      </c>
      <c r="G181" s="258">
        <v>215</v>
      </c>
      <c r="H181" s="258">
        <v>5.5650000000000004</v>
      </c>
      <c r="I181">
        <f t="shared" si="54"/>
        <v>3.3990000000000005</v>
      </c>
      <c r="J181" s="262"/>
      <c r="K181" s="262"/>
    </row>
    <row r="182" spans="1:11" x14ac:dyDescent="0.2">
      <c r="A182" s="295">
        <v>86</v>
      </c>
      <c r="B182" s="295">
        <v>6230</v>
      </c>
      <c r="C182" s="295" t="s">
        <v>170</v>
      </c>
      <c r="D182" s="296">
        <v>44592.588888888888</v>
      </c>
      <c r="E182" s="295">
        <v>225</v>
      </c>
      <c r="F182" s="295">
        <v>2.319</v>
      </c>
      <c r="G182" s="295">
        <v>215</v>
      </c>
      <c r="H182" s="295">
        <v>5.923</v>
      </c>
      <c r="I182" s="297">
        <f t="shared" si="54"/>
        <v>3.6040000000000001</v>
      </c>
      <c r="J182" s="263">
        <f t="shared" ref="J182" si="61">AVERAGE(I182:I185)</f>
        <v>3.7115</v>
      </c>
      <c r="K182" s="263">
        <f t="shared" ref="K182" si="62">STDEV(I182:I185)</f>
        <v>9.983486364992937E-2</v>
      </c>
    </row>
    <row r="183" spans="1:11" x14ac:dyDescent="0.2">
      <c r="A183" s="266">
        <v>87</v>
      </c>
      <c r="B183" s="266">
        <v>6230</v>
      </c>
      <c r="C183" s="266" t="s">
        <v>170</v>
      </c>
      <c r="D183" s="267">
        <v>44592.588888888888</v>
      </c>
      <c r="E183" s="266">
        <v>225</v>
      </c>
      <c r="F183" s="266">
        <v>2.3319999999999999</v>
      </c>
      <c r="G183" s="266">
        <v>215</v>
      </c>
      <c r="H183" s="266">
        <v>5.9969999999999999</v>
      </c>
      <c r="I183" s="265">
        <f t="shared" si="54"/>
        <v>3.665</v>
      </c>
    </row>
    <row r="184" spans="1:11" x14ac:dyDescent="0.2">
      <c r="A184" s="266">
        <v>88</v>
      </c>
      <c r="B184" s="266">
        <v>6230</v>
      </c>
      <c r="C184" s="266" t="s">
        <v>170</v>
      </c>
      <c r="D184" s="267">
        <v>44592.589583333334</v>
      </c>
      <c r="E184" s="266">
        <v>225</v>
      </c>
      <c r="F184" s="266">
        <v>2.4180000000000001</v>
      </c>
      <c r="G184" s="266">
        <v>215</v>
      </c>
      <c r="H184" s="266">
        <v>6.2530000000000001</v>
      </c>
      <c r="I184" s="265">
        <f t="shared" si="54"/>
        <v>3.835</v>
      </c>
    </row>
    <row r="185" spans="1:11" x14ac:dyDescent="0.2">
      <c r="A185" s="260">
        <v>89</v>
      </c>
      <c r="B185" s="260">
        <v>6230</v>
      </c>
      <c r="C185" s="260" t="s">
        <v>170</v>
      </c>
      <c r="D185" s="261">
        <v>44592.589583333334</v>
      </c>
      <c r="E185" s="260">
        <v>225</v>
      </c>
      <c r="F185" s="260">
        <v>2.4020000000000001</v>
      </c>
      <c r="G185" s="260">
        <v>215</v>
      </c>
      <c r="H185" s="260">
        <v>6.1440000000000001</v>
      </c>
      <c r="I185" s="262">
        <f t="shared" si="54"/>
        <v>3.742</v>
      </c>
      <c r="J185" s="262"/>
      <c r="K185" s="262"/>
    </row>
    <row r="186" spans="1:11" x14ac:dyDescent="0.2">
      <c r="A186" s="258">
        <v>90</v>
      </c>
      <c r="B186" s="258">
        <v>6235</v>
      </c>
      <c r="C186" s="258" t="s">
        <v>170</v>
      </c>
      <c r="D186" s="259">
        <v>44592.590277777781</v>
      </c>
      <c r="E186" s="258">
        <v>225</v>
      </c>
      <c r="F186" s="258">
        <v>2.258</v>
      </c>
      <c r="G186" s="258">
        <v>215</v>
      </c>
      <c r="H186" s="258">
        <v>5.6059999999999999</v>
      </c>
      <c r="I186">
        <f t="shared" si="54"/>
        <v>3.3479999999999999</v>
      </c>
      <c r="J186" s="263">
        <f t="shared" ref="J186" si="63">AVERAGE(I186:I189)</f>
        <v>3.3984999999999999</v>
      </c>
      <c r="K186" s="263">
        <f t="shared" ref="K186" si="64">STDEV(I186:I189)</f>
        <v>5.7274194305405646E-2</v>
      </c>
    </row>
    <row r="187" spans="1:11" x14ac:dyDescent="0.2">
      <c r="A187" s="258">
        <v>91</v>
      </c>
      <c r="B187" s="258">
        <v>6235</v>
      </c>
      <c r="C187" s="258" t="s">
        <v>170</v>
      </c>
      <c r="D187" s="259">
        <v>44592.590277777781</v>
      </c>
      <c r="E187" s="258">
        <v>225</v>
      </c>
      <c r="F187" s="258">
        <v>2.2309999999999999</v>
      </c>
      <c r="G187" s="258">
        <v>215</v>
      </c>
      <c r="H187" s="258">
        <v>5.5839999999999996</v>
      </c>
      <c r="I187">
        <f t="shared" si="54"/>
        <v>3.3529999999999998</v>
      </c>
    </row>
    <row r="188" spans="1:11" x14ac:dyDescent="0.2">
      <c r="A188" s="258">
        <v>92</v>
      </c>
      <c r="B188" s="258">
        <v>6235</v>
      </c>
      <c r="C188" s="258" t="s">
        <v>170</v>
      </c>
      <c r="D188" s="259">
        <v>44592.590277777781</v>
      </c>
      <c r="E188" s="258">
        <v>225</v>
      </c>
      <c r="F188" s="258">
        <v>2.3109999999999999</v>
      </c>
      <c r="G188" s="258">
        <v>215</v>
      </c>
      <c r="H188" s="258">
        <v>5.7750000000000004</v>
      </c>
      <c r="I188">
        <f t="shared" si="54"/>
        <v>3.4640000000000004</v>
      </c>
    </row>
    <row r="189" spans="1:11" x14ac:dyDescent="0.2">
      <c r="A189" s="258">
        <v>93</v>
      </c>
      <c r="B189" s="258">
        <v>6235</v>
      </c>
      <c r="C189" s="258" t="s">
        <v>170</v>
      </c>
      <c r="D189" s="259">
        <v>44592.59097222222</v>
      </c>
      <c r="E189" s="258">
        <v>225</v>
      </c>
      <c r="F189" s="258">
        <v>2.278</v>
      </c>
      <c r="G189" s="258">
        <v>215</v>
      </c>
      <c r="H189" s="258">
        <v>5.7069999999999999</v>
      </c>
      <c r="I189">
        <f t="shared" si="54"/>
        <v>3.4289999999999998</v>
      </c>
      <c r="J189" s="262"/>
      <c r="K189" s="262"/>
    </row>
    <row r="190" spans="1:11" x14ac:dyDescent="0.2">
      <c r="A190" s="295">
        <v>94</v>
      </c>
      <c r="B190" s="295">
        <v>6237</v>
      </c>
      <c r="C190" s="295" t="s">
        <v>170</v>
      </c>
      <c r="D190" s="296">
        <v>44592.59097222222</v>
      </c>
      <c r="E190" s="295">
        <v>225</v>
      </c>
      <c r="F190" s="295">
        <v>2.6549999999999998</v>
      </c>
      <c r="G190" s="295">
        <v>215</v>
      </c>
      <c r="H190" s="295">
        <v>6.3579999999999997</v>
      </c>
      <c r="I190" s="297">
        <f t="shared" si="54"/>
        <v>3.7029999999999998</v>
      </c>
      <c r="J190" s="263">
        <f t="shared" ref="J190" si="65">AVERAGE(I190:I193)</f>
        <v>3.7677499999999999</v>
      </c>
      <c r="K190" s="263">
        <f t="shared" ref="K190" si="66">STDEV(I190:I193)</f>
        <v>6.3620620346970566E-2</v>
      </c>
    </row>
    <row r="191" spans="1:11" x14ac:dyDescent="0.2">
      <c r="A191" s="266">
        <v>95</v>
      </c>
      <c r="B191" s="266">
        <v>6237</v>
      </c>
      <c r="C191" s="266" t="s">
        <v>170</v>
      </c>
      <c r="D191" s="267">
        <v>44592.591666666667</v>
      </c>
      <c r="E191" s="266">
        <v>225</v>
      </c>
      <c r="F191" s="266">
        <v>2.6909999999999998</v>
      </c>
      <c r="G191" s="266">
        <v>215</v>
      </c>
      <c r="H191" s="266">
        <v>6.5460000000000003</v>
      </c>
      <c r="I191" s="265">
        <f t="shared" si="54"/>
        <v>3.8550000000000004</v>
      </c>
    </row>
    <row r="192" spans="1:11" x14ac:dyDescent="0.2">
      <c r="A192" s="266">
        <v>96</v>
      </c>
      <c r="B192" s="266">
        <v>6237</v>
      </c>
      <c r="C192" s="266" t="s">
        <v>170</v>
      </c>
      <c r="D192" s="267">
        <v>44592.591666666667</v>
      </c>
      <c r="E192" s="266">
        <v>225</v>
      </c>
      <c r="F192" s="266">
        <v>2.6429999999999998</v>
      </c>
      <c r="G192" s="266">
        <v>215</v>
      </c>
      <c r="H192" s="266">
        <v>6.3929999999999998</v>
      </c>
      <c r="I192" s="265">
        <f t="shared" si="54"/>
        <v>3.75</v>
      </c>
    </row>
    <row r="193" spans="1:11" x14ac:dyDescent="0.2">
      <c r="A193" s="260">
        <v>97</v>
      </c>
      <c r="B193" s="260">
        <v>6237</v>
      </c>
      <c r="C193" s="260" t="s">
        <v>170</v>
      </c>
      <c r="D193" s="261">
        <v>44592.591666666667</v>
      </c>
      <c r="E193" s="260">
        <v>225</v>
      </c>
      <c r="F193" s="260">
        <v>2.6280000000000001</v>
      </c>
      <c r="G193" s="260">
        <v>215</v>
      </c>
      <c r="H193" s="260">
        <v>6.391</v>
      </c>
      <c r="I193" s="262">
        <f t="shared" si="54"/>
        <v>3.7629999999999999</v>
      </c>
      <c r="J193" s="262"/>
      <c r="K193" s="262"/>
    </row>
    <row r="194" spans="1:11" x14ac:dyDescent="0.2">
      <c r="A194" s="258">
        <v>98</v>
      </c>
      <c r="B194" s="258" t="s">
        <v>163</v>
      </c>
      <c r="C194" s="258" t="s">
        <v>170</v>
      </c>
      <c r="D194" s="259">
        <v>44592.592361111114</v>
      </c>
      <c r="E194" s="258">
        <v>225</v>
      </c>
      <c r="F194" s="258">
        <v>3.222</v>
      </c>
      <c r="G194" s="258">
        <v>215</v>
      </c>
      <c r="H194" s="258">
        <v>7.8970000000000002</v>
      </c>
      <c r="I194">
        <f t="shared" si="54"/>
        <v>4.6750000000000007</v>
      </c>
      <c r="J194" s="263">
        <f>AVERAGE(I194:I196)</f>
        <v>4.730666666666667</v>
      </c>
      <c r="K194" s="263">
        <f>STDEV(I194:I196)</f>
        <v>5.095422782589528E-2</v>
      </c>
    </row>
    <row r="195" spans="1:11" x14ac:dyDescent="0.2">
      <c r="A195" s="258">
        <v>99</v>
      </c>
      <c r="B195" s="258" t="s">
        <v>163</v>
      </c>
      <c r="C195" s="258" t="s">
        <v>170</v>
      </c>
      <c r="D195" s="259">
        <v>44592.592361111114</v>
      </c>
      <c r="E195" s="258">
        <v>225</v>
      </c>
      <c r="F195" s="258">
        <v>3.3119999999999998</v>
      </c>
      <c r="G195" s="258">
        <v>215</v>
      </c>
      <c r="H195" s="258">
        <v>8.0540000000000003</v>
      </c>
      <c r="I195">
        <f t="shared" si="54"/>
        <v>4.7420000000000009</v>
      </c>
    </row>
    <row r="196" spans="1:11" x14ac:dyDescent="0.2">
      <c r="A196" s="258">
        <v>100</v>
      </c>
      <c r="B196" s="258" t="s">
        <v>163</v>
      </c>
      <c r="C196" s="258" t="s">
        <v>170</v>
      </c>
      <c r="D196" s="259">
        <v>44592.592361111114</v>
      </c>
      <c r="E196" s="258">
        <v>225</v>
      </c>
      <c r="F196" s="258">
        <v>3.2490000000000001</v>
      </c>
      <c r="G196" s="258">
        <v>215</v>
      </c>
      <c r="H196" s="258">
        <v>8.0239999999999991</v>
      </c>
      <c r="I196">
        <f t="shared" si="54"/>
        <v>4.7749999999999986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26" activeCellId="1" sqref="B3:B26 E3:E26"/>
    </sheetView>
  </sheetViews>
  <sheetFormatPr defaultRowHeight="12.75" x14ac:dyDescent="0.2"/>
  <cols>
    <col min="3" max="3" width="14.7109375" customWidth="1"/>
    <col min="4" max="4" width="18.28515625" customWidth="1"/>
  </cols>
  <sheetData>
    <row r="1" spans="1:6" ht="30" x14ac:dyDescent="0.2">
      <c r="A1" s="257" t="s">
        <v>166</v>
      </c>
      <c r="B1" s="257" t="s">
        <v>6</v>
      </c>
      <c r="C1" s="257" t="s">
        <v>167</v>
      </c>
      <c r="D1" s="257" t="s">
        <v>134</v>
      </c>
      <c r="E1" s="257" t="s">
        <v>4</v>
      </c>
      <c r="F1" s="257" t="s">
        <v>7</v>
      </c>
    </row>
    <row r="2" spans="1:6" x14ac:dyDescent="0.2">
      <c r="A2" s="258">
        <v>1</v>
      </c>
      <c r="B2" s="258" t="s">
        <v>169</v>
      </c>
      <c r="C2" s="258" t="s">
        <v>170</v>
      </c>
      <c r="D2" s="259">
        <v>44592.60833333333</v>
      </c>
      <c r="E2" s="263">
        <v>-1E-3</v>
      </c>
      <c r="F2" s="263">
        <v>0</v>
      </c>
    </row>
    <row r="3" spans="1:6" x14ac:dyDescent="0.2">
      <c r="A3" s="258">
        <v>3</v>
      </c>
      <c r="B3" s="258">
        <v>6239</v>
      </c>
      <c r="C3" s="258" t="s">
        <v>170</v>
      </c>
      <c r="D3" s="259">
        <v>44592.609722222223</v>
      </c>
      <c r="E3" s="263">
        <v>3.4765000000000001</v>
      </c>
      <c r="F3" s="263">
        <v>2.0506096654410447E-2</v>
      </c>
    </row>
    <row r="4" spans="1:6" x14ac:dyDescent="0.2">
      <c r="A4" s="258">
        <v>5</v>
      </c>
      <c r="B4" s="258">
        <v>6241</v>
      </c>
      <c r="C4" s="258" t="s">
        <v>170</v>
      </c>
      <c r="D4" s="259">
        <v>44592.609722222223</v>
      </c>
      <c r="E4" s="263">
        <v>3.4264999999999999</v>
      </c>
      <c r="F4" s="263">
        <v>8.5559920523572253E-2</v>
      </c>
    </row>
    <row r="5" spans="1:6" x14ac:dyDescent="0.2">
      <c r="A5" s="258">
        <v>7</v>
      </c>
      <c r="B5" s="258">
        <v>6242</v>
      </c>
      <c r="C5" s="258" t="s">
        <v>170</v>
      </c>
      <c r="D5" s="259">
        <v>44592.611111111109</v>
      </c>
      <c r="E5" s="263">
        <v>3.2655000000000003</v>
      </c>
      <c r="F5" s="263">
        <v>3.6062445840514351E-2</v>
      </c>
    </row>
    <row r="6" spans="1:6" x14ac:dyDescent="0.2">
      <c r="A6" s="258">
        <v>9</v>
      </c>
      <c r="B6" s="258" t="s">
        <v>163</v>
      </c>
      <c r="C6" s="258" t="s">
        <v>170</v>
      </c>
      <c r="D6" s="259">
        <v>44592.611111111109</v>
      </c>
      <c r="E6" s="263">
        <v>4.5344999999999995</v>
      </c>
      <c r="F6" s="263">
        <v>4.1719300090007051E-2</v>
      </c>
    </row>
    <row r="7" spans="1:6" x14ac:dyDescent="0.2">
      <c r="A7" s="258">
        <v>11</v>
      </c>
      <c r="B7" s="258">
        <v>6246</v>
      </c>
      <c r="C7" s="258" t="s">
        <v>170</v>
      </c>
      <c r="D7" s="259">
        <v>44592.611805555556</v>
      </c>
      <c r="E7" s="263">
        <v>3.1559999999999997</v>
      </c>
      <c r="F7" s="263">
        <v>1.6970562748477469E-2</v>
      </c>
    </row>
    <row r="8" spans="1:6" x14ac:dyDescent="0.2">
      <c r="A8" s="258">
        <v>13</v>
      </c>
      <c r="B8" s="258">
        <v>6249</v>
      </c>
      <c r="C8" s="258" t="s">
        <v>170</v>
      </c>
      <c r="D8" s="259">
        <v>44592.612500000003</v>
      </c>
      <c r="E8" s="263">
        <v>3.2314999999999996</v>
      </c>
      <c r="F8" s="263">
        <v>7.0710678118646967E-4</v>
      </c>
    </row>
    <row r="9" spans="1:6" x14ac:dyDescent="0.2">
      <c r="A9" s="258">
        <v>15</v>
      </c>
      <c r="B9" s="258">
        <v>6250</v>
      </c>
      <c r="C9" s="258" t="s">
        <v>170</v>
      </c>
      <c r="D9" s="259">
        <v>44592.612500000003</v>
      </c>
      <c r="E9" s="263">
        <v>2.8330000000000002</v>
      </c>
      <c r="F9" s="263">
        <v>1.2727922061358024E-2</v>
      </c>
    </row>
    <row r="10" spans="1:6" x14ac:dyDescent="0.2">
      <c r="A10" s="258">
        <v>17</v>
      </c>
      <c r="B10" s="258">
        <v>6253</v>
      </c>
      <c r="C10" s="258" t="s">
        <v>170</v>
      </c>
      <c r="D10" s="259">
        <v>44592.613194444442</v>
      </c>
      <c r="E10" s="263">
        <v>3.5274999999999999</v>
      </c>
      <c r="F10" s="263">
        <v>5.5861435713737695E-2</v>
      </c>
    </row>
    <row r="11" spans="1:6" x14ac:dyDescent="0.2">
      <c r="A11" s="258">
        <v>19</v>
      </c>
      <c r="B11" s="258">
        <v>6254</v>
      </c>
      <c r="C11" s="258" t="s">
        <v>170</v>
      </c>
      <c r="D11" s="259">
        <v>44592.613888888889</v>
      </c>
      <c r="E11" s="263">
        <v>3.2545000000000002</v>
      </c>
      <c r="F11" s="263">
        <v>4.4547727214751982E-2</v>
      </c>
    </row>
    <row r="12" spans="1:6" x14ac:dyDescent="0.2">
      <c r="A12" s="258">
        <v>21</v>
      </c>
      <c r="B12" s="258">
        <v>6259</v>
      </c>
      <c r="C12" s="258" t="s">
        <v>170</v>
      </c>
      <c r="D12" s="259">
        <v>44592.613888888889</v>
      </c>
      <c r="E12" s="263">
        <v>3.2769999999999997</v>
      </c>
      <c r="F12" s="263">
        <v>7.7781745930520452E-2</v>
      </c>
    </row>
    <row r="13" spans="1:6" x14ac:dyDescent="0.2">
      <c r="A13" s="258">
        <v>23</v>
      </c>
      <c r="B13" s="258">
        <v>6267</v>
      </c>
      <c r="C13" s="258" t="s">
        <v>170</v>
      </c>
      <c r="D13" s="259">
        <v>44592.614583333336</v>
      </c>
      <c r="E13" s="263">
        <v>3.4940000000000007</v>
      </c>
      <c r="F13" s="263">
        <v>4.2426406871192889E-2</v>
      </c>
    </row>
    <row r="14" spans="1:6" x14ac:dyDescent="0.2">
      <c r="A14" s="258">
        <v>25</v>
      </c>
      <c r="B14" s="258">
        <v>6276</v>
      </c>
      <c r="C14" s="258" t="s">
        <v>170</v>
      </c>
      <c r="D14" s="259">
        <v>44592.615277777775</v>
      </c>
      <c r="E14" s="263">
        <v>2.8825000000000003</v>
      </c>
      <c r="F14" s="263">
        <v>5.0204581464244682E-2</v>
      </c>
    </row>
    <row r="15" spans="1:6" x14ac:dyDescent="0.2">
      <c r="A15" s="258">
        <v>27</v>
      </c>
      <c r="B15" s="258">
        <v>6282</v>
      </c>
      <c r="C15" s="258" t="s">
        <v>170</v>
      </c>
      <c r="D15" s="259">
        <v>44592.615277777775</v>
      </c>
      <c r="E15" s="263">
        <v>3.6615000000000002</v>
      </c>
      <c r="F15" s="263">
        <v>3.5355339059329762E-3</v>
      </c>
    </row>
    <row r="16" spans="1:6" x14ac:dyDescent="0.2">
      <c r="A16" s="258">
        <v>29</v>
      </c>
      <c r="B16" s="258">
        <v>6284</v>
      </c>
      <c r="C16" s="258" t="s">
        <v>170</v>
      </c>
      <c r="D16" s="259">
        <v>44592.616666666669</v>
      </c>
      <c r="E16" s="263">
        <v>2.875</v>
      </c>
      <c r="F16" s="263">
        <v>3.9597979746447014E-2</v>
      </c>
    </row>
    <row r="17" spans="1:6" x14ac:dyDescent="0.2">
      <c r="A17" s="258">
        <v>31</v>
      </c>
      <c r="B17" s="258">
        <v>6286</v>
      </c>
      <c r="C17" s="258" t="s">
        <v>170</v>
      </c>
      <c r="D17" s="259">
        <v>44592.616666666669</v>
      </c>
      <c r="E17" s="263">
        <v>3.3544999999999998</v>
      </c>
      <c r="F17" s="263">
        <v>6.576093065034859E-2</v>
      </c>
    </row>
    <row r="18" spans="1:6" x14ac:dyDescent="0.2">
      <c r="A18" s="258">
        <v>33</v>
      </c>
      <c r="B18" s="258" t="s">
        <v>163</v>
      </c>
      <c r="C18" s="258" t="s">
        <v>170</v>
      </c>
      <c r="D18" s="259">
        <v>44592.617361111108</v>
      </c>
      <c r="E18" s="263">
        <v>4.7225000000000001</v>
      </c>
      <c r="F18" s="263">
        <v>5.7275649276110008E-2</v>
      </c>
    </row>
    <row r="19" spans="1:6" x14ac:dyDescent="0.2">
      <c r="A19" s="258">
        <v>35</v>
      </c>
      <c r="B19" s="258">
        <v>6289</v>
      </c>
      <c r="C19" s="258" t="s">
        <v>170</v>
      </c>
      <c r="D19" s="259">
        <v>44592.618055555555</v>
      </c>
      <c r="E19" s="263">
        <v>4.1529999999999996</v>
      </c>
      <c r="F19" s="263">
        <v>1.9798989873223663E-2</v>
      </c>
    </row>
    <row r="20" spans="1:6" x14ac:dyDescent="0.2">
      <c r="A20" s="258">
        <v>37</v>
      </c>
      <c r="B20" s="258">
        <v>6290</v>
      </c>
      <c r="C20" s="258" t="s">
        <v>170</v>
      </c>
      <c r="D20" s="259">
        <v>44592.618055555555</v>
      </c>
      <c r="E20" s="263">
        <v>4.1259999999999994</v>
      </c>
      <c r="F20" s="263">
        <v>7.7781745930520452E-2</v>
      </c>
    </row>
    <row r="21" spans="1:6" x14ac:dyDescent="0.2">
      <c r="A21" s="258">
        <v>39</v>
      </c>
      <c r="B21" s="258">
        <v>6300</v>
      </c>
      <c r="C21" s="258" t="s">
        <v>170</v>
      </c>
      <c r="D21" s="259">
        <v>44592.618750000001</v>
      </c>
      <c r="E21" s="263">
        <v>3.2050000000000001</v>
      </c>
      <c r="F21" s="263">
        <v>2.4041630560342794E-2</v>
      </c>
    </row>
    <row r="22" spans="1:6" x14ac:dyDescent="0.2">
      <c r="A22" s="258">
        <v>41</v>
      </c>
      <c r="B22" s="258">
        <v>6309</v>
      </c>
      <c r="C22" s="258" t="s">
        <v>170</v>
      </c>
      <c r="D22" s="259">
        <v>44592.618750000001</v>
      </c>
      <c r="E22" s="263">
        <v>3.3005000000000004</v>
      </c>
      <c r="F22" s="263">
        <v>1.7677669529663625E-2</v>
      </c>
    </row>
    <row r="23" spans="1:6" x14ac:dyDescent="0.2">
      <c r="A23" s="258">
        <v>43</v>
      </c>
      <c r="B23" s="258">
        <v>6310</v>
      </c>
      <c r="C23" s="258" t="s">
        <v>170</v>
      </c>
      <c r="D23" s="259">
        <v>44592.619444444441</v>
      </c>
      <c r="E23" s="263">
        <v>3.6125000000000007</v>
      </c>
      <c r="F23" s="263">
        <v>7.2831998462214539E-2</v>
      </c>
    </row>
    <row r="24" spans="1:6" x14ac:dyDescent="0.2">
      <c r="A24" s="258">
        <v>45</v>
      </c>
      <c r="B24" s="258">
        <v>6320</v>
      </c>
      <c r="C24" s="258" t="s">
        <v>170</v>
      </c>
      <c r="D24" s="259">
        <v>44592.620138888888</v>
      </c>
      <c r="E24" s="263">
        <v>3.9145000000000003</v>
      </c>
      <c r="F24" s="263">
        <v>6.3639610306788549E-3</v>
      </c>
    </row>
    <row r="25" spans="1:6" x14ac:dyDescent="0.2">
      <c r="A25" s="258">
        <v>47</v>
      </c>
      <c r="B25" s="258">
        <v>6321</v>
      </c>
      <c r="C25" s="258" t="s">
        <v>170</v>
      </c>
      <c r="D25" s="259">
        <v>44592.620833333334</v>
      </c>
      <c r="E25" s="263">
        <v>3.86</v>
      </c>
      <c r="F25" s="263">
        <v>1.8384776310850094E-2</v>
      </c>
    </row>
    <row r="26" spans="1:6" x14ac:dyDescent="0.2">
      <c r="A26" s="258">
        <v>49</v>
      </c>
      <c r="B26" s="258">
        <v>6327</v>
      </c>
      <c r="C26" s="258" t="s">
        <v>170</v>
      </c>
      <c r="D26" s="259">
        <v>44592.621527777781</v>
      </c>
      <c r="E26" s="263">
        <v>2.7065000000000001</v>
      </c>
      <c r="F26" s="263">
        <v>1.2020815280171239E-2</v>
      </c>
    </row>
    <row r="28" spans="1:6" ht="30" x14ac:dyDescent="0.2">
      <c r="A28" s="257" t="s">
        <v>166</v>
      </c>
      <c r="B28" s="257" t="s">
        <v>6</v>
      </c>
      <c r="C28" s="257" t="s">
        <v>167</v>
      </c>
      <c r="D28" s="257" t="s">
        <v>134</v>
      </c>
      <c r="E28" s="257" t="s">
        <v>4</v>
      </c>
      <c r="F28" s="257" t="s">
        <v>7</v>
      </c>
    </row>
    <row r="29" spans="1:6" ht="25.5" x14ac:dyDescent="0.2">
      <c r="A29" s="258">
        <v>1</v>
      </c>
      <c r="B29" s="258" t="s">
        <v>171</v>
      </c>
      <c r="C29" s="258" t="s">
        <v>170</v>
      </c>
      <c r="D29" s="259">
        <v>44592.629861111112</v>
      </c>
      <c r="E29" s="263">
        <v>-1E-3</v>
      </c>
      <c r="F29" s="263">
        <v>1.414213562373095E-3</v>
      </c>
    </row>
    <row r="30" spans="1:6" x14ac:dyDescent="0.2">
      <c r="A30" s="258">
        <v>4</v>
      </c>
      <c r="B30" s="258">
        <v>6328</v>
      </c>
      <c r="C30" s="258" t="s">
        <v>170</v>
      </c>
      <c r="D30" s="259">
        <v>44592.631249999999</v>
      </c>
      <c r="E30" s="263">
        <v>2.7195</v>
      </c>
      <c r="F30" s="263">
        <v>2.7577164466275145E-2</v>
      </c>
    </row>
    <row r="31" spans="1:6" x14ac:dyDescent="0.2">
      <c r="A31" s="258">
        <v>6</v>
      </c>
      <c r="B31" s="258">
        <v>6330</v>
      </c>
      <c r="C31" s="258" t="s">
        <v>170</v>
      </c>
      <c r="D31" s="259">
        <v>44592.634027777778</v>
      </c>
      <c r="E31" s="263">
        <v>3.4935</v>
      </c>
      <c r="F31" s="263">
        <v>6.2932503525602701E-2</v>
      </c>
    </row>
    <row r="32" spans="1:6" x14ac:dyDescent="0.2">
      <c r="A32" s="258">
        <v>8</v>
      </c>
      <c r="B32" s="258">
        <v>6337</v>
      </c>
      <c r="C32" s="258" t="s">
        <v>170</v>
      </c>
      <c r="D32" s="259">
        <v>44592.634722222225</v>
      </c>
      <c r="E32" s="263">
        <v>3.456</v>
      </c>
      <c r="F32" s="263">
        <v>8.3438600180012215E-2</v>
      </c>
    </row>
    <row r="33" spans="1:6" x14ac:dyDescent="0.2">
      <c r="A33" s="258">
        <v>10</v>
      </c>
      <c r="B33" s="258">
        <v>6342</v>
      </c>
      <c r="C33" s="258" t="s">
        <v>170</v>
      </c>
      <c r="D33" s="259">
        <v>44592.635416666664</v>
      </c>
      <c r="E33" s="263">
        <v>3.093</v>
      </c>
      <c r="F33" s="263">
        <v>3.676955262170082E-2</v>
      </c>
    </row>
    <row r="34" spans="1:6" x14ac:dyDescent="0.2">
      <c r="A34" s="258">
        <v>12</v>
      </c>
      <c r="B34" s="258">
        <v>6351</v>
      </c>
      <c r="C34" s="258" t="s">
        <v>170</v>
      </c>
      <c r="D34" s="259">
        <v>44592.635416666664</v>
      </c>
      <c r="E34" s="263">
        <v>3.9945000000000004</v>
      </c>
      <c r="F34" s="263">
        <v>5.727564927611032E-2</v>
      </c>
    </row>
    <row r="35" spans="1:6" x14ac:dyDescent="0.2">
      <c r="A35" s="258">
        <v>14</v>
      </c>
      <c r="B35" s="258">
        <v>6355</v>
      </c>
      <c r="C35" s="258" t="s">
        <v>170</v>
      </c>
      <c r="D35" s="259">
        <v>44592.636111111111</v>
      </c>
      <c r="E35" s="263">
        <v>3.1955</v>
      </c>
      <c r="F35" s="263">
        <v>1.9091883092037194E-2</v>
      </c>
    </row>
    <row r="36" spans="1:6" x14ac:dyDescent="0.2">
      <c r="A36" s="258" t="s">
        <v>172</v>
      </c>
      <c r="B36" s="258">
        <v>6356</v>
      </c>
      <c r="C36" s="258" t="s">
        <v>170</v>
      </c>
      <c r="D36" s="259">
        <v>44592.636805555558</v>
      </c>
      <c r="E36" s="263">
        <v>3.8925000000000001</v>
      </c>
      <c r="F36" s="263">
        <v>4.4547727214752926E-2</v>
      </c>
    </row>
    <row r="37" spans="1:6" x14ac:dyDescent="0.2">
      <c r="A37" s="258">
        <v>18</v>
      </c>
      <c r="B37" s="258" t="s">
        <v>163</v>
      </c>
      <c r="C37" s="258" t="s">
        <v>170</v>
      </c>
      <c r="D37" s="259">
        <v>44592.637499999997</v>
      </c>
      <c r="E37" s="263">
        <v>4.8350000000000009</v>
      </c>
      <c r="F37" s="263">
        <v>2.5455844122716047E-2</v>
      </c>
    </row>
    <row r="38" spans="1:6" x14ac:dyDescent="0.2">
      <c r="A38" s="258">
        <v>20</v>
      </c>
      <c r="B38" s="258">
        <v>6379</v>
      </c>
      <c r="C38" s="258" t="s">
        <v>170</v>
      </c>
      <c r="D38" s="259">
        <v>44592.638194444444</v>
      </c>
      <c r="E38" s="263">
        <v>2.7505000000000002</v>
      </c>
      <c r="F38" s="263">
        <v>7.778174593052108E-3</v>
      </c>
    </row>
    <row r="39" spans="1:6" x14ac:dyDescent="0.2">
      <c r="A39" s="258">
        <v>22</v>
      </c>
      <c r="B39" s="258">
        <v>6380</v>
      </c>
      <c r="C39" s="258" t="s">
        <v>170</v>
      </c>
      <c r="D39" s="259">
        <v>44592.638888888891</v>
      </c>
      <c r="E39" s="263">
        <v>2.9595000000000002</v>
      </c>
      <c r="F39" s="263">
        <v>3.7476659402887288E-2</v>
      </c>
    </row>
    <row r="40" spans="1:6" x14ac:dyDescent="0.2">
      <c r="A40" s="258">
        <v>24</v>
      </c>
      <c r="B40" s="258">
        <v>6388</v>
      </c>
      <c r="C40" s="258" t="s">
        <v>170</v>
      </c>
      <c r="D40" s="259">
        <v>44592.63958333333</v>
      </c>
      <c r="E40" s="263">
        <v>3.3620000000000001</v>
      </c>
      <c r="F40" s="263">
        <v>4.8083261120685589E-2</v>
      </c>
    </row>
    <row r="41" spans="1:6" x14ac:dyDescent="0.2">
      <c r="A41" s="258">
        <v>26</v>
      </c>
      <c r="B41" s="258">
        <v>6408</v>
      </c>
      <c r="C41" s="258" t="s">
        <v>170</v>
      </c>
      <c r="D41" s="259">
        <v>44592.640277777777</v>
      </c>
      <c r="E41" s="263">
        <v>3.0594999999999999</v>
      </c>
      <c r="F41" s="263">
        <v>6.7175144212722152E-2</v>
      </c>
    </row>
    <row r="42" spans="1:6" x14ac:dyDescent="0.2">
      <c r="A42" s="258">
        <v>28</v>
      </c>
      <c r="B42" s="258">
        <v>6410</v>
      </c>
      <c r="C42" s="258" t="s">
        <v>170</v>
      </c>
      <c r="D42" s="259">
        <v>44592.640972222223</v>
      </c>
      <c r="E42" s="263">
        <v>3.1739999999999999</v>
      </c>
      <c r="F42" s="263">
        <v>5.0911688245431463E-2</v>
      </c>
    </row>
    <row r="43" spans="1:6" x14ac:dyDescent="0.2">
      <c r="A43" s="258">
        <v>30</v>
      </c>
      <c r="B43" s="258">
        <v>6412</v>
      </c>
      <c r="C43" s="258" t="s">
        <v>170</v>
      </c>
      <c r="D43" s="259">
        <v>44592.640972222223</v>
      </c>
      <c r="E43" s="263">
        <v>3.423</v>
      </c>
      <c r="F43" s="263">
        <v>2.8284271247461927E-3</v>
      </c>
    </row>
    <row r="44" spans="1:6" x14ac:dyDescent="0.2">
      <c r="A44" s="258">
        <v>32</v>
      </c>
      <c r="B44" s="258">
        <v>6414</v>
      </c>
      <c r="C44" s="258" t="s">
        <v>170</v>
      </c>
      <c r="D44" s="259">
        <v>44592.64166666667</v>
      </c>
      <c r="E44" s="263">
        <v>3.121</v>
      </c>
      <c r="F44" s="263">
        <v>8.4852813742382644E-3</v>
      </c>
    </row>
    <row r="45" spans="1:6" x14ac:dyDescent="0.2">
      <c r="A45" s="258">
        <v>34</v>
      </c>
      <c r="B45" s="258">
        <v>6415</v>
      </c>
      <c r="C45" s="258" t="s">
        <v>170</v>
      </c>
      <c r="D45" s="259">
        <v>44592.642361111109</v>
      </c>
      <c r="E45" s="263">
        <v>3.2555000000000001</v>
      </c>
      <c r="F45" s="263">
        <v>2.7577164466275769E-2</v>
      </c>
    </row>
    <row r="46" spans="1:6" x14ac:dyDescent="0.2">
      <c r="A46" s="258">
        <v>36</v>
      </c>
      <c r="B46" s="258">
        <v>6417</v>
      </c>
      <c r="C46" s="258" t="s">
        <v>170</v>
      </c>
      <c r="D46" s="259">
        <v>44592.643750000003</v>
      </c>
      <c r="E46" s="263">
        <v>3.2155</v>
      </c>
      <c r="F46" s="263">
        <v>5.3033008588991189E-2</v>
      </c>
    </row>
    <row r="47" spans="1:6" x14ac:dyDescent="0.2">
      <c r="A47" s="258">
        <v>38</v>
      </c>
      <c r="B47" s="258">
        <v>6419</v>
      </c>
      <c r="C47" s="258" t="s">
        <v>170</v>
      </c>
      <c r="D47" s="259">
        <v>44592.643750000003</v>
      </c>
      <c r="E47" s="263">
        <v>3.3475000000000001</v>
      </c>
      <c r="F47" s="263">
        <v>3.5355339059326622E-3</v>
      </c>
    </row>
    <row r="48" spans="1:6" x14ac:dyDescent="0.2">
      <c r="A48" s="258">
        <v>40</v>
      </c>
      <c r="B48" s="258">
        <v>6422</v>
      </c>
      <c r="C48" s="258" t="s">
        <v>170</v>
      </c>
      <c r="D48" s="259">
        <v>44592.644444444442</v>
      </c>
      <c r="E48" s="263">
        <v>3.4470000000000001</v>
      </c>
      <c r="F48" s="263">
        <v>0.1018233764908623</v>
      </c>
    </row>
    <row r="49" spans="1:6" x14ac:dyDescent="0.2">
      <c r="A49" s="258">
        <v>42</v>
      </c>
      <c r="B49" s="258">
        <v>6428</v>
      </c>
      <c r="C49" s="258" t="s">
        <v>170</v>
      </c>
      <c r="D49" s="259">
        <v>44592.645138888889</v>
      </c>
      <c r="E49" s="263">
        <v>3.8895</v>
      </c>
      <c r="F49" s="263">
        <v>8.1317279836453121E-2</v>
      </c>
    </row>
    <row r="50" spans="1:6" x14ac:dyDescent="0.2">
      <c r="A50" s="258">
        <v>44</v>
      </c>
      <c r="B50" s="258">
        <v>6430</v>
      </c>
      <c r="C50" s="258" t="s">
        <v>170</v>
      </c>
      <c r="D50" s="259">
        <v>44592.645138888889</v>
      </c>
      <c r="E50" s="263">
        <v>3.0880000000000001</v>
      </c>
      <c r="F50" s="263">
        <v>2.9698484809835179E-2</v>
      </c>
    </row>
    <row r="51" spans="1:6" x14ac:dyDescent="0.2">
      <c r="A51" s="258">
        <v>46</v>
      </c>
      <c r="B51" s="258">
        <v>6436</v>
      </c>
      <c r="C51" s="258" t="s">
        <v>170</v>
      </c>
      <c r="D51" s="259">
        <v>44592.645833333336</v>
      </c>
      <c r="E51" s="263">
        <v>3.1750000000000003</v>
      </c>
      <c r="F51" s="263">
        <v>1.4142135623735673E-3</v>
      </c>
    </row>
    <row r="52" spans="1:6" x14ac:dyDescent="0.2">
      <c r="A52" s="258">
        <v>48</v>
      </c>
      <c r="B52" s="258">
        <v>6440</v>
      </c>
      <c r="C52" s="258" t="s">
        <v>170</v>
      </c>
      <c r="D52" s="259">
        <v>44592.647222222222</v>
      </c>
      <c r="E52" s="263">
        <v>3.1234999999999999</v>
      </c>
      <c r="F52" s="263">
        <v>1.7677669529663941E-2</v>
      </c>
    </row>
    <row r="53" spans="1:6" x14ac:dyDescent="0.2">
      <c r="A53" s="258">
        <v>50</v>
      </c>
      <c r="B53" s="258" t="s">
        <v>163</v>
      </c>
      <c r="C53" s="258" t="s">
        <v>170</v>
      </c>
      <c r="D53" s="259">
        <v>44592.647222222222</v>
      </c>
      <c r="E53" s="263">
        <v>4.9049999999999994</v>
      </c>
      <c r="F53" s="263">
        <v>2.8284271247461298E-2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73" zoomScale="85" zoomScaleNormal="85" workbookViewId="0">
      <selection activeCell="D113" sqref="D113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8"/>
      <c r="H2" s="6"/>
      <c r="I2" s="2" t="s">
        <v>78</v>
      </c>
      <c r="Q2" s="39"/>
    </row>
    <row r="3" spans="1:20" s="2" customFormat="1" x14ac:dyDescent="0.25">
      <c r="A3" s="2" t="s">
        <v>52</v>
      </c>
      <c r="B3" s="188"/>
      <c r="C3" s="5"/>
      <c r="G3" s="98"/>
      <c r="H3" s="6"/>
      <c r="I3" s="2" t="s">
        <v>86</v>
      </c>
      <c r="Q3" s="39"/>
    </row>
    <row r="4" spans="1:20" s="2" customFormat="1" x14ac:dyDescent="0.25">
      <c r="A4" s="7" t="s">
        <v>22</v>
      </c>
      <c r="B4" s="189"/>
      <c r="C4" s="222" t="s">
        <v>150</v>
      </c>
      <c r="G4" s="98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25">
      <c r="A6" s="7"/>
      <c r="B6" s="2" t="s">
        <v>112</v>
      </c>
      <c r="C6" s="5"/>
      <c r="G6" s="98"/>
      <c r="H6" s="6"/>
      <c r="I6" s="2" t="s">
        <v>67</v>
      </c>
      <c r="Q6" s="39"/>
    </row>
    <row r="7" spans="1:20" s="2" customFormat="1" x14ac:dyDescent="0.25">
      <c r="B7" s="8"/>
      <c r="G7" s="98"/>
      <c r="H7" s="6"/>
      <c r="Q7" s="39"/>
    </row>
    <row r="8" spans="1:20" s="2" customFormat="1" x14ac:dyDescent="0.25">
      <c r="G8" s="98"/>
      <c r="H8" s="6"/>
      <c r="Q8" s="39"/>
    </row>
    <row r="9" spans="1:20" s="2" customFormat="1" x14ac:dyDescent="0.25">
      <c r="B9" s="3"/>
      <c r="G9" s="98"/>
      <c r="H9" s="6"/>
      <c r="Q9" s="39"/>
    </row>
    <row r="10" spans="1:20" s="2" customFormat="1" x14ac:dyDescent="0.25">
      <c r="B10" s="3"/>
      <c r="G10" s="98"/>
      <c r="H10" s="6"/>
      <c r="Q10" s="39"/>
    </row>
    <row r="11" spans="1:20" s="2" customFormat="1" x14ac:dyDescent="0.25">
      <c r="B11" s="3"/>
      <c r="G11" s="98"/>
      <c r="H11" s="6"/>
      <c r="Q11" s="39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5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4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4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1" t="s">
        <v>119</v>
      </c>
      <c r="C15" s="181"/>
      <c r="D15" s="181"/>
      <c r="E15" s="181"/>
      <c r="F15" s="181"/>
      <c r="G15" s="274" t="s">
        <v>143</v>
      </c>
      <c r="H15" s="274"/>
      <c r="J15" s="18"/>
      <c r="K15" s="275" t="s">
        <v>144</v>
      </c>
      <c r="L15" s="275"/>
      <c r="M15" s="275"/>
      <c r="N15" s="274" t="s">
        <v>147</v>
      </c>
      <c r="O15" s="274"/>
      <c r="P15" s="181"/>
      <c r="Q15" s="2" t="s">
        <v>97</v>
      </c>
      <c r="T15" s="183"/>
    </row>
    <row r="16" spans="1:20" ht="15.75" thickBot="1" x14ac:dyDescent="0.3">
      <c r="A16" s="220" t="s">
        <v>142</v>
      </c>
      <c r="B16" s="182" t="s">
        <v>118</v>
      </c>
      <c r="C16" s="12" t="s">
        <v>156</v>
      </c>
      <c r="D16" s="12" t="s">
        <v>157</v>
      </c>
      <c r="E16" s="12" t="s">
        <v>145</v>
      </c>
      <c r="F16" s="12" t="s">
        <v>146</v>
      </c>
      <c r="G16" s="182" t="s">
        <v>4</v>
      </c>
      <c r="H16" s="182" t="s">
        <v>7</v>
      </c>
      <c r="J16" s="18"/>
      <c r="K16" s="182" t="s">
        <v>118</v>
      </c>
      <c r="L16" s="12" t="s">
        <v>145</v>
      </c>
      <c r="M16" s="12" t="s">
        <v>146</v>
      </c>
      <c r="N16" s="182" t="s">
        <v>4</v>
      </c>
      <c r="O16" s="182" t="s">
        <v>7</v>
      </c>
      <c r="Q16" s="3"/>
      <c r="R16" s="3" t="s">
        <v>96</v>
      </c>
    </row>
    <row r="17" spans="1:18" x14ac:dyDescent="0.25">
      <c r="A17" s="6">
        <v>1</v>
      </c>
      <c r="B17" s="232">
        <v>6060</v>
      </c>
      <c r="C17" s="15">
        <v>623</v>
      </c>
      <c r="D17" s="15">
        <v>619</v>
      </c>
      <c r="E17" s="15">
        <f>1.34+(C17/100000)</f>
        <v>1.34623</v>
      </c>
      <c r="F17" s="15">
        <f>1.34+(D17/100000)</f>
        <v>1.34619</v>
      </c>
      <c r="G17" s="180">
        <f>AVERAGE(E17:F17)</f>
        <v>1.3462100000000001</v>
      </c>
      <c r="H17" s="180">
        <f>STDEV(E17:F17)</f>
        <v>2.8284271247490186E-5</v>
      </c>
      <c r="J17" s="18"/>
      <c r="K17" s="15">
        <f t="shared" ref="K17:K40" si="0">B17</f>
        <v>6060</v>
      </c>
      <c r="L17" s="20">
        <f>(E17-1.33329)*6154</f>
        <v>79.632759999999706</v>
      </c>
      <c r="M17" s="20">
        <f>(F17-1.33329)*6154</f>
        <v>79.386599999999461</v>
      </c>
      <c r="N17" s="114">
        <f>AVERAGE(L17:M17)</f>
        <v>79.509679999999577</v>
      </c>
      <c r="O17" s="66">
        <f t="shared" ref="O17" si="1">STDEV(L17:M17)</f>
        <v>0.17406140525705366</v>
      </c>
      <c r="Q17" s="3"/>
      <c r="R17" s="3" t="s">
        <v>113</v>
      </c>
    </row>
    <row r="18" spans="1:18" x14ac:dyDescent="0.25">
      <c r="A18" s="6">
        <v>2</v>
      </c>
      <c r="B18" s="234">
        <v>6061</v>
      </c>
      <c r="C18" s="15">
        <v>611</v>
      </c>
      <c r="D18" s="15">
        <v>608</v>
      </c>
      <c r="E18" s="15">
        <f t="shared" ref="E18:E112" si="2">1.34+(C18/100000)</f>
        <v>1.3461100000000001</v>
      </c>
      <c r="F18" s="15">
        <f t="shared" ref="F18:F112" si="3">1.34+(D18/100000)</f>
        <v>1.3460800000000002</v>
      </c>
      <c r="G18" s="180">
        <f t="shared" ref="G18:G112" si="4">AVERAGE(E18:F18)</f>
        <v>1.346095</v>
      </c>
      <c r="H18" s="180">
        <f t="shared" ref="H18:H112" si="5">STDEV(E18:F18)</f>
        <v>2.1213203435578389E-5</v>
      </c>
      <c r="J18" s="18"/>
      <c r="K18" s="15">
        <f t="shared" si="0"/>
        <v>6061</v>
      </c>
      <c r="L18" s="20">
        <f t="shared" ref="L18:L81" si="6">(E18-1.33329)*6154</f>
        <v>78.894280000000336</v>
      </c>
      <c r="M18" s="20">
        <f t="shared" ref="M18:M81" si="7">(F18-1.33329)*6154</f>
        <v>78.709660000000483</v>
      </c>
      <c r="N18" s="114">
        <f t="shared" ref="N18:N81" si="8">AVERAGE(L18:M18)</f>
        <v>78.801970000000409</v>
      </c>
      <c r="O18" s="66">
        <f t="shared" ref="O18:O81" si="9">STDEV(L18:M18)</f>
        <v>0.13054605394255661</v>
      </c>
      <c r="Q18" s="3"/>
      <c r="R18" s="3" t="s">
        <v>98</v>
      </c>
    </row>
    <row r="19" spans="1:18" x14ac:dyDescent="0.25">
      <c r="A19" s="6">
        <v>3</v>
      </c>
      <c r="B19" s="234">
        <v>6071</v>
      </c>
      <c r="C19" s="15">
        <v>641</v>
      </c>
      <c r="D19" s="15">
        <v>638</v>
      </c>
      <c r="E19" s="15">
        <f t="shared" si="2"/>
        <v>1.3464100000000001</v>
      </c>
      <c r="F19" s="15">
        <f t="shared" si="3"/>
        <v>1.3463800000000001</v>
      </c>
      <c r="G19" s="180">
        <f t="shared" si="4"/>
        <v>1.3463950000000002</v>
      </c>
      <c r="H19" s="180">
        <f t="shared" si="5"/>
        <v>2.1213203435578389E-5</v>
      </c>
      <c r="J19" s="18"/>
      <c r="K19" s="15">
        <f t="shared" si="0"/>
        <v>6071</v>
      </c>
      <c r="L19" s="20">
        <f t="shared" si="6"/>
        <v>80.740480000000133</v>
      </c>
      <c r="M19" s="20">
        <f t="shared" si="7"/>
        <v>80.55586000000028</v>
      </c>
      <c r="N19" s="114">
        <f t="shared" si="8"/>
        <v>80.648170000000206</v>
      </c>
      <c r="O19" s="66">
        <f t="shared" si="9"/>
        <v>0.13054605394255661</v>
      </c>
      <c r="P19" s="186"/>
      <c r="Q19" s="3"/>
      <c r="R19" s="3" t="s">
        <v>114</v>
      </c>
    </row>
    <row r="20" spans="1:18" x14ac:dyDescent="0.25">
      <c r="A20" s="6">
        <v>4</v>
      </c>
      <c r="B20" s="234">
        <v>6072</v>
      </c>
      <c r="C20" s="15">
        <v>624</v>
      </c>
      <c r="D20" s="15">
        <v>621</v>
      </c>
      <c r="E20" s="15">
        <f t="shared" si="2"/>
        <v>1.3462400000000001</v>
      </c>
      <c r="F20" s="15">
        <f t="shared" si="3"/>
        <v>1.3462100000000001</v>
      </c>
      <c r="G20" s="180">
        <f t="shared" si="4"/>
        <v>1.346225</v>
      </c>
      <c r="H20" s="180">
        <f t="shared" si="5"/>
        <v>2.1213203435578389E-5</v>
      </c>
      <c r="J20" s="18"/>
      <c r="K20" s="15">
        <f t="shared" si="0"/>
        <v>6072</v>
      </c>
      <c r="L20" s="20">
        <f t="shared" si="6"/>
        <v>79.694300000000112</v>
      </c>
      <c r="M20" s="20">
        <f t="shared" si="7"/>
        <v>79.509680000000259</v>
      </c>
      <c r="N20" s="114">
        <f t="shared" si="8"/>
        <v>79.601990000000185</v>
      </c>
      <c r="O20" s="66">
        <f t="shared" si="9"/>
        <v>0.13054605394255661</v>
      </c>
      <c r="R20" s="13"/>
    </row>
    <row r="21" spans="1:18" x14ac:dyDescent="0.25">
      <c r="A21" s="6">
        <v>5</v>
      </c>
      <c r="B21" s="234">
        <v>6074</v>
      </c>
      <c r="C21" s="15">
        <v>594</v>
      </c>
      <c r="D21" s="15">
        <v>591</v>
      </c>
      <c r="E21" s="15">
        <f t="shared" si="2"/>
        <v>1.3459400000000001</v>
      </c>
      <c r="F21" s="15">
        <f t="shared" si="3"/>
        <v>1.3459100000000002</v>
      </c>
      <c r="G21" s="180">
        <f t="shared" si="4"/>
        <v>1.3459250000000003</v>
      </c>
      <c r="H21" s="180">
        <f t="shared" si="5"/>
        <v>2.1213203435578389E-5</v>
      </c>
      <c r="J21" s="18"/>
      <c r="K21" s="15">
        <f t="shared" si="0"/>
        <v>6074</v>
      </c>
      <c r="L21" s="20">
        <f t="shared" si="6"/>
        <v>77.848100000000315</v>
      </c>
      <c r="M21" s="20">
        <f t="shared" si="7"/>
        <v>77.663480000000462</v>
      </c>
      <c r="N21" s="114">
        <f t="shared" si="8"/>
        <v>77.755790000000388</v>
      </c>
      <c r="O21" s="66">
        <f t="shared" si="9"/>
        <v>0.13054605394255661</v>
      </c>
      <c r="R21" s="13"/>
    </row>
    <row r="22" spans="1:18" x14ac:dyDescent="0.25">
      <c r="A22" s="6">
        <v>6</v>
      </c>
      <c r="B22" s="234">
        <v>6079</v>
      </c>
      <c r="C22" s="15">
        <v>610</v>
      </c>
      <c r="D22" s="15">
        <v>608</v>
      </c>
      <c r="E22" s="15">
        <f t="shared" si="2"/>
        <v>1.3461000000000001</v>
      </c>
      <c r="F22" s="15">
        <f t="shared" si="3"/>
        <v>1.3460800000000002</v>
      </c>
      <c r="G22" s="180">
        <f t="shared" si="4"/>
        <v>1.3460900000000002</v>
      </c>
      <c r="H22" s="180">
        <f t="shared" si="5"/>
        <v>1.4142135623666588E-5</v>
      </c>
      <c r="J22" s="18"/>
      <c r="K22" s="15">
        <f t="shared" si="0"/>
        <v>6079</v>
      </c>
      <c r="L22" s="20">
        <f t="shared" si="6"/>
        <v>78.83273999999993</v>
      </c>
      <c r="M22" s="20">
        <f t="shared" si="7"/>
        <v>78.709660000000483</v>
      </c>
      <c r="N22" s="114">
        <f t="shared" si="8"/>
        <v>78.771200000000206</v>
      </c>
      <c r="O22" s="66">
        <f t="shared" si="9"/>
        <v>8.7030702628049531E-2</v>
      </c>
      <c r="R22" s="13"/>
    </row>
    <row r="23" spans="1:18" x14ac:dyDescent="0.25">
      <c r="A23" s="6">
        <v>7</v>
      </c>
      <c r="B23" s="234">
        <v>6086</v>
      </c>
      <c r="C23" s="15">
        <v>629</v>
      </c>
      <c r="D23" s="15">
        <v>625</v>
      </c>
      <c r="E23" s="15">
        <f t="shared" si="2"/>
        <v>1.34629</v>
      </c>
      <c r="F23" s="15">
        <f t="shared" si="3"/>
        <v>1.3462500000000002</v>
      </c>
      <c r="G23" s="180">
        <f t="shared" si="4"/>
        <v>1.3462700000000001</v>
      </c>
      <c r="H23" s="180">
        <f t="shared" si="5"/>
        <v>2.8284271247333177E-5</v>
      </c>
      <c r="J23" s="18"/>
      <c r="K23" s="15">
        <f t="shared" si="0"/>
        <v>6086</v>
      </c>
      <c r="L23" s="20">
        <f t="shared" si="6"/>
        <v>80.001999999999384</v>
      </c>
      <c r="M23" s="20">
        <f t="shared" si="7"/>
        <v>79.755840000000504</v>
      </c>
      <c r="N23" s="114">
        <f t="shared" si="8"/>
        <v>79.878919999999937</v>
      </c>
      <c r="O23" s="66">
        <f t="shared" si="9"/>
        <v>0.17406140525608901</v>
      </c>
      <c r="R23" s="13"/>
    </row>
    <row r="24" spans="1:18" x14ac:dyDescent="0.25">
      <c r="A24" s="6">
        <v>8</v>
      </c>
      <c r="B24" s="234">
        <v>6088</v>
      </c>
      <c r="C24" s="15">
        <v>616</v>
      </c>
      <c r="D24" s="15">
        <v>613</v>
      </c>
      <c r="E24" s="15">
        <f t="shared" si="2"/>
        <v>1.34616</v>
      </c>
      <c r="F24" s="15">
        <f t="shared" si="3"/>
        <v>1.34613</v>
      </c>
      <c r="G24" s="180">
        <f t="shared" si="4"/>
        <v>1.3461449999999999</v>
      </c>
      <c r="H24" s="180">
        <f t="shared" si="5"/>
        <v>2.1213203435578389E-5</v>
      </c>
      <c r="J24" s="18"/>
      <c r="K24" s="15">
        <f t="shared" si="0"/>
        <v>6088</v>
      </c>
      <c r="L24" s="20">
        <f t="shared" si="6"/>
        <v>79.201979999999608</v>
      </c>
      <c r="M24" s="20">
        <f t="shared" si="7"/>
        <v>79.017359999999769</v>
      </c>
      <c r="N24" s="114">
        <f t="shared" si="8"/>
        <v>79.109669999999682</v>
      </c>
      <c r="O24" s="66">
        <f t="shared" si="9"/>
        <v>0.13054605394254656</v>
      </c>
      <c r="R24" s="13"/>
    </row>
    <row r="25" spans="1:18" x14ac:dyDescent="0.25">
      <c r="A25" s="6">
        <v>9</v>
      </c>
      <c r="B25" s="234">
        <v>6089</v>
      </c>
      <c r="C25" s="15">
        <v>591</v>
      </c>
      <c r="D25" s="15">
        <v>586</v>
      </c>
      <c r="E25" s="15">
        <f t="shared" si="2"/>
        <v>1.3459100000000002</v>
      </c>
      <c r="F25" s="15">
        <f t="shared" si="3"/>
        <v>1.3458600000000001</v>
      </c>
      <c r="G25" s="180">
        <f t="shared" si="4"/>
        <v>1.345885</v>
      </c>
      <c r="H25" s="180">
        <f t="shared" si="5"/>
        <v>3.535533905940199E-5</v>
      </c>
      <c r="J25" s="18"/>
      <c r="K25" s="15">
        <f t="shared" si="0"/>
        <v>6089</v>
      </c>
      <c r="L25" s="20">
        <f t="shared" si="6"/>
        <v>77.663480000000462</v>
      </c>
      <c r="M25" s="20">
        <f t="shared" si="7"/>
        <v>77.355779999999811</v>
      </c>
      <c r="N25" s="114">
        <f t="shared" si="8"/>
        <v>77.509630000000129</v>
      </c>
      <c r="O25" s="66">
        <f t="shared" si="9"/>
        <v>0.21757675657156078</v>
      </c>
      <c r="R25" s="2" t="s">
        <v>89</v>
      </c>
    </row>
    <row r="26" spans="1:18" x14ac:dyDescent="0.25">
      <c r="A26" s="6">
        <v>10</v>
      </c>
      <c r="B26" s="234">
        <v>6091</v>
      </c>
      <c r="C26" s="15">
        <v>596</v>
      </c>
      <c r="D26" s="15">
        <v>592</v>
      </c>
      <c r="E26" s="15">
        <f t="shared" si="2"/>
        <v>1.34596</v>
      </c>
      <c r="F26" s="15">
        <f t="shared" si="3"/>
        <v>1.34592</v>
      </c>
      <c r="G26" s="180">
        <f t="shared" si="4"/>
        <v>1.3459400000000001</v>
      </c>
      <c r="H26" s="180">
        <f t="shared" si="5"/>
        <v>2.8284271247490186E-5</v>
      </c>
      <c r="J26" s="18"/>
      <c r="K26" s="15">
        <f t="shared" si="0"/>
        <v>6091</v>
      </c>
      <c r="L26" s="20">
        <f t="shared" si="6"/>
        <v>77.971179999999748</v>
      </c>
      <c r="M26" s="20">
        <f t="shared" si="7"/>
        <v>77.725019999999503</v>
      </c>
      <c r="N26" s="114">
        <f t="shared" si="8"/>
        <v>77.848099999999619</v>
      </c>
      <c r="O26" s="66">
        <f t="shared" si="9"/>
        <v>0.17406140525705366</v>
      </c>
      <c r="R26" s="3" t="s">
        <v>90</v>
      </c>
    </row>
    <row r="27" spans="1:18" x14ac:dyDescent="0.25">
      <c r="A27" s="6">
        <v>11</v>
      </c>
      <c r="B27" s="234">
        <v>6092</v>
      </c>
      <c r="C27" s="15">
        <v>644</v>
      </c>
      <c r="D27" s="15">
        <v>640</v>
      </c>
      <c r="E27" s="15">
        <f t="shared" si="2"/>
        <v>1.3464400000000001</v>
      </c>
      <c r="F27" s="15">
        <f t="shared" si="3"/>
        <v>1.3464</v>
      </c>
      <c r="G27" s="180">
        <f t="shared" si="4"/>
        <v>1.3464200000000002</v>
      </c>
      <c r="H27" s="180">
        <f t="shared" si="5"/>
        <v>2.8284271247490186E-5</v>
      </c>
      <c r="J27" s="18"/>
      <c r="K27" s="15">
        <f t="shared" si="0"/>
        <v>6092</v>
      </c>
      <c r="L27" s="20">
        <f t="shared" si="6"/>
        <v>80.925099999999972</v>
      </c>
      <c r="M27" s="20">
        <f t="shared" si="7"/>
        <v>80.678939999999727</v>
      </c>
      <c r="N27" s="114">
        <f t="shared" si="8"/>
        <v>80.802019999999857</v>
      </c>
      <c r="O27" s="66">
        <f t="shared" si="9"/>
        <v>0.17406140525705366</v>
      </c>
      <c r="R27" s="3" t="s">
        <v>115</v>
      </c>
    </row>
    <row r="28" spans="1:18" x14ac:dyDescent="0.25">
      <c r="A28" s="6">
        <v>12</v>
      </c>
      <c r="B28" s="234">
        <v>6095</v>
      </c>
      <c r="C28" s="15">
        <v>611</v>
      </c>
      <c r="D28" s="15">
        <v>605</v>
      </c>
      <c r="E28" s="15">
        <f t="shared" si="2"/>
        <v>1.3461100000000001</v>
      </c>
      <c r="F28" s="15">
        <f t="shared" si="3"/>
        <v>1.34605</v>
      </c>
      <c r="G28" s="180">
        <f t="shared" si="4"/>
        <v>1.3460800000000002</v>
      </c>
      <c r="H28" s="180">
        <f t="shared" si="5"/>
        <v>4.2426406871313784E-5</v>
      </c>
      <c r="J28" s="18"/>
      <c r="K28" s="15">
        <f t="shared" si="0"/>
        <v>6095</v>
      </c>
      <c r="L28" s="20">
        <f t="shared" si="6"/>
        <v>78.894280000000336</v>
      </c>
      <c r="M28" s="20">
        <f t="shared" si="7"/>
        <v>78.525039999999279</v>
      </c>
      <c r="N28" s="114">
        <f t="shared" si="8"/>
        <v>78.709659999999815</v>
      </c>
      <c r="O28" s="66">
        <f t="shared" si="9"/>
        <v>0.26109210788606785</v>
      </c>
      <c r="R28" s="13"/>
    </row>
    <row r="29" spans="1:18" x14ac:dyDescent="0.25">
      <c r="A29" s="6">
        <v>13</v>
      </c>
      <c r="B29" s="234">
        <v>6096</v>
      </c>
      <c r="C29" s="15">
        <v>646</v>
      </c>
      <c r="D29" s="15">
        <v>644</v>
      </c>
      <c r="E29" s="15">
        <f t="shared" si="2"/>
        <v>1.34646</v>
      </c>
      <c r="F29" s="15">
        <f t="shared" si="3"/>
        <v>1.3464400000000001</v>
      </c>
      <c r="G29" s="180">
        <f t="shared" si="4"/>
        <v>1.3464499999999999</v>
      </c>
      <c r="H29" s="180">
        <f t="shared" si="5"/>
        <v>1.4142135623666588E-5</v>
      </c>
      <c r="J29" s="18"/>
      <c r="K29" s="15">
        <f t="shared" si="0"/>
        <v>6096</v>
      </c>
      <c r="L29" s="20">
        <f t="shared" si="6"/>
        <v>81.048179999999405</v>
      </c>
      <c r="M29" s="20">
        <f t="shared" si="7"/>
        <v>80.925099999999972</v>
      </c>
      <c r="N29" s="114">
        <f t="shared" si="8"/>
        <v>80.986639999999682</v>
      </c>
      <c r="O29" s="66">
        <f t="shared" si="9"/>
        <v>8.7030702628039483E-2</v>
      </c>
      <c r="R29" s="13"/>
    </row>
    <row r="30" spans="1:18" x14ac:dyDescent="0.25">
      <c r="A30" s="6">
        <v>14</v>
      </c>
      <c r="B30" s="234">
        <v>6098</v>
      </c>
      <c r="C30" s="15">
        <v>637</v>
      </c>
      <c r="D30" s="15">
        <v>632</v>
      </c>
      <c r="E30" s="15">
        <f t="shared" si="2"/>
        <v>1.3463700000000001</v>
      </c>
      <c r="F30" s="15">
        <f t="shared" si="3"/>
        <v>1.3463200000000002</v>
      </c>
      <c r="G30" s="180">
        <f t="shared" si="4"/>
        <v>1.3463450000000001</v>
      </c>
      <c r="H30" s="180">
        <f t="shared" si="5"/>
        <v>3.5355339059244978E-5</v>
      </c>
      <c r="J30" s="18"/>
      <c r="K30" s="15">
        <f t="shared" si="0"/>
        <v>6098</v>
      </c>
      <c r="L30" s="20">
        <f t="shared" si="6"/>
        <v>80.494319999999874</v>
      </c>
      <c r="M30" s="20">
        <f t="shared" si="7"/>
        <v>80.186620000000602</v>
      </c>
      <c r="N30" s="114">
        <f t="shared" si="8"/>
        <v>80.340470000000238</v>
      </c>
      <c r="O30" s="66">
        <f t="shared" si="9"/>
        <v>0.21757675657058606</v>
      </c>
      <c r="R30" s="13"/>
    </row>
    <row r="31" spans="1:18" x14ac:dyDescent="0.25">
      <c r="A31" s="6">
        <v>15</v>
      </c>
      <c r="B31" s="234">
        <v>6103</v>
      </c>
      <c r="C31" s="15">
        <v>624</v>
      </c>
      <c r="D31" s="48">
        <v>619</v>
      </c>
      <c r="E31" s="15">
        <f t="shared" si="2"/>
        <v>1.3462400000000001</v>
      </c>
      <c r="F31" s="15">
        <f t="shared" si="3"/>
        <v>1.34619</v>
      </c>
      <c r="G31" s="180">
        <f t="shared" si="4"/>
        <v>1.3462149999999999</v>
      </c>
      <c r="H31" s="180">
        <f t="shared" si="5"/>
        <v>3.535533905940199E-5</v>
      </c>
      <c r="J31" s="18"/>
      <c r="K31" s="15">
        <f t="shared" si="0"/>
        <v>6103</v>
      </c>
      <c r="L31" s="20">
        <f t="shared" si="6"/>
        <v>79.694300000000112</v>
      </c>
      <c r="M31" s="20">
        <f t="shared" si="7"/>
        <v>79.386599999999461</v>
      </c>
      <c r="N31" s="114">
        <f t="shared" si="8"/>
        <v>79.540449999999794</v>
      </c>
      <c r="O31" s="66">
        <f t="shared" si="9"/>
        <v>0.21757675657156078</v>
      </c>
      <c r="R31" s="13"/>
    </row>
    <row r="32" spans="1:18" ht="15.75" thickBot="1" x14ac:dyDescent="0.3">
      <c r="A32" s="6">
        <v>16</v>
      </c>
      <c r="B32" s="236" t="s">
        <v>161</v>
      </c>
      <c r="C32" s="15">
        <v>634</v>
      </c>
      <c r="D32" s="48">
        <v>634</v>
      </c>
      <c r="E32" s="15">
        <f t="shared" si="2"/>
        <v>1.3463400000000001</v>
      </c>
      <c r="F32" s="15">
        <f t="shared" si="3"/>
        <v>1.3463400000000001</v>
      </c>
      <c r="G32" s="180">
        <f t="shared" si="4"/>
        <v>1.3463400000000001</v>
      </c>
      <c r="H32" s="180">
        <f t="shared" si="5"/>
        <v>0</v>
      </c>
      <c r="J32" s="18"/>
      <c r="K32" s="15" t="str">
        <f t="shared" si="0"/>
        <v>Tradition Malt Check</v>
      </c>
      <c r="L32" s="20">
        <f t="shared" si="6"/>
        <v>80.309700000000035</v>
      </c>
      <c r="M32" s="20">
        <f t="shared" si="7"/>
        <v>80.309700000000035</v>
      </c>
      <c r="N32" s="114">
        <f t="shared" si="8"/>
        <v>80.309700000000035</v>
      </c>
      <c r="O32" s="66">
        <f t="shared" si="9"/>
        <v>0</v>
      </c>
      <c r="R32" s="13"/>
    </row>
    <row r="33" spans="1:18" x14ac:dyDescent="0.25">
      <c r="A33" s="6">
        <v>17</v>
      </c>
      <c r="B33" s="232">
        <v>6112</v>
      </c>
      <c r="C33" s="48">
        <v>591</v>
      </c>
      <c r="D33" s="48">
        <v>588</v>
      </c>
      <c r="E33" s="15">
        <f t="shared" si="2"/>
        <v>1.3459100000000002</v>
      </c>
      <c r="F33" s="15">
        <f t="shared" si="3"/>
        <v>1.3458800000000002</v>
      </c>
      <c r="G33" s="180">
        <f t="shared" si="4"/>
        <v>1.3458950000000001</v>
      </c>
      <c r="H33" s="180">
        <f t="shared" si="5"/>
        <v>2.1213203435578389E-5</v>
      </c>
      <c r="J33" s="18"/>
      <c r="K33" s="15">
        <f t="shared" si="0"/>
        <v>6112</v>
      </c>
      <c r="L33" s="20">
        <f t="shared" si="6"/>
        <v>77.663480000000462</v>
      </c>
      <c r="M33" s="20">
        <f t="shared" si="7"/>
        <v>77.478860000000623</v>
      </c>
      <c r="N33" s="114">
        <f t="shared" si="8"/>
        <v>77.571170000000535</v>
      </c>
      <c r="O33" s="66">
        <f t="shared" si="9"/>
        <v>0.13054605394254656</v>
      </c>
      <c r="R33" s="13"/>
    </row>
    <row r="34" spans="1:18" x14ac:dyDescent="0.25">
      <c r="A34" s="6">
        <v>18</v>
      </c>
      <c r="B34" s="234">
        <v>6114</v>
      </c>
      <c r="C34" s="48">
        <v>628</v>
      </c>
      <c r="D34" s="48">
        <v>626</v>
      </c>
      <c r="E34" s="15">
        <f t="shared" si="2"/>
        <v>1.3462800000000001</v>
      </c>
      <c r="F34" s="15">
        <f t="shared" si="3"/>
        <v>1.34626</v>
      </c>
      <c r="G34" s="180">
        <f t="shared" si="4"/>
        <v>1.3462700000000001</v>
      </c>
      <c r="H34" s="180">
        <f t="shared" si="5"/>
        <v>1.41421356238236E-5</v>
      </c>
      <c r="J34" s="18"/>
      <c r="K34" s="15">
        <f t="shared" si="0"/>
        <v>6114</v>
      </c>
      <c r="L34" s="20">
        <f t="shared" si="6"/>
        <v>79.940460000000357</v>
      </c>
      <c r="M34" s="20">
        <f t="shared" si="7"/>
        <v>79.817379999999545</v>
      </c>
      <c r="N34" s="114">
        <f t="shared" si="8"/>
        <v>79.878919999999951</v>
      </c>
      <c r="O34" s="66">
        <f t="shared" si="9"/>
        <v>8.7030702629014189E-2</v>
      </c>
      <c r="R34" s="13"/>
    </row>
    <row r="35" spans="1:18" x14ac:dyDescent="0.25">
      <c r="A35" s="6">
        <v>19</v>
      </c>
      <c r="B35" s="234">
        <v>6119</v>
      </c>
      <c r="C35" s="48">
        <v>623</v>
      </c>
      <c r="D35" s="48">
        <v>618</v>
      </c>
      <c r="E35" s="15">
        <f t="shared" si="2"/>
        <v>1.34623</v>
      </c>
      <c r="F35" s="15">
        <f t="shared" si="3"/>
        <v>1.3461800000000002</v>
      </c>
      <c r="G35" s="180">
        <f t="shared" si="4"/>
        <v>1.3462050000000001</v>
      </c>
      <c r="H35" s="180">
        <f t="shared" si="5"/>
        <v>3.5355339059244978E-5</v>
      </c>
      <c r="J35" s="18"/>
      <c r="K35" s="15">
        <f t="shared" si="0"/>
        <v>6119</v>
      </c>
      <c r="L35" s="20">
        <f t="shared" si="6"/>
        <v>79.632759999999706</v>
      </c>
      <c r="M35" s="20">
        <f t="shared" si="7"/>
        <v>79.32506000000042</v>
      </c>
      <c r="N35" s="114">
        <f t="shared" si="8"/>
        <v>79.47891000000007</v>
      </c>
      <c r="O35" s="66">
        <f t="shared" si="9"/>
        <v>0.21757675657059611</v>
      </c>
      <c r="R35" s="13"/>
    </row>
    <row r="36" spans="1:18" x14ac:dyDescent="0.25">
      <c r="A36" s="6">
        <v>20</v>
      </c>
      <c r="B36" s="234">
        <v>6120</v>
      </c>
      <c r="C36" s="48">
        <v>613</v>
      </c>
      <c r="D36" s="48">
        <v>610</v>
      </c>
      <c r="E36" s="15">
        <f t="shared" si="2"/>
        <v>1.34613</v>
      </c>
      <c r="F36" s="15">
        <f t="shared" si="3"/>
        <v>1.3461000000000001</v>
      </c>
      <c r="G36" s="180">
        <f t="shared" si="4"/>
        <v>1.3461150000000002</v>
      </c>
      <c r="H36" s="180">
        <f t="shared" si="5"/>
        <v>2.1213203435578389E-5</v>
      </c>
      <c r="J36" s="18"/>
      <c r="K36" s="15">
        <f t="shared" si="0"/>
        <v>6120</v>
      </c>
      <c r="L36" s="20">
        <f t="shared" si="6"/>
        <v>79.017359999999769</v>
      </c>
      <c r="M36" s="20">
        <f t="shared" si="7"/>
        <v>78.83273999999993</v>
      </c>
      <c r="N36" s="114">
        <f t="shared" si="8"/>
        <v>78.925049999999857</v>
      </c>
      <c r="O36" s="66">
        <f t="shared" si="9"/>
        <v>0.13054605394254656</v>
      </c>
      <c r="R36" s="13"/>
    </row>
    <row r="37" spans="1:18" x14ac:dyDescent="0.25">
      <c r="A37" s="6">
        <v>21</v>
      </c>
      <c r="B37" s="234">
        <v>6121</v>
      </c>
      <c r="C37" s="48">
        <v>627</v>
      </c>
      <c r="D37" s="48">
        <v>625</v>
      </c>
      <c r="E37" s="15">
        <f t="shared" si="2"/>
        <v>1.3462700000000001</v>
      </c>
      <c r="F37" s="15">
        <f t="shared" si="3"/>
        <v>1.3462500000000002</v>
      </c>
      <c r="G37" s="180">
        <f t="shared" si="4"/>
        <v>1.34626</v>
      </c>
      <c r="H37" s="180">
        <f t="shared" si="5"/>
        <v>1.4142135623666588E-5</v>
      </c>
      <c r="J37" s="18"/>
      <c r="K37" s="15">
        <f t="shared" si="0"/>
        <v>6121</v>
      </c>
      <c r="L37" s="20">
        <f t="shared" si="6"/>
        <v>79.878919999999951</v>
      </c>
      <c r="M37" s="20">
        <f t="shared" si="7"/>
        <v>79.755840000000504</v>
      </c>
      <c r="N37" s="114">
        <f t="shared" si="8"/>
        <v>79.817380000000227</v>
      </c>
      <c r="O37" s="66">
        <f t="shared" si="9"/>
        <v>8.7030702628049531E-2</v>
      </c>
      <c r="R37" s="13"/>
    </row>
    <row r="38" spans="1:18" x14ac:dyDescent="0.25">
      <c r="A38" s="6">
        <v>22</v>
      </c>
      <c r="B38" s="234">
        <v>6122</v>
      </c>
      <c r="C38" s="48">
        <v>597</v>
      </c>
      <c r="D38" s="48">
        <v>595</v>
      </c>
      <c r="E38" s="15">
        <f t="shared" si="2"/>
        <v>1.3459700000000001</v>
      </c>
      <c r="F38" s="15">
        <f t="shared" si="3"/>
        <v>1.34595</v>
      </c>
      <c r="G38" s="180">
        <f t="shared" si="4"/>
        <v>1.34596</v>
      </c>
      <c r="H38" s="180">
        <f t="shared" si="5"/>
        <v>1.41421356238236E-5</v>
      </c>
      <c r="J38" s="18"/>
      <c r="K38" s="15">
        <f t="shared" si="0"/>
        <v>6122</v>
      </c>
      <c r="L38" s="20">
        <f t="shared" si="6"/>
        <v>78.032720000000154</v>
      </c>
      <c r="M38" s="20">
        <f t="shared" si="7"/>
        <v>77.909639999999342</v>
      </c>
      <c r="N38" s="114">
        <f t="shared" si="8"/>
        <v>77.971179999999748</v>
      </c>
      <c r="O38" s="66">
        <f t="shared" si="9"/>
        <v>8.7030702629014189E-2</v>
      </c>
      <c r="R38" s="13"/>
    </row>
    <row r="39" spans="1:18" x14ac:dyDescent="0.25">
      <c r="A39" s="6">
        <v>23</v>
      </c>
      <c r="B39" s="234">
        <v>6128</v>
      </c>
      <c r="C39" s="48">
        <v>614</v>
      </c>
      <c r="D39" s="48">
        <v>612</v>
      </c>
      <c r="E39" s="15">
        <f t="shared" si="2"/>
        <v>1.3461400000000001</v>
      </c>
      <c r="F39" s="15">
        <f t="shared" si="3"/>
        <v>1.34612</v>
      </c>
      <c r="G39" s="180">
        <f t="shared" si="4"/>
        <v>1.34613</v>
      </c>
      <c r="H39" s="180">
        <f t="shared" si="5"/>
        <v>1.41421356238236E-5</v>
      </c>
      <c r="J39" s="18"/>
      <c r="K39" s="15">
        <f t="shared" si="0"/>
        <v>6128</v>
      </c>
      <c r="L39" s="20">
        <f t="shared" si="6"/>
        <v>79.078900000000175</v>
      </c>
      <c r="M39" s="20">
        <f t="shared" si="7"/>
        <v>78.955819999999363</v>
      </c>
      <c r="N39" s="114">
        <f t="shared" si="8"/>
        <v>79.017359999999769</v>
      </c>
      <c r="O39" s="66">
        <f t="shared" si="9"/>
        <v>8.7030702629014189E-2</v>
      </c>
      <c r="R39" s="13"/>
    </row>
    <row r="40" spans="1:18" x14ac:dyDescent="0.25">
      <c r="A40" s="6">
        <v>24</v>
      </c>
      <c r="B40" s="234">
        <v>6132</v>
      </c>
      <c r="C40" s="48">
        <v>636</v>
      </c>
      <c r="D40" s="48">
        <v>632</v>
      </c>
      <c r="E40" s="15">
        <f t="shared" si="2"/>
        <v>1.34636</v>
      </c>
      <c r="F40" s="15">
        <f t="shared" si="3"/>
        <v>1.3463200000000002</v>
      </c>
      <c r="G40" s="180">
        <f t="shared" si="4"/>
        <v>1.3463400000000001</v>
      </c>
      <c r="H40" s="180">
        <f t="shared" si="5"/>
        <v>2.8284271247333177E-5</v>
      </c>
      <c r="J40" s="18"/>
      <c r="K40" s="15">
        <f t="shared" si="0"/>
        <v>6132</v>
      </c>
      <c r="L40" s="20">
        <f t="shared" si="6"/>
        <v>80.432779999999482</v>
      </c>
      <c r="M40" s="20">
        <f t="shared" si="7"/>
        <v>80.186620000000602</v>
      </c>
      <c r="N40" s="114">
        <f t="shared" si="8"/>
        <v>80.309700000000049</v>
      </c>
      <c r="O40" s="66">
        <f t="shared" si="9"/>
        <v>0.17406140525608901</v>
      </c>
      <c r="R40" s="13"/>
    </row>
    <row r="41" spans="1:18" x14ac:dyDescent="0.25">
      <c r="A41" s="6">
        <v>25</v>
      </c>
      <c r="B41" s="234">
        <v>6136</v>
      </c>
      <c r="C41" s="48">
        <v>630</v>
      </c>
      <c r="D41" s="48">
        <v>627</v>
      </c>
      <c r="E41" s="15">
        <f t="shared" si="2"/>
        <v>1.3463000000000001</v>
      </c>
      <c r="F41" s="15">
        <f t="shared" si="3"/>
        <v>1.3462700000000001</v>
      </c>
      <c r="G41" s="180">
        <f t="shared" si="4"/>
        <v>1.346285</v>
      </c>
      <c r="H41" s="180">
        <f t="shared" si="5"/>
        <v>2.1213203435578389E-5</v>
      </c>
      <c r="J41" s="18"/>
      <c r="K41" s="15">
        <f t="shared" ref="K41:K88" si="10">B41</f>
        <v>6136</v>
      </c>
      <c r="L41" s="20">
        <f t="shared" si="6"/>
        <v>80.06353999999979</v>
      </c>
      <c r="M41" s="20">
        <f t="shared" si="7"/>
        <v>79.878919999999951</v>
      </c>
      <c r="N41" s="114">
        <f t="shared" si="8"/>
        <v>79.971229999999878</v>
      </c>
      <c r="O41" s="66">
        <f t="shared" si="9"/>
        <v>0.13054605394254656</v>
      </c>
      <c r="P41" s="18"/>
      <c r="Q41" s="15"/>
    </row>
    <row r="42" spans="1:18" x14ac:dyDescent="0.25">
      <c r="A42" s="6">
        <v>26</v>
      </c>
      <c r="B42" s="234">
        <v>6137</v>
      </c>
      <c r="C42" s="48">
        <v>618</v>
      </c>
      <c r="D42" s="48">
        <v>615</v>
      </c>
      <c r="E42" s="15">
        <f t="shared" si="2"/>
        <v>1.3461800000000002</v>
      </c>
      <c r="F42" s="15">
        <f t="shared" si="3"/>
        <v>1.3461500000000002</v>
      </c>
      <c r="G42" s="180">
        <f t="shared" si="4"/>
        <v>1.3461650000000001</v>
      </c>
      <c r="H42" s="180">
        <f t="shared" si="5"/>
        <v>2.1213203435578389E-5</v>
      </c>
      <c r="J42" s="18"/>
      <c r="K42" s="15">
        <f t="shared" si="10"/>
        <v>6137</v>
      </c>
      <c r="L42" s="20">
        <f t="shared" si="6"/>
        <v>79.32506000000042</v>
      </c>
      <c r="M42" s="20">
        <f t="shared" si="7"/>
        <v>79.140440000000581</v>
      </c>
      <c r="N42" s="114">
        <f t="shared" si="8"/>
        <v>79.232750000000493</v>
      </c>
      <c r="O42" s="66">
        <f t="shared" si="9"/>
        <v>0.13054605394254656</v>
      </c>
      <c r="P42" s="18"/>
      <c r="Q42" s="15"/>
    </row>
    <row r="43" spans="1:18" x14ac:dyDescent="0.25">
      <c r="A43" s="6">
        <v>27</v>
      </c>
      <c r="B43" s="234">
        <v>6145</v>
      </c>
      <c r="C43" s="48">
        <v>605</v>
      </c>
      <c r="D43" s="48">
        <v>603</v>
      </c>
      <c r="E43" s="15">
        <f t="shared" si="2"/>
        <v>1.34605</v>
      </c>
      <c r="F43" s="15">
        <f t="shared" si="3"/>
        <v>1.3460300000000001</v>
      </c>
      <c r="G43" s="180">
        <f t="shared" si="4"/>
        <v>1.3460399999999999</v>
      </c>
      <c r="H43" s="180">
        <f t="shared" si="5"/>
        <v>1.4142135623666588E-5</v>
      </c>
      <c r="J43" s="18"/>
      <c r="K43" s="15">
        <f t="shared" si="10"/>
        <v>6145</v>
      </c>
      <c r="L43" s="20">
        <f t="shared" si="6"/>
        <v>78.525039999999279</v>
      </c>
      <c r="M43" s="20">
        <f t="shared" si="7"/>
        <v>78.401959999999832</v>
      </c>
      <c r="N43" s="114">
        <f t="shared" si="8"/>
        <v>78.463499999999556</v>
      </c>
      <c r="O43" s="66">
        <f t="shared" si="9"/>
        <v>8.7030702628049531E-2</v>
      </c>
      <c r="P43" s="18"/>
      <c r="Q43" s="15"/>
    </row>
    <row r="44" spans="1:18" x14ac:dyDescent="0.25">
      <c r="A44" s="6">
        <v>28</v>
      </c>
      <c r="B44" s="234">
        <v>6146</v>
      </c>
      <c r="C44" s="48">
        <v>632</v>
      </c>
      <c r="D44" s="48">
        <v>628</v>
      </c>
      <c r="E44" s="15">
        <f t="shared" si="2"/>
        <v>1.3463200000000002</v>
      </c>
      <c r="F44" s="15">
        <f t="shared" si="3"/>
        <v>1.3462800000000001</v>
      </c>
      <c r="G44" s="180">
        <f t="shared" si="4"/>
        <v>1.3463000000000003</v>
      </c>
      <c r="H44" s="180">
        <f t="shared" si="5"/>
        <v>2.8284271247490186E-5</v>
      </c>
      <c r="J44" s="18"/>
      <c r="K44" s="15">
        <f t="shared" si="10"/>
        <v>6146</v>
      </c>
      <c r="L44" s="20">
        <f t="shared" si="6"/>
        <v>80.186620000000602</v>
      </c>
      <c r="M44" s="20">
        <f t="shared" si="7"/>
        <v>79.940460000000357</v>
      </c>
      <c r="N44" s="114">
        <f t="shared" si="8"/>
        <v>80.063540000000472</v>
      </c>
      <c r="O44" s="66">
        <f t="shared" si="9"/>
        <v>0.17406140525705366</v>
      </c>
      <c r="P44" s="18"/>
      <c r="Q44" s="15"/>
    </row>
    <row r="45" spans="1:18" x14ac:dyDescent="0.25">
      <c r="A45" s="6">
        <v>29</v>
      </c>
      <c r="B45" s="234">
        <v>6147</v>
      </c>
      <c r="C45" s="48">
        <v>600</v>
      </c>
      <c r="D45" s="48">
        <v>595</v>
      </c>
      <c r="E45" s="15">
        <f t="shared" si="2"/>
        <v>1.3460000000000001</v>
      </c>
      <c r="F45" s="15">
        <f t="shared" si="3"/>
        <v>1.34595</v>
      </c>
      <c r="G45" s="180">
        <f t="shared" si="4"/>
        <v>1.3459750000000001</v>
      </c>
      <c r="H45" s="180">
        <f t="shared" si="5"/>
        <v>3.535533905940199E-5</v>
      </c>
      <c r="J45" s="18"/>
      <c r="K45" s="15">
        <f t="shared" si="10"/>
        <v>6147</v>
      </c>
      <c r="L45" s="20">
        <f t="shared" si="6"/>
        <v>78.217339999999993</v>
      </c>
      <c r="M45" s="20">
        <f t="shared" si="7"/>
        <v>77.909639999999342</v>
      </c>
      <c r="N45" s="114">
        <f t="shared" si="8"/>
        <v>78.063489999999661</v>
      </c>
      <c r="O45" s="66">
        <f t="shared" si="9"/>
        <v>0.21757675657156078</v>
      </c>
      <c r="P45" s="18"/>
      <c r="Q45" s="15"/>
    </row>
    <row r="46" spans="1:18" x14ac:dyDescent="0.25">
      <c r="A46" s="6">
        <v>30</v>
      </c>
      <c r="B46" s="234">
        <v>6154</v>
      </c>
      <c r="C46" s="48">
        <v>640</v>
      </c>
      <c r="D46" s="48">
        <v>635</v>
      </c>
      <c r="E46" s="15">
        <f t="shared" si="2"/>
        <v>1.3464</v>
      </c>
      <c r="F46" s="15">
        <f t="shared" si="3"/>
        <v>1.3463500000000002</v>
      </c>
      <c r="G46" s="180">
        <f t="shared" si="4"/>
        <v>1.3463750000000001</v>
      </c>
      <c r="H46" s="180">
        <f t="shared" si="5"/>
        <v>3.5355339059244978E-5</v>
      </c>
      <c r="J46" s="18"/>
      <c r="K46" s="15">
        <f t="shared" si="10"/>
        <v>6154</v>
      </c>
      <c r="L46" s="20">
        <f t="shared" si="6"/>
        <v>80.678939999999727</v>
      </c>
      <c r="M46" s="20">
        <f t="shared" si="7"/>
        <v>80.371240000000441</v>
      </c>
      <c r="N46" s="114">
        <f t="shared" si="8"/>
        <v>80.525090000000091</v>
      </c>
      <c r="O46" s="66">
        <f t="shared" si="9"/>
        <v>0.21757675657059611</v>
      </c>
      <c r="P46" s="18"/>
      <c r="Q46" s="15"/>
    </row>
    <row r="47" spans="1:18" x14ac:dyDescent="0.25">
      <c r="A47" s="6">
        <v>31</v>
      </c>
      <c r="B47" s="234">
        <v>6160</v>
      </c>
      <c r="C47" s="48">
        <v>640</v>
      </c>
      <c r="D47" s="48">
        <v>635</v>
      </c>
      <c r="E47" s="15">
        <f t="shared" si="2"/>
        <v>1.3464</v>
      </c>
      <c r="F47" s="15">
        <f t="shared" si="3"/>
        <v>1.3463500000000002</v>
      </c>
      <c r="G47" s="180">
        <f t="shared" si="4"/>
        <v>1.3463750000000001</v>
      </c>
      <c r="H47" s="180">
        <f t="shared" si="5"/>
        <v>3.5355339059244978E-5</v>
      </c>
      <c r="J47" s="18"/>
      <c r="K47" s="15">
        <f t="shared" si="10"/>
        <v>6160</v>
      </c>
      <c r="L47" s="20">
        <f t="shared" si="6"/>
        <v>80.678939999999727</v>
      </c>
      <c r="M47" s="20">
        <f t="shared" si="7"/>
        <v>80.371240000000441</v>
      </c>
      <c r="N47" s="114">
        <f t="shared" si="8"/>
        <v>80.525090000000091</v>
      </c>
      <c r="O47" s="66">
        <f t="shared" si="9"/>
        <v>0.21757675657059611</v>
      </c>
      <c r="P47" s="18"/>
      <c r="Q47" s="15"/>
    </row>
    <row r="48" spans="1:18" ht="15.75" thickBot="1" x14ac:dyDescent="0.3">
      <c r="A48" s="6">
        <v>32</v>
      </c>
      <c r="B48" s="236" t="s">
        <v>161</v>
      </c>
      <c r="C48" s="48">
        <v>632</v>
      </c>
      <c r="D48" s="48">
        <v>629</v>
      </c>
      <c r="E48" s="15">
        <f t="shared" si="2"/>
        <v>1.3463200000000002</v>
      </c>
      <c r="F48" s="15">
        <f t="shared" si="3"/>
        <v>1.34629</v>
      </c>
      <c r="G48" s="180">
        <f t="shared" si="4"/>
        <v>1.3463050000000001</v>
      </c>
      <c r="H48" s="180">
        <f t="shared" si="5"/>
        <v>2.1213203435735399E-5</v>
      </c>
      <c r="J48" s="18"/>
      <c r="K48" s="15" t="str">
        <f t="shared" si="10"/>
        <v>Tradition Malt Check</v>
      </c>
      <c r="L48" s="20">
        <f t="shared" si="6"/>
        <v>80.186620000000602</v>
      </c>
      <c r="M48" s="20">
        <f t="shared" si="7"/>
        <v>80.001999999999384</v>
      </c>
      <c r="N48" s="114">
        <f t="shared" si="8"/>
        <v>80.094309999999993</v>
      </c>
      <c r="O48" s="66">
        <f t="shared" si="9"/>
        <v>0.13054605394352128</v>
      </c>
      <c r="P48" s="18"/>
      <c r="Q48" s="15"/>
    </row>
    <row r="49" spans="1:17" x14ac:dyDescent="0.25">
      <c r="A49" s="6">
        <v>33</v>
      </c>
      <c r="B49" s="232">
        <v>6164</v>
      </c>
      <c r="C49" s="48">
        <v>609</v>
      </c>
      <c r="D49" s="48">
        <v>605</v>
      </c>
      <c r="E49" s="15">
        <f t="shared" si="2"/>
        <v>1.34609</v>
      </c>
      <c r="F49" s="15">
        <f t="shared" si="3"/>
        <v>1.34605</v>
      </c>
      <c r="G49" s="180">
        <f t="shared" si="4"/>
        <v>1.3460700000000001</v>
      </c>
      <c r="H49" s="180">
        <f t="shared" si="5"/>
        <v>2.8284271247490186E-5</v>
      </c>
      <c r="J49" s="18"/>
      <c r="K49" s="15">
        <f t="shared" si="10"/>
        <v>6164</v>
      </c>
      <c r="L49" s="20">
        <f t="shared" si="6"/>
        <v>78.771199999999524</v>
      </c>
      <c r="M49" s="20">
        <f t="shared" si="7"/>
        <v>78.525039999999279</v>
      </c>
      <c r="N49" s="114">
        <f t="shared" si="8"/>
        <v>78.648119999999409</v>
      </c>
      <c r="O49" s="66">
        <f t="shared" si="9"/>
        <v>0.17406140525705366</v>
      </c>
      <c r="P49" s="18"/>
      <c r="Q49" s="15"/>
    </row>
    <row r="50" spans="1:17" x14ac:dyDescent="0.25">
      <c r="A50" s="6">
        <v>34</v>
      </c>
      <c r="B50" s="234">
        <v>6176</v>
      </c>
      <c r="C50" s="48">
        <v>610</v>
      </c>
      <c r="D50" s="48">
        <v>607</v>
      </c>
      <c r="E50" s="15">
        <f t="shared" si="2"/>
        <v>1.3461000000000001</v>
      </c>
      <c r="F50" s="15">
        <f t="shared" si="3"/>
        <v>1.3460700000000001</v>
      </c>
      <c r="G50" s="180">
        <f t="shared" si="4"/>
        <v>1.346085</v>
      </c>
      <c r="H50" s="180">
        <f t="shared" si="5"/>
        <v>2.1213203435578389E-5</v>
      </c>
      <c r="J50" s="18"/>
      <c r="K50" s="15">
        <f t="shared" si="10"/>
        <v>6176</v>
      </c>
      <c r="L50" s="20">
        <f t="shared" si="6"/>
        <v>78.83273999999993</v>
      </c>
      <c r="M50" s="20">
        <f t="shared" si="7"/>
        <v>78.648120000000077</v>
      </c>
      <c r="N50" s="114">
        <f t="shared" si="8"/>
        <v>78.740430000000003</v>
      </c>
      <c r="O50" s="66">
        <f t="shared" si="9"/>
        <v>0.13054605394255661</v>
      </c>
      <c r="P50" s="18"/>
      <c r="Q50" s="15"/>
    </row>
    <row r="51" spans="1:17" x14ac:dyDescent="0.25">
      <c r="A51" s="6">
        <v>35</v>
      </c>
      <c r="B51" s="234">
        <v>6178</v>
      </c>
      <c r="C51" s="48">
        <v>644</v>
      </c>
      <c r="D51" s="48">
        <v>641</v>
      </c>
      <c r="E51" s="15">
        <f t="shared" si="2"/>
        <v>1.3464400000000001</v>
      </c>
      <c r="F51" s="15">
        <f t="shared" si="3"/>
        <v>1.3464100000000001</v>
      </c>
      <c r="G51" s="180">
        <f t="shared" si="4"/>
        <v>1.346425</v>
      </c>
      <c r="H51" s="180">
        <f t="shared" si="5"/>
        <v>2.1213203435578389E-5</v>
      </c>
      <c r="J51" s="18"/>
      <c r="K51" s="15">
        <f t="shared" si="10"/>
        <v>6178</v>
      </c>
      <c r="L51" s="20">
        <f t="shared" si="6"/>
        <v>80.925099999999972</v>
      </c>
      <c r="M51" s="20">
        <f t="shared" si="7"/>
        <v>80.740480000000133</v>
      </c>
      <c r="N51" s="114">
        <f t="shared" si="8"/>
        <v>80.832790000000045</v>
      </c>
      <c r="O51" s="66">
        <f t="shared" si="9"/>
        <v>0.13054605394254656</v>
      </c>
      <c r="P51" s="18"/>
      <c r="Q51" s="15"/>
    </row>
    <row r="52" spans="1:17" x14ac:dyDescent="0.25">
      <c r="A52" s="6">
        <v>36</v>
      </c>
      <c r="B52" s="234">
        <v>6181</v>
      </c>
      <c r="C52" s="48">
        <v>591</v>
      </c>
      <c r="D52" s="48">
        <v>587</v>
      </c>
      <c r="E52" s="15">
        <f t="shared" si="2"/>
        <v>1.3459100000000002</v>
      </c>
      <c r="F52" s="15">
        <f t="shared" si="3"/>
        <v>1.3458700000000001</v>
      </c>
      <c r="G52" s="180">
        <f t="shared" si="4"/>
        <v>1.3458900000000003</v>
      </c>
      <c r="H52" s="180">
        <f t="shared" si="5"/>
        <v>2.8284271247490186E-5</v>
      </c>
      <c r="J52" s="18"/>
      <c r="K52" s="15">
        <f t="shared" si="10"/>
        <v>6181</v>
      </c>
      <c r="L52" s="20">
        <f t="shared" si="6"/>
        <v>77.663480000000462</v>
      </c>
      <c r="M52" s="20">
        <f t="shared" si="7"/>
        <v>77.417320000000217</v>
      </c>
      <c r="N52" s="114">
        <f t="shared" si="8"/>
        <v>77.540400000000346</v>
      </c>
      <c r="O52" s="66">
        <f t="shared" si="9"/>
        <v>0.17406140525705366</v>
      </c>
      <c r="P52" s="18"/>
      <c r="Q52" s="15"/>
    </row>
    <row r="53" spans="1:17" x14ac:dyDescent="0.25">
      <c r="A53" s="6">
        <v>37</v>
      </c>
      <c r="B53" s="234">
        <v>6183</v>
      </c>
      <c r="C53" s="48">
        <v>624</v>
      </c>
      <c r="D53" s="48">
        <v>617</v>
      </c>
      <c r="E53" s="15">
        <f t="shared" si="2"/>
        <v>1.3462400000000001</v>
      </c>
      <c r="F53" s="15">
        <f t="shared" si="3"/>
        <v>1.3461700000000001</v>
      </c>
      <c r="G53" s="180">
        <f t="shared" si="4"/>
        <v>1.3462050000000001</v>
      </c>
      <c r="H53" s="180">
        <f t="shared" si="5"/>
        <v>4.9497474683068572E-5</v>
      </c>
      <c r="J53" s="18"/>
      <c r="K53" s="15">
        <f t="shared" si="10"/>
        <v>6183</v>
      </c>
      <c r="L53" s="20">
        <f t="shared" si="6"/>
        <v>79.694300000000112</v>
      </c>
      <c r="M53" s="20">
        <f t="shared" si="7"/>
        <v>79.263520000000014</v>
      </c>
      <c r="N53" s="114">
        <f t="shared" si="8"/>
        <v>79.47891000000007</v>
      </c>
      <c r="O53" s="66">
        <f t="shared" si="9"/>
        <v>0.3046074591996103</v>
      </c>
      <c r="P53" s="18"/>
      <c r="Q53" s="15"/>
    </row>
    <row r="54" spans="1:17" x14ac:dyDescent="0.25">
      <c r="A54" s="6">
        <v>38</v>
      </c>
      <c r="B54" s="234">
        <v>6184</v>
      </c>
      <c r="C54" s="48">
        <v>643</v>
      </c>
      <c r="D54" s="48">
        <v>642</v>
      </c>
      <c r="E54" s="15">
        <f t="shared" si="2"/>
        <v>1.34643</v>
      </c>
      <c r="F54" s="15">
        <f t="shared" si="3"/>
        <v>1.3464200000000002</v>
      </c>
      <c r="G54" s="180">
        <f t="shared" si="4"/>
        <v>1.346425</v>
      </c>
      <c r="H54" s="180">
        <f t="shared" si="5"/>
        <v>7.0710678117547895E-6</v>
      </c>
      <c r="J54" s="18"/>
      <c r="K54" s="15">
        <f t="shared" si="10"/>
        <v>6184</v>
      </c>
      <c r="L54" s="20">
        <f t="shared" si="6"/>
        <v>80.863559999999566</v>
      </c>
      <c r="M54" s="20">
        <f t="shared" si="7"/>
        <v>80.802020000000525</v>
      </c>
      <c r="N54" s="114">
        <f t="shared" si="8"/>
        <v>80.832790000000045</v>
      </c>
      <c r="O54" s="66">
        <f t="shared" si="9"/>
        <v>4.3515351313542429E-2</v>
      </c>
      <c r="P54" s="18"/>
      <c r="Q54" s="15"/>
    </row>
    <row r="55" spans="1:17" x14ac:dyDescent="0.25">
      <c r="A55" s="6">
        <v>39</v>
      </c>
      <c r="B55" s="234">
        <v>6188</v>
      </c>
      <c r="C55" s="48">
        <v>596</v>
      </c>
      <c r="D55" s="48">
        <v>594</v>
      </c>
      <c r="E55" s="15">
        <f t="shared" si="2"/>
        <v>1.34596</v>
      </c>
      <c r="F55" s="15">
        <f t="shared" si="3"/>
        <v>1.3459400000000001</v>
      </c>
      <c r="G55" s="180">
        <f t="shared" si="4"/>
        <v>1.3459500000000002</v>
      </c>
      <c r="H55" s="180">
        <f t="shared" si="5"/>
        <v>1.4142135623666588E-5</v>
      </c>
      <c r="J55" s="18"/>
      <c r="K55" s="15">
        <f t="shared" si="10"/>
        <v>6188</v>
      </c>
      <c r="L55" s="20">
        <f t="shared" si="6"/>
        <v>77.971179999999748</v>
      </c>
      <c r="M55" s="20">
        <f t="shared" si="7"/>
        <v>77.848100000000315</v>
      </c>
      <c r="N55" s="114">
        <f t="shared" si="8"/>
        <v>77.909640000000024</v>
      </c>
      <c r="O55" s="66">
        <f t="shared" si="9"/>
        <v>8.7030702628039483E-2</v>
      </c>
      <c r="P55" s="18"/>
    </row>
    <row r="56" spans="1:17" x14ac:dyDescent="0.25">
      <c r="A56" s="6">
        <v>40</v>
      </c>
      <c r="B56" s="234">
        <v>6190</v>
      </c>
      <c r="C56" s="48">
        <v>575</v>
      </c>
      <c r="D56" s="48">
        <v>574</v>
      </c>
      <c r="E56" s="15">
        <f t="shared" si="2"/>
        <v>1.34575</v>
      </c>
      <c r="F56" s="15">
        <f t="shared" si="3"/>
        <v>1.3457400000000002</v>
      </c>
      <c r="G56" s="180">
        <f t="shared" si="4"/>
        <v>1.345745</v>
      </c>
      <c r="H56" s="180">
        <f t="shared" si="5"/>
        <v>7.0710678117547895E-6</v>
      </c>
      <c r="J56" s="18"/>
      <c r="K56" s="15">
        <f t="shared" si="10"/>
        <v>6190</v>
      </c>
      <c r="L56" s="20">
        <f t="shared" si="6"/>
        <v>76.678839999999482</v>
      </c>
      <c r="M56" s="20">
        <f t="shared" si="7"/>
        <v>76.617300000000441</v>
      </c>
      <c r="N56" s="114">
        <f t="shared" si="8"/>
        <v>76.648069999999962</v>
      </c>
      <c r="O56" s="66">
        <f t="shared" si="9"/>
        <v>4.3515351313542429E-2</v>
      </c>
      <c r="P56" s="18"/>
    </row>
    <row r="57" spans="1:17" x14ac:dyDescent="0.25">
      <c r="A57" s="6">
        <v>41</v>
      </c>
      <c r="B57" s="234">
        <v>6204</v>
      </c>
      <c r="C57" s="48">
        <v>631</v>
      </c>
      <c r="D57" s="48">
        <v>629</v>
      </c>
      <c r="E57" s="15">
        <f t="shared" si="2"/>
        <v>1.3463100000000001</v>
      </c>
      <c r="F57" s="15">
        <f t="shared" si="3"/>
        <v>1.34629</v>
      </c>
      <c r="G57" s="180">
        <f t="shared" si="4"/>
        <v>1.3463000000000001</v>
      </c>
      <c r="H57" s="180">
        <f t="shared" si="5"/>
        <v>1.41421356238236E-5</v>
      </c>
      <c r="J57" s="18"/>
      <c r="K57" s="15">
        <f t="shared" si="10"/>
        <v>6204</v>
      </c>
      <c r="L57" s="20">
        <f t="shared" si="6"/>
        <v>80.125080000000196</v>
      </c>
      <c r="M57" s="20">
        <f t="shared" si="7"/>
        <v>80.001999999999384</v>
      </c>
      <c r="N57" s="114">
        <f t="shared" si="8"/>
        <v>80.06353999999979</v>
      </c>
      <c r="O57" s="66">
        <f t="shared" si="9"/>
        <v>8.7030702629014189E-2</v>
      </c>
      <c r="P57" s="18"/>
    </row>
    <row r="58" spans="1:17" x14ac:dyDescent="0.25">
      <c r="A58" s="6">
        <v>42</v>
      </c>
      <c r="B58" s="234">
        <v>6208</v>
      </c>
      <c r="C58" s="48">
        <v>634</v>
      </c>
      <c r="D58" s="48">
        <v>629</v>
      </c>
      <c r="E58" s="15">
        <f t="shared" si="2"/>
        <v>1.3463400000000001</v>
      </c>
      <c r="F58" s="15">
        <f t="shared" si="3"/>
        <v>1.34629</v>
      </c>
      <c r="G58" s="180">
        <f t="shared" si="4"/>
        <v>1.3463150000000002</v>
      </c>
      <c r="H58" s="180">
        <f t="shared" si="5"/>
        <v>3.535533905940199E-5</v>
      </c>
      <c r="J58" s="18"/>
      <c r="K58" s="15">
        <f t="shared" si="10"/>
        <v>6208</v>
      </c>
      <c r="L58" s="20">
        <f t="shared" si="6"/>
        <v>80.309700000000035</v>
      </c>
      <c r="M58" s="20">
        <f t="shared" si="7"/>
        <v>80.001999999999384</v>
      </c>
      <c r="N58" s="114">
        <f t="shared" si="8"/>
        <v>80.155849999999703</v>
      </c>
      <c r="O58" s="66">
        <f t="shared" si="9"/>
        <v>0.21757675657156078</v>
      </c>
      <c r="P58" s="18"/>
    </row>
    <row r="59" spans="1:17" x14ac:dyDescent="0.25">
      <c r="A59" s="6">
        <v>43</v>
      </c>
      <c r="B59" s="234">
        <v>6224</v>
      </c>
      <c r="C59" s="48">
        <v>598</v>
      </c>
      <c r="D59" s="48">
        <v>593</v>
      </c>
      <c r="E59" s="15">
        <f t="shared" si="2"/>
        <v>1.3459800000000002</v>
      </c>
      <c r="F59" s="15">
        <f t="shared" si="3"/>
        <v>1.3459300000000001</v>
      </c>
      <c r="G59" s="180">
        <f t="shared" si="4"/>
        <v>1.345955</v>
      </c>
      <c r="H59" s="180">
        <f t="shared" si="5"/>
        <v>3.535533905940199E-5</v>
      </c>
      <c r="J59" s="18"/>
      <c r="K59" s="15">
        <f t="shared" si="10"/>
        <v>6224</v>
      </c>
      <c r="L59" s="20">
        <f t="shared" si="6"/>
        <v>78.09426000000056</v>
      </c>
      <c r="M59" s="20">
        <f t="shared" si="7"/>
        <v>77.786559999999909</v>
      </c>
      <c r="N59" s="114">
        <f t="shared" si="8"/>
        <v>77.940410000000242</v>
      </c>
      <c r="O59" s="66">
        <f t="shared" si="9"/>
        <v>0.21757675657156078</v>
      </c>
    </row>
    <row r="60" spans="1:17" x14ac:dyDescent="0.25">
      <c r="A60" s="6">
        <v>44</v>
      </c>
      <c r="B60" s="234">
        <v>6228</v>
      </c>
      <c r="C60" s="48">
        <v>583</v>
      </c>
      <c r="D60" s="48">
        <v>581</v>
      </c>
      <c r="E60" s="15">
        <f t="shared" si="2"/>
        <v>1.3458300000000001</v>
      </c>
      <c r="F60" s="15">
        <f t="shared" si="3"/>
        <v>1.3458100000000002</v>
      </c>
      <c r="G60" s="180">
        <f t="shared" si="4"/>
        <v>1.3458200000000002</v>
      </c>
      <c r="H60" s="180">
        <f t="shared" si="5"/>
        <v>1.4142135623666588E-5</v>
      </c>
      <c r="J60" s="18"/>
      <c r="K60" s="15">
        <f t="shared" si="10"/>
        <v>6228</v>
      </c>
      <c r="L60" s="20">
        <f t="shared" si="6"/>
        <v>77.171159999999972</v>
      </c>
      <c r="M60" s="20">
        <f t="shared" si="7"/>
        <v>77.048080000000539</v>
      </c>
      <c r="N60" s="114">
        <f t="shared" si="8"/>
        <v>77.109620000000263</v>
      </c>
      <c r="O60" s="66">
        <f t="shared" si="9"/>
        <v>8.7030702628039483E-2</v>
      </c>
    </row>
    <row r="61" spans="1:17" x14ac:dyDescent="0.25">
      <c r="A61" s="6">
        <v>45</v>
      </c>
      <c r="B61" s="234">
        <v>6230</v>
      </c>
      <c r="C61" s="48">
        <v>616</v>
      </c>
      <c r="D61" s="48">
        <v>614</v>
      </c>
      <c r="E61" s="15">
        <f t="shared" si="2"/>
        <v>1.34616</v>
      </c>
      <c r="F61" s="15">
        <f t="shared" si="3"/>
        <v>1.3461400000000001</v>
      </c>
      <c r="G61" s="180">
        <f t="shared" si="4"/>
        <v>1.3461500000000002</v>
      </c>
      <c r="H61" s="180">
        <f t="shared" si="5"/>
        <v>1.4142135623666588E-5</v>
      </c>
      <c r="J61" s="18"/>
      <c r="K61" s="15">
        <f t="shared" si="10"/>
        <v>6230</v>
      </c>
      <c r="L61" s="20">
        <f t="shared" si="6"/>
        <v>79.201979999999608</v>
      </c>
      <c r="M61" s="20">
        <f t="shared" si="7"/>
        <v>79.078900000000175</v>
      </c>
      <c r="N61" s="114">
        <f t="shared" si="8"/>
        <v>79.140439999999899</v>
      </c>
      <c r="O61" s="66">
        <f t="shared" si="9"/>
        <v>8.7030702628039483E-2</v>
      </c>
    </row>
    <row r="62" spans="1:17" x14ac:dyDescent="0.25">
      <c r="A62" s="6">
        <v>46</v>
      </c>
      <c r="B62" s="234">
        <v>6235</v>
      </c>
      <c r="C62" s="48">
        <v>644</v>
      </c>
      <c r="D62" s="48">
        <v>642</v>
      </c>
      <c r="E62" s="15">
        <f t="shared" si="2"/>
        <v>1.3464400000000001</v>
      </c>
      <c r="F62" s="15">
        <f t="shared" si="3"/>
        <v>1.3464200000000002</v>
      </c>
      <c r="G62" s="180">
        <f t="shared" si="4"/>
        <v>1.3464300000000002</v>
      </c>
      <c r="H62" s="180">
        <f t="shared" si="5"/>
        <v>1.4142135623666588E-5</v>
      </c>
      <c r="J62" s="18"/>
      <c r="K62" s="15">
        <f t="shared" si="10"/>
        <v>6235</v>
      </c>
      <c r="L62" s="20">
        <f t="shared" si="6"/>
        <v>80.925099999999972</v>
      </c>
      <c r="M62" s="20">
        <f t="shared" si="7"/>
        <v>80.802020000000525</v>
      </c>
      <c r="N62" s="114">
        <f t="shared" si="8"/>
        <v>80.863560000000248</v>
      </c>
      <c r="O62" s="66">
        <f t="shared" si="9"/>
        <v>8.7030702628049531E-2</v>
      </c>
    </row>
    <row r="63" spans="1:17" x14ac:dyDescent="0.25">
      <c r="A63" s="6">
        <v>47</v>
      </c>
      <c r="B63" s="234">
        <v>6237</v>
      </c>
      <c r="C63" s="48">
        <v>664</v>
      </c>
      <c r="D63" s="48">
        <v>663</v>
      </c>
      <c r="E63" s="15">
        <f t="shared" si="2"/>
        <v>1.3466400000000001</v>
      </c>
      <c r="F63" s="15">
        <f t="shared" si="3"/>
        <v>1.34663</v>
      </c>
      <c r="G63" s="180">
        <f t="shared" si="4"/>
        <v>1.346635</v>
      </c>
      <c r="H63" s="180">
        <f t="shared" si="5"/>
        <v>7.0710678119117998E-6</v>
      </c>
      <c r="J63" s="18"/>
      <c r="K63" s="15">
        <f t="shared" si="10"/>
        <v>6237</v>
      </c>
      <c r="L63" s="20">
        <f t="shared" si="6"/>
        <v>82.155899999999832</v>
      </c>
      <c r="M63" s="20">
        <f t="shared" si="7"/>
        <v>82.094359999999426</v>
      </c>
      <c r="N63" s="114">
        <f t="shared" si="8"/>
        <v>82.125129999999629</v>
      </c>
      <c r="O63" s="66">
        <f t="shared" si="9"/>
        <v>4.3515351314507095E-2</v>
      </c>
    </row>
    <row r="64" spans="1:17" ht="15.75" thickBot="1" x14ac:dyDescent="0.3">
      <c r="A64" s="6">
        <v>48</v>
      </c>
      <c r="B64" s="236" t="s">
        <v>161</v>
      </c>
      <c r="C64" s="48">
        <v>635</v>
      </c>
      <c r="D64" s="48">
        <v>633</v>
      </c>
      <c r="E64" s="15">
        <f t="shared" si="2"/>
        <v>1.3463500000000002</v>
      </c>
      <c r="F64" s="15">
        <f t="shared" si="3"/>
        <v>1.34633</v>
      </c>
      <c r="G64" s="180">
        <f t="shared" si="4"/>
        <v>1.3463400000000001</v>
      </c>
      <c r="H64" s="180">
        <f t="shared" si="5"/>
        <v>1.41421356238236E-5</v>
      </c>
      <c r="J64" s="18"/>
      <c r="K64" s="15" t="str">
        <f t="shared" si="10"/>
        <v>Tradition Malt Check</v>
      </c>
      <c r="L64" s="20">
        <f t="shared" si="6"/>
        <v>80.371240000000441</v>
      </c>
      <c r="M64" s="20">
        <f t="shared" si="7"/>
        <v>80.248159999999629</v>
      </c>
      <c r="N64" s="114">
        <f t="shared" si="8"/>
        <v>80.309700000000035</v>
      </c>
      <c r="O64" s="66">
        <f t="shared" si="9"/>
        <v>8.7030702629014189E-2</v>
      </c>
    </row>
    <row r="65" spans="1:15" x14ac:dyDescent="0.25">
      <c r="A65" s="6">
        <v>49</v>
      </c>
      <c r="B65" s="232">
        <v>6239</v>
      </c>
      <c r="C65" s="48">
        <v>637</v>
      </c>
      <c r="D65" s="48">
        <v>634</v>
      </c>
      <c r="E65" s="15">
        <f t="shared" si="2"/>
        <v>1.3463700000000001</v>
      </c>
      <c r="F65" s="15">
        <f t="shared" si="3"/>
        <v>1.3463400000000001</v>
      </c>
      <c r="G65" s="180">
        <f t="shared" si="4"/>
        <v>1.346355</v>
      </c>
      <c r="H65" s="180">
        <f t="shared" si="5"/>
        <v>2.1213203435578389E-5</v>
      </c>
      <c r="J65" s="18"/>
      <c r="K65" s="15">
        <f t="shared" si="10"/>
        <v>6239</v>
      </c>
      <c r="L65" s="20">
        <f t="shared" si="6"/>
        <v>80.494319999999874</v>
      </c>
      <c r="M65" s="20">
        <f t="shared" si="7"/>
        <v>80.309700000000035</v>
      </c>
      <c r="N65" s="114">
        <f t="shared" si="8"/>
        <v>80.402009999999962</v>
      </c>
      <c r="O65" s="66">
        <f t="shared" si="9"/>
        <v>0.13054605394254656</v>
      </c>
    </row>
    <row r="66" spans="1:15" x14ac:dyDescent="0.25">
      <c r="A66" s="6">
        <v>50</v>
      </c>
      <c r="B66" s="234">
        <v>6241</v>
      </c>
      <c r="C66" s="48">
        <v>610</v>
      </c>
      <c r="D66" s="48">
        <v>606</v>
      </c>
      <c r="E66" s="15">
        <f t="shared" si="2"/>
        <v>1.3461000000000001</v>
      </c>
      <c r="F66" s="15">
        <f t="shared" si="3"/>
        <v>1.34606</v>
      </c>
      <c r="G66" s="180">
        <f t="shared" si="4"/>
        <v>1.3460800000000002</v>
      </c>
      <c r="H66" s="180">
        <f t="shared" si="5"/>
        <v>2.8284271247490186E-5</v>
      </c>
      <c r="J66" s="18"/>
      <c r="K66" s="15">
        <f t="shared" si="10"/>
        <v>6241</v>
      </c>
      <c r="L66" s="20">
        <f t="shared" si="6"/>
        <v>78.83273999999993</v>
      </c>
      <c r="M66" s="20">
        <f t="shared" si="7"/>
        <v>78.586579999999685</v>
      </c>
      <c r="N66" s="114">
        <f t="shared" si="8"/>
        <v>78.709659999999815</v>
      </c>
      <c r="O66" s="66">
        <f t="shared" si="9"/>
        <v>0.17406140525705366</v>
      </c>
    </row>
    <row r="67" spans="1:15" x14ac:dyDescent="0.25">
      <c r="A67" s="6">
        <v>51</v>
      </c>
      <c r="B67" s="234">
        <v>6242</v>
      </c>
      <c r="C67" s="48">
        <v>620</v>
      </c>
      <c r="D67" s="48">
        <v>618</v>
      </c>
      <c r="E67" s="15">
        <f t="shared" si="2"/>
        <v>1.3462000000000001</v>
      </c>
      <c r="F67" s="15">
        <f t="shared" si="3"/>
        <v>1.3461800000000002</v>
      </c>
      <c r="G67" s="180">
        <f t="shared" si="4"/>
        <v>1.34619</v>
      </c>
      <c r="H67" s="180">
        <f t="shared" si="5"/>
        <v>1.4142135623666588E-5</v>
      </c>
      <c r="J67" s="18"/>
      <c r="K67" s="15">
        <f t="shared" si="10"/>
        <v>6242</v>
      </c>
      <c r="L67" s="20">
        <f t="shared" si="6"/>
        <v>79.448139999999853</v>
      </c>
      <c r="M67" s="20">
        <f t="shared" si="7"/>
        <v>79.32506000000042</v>
      </c>
      <c r="N67" s="114">
        <f t="shared" si="8"/>
        <v>79.386600000000129</v>
      </c>
      <c r="O67" s="66">
        <f t="shared" si="9"/>
        <v>8.7030702628039483E-2</v>
      </c>
    </row>
    <row r="68" spans="1:15" ht="15.75" thickBot="1" x14ac:dyDescent="0.3">
      <c r="A68" s="6">
        <v>52</v>
      </c>
      <c r="B68" s="236" t="s">
        <v>161</v>
      </c>
      <c r="C68" s="48">
        <v>612</v>
      </c>
      <c r="D68" s="48">
        <v>609</v>
      </c>
      <c r="E68" s="15">
        <f t="shared" si="2"/>
        <v>1.34612</v>
      </c>
      <c r="F68" s="15">
        <f t="shared" si="3"/>
        <v>1.34609</v>
      </c>
      <c r="G68" s="180">
        <f t="shared" si="4"/>
        <v>1.3461050000000001</v>
      </c>
      <c r="H68" s="180">
        <f t="shared" si="5"/>
        <v>2.1213203435578389E-5</v>
      </c>
      <c r="J68" s="18"/>
      <c r="K68" s="15" t="str">
        <f t="shared" si="10"/>
        <v>Tradition Malt Check</v>
      </c>
      <c r="L68" s="20">
        <f t="shared" si="6"/>
        <v>78.955819999999363</v>
      </c>
      <c r="M68" s="20">
        <f t="shared" si="7"/>
        <v>78.771199999999524</v>
      </c>
      <c r="N68" s="114">
        <f t="shared" si="8"/>
        <v>78.863509999999451</v>
      </c>
      <c r="O68" s="66">
        <f t="shared" si="9"/>
        <v>0.13054605394254656</v>
      </c>
    </row>
    <row r="69" spans="1:15" x14ac:dyDescent="0.25">
      <c r="A69" s="6">
        <v>53</v>
      </c>
      <c r="B69" s="234">
        <v>6246</v>
      </c>
      <c r="C69" s="48">
        <v>630</v>
      </c>
      <c r="D69" s="48">
        <v>626</v>
      </c>
      <c r="E69" s="15">
        <f t="shared" si="2"/>
        <v>1.3463000000000001</v>
      </c>
      <c r="F69" s="15">
        <f t="shared" si="3"/>
        <v>1.34626</v>
      </c>
      <c r="G69" s="180">
        <f t="shared" si="4"/>
        <v>1.3462800000000001</v>
      </c>
      <c r="H69" s="180">
        <f t="shared" si="5"/>
        <v>2.8284271247490186E-5</v>
      </c>
      <c r="J69" s="18"/>
      <c r="K69" s="15">
        <f t="shared" si="10"/>
        <v>6246</v>
      </c>
      <c r="L69" s="20">
        <f t="shared" si="6"/>
        <v>80.06353999999979</v>
      </c>
      <c r="M69" s="20">
        <f t="shared" si="7"/>
        <v>79.817379999999545</v>
      </c>
      <c r="N69" s="114">
        <f t="shared" si="8"/>
        <v>79.940459999999661</v>
      </c>
      <c r="O69" s="66">
        <f t="shared" si="9"/>
        <v>0.17406140525705366</v>
      </c>
    </row>
    <row r="70" spans="1:15" x14ac:dyDescent="0.25">
      <c r="A70" s="6">
        <v>54</v>
      </c>
      <c r="B70" s="234">
        <v>6249</v>
      </c>
      <c r="C70" s="48">
        <v>656</v>
      </c>
      <c r="D70" s="48">
        <v>654</v>
      </c>
      <c r="E70" s="15">
        <f t="shared" si="2"/>
        <v>1.34656</v>
      </c>
      <c r="F70" s="15">
        <f t="shared" si="3"/>
        <v>1.3465400000000001</v>
      </c>
      <c r="G70" s="180">
        <f t="shared" si="4"/>
        <v>1.3465500000000001</v>
      </c>
      <c r="H70" s="180">
        <f t="shared" si="5"/>
        <v>1.4142135623666588E-5</v>
      </c>
      <c r="J70" s="18"/>
      <c r="K70" s="15">
        <f t="shared" si="10"/>
        <v>6249</v>
      </c>
      <c r="L70" s="20">
        <f t="shared" si="6"/>
        <v>81.663579999999342</v>
      </c>
      <c r="M70" s="20">
        <f t="shared" si="7"/>
        <v>81.540499999999895</v>
      </c>
      <c r="N70" s="114">
        <f t="shared" si="8"/>
        <v>81.602039999999619</v>
      </c>
      <c r="O70" s="66">
        <f t="shared" si="9"/>
        <v>8.7030702628049531E-2</v>
      </c>
    </row>
    <row r="71" spans="1:15" x14ac:dyDescent="0.25">
      <c r="A71" s="6">
        <v>55</v>
      </c>
      <c r="B71" s="234">
        <v>6250</v>
      </c>
      <c r="C71" s="48">
        <v>657</v>
      </c>
      <c r="D71" s="48">
        <v>654</v>
      </c>
      <c r="E71" s="15">
        <f t="shared" si="2"/>
        <v>1.34657</v>
      </c>
      <c r="F71" s="15">
        <f t="shared" si="3"/>
        <v>1.3465400000000001</v>
      </c>
      <c r="G71" s="180">
        <f t="shared" si="4"/>
        <v>1.3465549999999999</v>
      </c>
      <c r="H71" s="180">
        <f t="shared" si="5"/>
        <v>2.1213203435578389E-5</v>
      </c>
      <c r="J71" s="18"/>
      <c r="K71" s="15">
        <f t="shared" si="10"/>
        <v>6250</v>
      </c>
      <c r="L71" s="20">
        <f t="shared" si="6"/>
        <v>81.725119999999748</v>
      </c>
      <c r="M71" s="20">
        <f t="shared" si="7"/>
        <v>81.540499999999895</v>
      </c>
      <c r="N71" s="114">
        <f t="shared" si="8"/>
        <v>81.632809999999822</v>
      </c>
      <c r="O71" s="66">
        <f t="shared" si="9"/>
        <v>0.13054605394255661</v>
      </c>
    </row>
    <row r="72" spans="1:15" x14ac:dyDescent="0.25">
      <c r="A72" s="6">
        <v>56</v>
      </c>
      <c r="B72" s="234">
        <v>6253</v>
      </c>
      <c r="C72" s="48">
        <v>633</v>
      </c>
      <c r="D72" s="48">
        <v>633</v>
      </c>
      <c r="E72" s="15">
        <f t="shared" si="2"/>
        <v>1.34633</v>
      </c>
      <c r="F72" s="15">
        <f t="shared" si="3"/>
        <v>1.34633</v>
      </c>
      <c r="G72" s="180">
        <f t="shared" si="4"/>
        <v>1.34633</v>
      </c>
      <c r="H72" s="180">
        <f t="shared" si="5"/>
        <v>0</v>
      </c>
      <c r="J72" s="18"/>
      <c r="K72" s="15">
        <f t="shared" si="10"/>
        <v>6253</v>
      </c>
      <c r="L72" s="20">
        <f t="shared" si="6"/>
        <v>80.248159999999629</v>
      </c>
      <c r="M72" s="20">
        <f t="shared" si="7"/>
        <v>80.248159999999629</v>
      </c>
      <c r="N72" s="114">
        <f t="shared" si="8"/>
        <v>80.248159999999629</v>
      </c>
      <c r="O72" s="66">
        <f t="shared" si="9"/>
        <v>0</v>
      </c>
    </row>
    <row r="73" spans="1:15" x14ac:dyDescent="0.25">
      <c r="A73" s="6">
        <v>57</v>
      </c>
      <c r="B73" s="234">
        <v>6254</v>
      </c>
      <c r="C73" s="48">
        <v>600</v>
      </c>
      <c r="D73" s="48">
        <v>596</v>
      </c>
      <c r="E73" s="15">
        <f t="shared" si="2"/>
        <v>1.3460000000000001</v>
      </c>
      <c r="F73" s="15">
        <f t="shared" si="3"/>
        <v>1.34596</v>
      </c>
      <c r="G73" s="180">
        <f t="shared" si="4"/>
        <v>1.34598</v>
      </c>
      <c r="H73" s="180">
        <f t="shared" si="5"/>
        <v>2.8284271247490186E-5</v>
      </c>
      <c r="J73" s="18"/>
      <c r="K73" s="15">
        <f t="shared" si="10"/>
        <v>6254</v>
      </c>
      <c r="L73" s="20">
        <f t="shared" si="6"/>
        <v>78.217339999999993</v>
      </c>
      <c r="M73" s="20">
        <f t="shared" si="7"/>
        <v>77.971179999999748</v>
      </c>
      <c r="N73" s="114">
        <f t="shared" si="8"/>
        <v>78.094259999999878</v>
      </c>
      <c r="O73" s="66">
        <f t="shared" si="9"/>
        <v>0.17406140525705366</v>
      </c>
    </row>
    <row r="74" spans="1:15" x14ac:dyDescent="0.25">
      <c r="A74" s="6">
        <v>58</v>
      </c>
      <c r="B74" s="234">
        <v>6259</v>
      </c>
      <c r="C74" s="48">
        <v>625</v>
      </c>
      <c r="D74" s="48">
        <v>622</v>
      </c>
      <c r="E74" s="15">
        <f t="shared" si="2"/>
        <v>1.3462500000000002</v>
      </c>
      <c r="F74" s="15">
        <f t="shared" si="3"/>
        <v>1.34622</v>
      </c>
      <c r="G74" s="180">
        <f t="shared" si="4"/>
        <v>1.3462350000000001</v>
      </c>
      <c r="H74" s="180">
        <f t="shared" si="5"/>
        <v>2.1213203435735399E-5</v>
      </c>
      <c r="J74" s="18"/>
      <c r="K74" s="15">
        <f t="shared" si="10"/>
        <v>6259</v>
      </c>
      <c r="L74" s="20">
        <f t="shared" si="6"/>
        <v>79.755840000000504</v>
      </c>
      <c r="M74" s="20">
        <f t="shared" si="7"/>
        <v>79.5712199999993</v>
      </c>
      <c r="N74" s="114">
        <f t="shared" si="8"/>
        <v>79.663529999999895</v>
      </c>
      <c r="O74" s="66">
        <f t="shared" si="9"/>
        <v>0.13054605394351124</v>
      </c>
    </row>
    <row r="75" spans="1:15" x14ac:dyDescent="0.25">
      <c r="A75" s="6">
        <v>59</v>
      </c>
      <c r="B75" s="234">
        <v>6267</v>
      </c>
      <c r="C75" s="48">
        <v>620</v>
      </c>
      <c r="D75" s="48">
        <v>615</v>
      </c>
      <c r="E75" s="15">
        <f t="shared" si="2"/>
        <v>1.3462000000000001</v>
      </c>
      <c r="F75" s="15">
        <f t="shared" si="3"/>
        <v>1.3461500000000002</v>
      </c>
      <c r="G75" s="180">
        <f t="shared" si="4"/>
        <v>1.3461750000000001</v>
      </c>
      <c r="H75" s="180">
        <f t="shared" si="5"/>
        <v>3.5355339059244978E-5</v>
      </c>
      <c r="J75" s="18"/>
      <c r="K75" s="15">
        <f t="shared" si="10"/>
        <v>6267</v>
      </c>
      <c r="L75" s="20">
        <f t="shared" si="6"/>
        <v>79.448139999999853</v>
      </c>
      <c r="M75" s="20">
        <f t="shared" si="7"/>
        <v>79.140440000000581</v>
      </c>
      <c r="N75" s="114">
        <f t="shared" si="8"/>
        <v>79.294290000000217</v>
      </c>
      <c r="O75" s="66">
        <f t="shared" si="9"/>
        <v>0.21757675657058606</v>
      </c>
    </row>
    <row r="76" spans="1:15" x14ac:dyDescent="0.25">
      <c r="A76" s="6">
        <v>60</v>
      </c>
      <c r="B76" s="234">
        <v>6276</v>
      </c>
      <c r="C76" s="48">
        <v>586</v>
      </c>
      <c r="D76" s="48">
        <v>586</v>
      </c>
      <c r="E76" s="15">
        <f t="shared" si="2"/>
        <v>1.3458600000000001</v>
      </c>
      <c r="F76" s="15">
        <f t="shared" si="3"/>
        <v>1.3458600000000001</v>
      </c>
      <c r="G76" s="180">
        <f t="shared" si="4"/>
        <v>1.3458600000000001</v>
      </c>
      <c r="H76" s="180">
        <f t="shared" si="5"/>
        <v>0</v>
      </c>
      <c r="J76" s="18"/>
      <c r="K76" s="15">
        <f t="shared" si="10"/>
        <v>6276</v>
      </c>
      <c r="L76" s="20">
        <f t="shared" si="6"/>
        <v>77.355779999999811</v>
      </c>
      <c r="M76" s="20">
        <f t="shared" si="7"/>
        <v>77.355779999999811</v>
      </c>
      <c r="N76" s="114">
        <f t="shared" si="8"/>
        <v>77.355779999999811</v>
      </c>
      <c r="O76" s="66">
        <f t="shared" si="9"/>
        <v>0</v>
      </c>
    </row>
    <row r="77" spans="1:15" x14ac:dyDescent="0.25">
      <c r="A77" s="6">
        <v>61</v>
      </c>
      <c r="B77" s="234">
        <v>6282</v>
      </c>
      <c r="C77" s="48">
        <v>637</v>
      </c>
      <c r="D77" s="48">
        <v>633</v>
      </c>
      <c r="E77" s="15">
        <f t="shared" si="2"/>
        <v>1.3463700000000001</v>
      </c>
      <c r="F77" s="15">
        <f t="shared" si="3"/>
        <v>1.34633</v>
      </c>
      <c r="G77" s="180">
        <f t="shared" si="4"/>
        <v>1.3463500000000002</v>
      </c>
      <c r="H77" s="180">
        <f t="shared" si="5"/>
        <v>2.8284271247490186E-5</v>
      </c>
      <c r="J77" s="18"/>
      <c r="K77" s="15">
        <f t="shared" si="10"/>
        <v>6282</v>
      </c>
      <c r="L77" s="20">
        <f t="shared" si="6"/>
        <v>80.494319999999874</v>
      </c>
      <c r="M77" s="20">
        <f t="shared" si="7"/>
        <v>80.248159999999629</v>
      </c>
      <c r="N77" s="114">
        <f t="shared" si="8"/>
        <v>80.371239999999744</v>
      </c>
      <c r="O77" s="66">
        <f t="shared" si="9"/>
        <v>0.17406140525705366</v>
      </c>
    </row>
    <row r="78" spans="1:15" x14ac:dyDescent="0.25">
      <c r="A78" s="6">
        <v>62</v>
      </c>
      <c r="B78" s="234">
        <v>6284</v>
      </c>
      <c r="C78" s="48">
        <v>625</v>
      </c>
      <c r="D78" s="48">
        <v>624</v>
      </c>
      <c r="E78" s="15">
        <f t="shared" si="2"/>
        <v>1.3462500000000002</v>
      </c>
      <c r="F78" s="15">
        <f t="shared" si="3"/>
        <v>1.3462400000000001</v>
      </c>
      <c r="G78" s="180">
        <f t="shared" si="4"/>
        <v>1.3462450000000001</v>
      </c>
      <c r="H78" s="180">
        <f t="shared" si="5"/>
        <v>7.0710678119117998E-6</v>
      </c>
      <c r="J78" s="18"/>
      <c r="K78" s="15">
        <f t="shared" si="10"/>
        <v>6284</v>
      </c>
      <c r="L78" s="20">
        <f t="shared" si="6"/>
        <v>79.755840000000504</v>
      </c>
      <c r="M78" s="20">
        <f t="shared" si="7"/>
        <v>79.694300000000112</v>
      </c>
      <c r="N78" s="114">
        <f t="shared" si="8"/>
        <v>79.725070000000301</v>
      </c>
      <c r="O78" s="66">
        <f t="shared" si="9"/>
        <v>4.3515351314497047E-2</v>
      </c>
    </row>
    <row r="79" spans="1:15" x14ac:dyDescent="0.25">
      <c r="A79" s="6">
        <v>63</v>
      </c>
      <c r="B79" s="234">
        <v>6286</v>
      </c>
      <c r="C79" s="48">
        <v>607</v>
      </c>
      <c r="D79" s="48">
        <v>602</v>
      </c>
      <c r="E79" s="15">
        <f t="shared" si="2"/>
        <v>1.3460700000000001</v>
      </c>
      <c r="F79" s="15">
        <f t="shared" si="3"/>
        <v>1.34602</v>
      </c>
      <c r="G79" s="180">
        <f t="shared" si="4"/>
        <v>1.3460450000000002</v>
      </c>
      <c r="H79" s="180">
        <f t="shared" si="5"/>
        <v>3.535533905940199E-5</v>
      </c>
      <c r="J79" s="18"/>
      <c r="K79" s="15">
        <f t="shared" si="10"/>
        <v>6286</v>
      </c>
      <c r="L79" s="20">
        <f t="shared" si="6"/>
        <v>78.648120000000077</v>
      </c>
      <c r="M79" s="20">
        <f t="shared" si="7"/>
        <v>78.34041999999944</v>
      </c>
      <c r="N79" s="114">
        <f t="shared" si="8"/>
        <v>78.494269999999759</v>
      </c>
      <c r="O79" s="66">
        <f t="shared" si="9"/>
        <v>0.21757675657155073</v>
      </c>
    </row>
    <row r="80" spans="1:15" ht="15.75" thickBot="1" x14ac:dyDescent="0.3">
      <c r="A80" s="6">
        <v>64</v>
      </c>
      <c r="B80" s="236" t="s">
        <v>161</v>
      </c>
      <c r="C80" s="48">
        <v>643</v>
      </c>
      <c r="D80" s="48">
        <v>642</v>
      </c>
      <c r="E80" s="15">
        <f t="shared" si="2"/>
        <v>1.34643</v>
      </c>
      <c r="F80" s="15">
        <f t="shared" si="3"/>
        <v>1.3464200000000002</v>
      </c>
      <c r="G80" s="180">
        <f t="shared" si="4"/>
        <v>1.346425</v>
      </c>
      <c r="H80" s="180">
        <f t="shared" si="5"/>
        <v>7.0710678117547895E-6</v>
      </c>
      <c r="J80" s="18"/>
      <c r="K80" s="15" t="str">
        <f t="shared" si="10"/>
        <v>Tradition Malt Check</v>
      </c>
      <c r="L80" s="20">
        <f t="shared" si="6"/>
        <v>80.863559999999566</v>
      </c>
      <c r="M80" s="20">
        <f t="shared" si="7"/>
        <v>80.802020000000525</v>
      </c>
      <c r="N80" s="114">
        <f t="shared" si="8"/>
        <v>80.832790000000045</v>
      </c>
      <c r="O80" s="66">
        <f t="shared" si="9"/>
        <v>4.3515351313542429E-2</v>
      </c>
    </row>
    <row r="81" spans="1:15" x14ac:dyDescent="0.25">
      <c r="A81" s="6">
        <v>65</v>
      </c>
      <c r="B81" s="232">
        <v>6289</v>
      </c>
      <c r="C81" s="48">
        <v>627</v>
      </c>
      <c r="D81" s="48">
        <v>629</v>
      </c>
      <c r="E81" s="15">
        <f t="shared" si="2"/>
        <v>1.3462700000000001</v>
      </c>
      <c r="F81" s="15">
        <f t="shared" si="3"/>
        <v>1.34629</v>
      </c>
      <c r="G81" s="180">
        <f t="shared" si="4"/>
        <v>1.3462800000000001</v>
      </c>
      <c r="H81" s="180">
        <f t="shared" si="5"/>
        <v>1.4142135623666588E-5</v>
      </c>
      <c r="J81" s="18"/>
      <c r="K81" s="15">
        <f t="shared" si="10"/>
        <v>6289</v>
      </c>
      <c r="L81" s="20">
        <f t="shared" si="6"/>
        <v>79.878919999999951</v>
      </c>
      <c r="M81" s="20">
        <f t="shared" si="7"/>
        <v>80.001999999999384</v>
      </c>
      <c r="N81" s="114">
        <f t="shared" si="8"/>
        <v>79.940459999999661</v>
      </c>
      <c r="O81" s="66">
        <f t="shared" si="9"/>
        <v>8.7030702628039483E-2</v>
      </c>
    </row>
    <row r="82" spans="1:15" x14ac:dyDescent="0.25">
      <c r="A82" s="6">
        <v>66</v>
      </c>
      <c r="B82" s="234">
        <v>6290</v>
      </c>
      <c r="C82" s="48">
        <v>621</v>
      </c>
      <c r="D82" s="48">
        <v>618</v>
      </c>
      <c r="E82" s="15">
        <f t="shared" si="2"/>
        <v>1.3462100000000001</v>
      </c>
      <c r="F82" s="15">
        <f t="shared" si="3"/>
        <v>1.3461800000000002</v>
      </c>
      <c r="G82" s="180">
        <f t="shared" si="4"/>
        <v>1.3461950000000003</v>
      </c>
      <c r="H82" s="180">
        <f t="shared" si="5"/>
        <v>2.1213203435578389E-5</v>
      </c>
      <c r="J82" s="18"/>
      <c r="K82" s="15">
        <f t="shared" si="10"/>
        <v>6290</v>
      </c>
      <c r="L82" s="20">
        <f t="shared" ref="L82:L112" si="11">(E82-1.33329)*6154</f>
        <v>79.509680000000259</v>
      </c>
      <c r="M82" s="20">
        <f t="shared" ref="M82:M112" si="12">(F82-1.33329)*6154</f>
        <v>79.32506000000042</v>
      </c>
      <c r="N82" s="114">
        <f t="shared" ref="N82:N112" si="13">AVERAGE(L82:M82)</f>
        <v>79.417370000000346</v>
      </c>
      <c r="O82" s="66">
        <f t="shared" ref="O82:O112" si="14">STDEV(L82:M82)</f>
        <v>0.13054605394254656</v>
      </c>
    </row>
    <row r="83" spans="1:15" x14ac:dyDescent="0.25">
      <c r="A83" s="6">
        <v>67</v>
      </c>
      <c r="B83" s="234">
        <v>6300</v>
      </c>
      <c r="C83" s="48">
        <v>598</v>
      </c>
      <c r="D83" s="48">
        <v>595</v>
      </c>
      <c r="E83" s="15">
        <f t="shared" si="2"/>
        <v>1.3459800000000002</v>
      </c>
      <c r="F83" s="15">
        <f t="shared" si="3"/>
        <v>1.34595</v>
      </c>
      <c r="G83" s="180">
        <f t="shared" si="4"/>
        <v>1.3459650000000001</v>
      </c>
      <c r="H83" s="180">
        <f t="shared" si="5"/>
        <v>2.1213203435735399E-5</v>
      </c>
      <c r="J83" s="18"/>
      <c r="K83" s="15">
        <f t="shared" si="10"/>
        <v>6300</v>
      </c>
      <c r="L83" s="20">
        <f t="shared" si="11"/>
        <v>78.09426000000056</v>
      </c>
      <c r="M83" s="20">
        <f t="shared" si="12"/>
        <v>77.909639999999342</v>
      </c>
      <c r="N83" s="114">
        <f t="shared" si="13"/>
        <v>78.001949999999951</v>
      </c>
      <c r="O83" s="66">
        <f t="shared" si="14"/>
        <v>0.13054605394352128</v>
      </c>
    </row>
    <row r="84" spans="1:15" x14ac:dyDescent="0.25">
      <c r="A84" s="6">
        <v>68</v>
      </c>
      <c r="B84" s="234">
        <v>6309</v>
      </c>
      <c r="C84" s="48">
        <v>613</v>
      </c>
      <c r="D84" s="48">
        <v>611</v>
      </c>
      <c r="E84" s="15">
        <f t="shared" si="2"/>
        <v>1.34613</v>
      </c>
      <c r="F84" s="15">
        <f t="shared" si="3"/>
        <v>1.3461100000000001</v>
      </c>
      <c r="G84" s="180">
        <f t="shared" si="4"/>
        <v>1.34612</v>
      </c>
      <c r="H84" s="180">
        <f t="shared" si="5"/>
        <v>1.4142135623666588E-5</v>
      </c>
      <c r="J84" s="18"/>
      <c r="K84" s="15">
        <f t="shared" si="10"/>
        <v>6309</v>
      </c>
      <c r="L84" s="20">
        <f t="shared" si="11"/>
        <v>79.017359999999769</v>
      </c>
      <c r="M84" s="20">
        <f t="shared" si="12"/>
        <v>78.894280000000336</v>
      </c>
      <c r="N84" s="114">
        <f t="shared" si="13"/>
        <v>78.955820000000045</v>
      </c>
      <c r="O84" s="66">
        <f t="shared" si="14"/>
        <v>8.7030702628039483E-2</v>
      </c>
    </row>
    <row r="85" spans="1:15" x14ac:dyDescent="0.25">
      <c r="A85" s="6">
        <v>69</v>
      </c>
      <c r="B85" s="234">
        <v>6310</v>
      </c>
      <c r="C85" s="48">
        <v>637</v>
      </c>
      <c r="D85" s="48">
        <v>635</v>
      </c>
      <c r="E85" s="15">
        <f t="shared" si="2"/>
        <v>1.3463700000000001</v>
      </c>
      <c r="F85" s="15">
        <f t="shared" si="3"/>
        <v>1.3463500000000002</v>
      </c>
      <c r="G85" s="180">
        <f t="shared" si="4"/>
        <v>1.3463600000000002</v>
      </c>
      <c r="H85" s="180">
        <f t="shared" si="5"/>
        <v>1.4142135623666588E-5</v>
      </c>
      <c r="J85" s="18"/>
      <c r="K85" s="15">
        <f t="shared" si="10"/>
        <v>6310</v>
      </c>
      <c r="L85" s="20">
        <f t="shared" si="11"/>
        <v>80.494319999999874</v>
      </c>
      <c r="M85" s="20">
        <f t="shared" si="12"/>
        <v>80.371240000000441</v>
      </c>
      <c r="N85" s="114">
        <f t="shared" si="13"/>
        <v>80.43278000000015</v>
      </c>
      <c r="O85" s="66">
        <f t="shared" si="14"/>
        <v>8.7030702628039483E-2</v>
      </c>
    </row>
    <row r="86" spans="1:15" x14ac:dyDescent="0.25">
      <c r="A86" s="6">
        <v>70</v>
      </c>
      <c r="B86" s="234">
        <v>6320</v>
      </c>
      <c r="C86" s="48">
        <v>634</v>
      </c>
      <c r="D86" s="48">
        <v>632</v>
      </c>
      <c r="E86" s="15">
        <f t="shared" si="2"/>
        <v>1.3463400000000001</v>
      </c>
      <c r="F86" s="15">
        <f t="shared" si="3"/>
        <v>1.3463200000000002</v>
      </c>
      <c r="G86" s="180">
        <f t="shared" si="4"/>
        <v>1.34633</v>
      </c>
      <c r="H86" s="180">
        <f t="shared" si="5"/>
        <v>1.4142135623666588E-5</v>
      </c>
      <c r="J86" s="18"/>
      <c r="K86" s="15">
        <f t="shared" si="10"/>
        <v>6320</v>
      </c>
      <c r="L86" s="20">
        <f t="shared" si="11"/>
        <v>80.309700000000035</v>
      </c>
      <c r="M86" s="20">
        <f t="shared" si="12"/>
        <v>80.186620000000602</v>
      </c>
      <c r="N86" s="114">
        <f t="shared" si="13"/>
        <v>80.248160000000325</v>
      </c>
      <c r="O86" s="66">
        <f t="shared" si="14"/>
        <v>8.7030702628039483E-2</v>
      </c>
    </row>
    <row r="87" spans="1:15" x14ac:dyDescent="0.25">
      <c r="A87" s="6">
        <v>71</v>
      </c>
      <c r="B87" s="234">
        <v>6321</v>
      </c>
      <c r="C87" s="48">
        <v>610</v>
      </c>
      <c r="D87" s="48">
        <v>608</v>
      </c>
      <c r="E87" s="15">
        <f t="shared" si="2"/>
        <v>1.3461000000000001</v>
      </c>
      <c r="F87" s="15">
        <f t="shared" si="3"/>
        <v>1.3460800000000002</v>
      </c>
      <c r="G87" s="180">
        <f t="shared" si="4"/>
        <v>1.3460900000000002</v>
      </c>
      <c r="H87" s="180">
        <f t="shared" si="5"/>
        <v>1.4142135623666588E-5</v>
      </c>
      <c r="J87" s="18"/>
      <c r="K87" s="15">
        <f t="shared" si="10"/>
        <v>6321</v>
      </c>
      <c r="L87" s="20">
        <f t="shared" si="11"/>
        <v>78.83273999999993</v>
      </c>
      <c r="M87" s="20">
        <f t="shared" si="12"/>
        <v>78.709660000000483</v>
      </c>
      <c r="N87" s="114">
        <f t="shared" si="13"/>
        <v>78.771200000000206</v>
      </c>
      <c r="O87" s="66">
        <f t="shared" si="14"/>
        <v>8.7030702628049531E-2</v>
      </c>
    </row>
    <row r="88" spans="1:15" x14ac:dyDescent="0.25">
      <c r="A88" s="6">
        <v>72</v>
      </c>
      <c r="B88" s="234">
        <v>6327</v>
      </c>
      <c r="C88" s="48">
        <v>586</v>
      </c>
      <c r="D88" s="48">
        <v>583</v>
      </c>
      <c r="E88" s="15">
        <f t="shared" si="2"/>
        <v>1.3458600000000001</v>
      </c>
      <c r="F88" s="15">
        <f t="shared" si="3"/>
        <v>1.3458300000000001</v>
      </c>
      <c r="G88" s="180">
        <f t="shared" si="4"/>
        <v>1.3458450000000002</v>
      </c>
      <c r="H88" s="180">
        <f t="shared" si="5"/>
        <v>2.1213203435578389E-5</v>
      </c>
      <c r="J88" s="18"/>
      <c r="K88" s="15">
        <f t="shared" si="10"/>
        <v>6327</v>
      </c>
      <c r="L88" s="20">
        <f t="shared" si="11"/>
        <v>77.355779999999811</v>
      </c>
      <c r="M88" s="20">
        <f t="shared" si="12"/>
        <v>77.171159999999972</v>
      </c>
      <c r="N88" s="114">
        <f t="shared" si="13"/>
        <v>77.263469999999899</v>
      </c>
      <c r="O88" s="66">
        <f t="shared" si="14"/>
        <v>0.13054605394254656</v>
      </c>
    </row>
    <row r="89" spans="1:15" x14ac:dyDescent="0.25">
      <c r="A89" s="6">
        <v>73</v>
      </c>
      <c r="B89" s="234">
        <v>6328</v>
      </c>
      <c r="C89" s="48">
        <v>551</v>
      </c>
      <c r="D89" s="48">
        <v>551</v>
      </c>
      <c r="E89" s="15">
        <f t="shared" si="2"/>
        <v>1.34551</v>
      </c>
      <c r="F89" s="15">
        <f t="shared" si="3"/>
        <v>1.34551</v>
      </c>
      <c r="G89" s="180">
        <f t="shared" si="4"/>
        <v>1.34551</v>
      </c>
      <c r="H89" s="180">
        <f t="shared" si="5"/>
        <v>0</v>
      </c>
      <c r="J89" s="18"/>
      <c r="K89" s="15">
        <f t="shared" ref="K89:K112" si="15">B89</f>
        <v>6328</v>
      </c>
      <c r="L89" s="20">
        <f t="shared" si="11"/>
        <v>75.201879999999363</v>
      </c>
      <c r="M89" s="20">
        <f t="shared" si="12"/>
        <v>75.201879999999363</v>
      </c>
      <c r="N89" s="114">
        <f t="shared" si="13"/>
        <v>75.201879999999363</v>
      </c>
      <c r="O89" s="66">
        <f t="shared" si="14"/>
        <v>0</v>
      </c>
    </row>
    <row r="90" spans="1:15" x14ac:dyDescent="0.25">
      <c r="A90" s="6">
        <v>74</v>
      </c>
      <c r="B90" s="234">
        <v>6330</v>
      </c>
      <c r="C90" s="48">
        <v>621</v>
      </c>
      <c r="D90" s="48">
        <v>616</v>
      </c>
      <c r="E90" s="15">
        <f t="shared" si="2"/>
        <v>1.3462100000000001</v>
      </c>
      <c r="F90" s="15">
        <f t="shared" si="3"/>
        <v>1.34616</v>
      </c>
      <c r="G90" s="180">
        <f t="shared" si="4"/>
        <v>1.3461850000000002</v>
      </c>
      <c r="H90" s="180">
        <f t="shared" si="5"/>
        <v>3.535533905940199E-5</v>
      </c>
      <c r="J90" s="18"/>
      <c r="K90" s="15">
        <f t="shared" si="15"/>
        <v>6330</v>
      </c>
      <c r="L90" s="20">
        <f t="shared" si="11"/>
        <v>79.509680000000259</v>
      </c>
      <c r="M90" s="20">
        <f t="shared" si="12"/>
        <v>79.201979999999608</v>
      </c>
      <c r="N90" s="114">
        <f t="shared" si="13"/>
        <v>79.355829999999941</v>
      </c>
      <c r="O90" s="66">
        <f t="shared" si="14"/>
        <v>0.21757675657156078</v>
      </c>
    </row>
    <row r="91" spans="1:15" x14ac:dyDescent="0.25">
      <c r="A91" s="6">
        <v>75</v>
      </c>
      <c r="B91" s="234">
        <v>6337</v>
      </c>
      <c r="C91" s="48">
        <v>651</v>
      </c>
      <c r="D91" s="48">
        <v>646</v>
      </c>
      <c r="E91" s="15">
        <f t="shared" si="2"/>
        <v>1.3465100000000001</v>
      </c>
      <c r="F91" s="15">
        <f t="shared" si="3"/>
        <v>1.34646</v>
      </c>
      <c r="G91" s="180">
        <f t="shared" si="4"/>
        <v>1.3464849999999999</v>
      </c>
      <c r="H91" s="180">
        <f t="shared" si="5"/>
        <v>3.535533905940199E-5</v>
      </c>
      <c r="J91" s="18"/>
      <c r="K91" s="15">
        <f t="shared" si="15"/>
        <v>6337</v>
      </c>
      <c r="L91" s="20">
        <f t="shared" si="11"/>
        <v>81.355880000000056</v>
      </c>
      <c r="M91" s="20">
        <f t="shared" si="12"/>
        <v>81.048179999999405</v>
      </c>
      <c r="N91" s="114">
        <f t="shared" si="13"/>
        <v>81.202029999999723</v>
      </c>
      <c r="O91" s="66">
        <f t="shared" si="14"/>
        <v>0.21757675657156078</v>
      </c>
    </row>
    <row r="92" spans="1:15" x14ac:dyDescent="0.25">
      <c r="A92" s="6">
        <v>76</v>
      </c>
      <c r="B92" s="234">
        <v>6342</v>
      </c>
      <c r="C92" s="48">
        <v>617</v>
      </c>
      <c r="D92" s="48">
        <v>614</v>
      </c>
      <c r="E92" s="15">
        <f t="shared" si="2"/>
        <v>1.3461700000000001</v>
      </c>
      <c r="F92" s="15">
        <f t="shared" si="3"/>
        <v>1.3461400000000001</v>
      </c>
      <c r="G92" s="180">
        <f t="shared" si="4"/>
        <v>1.346155</v>
      </c>
      <c r="H92" s="180">
        <f t="shared" si="5"/>
        <v>2.1213203435578389E-5</v>
      </c>
      <c r="J92" s="18"/>
      <c r="K92" s="15">
        <f t="shared" si="15"/>
        <v>6342</v>
      </c>
      <c r="L92" s="20">
        <f t="shared" si="11"/>
        <v>79.263520000000014</v>
      </c>
      <c r="M92" s="20">
        <f t="shared" si="12"/>
        <v>79.078900000000175</v>
      </c>
      <c r="N92" s="114">
        <f t="shared" si="13"/>
        <v>79.171210000000087</v>
      </c>
      <c r="O92" s="66">
        <f t="shared" si="14"/>
        <v>0.13054605394254656</v>
      </c>
    </row>
    <row r="93" spans="1:15" x14ac:dyDescent="0.25">
      <c r="A93" s="6">
        <v>77</v>
      </c>
      <c r="B93" s="234">
        <v>6351</v>
      </c>
      <c r="C93" s="48">
        <v>604</v>
      </c>
      <c r="D93" s="48">
        <v>604</v>
      </c>
      <c r="E93" s="15">
        <f t="shared" si="2"/>
        <v>1.3460400000000001</v>
      </c>
      <c r="F93" s="15">
        <f t="shared" si="3"/>
        <v>1.3460400000000001</v>
      </c>
      <c r="G93" s="180">
        <f t="shared" si="4"/>
        <v>1.3460400000000001</v>
      </c>
      <c r="H93" s="180">
        <f t="shared" si="5"/>
        <v>0</v>
      </c>
      <c r="J93" s="18"/>
      <c r="K93" s="15">
        <f t="shared" si="15"/>
        <v>6351</v>
      </c>
      <c r="L93" s="20">
        <f t="shared" si="11"/>
        <v>78.463500000000238</v>
      </c>
      <c r="M93" s="20">
        <f t="shared" si="12"/>
        <v>78.463500000000238</v>
      </c>
      <c r="N93" s="114">
        <f t="shared" si="13"/>
        <v>78.463500000000238</v>
      </c>
      <c r="O93" s="66">
        <f t="shared" si="14"/>
        <v>0</v>
      </c>
    </row>
    <row r="94" spans="1:15" x14ac:dyDescent="0.25">
      <c r="A94" s="6">
        <v>78</v>
      </c>
      <c r="B94" s="234">
        <v>6355</v>
      </c>
      <c r="C94" s="48">
        <v>632</v>
      </c>
      <c r="D94" s="48">
        <v>628</v>
      </c>
      <c r="E94" s="15">
        <f t="shared" si="2"/>
        <v>1.3463200000000002</v>
      </c>
      <c r="F94" s="15">
        <f t="shared" si="3"/>
        <v>1.3462800000000001</v>
      </c>
      <c r="G94" s="180">
        <f t="shared" si="4"/>
        <v>1.3463000000000003</v>
      </c>
      <c r="H94" s="180">
        <f t="shared" si="5"/>
        <v>2.8284271247490186E-5</v>
      </c>
      <c r="J94" s="18"/>
      <c r="K94" s="15">
        <f t="shared" si="15"/>
        <v>6355</v>
      </c>
      <c r="L94" s="20">
        <f t="shared" si="11"/>
        <v>80.186620000000602</v>
      </c>
      <c r="M94" s="20">
        <f t="shared" si="12"/>
        <v>79.940460000000357</v>
      </c>
      <c r="N94" s="114">
        <f t="shared" si="13"/>
        <v>80.063540000000472</v>
      </c>
      <c r="O94" s="66">
        <f t="shared" si="14"/>
        <v>0.17406140525705366</v>
      </c>
    </row>
    <row r="95" spans="1:15" x14ac:dyDescent="0.25">
      <c r="A95" s="6">
        <v>79</v>
      </c>
      <c r="B95" s="234">
        <v>6356</v>
      </c>
      <c r="C95" s="48">
        <v>659</v>
      </c>
      <c r="D95" s="48">
        <v>657</v>
      </c>
      <c r="E95" s="15">
        <f t="shared" si="2"/>
        <v>1.3465900000000002</v>
      </c>
      <c r="F95" s="15">
        <f t="shared" si="3"/>
        <v>1.34657</v>
      </c>
      <c r="G95" s="180">
        <f t="shared" si="4"/>
        <v>1.3465800000000001</v>
      </c>
      <c r="H95" s="180">
        <f t="shared" si="5"/>
        <v>1.41421356238236E-5</v>
      </c>
      <c r="J95" s="18"/>
      <c r="K95" s="15">
        <f t="shared" si="15"/>
        <v>6356</v>
      </c>
      <c r="L95" s="20">
        <f t="shared" si="11"/>
        <v>81.848200000000546</v>
      </c>
      <c r="M95" s="20">
        <f t="shared" si="12"/>
        <v>81.725119999999748</v>
      </c>
      <c r="N95" s="114">
        <f t="shared" si="13"/>
        <v>81.786660000000154</v>
      </c>
      <c r="O95" s="66">
        <f t="shared" si="14"/>
        <v>8.7030702629004142E-2</v>
      </c>
    </row>
    <row r="96" spans="1:15" ht="15.75" thickBot="1" x14ac:dyDescent="0.3">
      <c r="A96" s="6">
        <v>80</v>
      </c>
      <c r="B96" s="236" t="s">
        <v>161</v>
      </c>
      <c r="C96" s="48">
        <v>643</v>
      </c>
      <c r="D96" s="48">
        <v>638</v>
      </c>
      <c r="E96" s="15">
        <f t="shared" si="2"/>
        <v>1.34643</v>
      </c>
      <c r="F96" s="15">
        <f t="shared" si="3"/>
        <v>1.3463800000000001</v>
      </c>
      <c r="G96" s="180">
        <f t="shared" si="4"/>
        <v>1.3464050000000001</v>
      </c>
      <c r="H96" s="180">
        <f t="shared" si="5"/>
        <v>3.5355339059244978E-5</v>
      </c>
      <c r="J96" s="18"/>
      <c r="K96" s="15" t="str">
        <f t="shared" si="15"/>
        <v>Tradition Malt Check</v>
      </c>
      <c r="L96" s="20">
        <f t="shared" si="11"/>
        <v>80.863559999999566</v>
      </c>
      <c r="M96" s="20">
        <f t="shared" si="12"/>
        <v>80.55586000000028</v>
      </c>
      <c r="N96" s="114">
        <f t="shared" si="13"/>
        <v>80.709709999999916</v>
      </c>
      <c r="O96" s="66">
        <f t="shared" si="14"/>
        <v>0.21757675657059611</v>
      </c>
    </row>
    <row r="97" spans="1:15" x14ac:dyDescent="0.25">
      <c r="A97" s="6">
        <v>81</v>
      </c>
      <c r="B97" s="232">
        <v>6379</v>
      </c>
      <c r="C97" s="180">
        <v>607</v>
      </c>
      <c r="D97" s="180">
        <v>603</v>
      </c>
      <c r="E97" s="15">
        <f t="shared" si="2"/>
        <v>1.3460700000000001</v>
      </c>
      <c r="F97" s="15">
        <f t="shared" si="3"/>
        <v>1.3460300000000001</v>
      </c>
      <c r="G97" s="180">
        <f t="shared" si="4"/>
        <v>1.34605</v>
      </c>
      <c r="H97" s="180">
        <f t="shared" si="5"/>
        <v>2.8284271247490186E-5</v>
      </c>
      <c r="J97" s="18"/>
      <c r="K97" s="15">
        <f t="shared" si="15"/>
        <v>6379</v>
      </c>
      <c r="L97" s="20">
        <f t="shared" si="11"/>
        <v>78.648120000000077</v>
      </c>
      <c r="M97" s="20">
        <f t="shared" si="12"/>
        <v>78.401959999999832</v>
      </c>
      <c r="N97" s="114">
        <f t="shared" si="13"/>
        <v>78.525039999999962</v>
      </c>
      <c r="O97" s="66">
        <f t="shared" si="14"/>
        <v>0.17406140525705366</v>
      </c>
    </row>
    <row r="98" spans="1:15" x14ac:dyDescent="0.25">
      <c r="A98" s="6">
        <v>82</v>
      </c>
      <c r="B98" s="234">
        <v>6380</v>
      </c>
      <c r="C98" s="180">
        <v>568</v>
      </c>
      <c r="D98" s="180">
        <v>566</v>
      </c>
      <c r="E98" s="15">
        <f t="shared" si="2"/>
        <v>1.34568</v>
      </c>
      <c r="F98" s="15">
        <f t="shared" si="3"/>
        <v>1.3456600000000001</v>
      </c>
      <c r="G98" s="180">
        <f t="shared" si="4"/>
        <v>1.3456700000000001</v>
      </c>
      <c r="H98" s="180">
        <f t="shared" si="5"/>
        <v>1.4142135623666588E-5</v>
      </c>
      <c r="J98" s="18"/>
      <c r="K98" s="15">
        <f t="shared" si="15"/>
        <v>6380</v>
      </c>
      <c r="L98" s="20">
        <f t="shared" si="11"/>
        <v>76.248059999999384</v>
      </c>
      <c r="M98" s="20">
        <f t="shared" si="12"/>
        <v>76.124979999999951</v>
      </c>
      <c r="N98" s="114">
        <f t="shared" si="13"/>
        <v>76.186519999999661</v>
      </c>
      <c r="O98" s="66">
        <f t="shared" si="14"/>
        <v>8.7030702628039483E-2</v>
      </c>
    </row>
    <row r="99" spans="1:15" x14ac:dyDescent="0.25">
      <c r="A99" s="6">
        <v>83</v>
      </c>
      <c r="B99" s="234">
        <v>6388</v>
      </c>
      <c r="C99" s="180">
        <v>600</v>
      </c>
      <c r="D99" s="180">
        <v>597</v>
      </c>
      <c r="E99" s="15">
        <f t="shared" si="2"/>
        <v>1.3460000000000001</v>
      </c>
      <c r="F99" s="15">
        <f t="shared" si="3"/>
        <v>1.3459700000000001</v>
      </c>
      <c r="G99" s="180">
        <f t="shared" si="4"/>
        <v>1.3459850000000002</v>
      </c>
      <c r="H99" s="180">
        <f t="shared" si="5"/>
        <v>2.1213203435578389E-5</v>
      </c>
      <c r="J99" s="18"/>
      <c r="K99" s="15">
        <f t="shared" si="15"/>
        <v>6388</v>
      </c>
      <c r="L99" s="20">
        <f t="shared" si="11"/>
        <v>78.217339999999993</v>
      </c>
      <c r="M99" s="20">
        <f t="shared" si="12"/>
        <v>78.032720000000154</v>
      </c>
      <c r="N99" s="114">
        <f t="shared" si="13"/>
        <v>78.125030000000066</v>
      </c>
      <c r="O99" s="66">
        <f t="shared" si="14"/>
        <v>0.13054605394254656</v>
      </c>
    </row>
    <row r="100" spans="1:15" x14ac:dyDescent="0.25">
      <c r="A100" s="6">
        <v>84</v>
      </c>
      <c r="B100" s="234">
        <v>6408</v>
      </c>
      <c r="C100" s="180">
        <v>600</v>
      </c>
      <c r="D100" s="180">
        <v>592</v>
      </c>
      <c r="E100" s="15">
        <f t="shared" si="2"/>
        <v>1.3460000000000001</v>
      </c>
      <c r="F100" s="15">
        <f t="shared" si="3"/>
        <v>1.34592</v>
      </c>
      <c r="G100" s="180">
        <f t="shared" si="4"/>
        <v>1.34596</v>
      </c>
      <c r="H100" s="180">
        <f t="shared" si="5"/>
        <v>5.6568542494980373E-5</v>
      </c>
      <c r="J100" s="18"/>
      <c r="K100" s="15">
        <f t="shared" si="15"/>
        <v>6408</v>
      </c>
      <c r="L100" s="20">
        <f t="shared" si="11"/>
        <v>78.217339999999993</v>
      </c>
      <c r="M100" s="20">
        <f t="shared" si="12"/>
        <v>77.725019999999503</v>
      </c>
      <c r="N100" s="114">
        <f t="shared" si="13"/>
        <v>77.971179999999748</v>
      </c>
      <c r="O100" s="66">
        <f t="shared" si="14"/>
        <v>0.34812281051410732</v>
      </c>
    </row>
    <row r="101" spans="1:15" x14ac:dyDescent="0.25">
      <c r="A101" s="6">
        <v>85</v>
      </c>
      <c r="B101" s="234">
        <v>6410</v>
      </c>
      <c r="C101" s="180">
        <v>640</v>
      </c>
      <c r="D101" s="180">
        <v>636</v>
      </c>
      <c r="E101" s="15">
        <f t="shared" si="2"/>
        <v>1.3464</v>
      </c>
      <c r="F101" s="15">
        <f t="shared" si="3"/>
        <v>1.34636</v>
      </c>
      <c r="G101" s="180">
        <f t="shared" si="4"/>
        <v>1.3463799999999999</v>
      </c>
      <c r="H101" s="180">
        <f t="shared" si="5"/>
        <v>2.8284271247490186E-5</v>
      </c>
      <c r="J101" s="18"/>
      <c r="K101" s="15">
        <f t="shared" si="15"/>
        <v>6410</v>
      </c>
      <c r="L101" s="20">
        <f t="shared" si="11"/>
        <v>80.678939999999727</v>
      </c>
      <c r="M101" s="20">
        <f t="shared" si="12"/>
        <v>80.432779999999482</v>
      </c>
      <c r="N101" s="114">
        <f t="shared" si="13"/>
        <v>80.555859999999598</v>
      </c>
      <c r="O101" s="66">
        <f t="shared" si="14"/>
        <v>0.17406140525705366</v>
      </c>
    </row>
    <row r="102" spans="1:15" x14ac:dyDescent="0.25">
      <c r="A102" s="6">
        <v>86</v>
      </c>
      <c r="B102" s="234">
        <v>6412</v>
      </c>
      <c r="C102" s="180">
        <v>627</v>
      </c>
      <c r="D102" s="180">
        <v>623</v>
      </c>
      <c r="E102" s="15">
        <f t="shared" si="2"/>
        <v>1.3462700000000001</v>
      </c>
      <c r="F102" s="15">
        <f t="shared" si="3"/>
        <v>1.34623</v>
      </c>
      <c r="G102" s="180">
        <f t="shared" si="4"/>
        <v>1.3462499999999999</v>
      </c>
      <c r="H102" s="180">
        <f t="shared" si="5"/>
        <v>2.8284271247490186E-5</v>
      </c>
      <c r="J102" s="18"/>
      <c r="K102" s="15">
        <f t="shared" si="15"/>
        <v>6412</v>
      </c>
      <c r="L102" s="20">
        <f t="shared" si="11"/>
        <v>79.878919999999951</v>
      </c>
      <c r="M102" s="20">
        <f t="shared" si="12"/>
        <v>79.632759999999706</v>
      </c>
      <c r="N102" s="114">
        <f t="shared" si="13"/>
        <v>79.755839999999836</v>
      </c>
      <c r="O102" s="66">
        <f t="shared" si="14"/>
        <v>0.17406140525705366</v>
      </c>
    </row>
    <row r="103" spans="1:15" x14ac:dyDescent="0.25">
      <c r="A103" s="6">
        <v>87</v>
      </c>
      <c r="B103" s="234">
        <v>6414</v>
      </c>
      <c r="C103" s="180">
        <v>650</v>
      </c>
      <c r="D103" s="180">
        <v>648</v>
      </c>
      <c r="E103" s="15">
        <f t="shared" si="2"/>
        <v>1.3465</v>
      </c>
      <c r="F103" s="15">
        <f t="shared" si="3"/>
        <v>1.3464800000000001</v>
      </c>
      <c r="G103" s="180">
        <f t="shared" si="4"/>
        <v>1.3464900000000002</v>
      </c>
      <c r="H103" s="180">
        <f t="shared" si="5"/>
        <v>1.4142135623666588E-5</v>
      </c>
      <c r="J103" s="18"/>
      <c r="K103" s="15">
        <f t="shared" si="15"/>
        <v>6414</v>
      </c>
      <c r="L103" s="20">
        <f t="shared" si="11"/>
        <v>81.29433999999965</v>
      </c>
      <c r="M103" s="20">
        <f t="shared" si="12"/>
        <v>81.171260000000217</v>
      </c>
      <c r="N103" s="114">
        <f t="shared" si="13"/>
        <v>81.232799999999941</v>
      </c>
      <c r="O103" s="66">
        <f t="shared" si="14"/>
        <v>8.7030702628039483E-2</v>
      </c>
    </row>
    <row r="104" spans="1:15" x14ac:dyDescent="0.25">
      <c r="A104" s="6">
        <v>88</v>
      </c>
      <c r="B104" s="234">
        <v>6415</v>
      </c>
      <c r="C104" s="180">
        <v>601</v>
      </c>
      <c r="D104" s="180">
        <v>598</v>
      </c>
      <c r="E104" s="15">
        <f t="shared" si="2"/>
        <v>1.3460100000000002</v>
      </c>
      <c r="F104" s="15">
        <f t="shared" si="3"/>
        <v>1.3459800000000002</v>
      </c>
      <c r="G104" s="180">
        <f t="shared" si="4"/>
        <v>1.3459950000000003</v>
      </c>
      <c r="H104" s="180">
        <f t="shared" si="5"/>
        <v>2.1213203435578389E-5</v>
      </c>
      <c r="J104" s="18"/>
      <c r="K104" s="15">
        <f t="shared" si="15"/>
        <v>6415</v>
      </c>
      <c r="L104" s="20">
        <f t="shared" si="11"/>
        <v>78.278880000000399</v>
      </c>
      <c r="M104" s="20">
        <f t="shared" si="12"/>
        <v>78.09426000000056</v>
      </c>
      <c r="N104" s="114">
        <f t="shared" si="13"/>
        <v>78.186570000000472</v>
      </c>
      <c r="O104" s="66">
        <f t="shared" si="14"/>
        <v>0.13054605394254656</v>
      </c>
    </row>
    <row r="105" spans="1:15" x14ac:dyDescent="0.25">
      <c r="A105" s="6">
        <v>89</v>
      </c>
      <c r="B105" s="234">
        <v>6417</v>
      </c>
      <c r="C105" s="180">
        <v>632</v>
      </c>
      <c r="D105" s="180">
        <v>630</v>
      </c>
      <c r="E105" s="15">
        <f t="shared" si="2"/>
        <v>1.3463200000000002</v>
      </c>
      <c r="F105" s="15">
        <f t="shared" si="3"/>
        <v>1.3463000000000001</v>
      </c>
      <c r="G105" s="180">
        <f t="shared" si="4"/>
        <v>1.3463100000000001</v>
      </c>
      <c r="H105" s="180">
        <f t="shared" si="5"/>
        <v>1.41421356238236E-5</v>
      </c>
      <c r="J105" s="18"/>
      <c r="K105" s="15">
        <f t="shared" si="15"/>
        <v>6417</v>
      </c>
      <c r="L105" s="20">
        <f t="shared" si="11"/>
        <v>80.186620000000602</v>
      </c>
      <c r="M105" s="20">
        <f t="shared" si="12"/>
        <v>80.06353999999979</v>
      </c>
      <c r="N105" s="114">
        <f t="shared" si="13"/>
        <v>80.125080000000196</v>
      </c>
      <c r="O105" s="66">
        <f t="shared" si="14"/>
        <v>8.7030702629014189E-2</v>
      </c>
    </row>
    <row r="106" spans="1:15" x14ac:dyDescent="0.25">
      <c r="A106" s="6">
        <v>90</v>
      </c>
      <c r="B106" s="234">
        <v>6419</v>
      </c>
      <c r="C106" s="180">
        <v>623</v>
      </c>
      <c r="D106" s="180">
        <v>621</v>
      </c>
      <c r="E106" s="15">
        <f t="shared" si="2"/>
        <v>1.34623</v>
      </c>
      <c r="F106" s="15">
        <f t="shared" si="3"/>
        <v>1.3462100000000001</v>
      </c>
      <c r="G106" s="180">
        <f t="shared" si="4"/>
        <v>1.3462200000000002</v>
      </c>
      <c r="H106" s="180">
        <f t="shared" si="5"/>
        <v>1.4142135623666588E-5</v>
      </c>
      <c r="J106" s="18"/>
      <c r="K106" s="15">
        <f t="shared" si="15"/>
        <v>6419</v>
      </c>
      <c r="L106" s="20">
        <f t="shared" si="11"/>
        <v>79.632759999999706</v>
      </c>
      <c r="M106" s="20">
        <f t="shared" si="12"/>
        <v>79.509680000000259</v>
      </c>
      <c r="N106" s="114">
        <f t="shared" si="13"/>
        <v>79.571219999999983</v>
      </c>
      <c r="O106" s="66">
        <f t="shared" si="14"/>
        <v>8.7030702628049531E-2</v>
      </c>
    </row>
    <row r="107" spans="1:15" x14ac:dyDescent="0.25">
      <c r="A107" s="6">
        <v>91</v>
      </c>
      <c r="B107" s="234">
        <v>6422</v>
      </c>
      <c r="C107" s="180">
        <v>629</v>
      </c>
      <c r="D107" s="180">
        <v>627</v>
      </c>
      <c r="E107" s="15">
        <f t="shared" si="2"/>
        <v>1.34629</v>
      </c>
      <c r="F107" s="15">
        <f t="shared" si="3"/>
        <v>1.3462700000000001</v>
      </c>
      <c r="G107" s="180">
        <f t="shared" si="4"/>
        <v>1.3462800000000001</v>
      </c>
      <c r="H107" s="180">
        <f t="shared" si="5"/>
        <v>1.4142135623666588E-5</v>
      </c>
      <c r="J107" s="18"/>
      <c r="K107" s="15">
        <f t="shared" si="15"/>
        <v>6422</v>
      </c>
      <c r="L107" s="20">
        <f t="shared" si="11"/>
        <v>80.001999999999384</v>
      </c>
      <c r="M107" s="20">
        <f t="shared" si="12"/>
        <v>79.878919999999951</v>
      </c>
      <c r="N107" s="114">
        <f t="shared" si="13"/>
        <v>79.940459999999661</v>
      </c>
      <c r="O107" s="66">
        <f t="shared" si="14"/>
        <v>8.7030702628039483E-2</v>
      </c>
    </row>
    <row r="108" spans="1:15" x14ac:dyDescent="0.25">
      <c r="A108" s="6">
        <v>92</v>
      </c>
      <c r="B108" s="234">
        <v>6428</v>
      </c>
      <c r="C108" s="180">
        <v>634</v>
      </c>
      <c r="D108" s="180">
        <v>631</v>
      </c>
      <c r="E108" s="15">
        <f t="shared" si="2"/>
        <v>1.3463400000000001</v>
      </c>
      <c r="F108" s="15">
        <f t="shared" si="3"/>
        <v>1.3463100000000001</v>
      </c>
      <c r="G108" s="180">
        <f t="shared" si="4"/>
        <v>1.3463250000000002</v>
      </c>
      <c r="H108" s="180">
        <f t="shared" si="5"/>
        <v>2.1213203435578389E-5</v>
      </c>
      <c r="J108" s="18"/>
      <c r="K108" s="15">
        <f t="shared" si="15"/>
        <v>6428</v>
      </c>
      <c r="L108" s="20">
        <f t="shared" si="11"/>
        <v>80.309700000000035</v>
      </c>
      <c r="M108" s="20">
        <f t="shared" si="12"/>
        <v>80.125080000000196</v>
      </c>
      <c r="N108" s="114">
        <f t="shared" si="13"/>
        <v>80.217390000000108</v>
      </c>
      <c r="O108" s="66">
        <f t="shared" si="14"/>
        <v>0.13054605394254656</v>
      </c>
    </row>
    <row r="109" spans="1:15" x14ac:dyDescent="0.25">
      <c r="A109" s="6">
        <v>93</v>
      </c>
      <c r="B109" s="234">
        <v>6430</v>
      </c>
      <c r="C109" s="180">
        <v>632</v>
      </c>
      <c r="D109" s="180">
        <v>628</v>
      </c>
      <c r="E109" s="15">
        <f t="shared" si="2"/>
        <v>1.3463200000000002</v>
      </c>
      <c r="F109" s="15">
        <f t="shared" si="3"/>
        <v>1.3462800000000001</v>
      </c>
      <c r="G109" s="180">
        <f t="shared" si="4"/>
        <v>1.3463000000000003</v>
      </c>
      <c r="H109" s="180">
        <f t="shared" si="5"/>
        <v>2.8284271247490186E-5</v>
      </c>
      <c r="J109" s="18"/>
      <c r="K109" s="15">
        <f t="shared" si="15"/>
        <v>6430</v>
      </c>
      <c r="L109" s="20">
        <f t="shared" si="11"/>
        <v>80.186620000000602</v>
      </c>
      <c r="M109" s="20">
        <f t="shared" si="12"/>
        <v>79.940460000000357</v>
      </c>
      <c r="N109" s="114">
        <f t="shared" si="13"/>
        <v>80.063540000000472</v>
      </c>
      <c r="O109" s="66">
        <f t="shared" si="14"/>
        <v>0.17406140525705366</v>
      </c>
    </row>
    <row r="110" spans="1:15" x14ac:dyDescent="0.25">
      <c r="A110" s="6">
        <v>94</v>
      </c>
      <c r="B110" s="234">
        <v>6436</v>
      </c>
      <c r="C110" s="180">
        <v>635</v>
      </c>
      <c r="D110" s="180">
        <v>638</v>
      </c>
      <c r="E110" s="15">
        <f t="shared" si="2"/>
        <v>1.3463500000000002</v>
      </c>
      <c r="F110" s="15">
        <f t="shared" si="3"/>
        <v>1.3463800000000001</v>
      </c>
      <c r="G110" s="180">
        <f t="shared" si="4"/>
        <v>1.346365</v>
      </c>
      <c r="H110" s="180">
        <f t="shared" si="5"/>
        <v>2.1213203435578389E-5</v>
      </c>
      <c r="J110" s="18"/>
      <c r="K110" s="15">
        <f t="shared" si="15"/>
        <v>6436</v>
      </c>
      <c r="L110" s="20">
        <f t="shared" si="11"/>
        <v>80.371240000000441</v>
      </c>
      <c r="M110" s="20">
        <f t="shared" si="12"/>
        <v>80.55586000000028</v>
      </c>
      <c r="N110" s="114">
        <f t="shared" si="13"/>
        <v>80.463550000000367</v>
      </c>
      <c r="O110" s="66">
        <f t="shared" si="14"/>
        <v>0.13054605394254656</v>
      </c>
    </row>
    <row r="111" spans="1:15" x14ac:dyDescent="0.25">
      <c r="A111" s="6">
        <v>95</v>
      </c>
      <c r="B111" s="234">
        <v>6440</v>
      </c>
      <c r="C111" s="180">
        <v>618</v>
      </c>
      <c r="D111" s="180">
        <v>621</v>
      </c>
      <c r="E111" s="15">
        <f t="shared" si="2"/>
        <v>1.3461800000000002</v>
      </c>
      <c r="F111" s="15">
        <f t="shared" si="3"/>
        <v>1.3462100000000001</v>
      </c>
      <c r="G111" s="180">
        <f t="shared" si="4"/>
        <v>1.3461950000000003</v>
      </c>
      <c r="H111" s="180">
        <f t="shared" si="5"/>
        <v>2.1213203435578389E-5</v>
      </c>
      <c r="J111" s="18"/>
      <c r="K111" s="15">
        <f t="shared" si="15"/>
        <v>6440</v>
      </c>
      <c r="L111" s="20">
        <f t="shared" si="11"/>
        <v>79.32506000000042</v>
      </c>
      <c r="M111" s="20">
        <f t="shared" si="12"/>
        <v>79.509680000000259</v>
      </c>
      <c r="N111" s="114">
        <f t="shared" si="13"/>
        <v>79.417370000000346</v>
      </c>
      <c r="O111" s="66">
        <f t="shared" si="14"/>
        <v>0.13054605394254656</v>
      </c>
    </row>
    <row r="112" spans="1:15" ht="15.75" thickBot="1" x14ac:dyDescent="0.3">
      <c r="A112" s="6">
        <v>96</v>
      </c>
      <c r="B112" s="236" t="s">
        <v>161</v>
      </c>
      <c r="C112" s="180">
        <v>629</v>
      </c>
      <c r="D112" s="180">
        <v>625</v>
      </c>
      <c r="E112" s="15">
        <f t="shared" si="2"/>
        <v>1.34629</v>
      </c>
      <c r="F112" s="15">
        <f t="shared" si="3"/>
        <v>1.3462500000000002</v>
      </c>
      <c r="G112" s="180">
        <f t="shared" si="4"/>
        <v>1.3462700000000001</v>
      </c>
      <c r="H112" s="180">
        <f t="shared" si="5"/>
        <v>2.8284271247333177E-5</v>
      </c>
      <c r="J112" s="18"/>
      <c r="K112" s="15" t="str">
        <f t="shared" si="15"/>
        <v>Tradition Malt Check</v>
      </c>
      <c r="L112" s="20">
        <f t="shared" si="11"/>
        <v>80.001999999999384</v>
      </c>
      <c r="M112" s="20">
        <f t="shared" si="12"/>
        <v>79.755840000000504</v>
      </c>
      <c r="N112" s="114">
        <f t="shared" si="13"/>
        <v>79.878919999999937</v>
      </c>
      <c r="O112" s="66">
        <f t="shared" si="14"/>
        <v>0.17406140525608901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C37" zoomScaleNormal="100" workbookViewId="0">
      <selection activeCell="N71" sqref="N71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22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84" t="s">
        <v>24</v>
      </c>
      <c r="E13" s="277"/>
      <c r="F13" s="277"/>
      <c r="G13" s="277" t="s">
        <v>20</v>
      </c>
      <c r="H13" s="277"/>
      <c r="I13" s="277"/>
      <c r="J13" s="277" t="s">
        <v>20</v>
      </c>
      <c r="K13" s="277"/>
      <c r="L13" s="277"/>
      <c r="M13" s="278" t="s">
        <v>20</v>
      </c>
      <c r="N13" s="279"/>
      <c r="O13" s="28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81" t="s">
        <v>9</v>
      </c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3"/>
    </row>
    <row r="28" spans="1:15" ht="15.75" thickBot="1" x14ac:dyDescent="0.3">
      <c r="B28" s="75"/>
      <c r="C28" s="18" t="s">
        <v>159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20.9</v>
      </c>
      <c r="D29" s="80">
        <v>52977.152000000002</v>
      </c>
      <c r="E29" s="81">
        <v>53768.351000000002</v>
      </c>
      <c r="F29" s="81">
        <v>54600.05</v>
      </c>
      <c r="G29" s="82">
        <v>63049.057999999997</v>
      </c>
      <c r="H29" s="81">
        <v>62929.928999999996</v>
      </c>
      <c r="I29" s="83">
        <v>63053.957000000002</v>
      </c>
      <c r="J29" s="81">
        <v>56002.57</v>
      </c>
      <c r="K29" s="81">
        <v>55698.824000000001</v>
      </c>
      <c r="L29" s="81">
        <v>57755.690999999999</v>
      </c>
      <c r="M29" s="230"/>
      <c r="N29" s="81">
        <v>100703.18700000001</v>
      </c>
      <c r="O29" s="84">
        <v>103648.83500000001</v>
      </c>
    </row>
    <row r="30" spans="1:15" x14ac:dyDescent="0.25">
      <c r="B30" s="18"/>
      <c r="C30" s="18"/>
      <c r="D30" s="85">
        <v>57722.324000000001</v>
      </c>
      <c r="E30" s="48">
        <v>58885.678999999996</v>
      </c>
      <c r="F30" s="48">
        <v>59668.726000000002</v>
      </c>
      <c r="G30" s="59">
        <v>88046.023000000001</v>
      </c>
      <c r="H30" s="48">
        <v>85991.57</v>
      </c>
      <c r="I30" s="49">
        <v>87020.608999999997</v>
      </c>
      <c r="J30" s="48">
        <v>129919.93700000001</v>
      </c>
      <c r="K30" s="228"/>
      <c r="L30" s="48">
        <v>126051.421</v>
      </c>
      <c r="M30" s="59">
        <v>63937.769</v>
      </c>
      <c r="N30" s="48">
        <v>59958.277000000002</v>
      </c>
      <c r="O30" s="86">
        <v>62809.682999999997</v>
      </c>
    </row>
    <row r="31" spans="1:15" x14ac:dyDescent="0.25">
      <c r="B31" s="18"/>
      <c r="C31" s="18"/>
      <c r="D31" s="87">
        <v>68686.937000000005</v>
      </c>
      <c r="E31" s="53">
        <v>65714.131999999998</v>
      </c>
      <c r="F31" s="53">
        <v>66784.467999999993</v>
      </c>
      <c r="G31" s="52">
        <v>65727.562000000005</v>
      </c>
      <c r="H31" s="53">
        <v>64463.695</v>
      </c>
      <c r="I31" s="54">
        <v>65230.803999999996</v>
      </c>
      <c r="J31" s="53">
        <v>88785.57</v>
      </c>
      <c r="K31" s="53">
        <v>84306.264999999999</v>
      </c>
      <c r="L31" s="53">
        <v>87407.452999999994</v>
      </c>
      <c r="M31" s="226"/>
      <c r="N31" s="53">
        <v>114134.671</v>
      </c>
      <c r="O31" s="88">
        <v>117165.398</v>
      </c>
    </row>
    <row r="32" spans="1:15" x14ac:dyDescent="0.25">
      <c r="B32" s="18"/>
      <c r="C32" s="18"/>
      <c r="D32" s="85">
        <v>77205.631999999998</v>
      </c>
      <c r="E32" s="48">
        <v>73930.164000000004</v>
      </c>
      <c r="F32" s="48">
        <v>76808.304000000004</v>
      </c>
      <c r="G32" s="59">
        <v>95049.842999999993</v>
      </c>
      <c r="H32" s="48">
        <v>91791.866999999998</v>
      </c>
      <c r="I32" s="49">
        <v>91935.57</v>
      </c>
      <c r="J32" s="48">
        <v>117844.625</v>
      </c>
      <c r="K32" s="228"/>
      <c r="L32" s="48">
        <v>115262.71</v>
      </c>
      <c r="M32" s="59">
        <v>67093.312000000005</v>
      </c>
      <c r="N32" s="48">
        <v>62765.207000000002</v>
      </c>
      <c r="O32" s="86">
        <v>65150.832000000002</v>
      </c>
    </row>
    <row r="33" spans="1:15" x14ac:dyDescent="0.25">
      <c r="B33" s="18"/>
      <c r="C33" s="18"/>
      <c r="D33" s="87">
        <v>88729.827999999994</v>
      </c>
      <c r="E33" s="53">
        <v>80585.717999999993</v>
      </c>
      <c r="F33" s="53">
        <v>85124.514999999999</v>
      </c>
      <c r="G33" s="226"/>
      <c r="H33" s="53">
        <v>106772.742</v>
      </c>
      <c r="I33" s="54">
        <v>107233.07</v>
      </c>
      <c r="J33" s="53">
        <v>59003.870999999999</v>
      </c>
      <c r="K33" s="53">
        <v>57810.949000000001</v>
      </c>
      <c r="L33" s="229"/>
      <c r="M33" s="52">
        <v>73459.023000000001</v>
      </c>
      <c r="N33" s="53">
        <v>69165.671000000002</v>
      </c>
      <c r="O33" s="88">
        <v>70995.75</v>
      </c>
    </row>
    <row r="34" spans="1:15" x14ac:dyDescent="0.25">
      <c r="A34" s="2"/>
      <c r="B34" s="18"/>
      <c r="C34" s="18"/>
      <c r="D34" s="85">
        <v>56128.464</v>
      </c>
      <c r="E34" s="48">
        <v>54164.171000000002</v>
      </c>
      <c r="F34" s="48">
        <v>54953.902000000002</v>
      </c>
      <c r="G34" s="227"/>
      <c r="H34" s="48">
        <v>101557.64</v>
      </c>
      <c r="I34" s="49">
        <v>101456.546</v>
      </c>
      <c r="J34" s="48">
        <v>59433.260999999999</v>
      </c>
      <c r="K34" s="48">
        <v>58217.957000000002</v>
      </c>
      <c r="L34" s="228"/>
      <c r="M34" s="59">
        <v>71477.312000000005</v>
      </c>
      <c r="N34" s="48">
        <v>67298.850999999995</v>
      </c>
      <c r="O34" s="86">
        <v>69193.031000000003</v>
      </c>
    </row>
    <row r="35" spans="1:15" x14ac:dyDescent="0.25">
      <c r="A35" s="89"/>
      <c r="B35" s="18"/>
      <c r="C35" s="18"/>
      <c r="D35" s="87">
        <v>57420.824000000001</v>
      </c>
      <c r="E35" s="53">
        <v>53149.436999999998</v>
      </c>
      <c r="F35" s="53">
        <v>54394.877999999997</v>
      </c>
      <c r="G35" s="52">
        <v>57074.402000000002</v>
      </c>
      <c r="H35" s="53">
        <v>57970.936999999998</v>
      </c>
      <c r="I35" s="54">
        <v>56872.535000000003</v>
      </c>
      <c r="J35" s="53">
        <v>83108.085000000006</v>
      </c>
      <c r="K35" s="229"/>
      <c r="L35" s="53">
        <v>83340.125</v>
      </c>
      <c r="M35" s="52">
        <v>74183.256999999998</v>
      </c>
      <c r="N35" s="53">
        <v>70680.179000000004</v>
      </c>
      <c r="O35" s="88">
        <v>71718.648000000001</v>
      </c>
    </row>
    <row r="36" spans="1:15" ht="15.75" thickBot="1" x14ac:dyDescent="0.3">
      <c r="A36" s="89"/>
      <c r="B36" s="18"/>
      <c r="C36" s="18"/>
      <c r="D36" s="90">
        <v>55014.964</v>
      </c>
      <c r="E36" s="91">
        <v>52775.127999999997</v>
      </c>
      <c r="F36" s="91">
        <v>53299.506999999998</v>
      </c>
      <c r="G36" s="92">
        <v>88889.577999999994</v>
      </c>
      <c r="H36" s="91">
        <v>87016.202999999994</v>
      </c>
      <c r="I36" s="93">
        <v>85965.881999999998</v>
      </c>
      <c r="J36" s="91">
        <v>74578.945000000007</v>
      </c>
      <c r="K36" s="91">
        <v>72001.125</v>
      </c>
      <c r="L36" s="91">
        <v>75924.046000000002</v>
      </c>
      <c r="M36" s="92">
        <v>65498.561999999998</v>
      </c>
      <c r="N36" s="91">
        <v>61519.976000000002</v>
      </c>
      <c r="O36" s="94">
        <v>63576.726000000002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85" t="s">
        <v>88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7"/>
      <c r="O40" s="36"/>
    </row>
    <row r="41" spans="1:15" x14ac:dyDescent="0.25">
      <c r="A41" s="36"/>
      <c r="B41" s="39"/>
      <c r="C41" s="290" t="s">
        <v>28</v>
      </c>
      <c r="D41" s="291"/>
      <c r="E41" s="292"/>
      <c r="F41" s="290" t="s">
        <v>29</v>
      </c>
      <c r="G41" s="291"/>
      <c r="H41" s="292"/>
      <c r="I41" s="291" t="s">
        <v>30</v>
      </c>
      <c r="J41" s="291"/>
      <c r="K41" s="291"/>
      <c r="L41" s="290" t="s">
        <v>31</v>
      </c>
      <c r="M41" s="291"/>
      <c r="N41" s="292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53781.851000000002</v>
      </c>
      <c r="E43" s="123">
        <f>STDEV(D29:F29)</f>
        <v>811.5332199614511</v>
      </c>
      <c r="F43" s="175">
        <f t="shared" ref="F43:F50" si="6">G14</f>
        <v>1</v>
      </c>
      <c r="G43" s="122">
        <f t="shared" ref="G43:G50" si="7">AVERAGE(G29:I29)</f>
        <v>63010.98133333333</v>
      </c>
      <c r="H43" s="123">
        <f t="shared" ref="H43:H50" si="8">STDEV(G29:I29)</f>
        <v>70.236106130206352</v>
      </c>
      <c r="I43" s="175">
        <f t="shared" ref="I43:I50" si="9">J14</f>
        <v>9</v>
      </c>
      <c r="J43" s="122">
        <f t="shared" ref="J43:J50" si="10">AVERAGE(J29:L29)</f>
        <v>56485.695</v>
      </c>
      <c r="K43" s="123">
        <f t="shared" ref="K43:K50" si="11">STDEV(J29:L29)</f>
        <v>1110.2850031145149</v>
      </c>
      <c r="L43" s="175">
        <f t="shared" ref="L43:L50" si="12">M14</f>
        <v>17</v>
      </c>
      <c r="M43" s="122">
        <f t="shared" ref="M43:M50" si="13">AVERAGE(M29:O29)</f>
        <v>102176.011</v>
      </c>
      <c r="N43" s="123">
        <f t="shared" ref="N43:N50" si="14">STDEV(M29:O29)</f>
        <v>2082.8876757885919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58758.909666666666</v>
      </c>
      <c r="E44" s="123">
        <f>STDEV(D30:F30)</f>
        <v>979.37379702865985</v>
      </c>
      <c r="F44" s="124">
        <f t="shared" si="6"/>
        <v>2</v>
      </c>
      <c r="G44" s="122">
        <f t="shared" si="7"/>
        <v>87019.400666666668</v>
      </c>
      <c r="H44" s="123">
        <f t="shared" si="8"/>
        <v>1027.2270330137965</v>
      </c>
      <c r="I44" s="124">
        <f t="shared" si="9"/>
        <v>10</v>
      </c>
      <c r="J44" s="122">
        <f t="shared" si="10"/>
        <v>127985.679</v>
      </c>
      <c r="K44" s="123">
        <f t="shared" si="11"/>
        <v>2735.4538967286603</v>
      </c>
      <c r="L44" s="124">
        <f t="shared" si="12"/>
        <v>18</v>
      </c>
      <c r="M44" s="122">
        <f t="shared" si="13"/>
        <v>62235.242999999995</v>
      </c>
      <c r="N44" s="123">
        <f t="shared" si="14"/>
        <v>2050.9936932413989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67061.845666666675</v>
      </c>
      <c r="E45" s="123">
        <f>STDEV(D31:F31)</f>
        <v>1505.6879389436401</v>
      </c>
      <c r="F45" s="124">
        <f t="shared" si="6"/>
        <v>3</v>
      </c>
      <c r="G45" s="122">
        <f t="shared" si="7"/>
        <v>65140.687000000005</v>
      </c>
      <c r="H45" s="123">
        <f t="shared" si="8"/>
        <v>636.73444518810425</v>
      </c>
      <c r="I45" s="124">
        <f t="shared" si="9"/>
        <v>11</v>
      </c>
      <c r="J45" s="122">
        <f t="shared" si="10"/>
        <v>86833.096000000005</v>
      </c>
      <c r="K45" s="123">
        <f t="shared" si="11"/>
        <v>2294.2226991604393</v>
      </c>
      <c r="L45" s="124">
        <f t="shared" si="12"/>
        <v>19</v>
      </c>
      <c r="M45" s="122">
        <f t="shared" si="13"/>
        <v>115650.03450000001</v>
      </c>
      <c r="N45" s="123">
        <f t="shared" si="14"/>
        <v>2143.0476136251609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75981.366666666669</v>
      </c>
      <c r="E46" s="123">
        <f>STDEV(D32:F32)</f>
        <v>1787.4679492794619</v>
      </c>
      <c r="F46" s="124">
        <f t="shared" si="6"/>
        <v>4</v>
      </c>
      <c r="G46" s="122">
        <f t="shared" si="7"/>
        <v>92925.760000000009</v>
      </c>
      <c r="H46" s="123">
        <f t="shared" si="8"/>
        <v>1840.9125675107391</v>
      </c>
      <c r="I46" s="124">
        <f t="shared" si="9"/>
        <v>12</v>
      </c>
      <c r="J46" s="122">
        <f t="shared" si="10"/>
        <v>116553.66750000001</v>
      </c>
      <c r="K46" s="123">
        <f t="shared" si="11"/>
        <v>1825.6896049472602</v>
      </c>
      <c r="L46" s="124">
        <f t="shared" si="12"/>
        <v>20</v>
      </c>
      <c r="M46" s="122">
        <f t="shared" si="13"/>
        <v>65003.116999999998</v>
      </c>
      <c r="N46" s="123">
        <f t="shared" si="14"/>
        <v>2167.8302548112492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84813.353666666662</v>
      </c>
      <c r="E47" s="123">
        <f>STDEV(D33:F33)</f>
        <v>4080.9616458068235</v>
      </c>
      <c r="F47" s="124">
        <f t="shared" si="6"/>
        <v>5</v>
      </c>
      <c r="G47" s="122">
        <f t="shared" si="7"/>
        <v>107002.906</v>
      </c>
      <c r="H47" s="123">
        <f t="shared" si="8"/>
        <v>325.50105037004715</v>
      </c>
      <c r="I47" s="124">
        <f t="shared" si="9"/>
        <v>13</v>
      </c>
      <c r="J47" s="122">
        <f t="shared" si="10"/>
        <v>58407.41</v>
      </c>
      <c r="K47" s="123">
        <f t="shared" si="11"/>
        <v>843.52323562661775</v>
      </c>
      <c r="L47" s="124">
        <f t="shared" si="12"/>
        <v>21</v>
      </c>
      <c r="M47" s="122">
        <f t="shared" si="13"/>
        <v>71206.814666666673</v>
      </c>
      <c r="N47" s="123">
        <f t="shared" si="14"/>
        <v>2154.4440278439197</v>
      </c>
      <c r="O47" s="36"/>
    </row>
    <row r="48" spans="1:15" x14ac:dyDescent="0.25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101507.09299999999</v>
      </c>
      <c r="H48" s="123">
        <f t="shared" si="8"/>
        <v>71.484252937270952</v>
      </c>
      <c r="I48" s="124">
        <f t="shared" si="9"/>
        <v>14</v>
      </c>
      <c r="J48" s="122">
        <f t="shared" si="10"/>
        <v>58825.608999999997</v>
      </c>
      <c r="K48" s="123">
        <f t="shared" si="11"/>
        <v>859.34969960313344</v>
      </c>
      <c r="L48" s="124">
        <f t="shared" si="12"/>
        <v>22</v>
      </c>
      <c r="M48" s="122">
        <f t="shared" si="13"/>
        <v>69323.064666666673</v>
      </c>
      <c r="N48" s="123">
        <f t="shared" si="14"/>
        <v>2092.2632836190464</v>
      </c>
      <c r="O48" s="36"/>
    </row>
    <row r="49" spans="1:15" x14ac:dyDescent="0.25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57305.958000000006</v>
      </c>
      <c r="H49" s="123">
        <f t="shared" si="8"/>
        <v>584.66689170244342</v>
      </c>
      <c r="I49" s="124">
        <f t="shared" si="9"/>
        <v>15</v>
      </c>
      <c r="J49" s="122">
        <f t="shared" si="10"/>
        <v>83224.10500000001</v>
      </c>
      <c r="K49" s="123">
        <f t="shared" si="11"/>
        <v>164.07705750652195</v>
      </c>
      <c r="L49" s="124">
        <f t="shared" si="12"/>
        <v>23</v>
      </c>
      <c r="M49" s="122">
        <f t="shared" si="13"/>
        <v>72194.027999999991</v>
      </c>
      <c r="N49" s="123">
        <f t="shared" si="14"/>
        <v>1799.2716517582855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87290.554333333333</v>
      </c>
      <c r="H50" s="128">
        <f t="shared" si="8"/>
        <v>1481.0304067372581</v>
      </c>
      <c r="I50" s="129">
        <f t="shared" si="9"/>
        <v>16</v>
      </c>
      <c r="J50" s="127">
        <f t="shared" si="10"/>
        <v>74168.038666666675</v>
      </c>
      <c r="K50" s="128">
        <f t="shared" si="11"/>
        <v>1993.4794466310254</v>
      </c>
      <c r="L50" s="129">
        <f t="shared" si="12"/>
        <v>24</v>
      </c>
      <c r="M50" s="127">
        <f t="shared" si="13"/>
        <v>63531.754666666668</v>
      </c>
      <c r="N50" s="128">
        <f t="shared" si="14"/>
        <v>1989.6742083731508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89" t="s">
        <v>91</v>
      </c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4" t="s">
        <v>126</v>
      </c>
      <c r="D55" s="293" t="s">
        <v>125</v>
      </c>
      <c r="E55" s="293"/>
      <c r="F55" s="134" t="s">
        <v>20</v>
      </c>
      <c r="G55" s="135" t="s">
        <v>125</v>
      </c>
      <c r="H55" s="136"/>
      <c r="I55" s="137" t="s">
        <v>20</v>
      </c>
      <c r="J55" s="135" t="s">
        <v>125</v>
      </c>
      <c r="K55" s="137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1</v>
      </c>
      <c r="G56" s="122">
        <f>(G43-$D$43)</f>
        <v>9229.1303333333271</v>
      </c>
      <c r="H56" s="131"/>
      <c r="I56" s="175">
        <f>I43</f>
        <v>9</v>
      </c>
      <c r="J56" s="122">
        <f>(J43-$D$43)</f>
        <v>2703.8439999999973</v>
      </c>
      <c r="K56" s="130"/>
      <c r="L56" s="175">
        <f>L43</f>
        <v>17</v>
      </c>
      <c r="M56" s="122">
        <f>(M43-$D$43)</f>
        <v>48394.159999999996</v>
      </c>
      <c r="N56" s="131"/>
    </row>
    <row r="57" spans="1:15" x14ac:dyDescent="0.25">
      <c r="B57" s="16"/>
      <c r="C57" s="121">
        <v>100</v>
      </c>
      <c r="D57" s="122">
        <f>(D44-$D$43)</f>
        <v>4977.0586666666641</v>
      </c>
      <c r="E57" s="130"/>
      <c r="F57" s="124">
        <f t="shared" ref="F57:F63" si="15">F44</f>
        <v>2</v>
      </c>
      <c r="G57" s="122">
        <f t="shared" ref="G57:G63" si="16">(G44-$D$43)</f>
        <v>33237.549666666666</v>
      </c>
      <c r="H57" s="131"/>
      <c r="I57" s="124">
        <f t="shared" ref="I57:I63" si="17">I44</f>
        <v>10</v>
      </c>
      <c r="J57" s="122">
        <f t="shared" ref="J57:J63" si="18">(J44-$D$43)</f>
        <v>74203.828000000009</v>
      </c>
      <c r="K57" s="130"/>
      <c r="L57" s="124">
        <f t="shared" ref="L57:L63" si="19">L44</f>
        <v>18</v>
      </c>
      <c r="M57" s="122">
        <f t="shared" ref="M57:M63" si="20">(M44-$D$43)</f>
        <v>8453.3919999999925</v>
      </c>
      <c r="N57" s="131"/>
    </row>
    <row r="58" spans="1:15" x14ac:dyDescent="0.25">
      <c r="B58" s="16"/>
      <c r="C58" s="121">
        <v>200</v>
      </c>
      <c r="D58" s="122">
        <f>(D45-$D$43)</f>
        <v>13279.994666666673</v>
      </c>
      <c r="E58" s="130"/>
      <c r="F58" s="124">
        <f t="shared" si="15"/>
        <v>3</v>
      </c>
      <c r="G58" s="122">
        <f t="shared" si="16"/>
        <v>11358.836000000003</v>
      </c>
      <c r="H58" s="131"/>
      <c r="I58" s="124">
        <f t="shared" si="17"/>
        <v>11</v>
      </c>
      <c r="J58" s="122">
        <f t="shared" si="18"/>
        <v>33051.245000000003</v>
      </c>
      <c r="K58" s="130"/>
      <c r="L58" s="124">
        <f t="shared" si="19"/>
        <v>19</v>
      </c>
      <c r="M58" s="122">
        <f t="shared" si="20"/>
        <v>61868.183500000006</v>
      </c>
      <c r="N58" s="131"/>
    </row>
    <row r="59" spans="1:15" x14ac:dyDescent="0.25">
      <c r="B59" s="16"/>
      <c r="C59" s="121">
        <v>300</v>
      </c>
      <c r="D59" s="122">
        <f>(D46-$D$43)</f>
        <v>22199.515666666666</v>
      </c>
      <c r="E59" s="130"/>
      <c r="F59" s="124">
        <f t="shared" si="15"/>
        <v>4</v>
      </c>
      <c r="G59" s="122">
        <f t="shared" si="16"/>
        <v>39143.909000000007</v>
      </c>
      <c r="H59" s="131"/>
      <c r="I59" s="124">
        <f t="shared" si="17"/>
        <v>12</v>
      </c>
      <c r="J59" s="122">
        <f t="shared" si="18"/>
        <v>62771.816500000008</v>
      </c>
      <c r="K59" s="130"/>
      <c r="L59" s="124">
        <f t="shared" si="19"/>
        <v>20</v>
      </c>
      <c r="M59" s="122">
        <f t="shared" si="20"/>
        <v>11221.265999999996</v>
      </c>
      <c r="N59" s="131"/>
    </row>
    <row r="60" spans="1:15" x14ac:dyDescent="0.25">
      <c r="A60" s="6"/>
      <c r="B60" s="16"/>
      <c r="C60" s="121">
        <v>400</v>
      </c>
      <c r="D60" s="122">
        <f>(D47-$D$43)</f>
        <v>31031.50266666666</v>
      </c>
      <c r="E60" s="130"/>
      <c r="F60" s="124">
        <f t="shared" si="15"/>
        <v>5</v>
      </c>
      <c r="G60" s="122">
        <f t="shared" si="16"/>
        <v>53221.055</v>
      </c>
      <c r="H60" s="131"/>
      <c r="I60" s="124">
        <f t="shared" si="17"/>
        <v>13</v>
      </c>
      <c r="J60" s="122">
        <f t="shared" si="18"/>
        <v>4625.5590000000011</v>
      </c>
      <c r="K60" s="130"/>
      <c r="L60" s="124">
        <f t="shared" si="19"/>
        <v>21</v>
      </c>
      <c r="M60" s="122">
        <f t="shared" si="20"/>
        <v>17424.96366666667</v>
      </c>
      <c r="N60" s="131"/>
    </row>
    <row r="61" spans="1:15" x14ac:dyDescent="0.25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47725.241999999991</v>
      </c>
      <c r="H61" s="131"/>
      <c r="I61" s="124">
        <f t="shared" si="17"/>
        <v>14</v>
      </c>
      <c r="J61" s="122">
        <f t="shared" si="18"/>
        <v>5043.7579999999944</v>
      </c>
      <c r="K61" s="130"/>
      <c r="L61" s="124">
        <f t="shared" si="19"/>
        <v>22</v>
      </c>
      <c r="M61" s="122">
        <f t="shared" si="20"/>
        <v>15541.21366666667</v>
      </c>
      <c r="N61" s="131"/>
    </row>
    <row r="62" spans="1:15" x14ac:dyDescent="0.25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3524.1070000000036</v>
      </c>
      <c r="H62" s="131"/>
      <c r="I62" s="124">
        <f t="shared" si="17"/>
        <v>15</v>
      </c>
      <c r="J62" s="122">
        <f t="shared" si="18"/>
        <v>29442.254000000008</v>
      </c>
      <c r="K62" s="130"/>
      <c r="L62" s="124">
        <f t="shared" si="19"/>
        <v>23</v>
      </c>
      <c r="M62" s="122">
        <f t="shared" si="20"/>
        <v>18412.176999999989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33508.703333333331</v>
      </c>
      <c r="H63" s="133"/>
      <c r="I63" s="129">
        <f t="shared" si="17"/>
        <v>16</v>
      </c>
      <c r="J63" s="127">
        <f t="shared" si="18"/>
        <v>20386.187666666672</v>
      </c>
      <c r="K63" s="132"/>
      <c r="L63" s="129">
        <f t="shared" si="19"/>
        <v>24</v>
      </c>
      <c r="M63" s="127">
        <f t="shared" si="20"/>
        <v>9749.9036666666652</v>
      </c>
      <c r="N63" s="133"/>
    </row>
    <row r="64" spans="1:15" x14ac:dyDescent="0.25">
      <c r="A64" s="95"/>
    </row>
    <row r="65" spans="1:16" x14ac:dyDescent="0.25">
      <c r="A65" s="96" t="s">
        <v>56</v>
      </c>
      <c r="B65" s="288" t="s">
        <v>47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79.284999999999997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-1559.5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76" t="s">
        <v>38</v>
      </c>
      <c r="C87" s="276"/>
      <c r="D87" s="276"/>
      <c r="E87" s="276"/>
      <c r="F87" s="276"/>
      <c r="G87" s="276"/>
      <c r="H87" s="276"/>
      <c r="I87" s="276"/>
      <c r="J87" s="27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50"/>
      <c r="F88" s="219" t="s">
        <v>142</v>
      </c>
      <c r="G88" s="109" t="s">
        <v>11</v>
      </c>
      <c r="J88" s="164"/>
      <c r="L88" s="50"/>
      <c r="N88" s="50"/>
      <c r="O88" s="108"/>
    </row>
    <row r="89" spans="1:16" x14ac:dyDescent="0.25">
      <c r="A89" s="108"/>
      <c r="B89" s="110">
        <v>0</v>
      </c>
      <c r="C89" s="48">
        <f>(D56-$L$71)/$L$70</f>
        <v>19.669546572491644</v>
      </c>
      <c r="D89" s="111"/>
      <c r="F89" s="171">
        <v>1</v>
      </c>
      <c r="G89" s="48">
        <f>(G56-$L$71)/$L$70</f>
        <v>136.07404090727536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82.443825019444589</v>
      </c>
      <c r="D90" s="111"/>
      <c r="F90" s="171">
        <v>2</v>
      </c>
      <c r="G90" s="48">
        <f t="shared" ref="G90:G95" si="21">(G57-$L$71)/$L$70</f>
        <v>438.88566143238529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187.16648378213625</v>
      </c>
      <c r="D91" s="111"/>
      <c r="F91" s="171">
        <v>3</v>
      </c>
      <c r="G91" s="48">
        <f t="shared" si="21"/>
        <v>162.9354354543735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299.66596035399721</v>
      </c>
      <c r="D92" s="111"/>
      <c r="F92" s="171">
        <v>4</v>
      </c>
      <c r="G92" s="48">
        <f t="shared" si="21"/>
        <v>513.38095478337652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411.06139454709796</v>
      </c>
      <c r="D93" s="111"/>
      <c r="F93" s="171">
        <v>5</v>
      </c>
      <c r="G93" s="48">
        <f t="shared" si="21"/>
        <v>690.93214353282463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F94" s="171">
        <v>6</v>
      </c>
      <c r="G94" s="48">
        <f t="shared" si="21"/>
        <v>621.61495869332146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F95" s="171">
        <v>7</v>
      </c>
      <c r="G95" s="48">
        <f t="shared" si="21"/>
        <v>64.118143406697399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F96" s="171">
        <v>8</v>
      </c>
      <c r="G96" s="48">
        <f>(G63-$L$71)/$L$70</f>
        <v>442.30564839923483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F97" s="171">
        <v>9</v>
      </c>
      <c r="G97" s="48">
        <f>(J56-$L$71)/$L$70</f>
        <v>53.772390742258906</v>
      </c>
      <c r="J97" s="20"/>
      <c r="K97" s="186"/>
      <c r="P97" s="89"/>
    </row>
    <row r="98" spans="1:16" x14ac:dyDescent="0.25">
      <c r="A98" s="95"/>
      <c r="B98" s="34"/>
      <c r="C98" s="34"/>
      <c r="D98" s="34"/>
      <c r="F98" s="171">
        <v>10</v>
      </c>
      <c r="G98" s="48">
        <f>(J57-$L$71)/$L$70</f>
        <v>955.58211515419077</v>
      </c>
      <c r="J98" s="20"/>
      <c r="P98" s="89"/>
    </row>
    <row r="99" spans="1:16" x14ac:dyDescent="0.25">
      <c r="A99" s="95"/>
      <c r="B99" s="34"/>
      <c r="C99" s="34"/>
      <c r="D99" s="34"/>
      <c r="F99" s="171">
        <v>11</v>
      </c>
      <c r="G99" s="48">
        <f t="shared" ref="G99:G104" si="22">(J58-$L$71)/$L$70</f>
        <v>436.53585167433948</v>
      </c>
      <c r="J99" s="20"/>
      <c r="K99" s="186"/>
      <c r="P99" s="89"/>
    </row>
    <row r="100" spans="1:16" x14ac:dyDescent="0.25">
      <c r="F100" s="171">
        <v>12</v>
      </c>
      <c r="G100" s="48">
        <f t="shared" si="22"/>
        <v>811.39328372327691</v>
      </c>
      <c r="J100" s="20"/>
    </row>
    <row r="101" spans="1:16" x14ac:dyDescent="0.25">
      <c r="F101" s="171">
        <v>13</v>
      </c>
      <c r="G101" s="48">
        <f t="shared" si="22"/>
        <v>78.010455950053625</v>
      </c>
      <c r="J101" s="20"/>
      <c r="K101" s="186"/>
    </row>
    <row r="102" spans="1:16" x14ac:dyDescent="0.25">
      <c r="F102" s="171">
        <v>14</v>
      </c>
      <c r="G102" s="48">
        <f t="shared" si="22"/>
        <v>83.285085451220212</v>
      </c>
      <c r="J102" s="20"/>
    </row>
    <row r="103" spans="1:16" x14ac:dyDescent="0.25">
      <c r="F103" s="171">
        <v>15</v>
      </c>
      <c r="G103" s="48">
        <f t="shared" si="22"/>
        <v>391.01663618591169</v>
      </c>
      <c r="J103" s="20"/>
      <c r="K103" s="186"/>
    </row>
    <row r="104" spans="1:16" x14ac:dyDescent="0.25">
      <c r="F104" s="171">
        <v>16</v>
      </c>
      <c r="G104" s="48">
        <f t="shared" si="22"/>
        <v>276.79495070526167</v>
      </c>
      <c r="J104" s="20"/>
    </row>
    <row r="105" spans="1:16" x14ac:dyDescent="0.25">
      <c r="F105" s="171">
        <v>17</v>
      </c>
      <c r="G105" s="48">
        <f>(M56-$L$71)/$L$70</f>
        <v>630.05183830484953</v>
      </c>
      <c r="J105" s="187"/>
      <c r="K105" s="186"/>
    </row>
    <row r="106" spans="1:16" x14ac:dyDescent="0.25">
      <c r="F106" s="171">
        <v>18</v>
      </c>
      <c r="G106" s="48">
        <f t="shared" ref="G106:G112" si="23">(M57-$L$71)/$L$70</f>
        <v>126.28986567446545</v>
      </c>
      <c r="K106" s="186"/>
    </row>
    <row r="107" spans="1:16" x14ac:dyDescent="0.25">
      <c r="F107" s="171">
        <v>19</v>
      </c>
      <c r="G107" s="48">
        <f t="shared" si="23"/>
        <v>799.99600807214495</v>
      </c>
      <c r="K107" s="186"/>
    </row>
    <row r="108" spans="1:16" x14ac:dyDescent="0.25">
      <c r="F108" s="171">
        <v>20</v>
      </c>
      <c r="G108" s="48">
        <f t="shared" si="23"/>
        <v>161.20030270542975</v>
      </c>
      <c r="J108" s="20"/>
      <c r="K108" s="186"/>
    </row>
    <row r="109" spans="1:16" x14ac:dyDescent="0.25">
      <c r="F109" s="171">
        <v>21</v>
      </c>
      <c r="G109" s="48">
        <f t="shared" si="23"/>
        <v>239.44584305564319</v>
      </c>
      <c r="J109" s="20"/>
    </row>
    <row r="110" spans="1:16" x14ac:dyDescent="0.25">
      <c r="F110" s="171">
        <v>22</v>
      </c>
      <c r="G110" s="48">
        <f t="shared" si="23"/>
        <v>215.68661999957962</v>
      </c>
      <c r="J110" s="20"/>
      <c r="K110" s="186"/>
    </row>
    <row r="111" spans="1:16" x14ac:dyDescent="0.25">
      <c r="F111" s="171">
        <v>23</v>
      </c>
      <c r="G111" s="48">
        <f t="shared" si="23"/>
        <v>251.89729457022122</v>
      </c>
      <c r="J111" s="20"/>
    </row>
    <row r="112" spans="1:16" x14ac:dyDescent="0.25">
      <c r="F112" s="171">
        <v>24</v>
      </c>
      <c r="G112" s="48">
        <f t="shared" si="23"/>
        <v>142.64241239410563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D73" workbookViewId="0">
      <selection activeCell="M32" sqref="M3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22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192"/>
      <c r="D13" s="284" t="s">
        <v>24</v>
      </c>
      <c r="E13" s="277"/>
      <c r="F13" s="277"/>
      <c r="G13" s="277" t="s">
        <v>20</v>
      </c>
      <c r="H13" s="277"/>
      <c r="I13" s="277"/>
      <c r="J13" s="277" t="s">
        <v>20</v>
      </c>
      <c r="K13" s="277"/>
      <c r="L13" s="277"/>
      <c r="M13" s="278" t="s">
        <v>20</v>
      </c>
      <c r="N13" s="279"/>
      <c r="O13" s="28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5">
        <v>33</v>
      </c>
      <c r="K14" s="17">
        <f t="shared" ref="K14:K21" si="2">J14</f>
        <v>33</v>
      </c>
      <c r="L14" s="46">
        <f t="shared" ref="L14:L21" si="3">J14</f>
        <v>33</v>
      </c>
      <c r="M14" s="17">
        <v>41</v>
      </c>
      <c r="N14" s="17">
        <f t="shared" ref="N14:N21" si="4">M14</f>
        <v>41</v>
      </c>
      <c r="O14" s="47">
        <f t="shared" ref="O14:O21" si="5">M14</f>
        <v>41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26</v>
      </c>
      <c r="H15" s="31">
        <f t="shared" si="0"/>
        <v>26</v>
      </c>
      <c r="I15" s="31">
        <f t="shared" si="1"/>
        <v>26</v>
      </c>
      <c r="J15" s="55">
        <v>34</v>
      </c>
      <c r="K15" s="31">
        <f t="shared" si="2"/>
        <v>34</v>
      </c>
      <c r="L15" s="56">
        <f t="shared" si="3"/>
        <v>34</v>
      </c>
      <c r="M15" s="31">
        <v>42</v>
      </c>
      <c r="N15" s="31">
        <f t="shared" si="4"/>
        <v>42</v>
      </c>
      <c r="O15" s="57">
        <f t="shared" si="5"/>
        <v>42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27</v>
      </c>
      <c r="H16" s="15">
        <f t="shared" si="0"/>
        <v>27</v>
      </c>
      <c r="I16" s="15">
        <f t="shared" si="1"/>
        <v>27</v>
      </c>
      <c r="J16" s="25">
        <v>35</v>
      </c>
      <c r="K16" s="15">
        <f t="shared" si="2"/>
        <v>35</v>
      </c>
      <c r="L16" s="60">
        <f t="shared" si="3"/>
        <v>35</v>
      </c>
      <c r="M16" s="15">
        <v>43</v>
      </c>
      <c r="N16" s="15">
        <f t="shared" si="4"/>
        <v>43</v>
      </c>
      <c r="O16" s="61">
        <f t="shared" si="5"/>
        <v>43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28</v>
      </c>
      <c r="H17" s="31">
        <f t="shared" si="0"/>
        <v>28</v>
      </c>
      <c r="I17" s="31">
        <f t="shared" si="1"/>
        <v>28</v>
      </c>
      <c r="J17" s="55">
        <v>36</v>
      </c>
      <c r="K17" s="31">
        <f t="shared" si="2"/>
        <v>36</v>
      </c>
      <c r="L17" s="56">
        <f t="shared" si="3"/>
        <v>36</v>
      </c>
      <c r="M17" s="31">
        <v>44</v>
      </c>
      <c r="N17" s="31">
        <f t="shared" si="4"/>
        <v>44</v>
      </c>
      <c r="O17" s="57">
        <f t="shared" si="5"/>
        <v>44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29</v>
      </c>
      <c r="H18" s="15">
        <f t="shared" si="0"/>
        <v>29</v>
      </c>
      <c r="I18" s="15">
        <f t="shared" si="1"/>
        <v>29</v>
      </c>
      <c r="J18" s="25">
        <v>37</v>
      </c>
      <c r="K18" s="15">
        <f t="shared" si="2"/>
        <v>37</v>
      </c>
      <c r="L18" s="60">
        <f t="shared" si="3"/>
        <v>37</v>
      </c>
      <c r="M18" s="15">
        <v>45</v>
      </c>
      <c r="N18" s="15">
        <f t="shared" si="4"/>
        <v>45</v>
      </c>
      <c r="O18" s="61">
        <f t="shared" si="5"/>
        <v>45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30</v>
      </c>
      <c r="H19" s="31">
        <f t="shared" si="0"/>
        <v>30</v>
      </c>
      <c r="I19" s="31">
        <f t="shared" si="1"/>
        <v>30</v>
      </c>
      <c r="J19" s="55">
        <v>38</v>
      </c>
      <c r="K19" s="31">
        <f t="shared" si="2"/>
        <v>38</v>
      </c>
      <c r="L19" s="56">
        <f t="shared" si="3"/>
        <v>38</v>
      </c>
      <c r="M19" s="31">
        <v>46</v>
      </c>
      <c r="N19" s="31">
        <f t="shared" si="4"/>
        <v>46</v>
      </c>
      <c r="O19" s="57">
        <f t="shared" si="5"/>
        <v>46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31</v>
      </c>
      <c r="H20" s="15">
        <f t="shared" si="0"/>
        <v>31</v>
      </c>
      <c r="I20" s="15">
        <f t="shared" si="1"/>
        <v>31</v>
      </c>
      <c r="J20" s="25">
        <v>39</v>
      </c>
      <c r="K20" s="15">
        <f t="shared" si="2"/>
        <v>39</v>
      </c>
      <c r="L20" s="60">
        <f t="shared" si="3"/>
        <v>39</v>
      </c>
      <c r="M20" s="15">
        <v>47</v>
      </c>
      <c r="N20" s="15">
        <f t="shared" si="4"/>
        <v>47</v>
      </c>
      <c r="O20" s="61">
        <f t="shared" si="5"/>
        <v>47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32</v>
      </c>
      <c r="H21" s="19">
        <f t="shared" si="0"/>
        <v>32</v>
      </c>
      <c r="I21" s="19">
        <f t="shared" si="1"/>
        <v>32</v>
      </c>
      <c r="J21" s="72">
        <v>40</v>
      </c>
      <c r="K21" s="19">
        <f t="shared" si="2"/>
        <v>40</v>
      </c>
      <c r="L21" s="73">
        <f t="shared" si="3"/>
        <v>40</v>
      </c>
      <c r="M21" s="19">
        <v>48</v>
      </c>
      <c r="N21" s="19">
        <f t="shared" si="4"/>
        <v>48</v>
      </c>
      <c r="O21" s="74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81" t="s">
        <v>9</v>
      </c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3"/>
    </row>
    <row r="28" spans="1:15" ht="15.75" thickBot="1" x14ac:dyDescent="0.3">
      <c r="B28" s="75"/>
      <c r="C28" s="18" t="s">
        <v>159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21</v>
      </c>
      <c r="D29" s="80">
        <v>52496.561999999998</v>
      </c>
      <c r="E29" s="81">
        <v>53246.339</v>
      </c>
      <c r="F29" s="81">
        <v>53786.565999999999</v>
      </c>
      <c r="G29" s="82">
        <v>64599.847000000002</v>
      </c>
      <c r="H29" s="81">
        <v>64195.084999999999</v>
      </c>
      <c r="I29" s="83">
        <v>63843.502999999997</v>
      </c>
      <c r="J29" s="231"/>
      <c r="K29" s="81">
        <v>119388.976</v>
      </c>
      <c r="L29" s="81">
        <v>118655.21</v>
      </c>
      <c r="M29" s="230"/>
      <c r="N29" s="81">
        <v>121543.617</v>
      </c>
      <c r="O29" s="84">
        <v>120320.351</v>
      </c>
    </row>
    <row r="30" spans="1:15" x14ac:dyDescent="0.25">
      <c r="B30" s="18"/>
      <c r="C30" s="18"/>
      <c r="D30" s="85">
        <v>56764.589</v>
      </c>
      <c r="E30" s="48">
        <v>58623.815999999999</v>
      </c>
      <c r="F30" s="48">
        <v>58631.175000000003</v>
      </c>
      <c r="G30" s="59">
        <v>61526.940999999999</v>
      </c>
      <c r="H30" s="48">
        <v>61612.152000000002</v>
      </c>
      <c r="I30" s="49">
        <v>61467.506999999998</v>
      </c>
      <c r="J30" s="48">
        <v>78211.187000000005</v>
      </c>
      <c r="K30" s="48">
        <v>74644.702999999994</v>
      </c>
      <c r="L30" s="48">
        <v>74673.881999999998</v>
      </c>
      <c r="M30" s="59">
        <v>76468.342999999993</v>
      </c>
      <c r="N30" s="48">
        <v>74237.671000000002</v>
      </c>
      <c r="O30" s="86">
        <v>74334.906000000003</v>
      </c>
    </row>
    <row r="31" spans="1:15" x14ac:dyDescent="0.25">
      <c r="B31" s="18"/>
      <c r="C31" s="18"/>
      <c r="D31" s="87">
        <v>65867.179000000004</v>
      </c>
      <c r="E31" s="53">
        <v>65461.964</v>
      </c>
      <c r="F31" s="53">
        <v>65474.421000000002</v>
      </c>
      <c r="G31" s="52">
        <v>117764.44500000001</v>
      </c>
      <c r="H31" s="53">
        <v>114747.421</v>
      </c>
      <c r="I31" s="54">
        <v>114925.906</v>
      </c>
      <c r="J31" s="53">
        <v>58555.858999999997</v>
      </c>
      <c r="K31" s="53">
        <v>58703.207000000002</v>
      </c>
      <c r="L31" s="53">
        <v>58163.940999999999</v>
      </c>
      <c r="M31" s="52">
        <v>72137.046000000002</v>
      </c>
      <c r="N31" s="53">
        <v>69216.858999999997</v>
      </c>
      <c r="O31" s="88">
        <v>69659.148000000001</v>
      </c>
    </row>
    <row r="32" spans="1:15" x14ac:dyDescent="0.25">
      <c r="B32" s="18"/>
      <c r="C32" s="18"/>
      <c r="D32" s="85">
        <v>72187.631999999998</v>
      </c>
      <c r="E32" s="48">
        <v>73834.179000000004</v>
      </c>
      <c r="F32" s="48">
        <v>73941.866999999998</v>
      </c>
      <c r="G32" s="59">
        <v>104349.281</v>
      </c>
      <c r="H32" s="48">
        <v>101046.226</v>
      </c>
      <c r="I32" s="49">
        <v>100440.625</v>
      </c>
      <c r="J32" s="228"/>
      <c r="K32" s="48">
        <v>87702.585000000006</v>
      </c>
      <c r="L32" s="48">
        <v>86626.108999999997</v>
      </c>
      <c r="M32" s="227"/>
      <c r="N32" s="48">
        <v>94850.875</v>
      </c>
      <c r="O32" s="86">
        <v>94647.289000000004</v>
      </c>
    </row>
    <row r="33" spans="1:15" x14ac:dyDescent="0.25">
      <c r="B33" s="18"/>
      <c r="C33" s="18"/>
      <c r="D33" s="87">
        <v>83909.031000000003</v>
      </c>
      <c r="E33" s="53">
        <v>79744.296000000002</v>
      </c>
      <c r="F33" s="53">
        <v>82181.25</v>
      </c>
      <c r="G33" s="52">
        <v>68795.335000000006</v>
      </c>
      <c r="H33" s="53">
        <v>68084.796000000002</v>
      </c>
      <c r="I33" s="54">
        <v>66972.108999999997</v>
      </c>
      <c r="J33" s="229"/>
      <c r="K33" s="53">
        <v>88954.577999999994</v>
      </c>
      <c r="L33" s="53">
        <v>89478.256999999998</v>
      </c>
      <c r="M33" s="52">
        <v>74884.625</v>
      </c>
      <c r="N33" s="53">
        <v>72325.421000000002</v>
      </c>
      <c r="O33" s="88">
        <v>71992.866999999998</v>
      </c>
    </row>
    <row r="34" spans="1:15" x14ac:dyDescent="0.25">
      <c r="A34" s="2"/>
      <c r="B34" s="18"/>
      <c r="C34" s="18"/>
      <c r="D34" s="85">
        <v>56076.394</v>
      </c>
      <c r="E34" s="48">
        <v>53873.519</v>
      </c>
      <c r="F34" s="48">
        <v>54098.875</v>
      </c>
      <c r="G34" s="59">
        <v>54681.785000000003</v>
      </c>
      <c r="H34" s="48">
        <v>56192.362999999998</v>
      </c>
      <c r="I34" s="49">
        <v>53702.620999999999</v>
      </c>
      <c r="J34" s="48">
        <v>61381.605000000003</v>
      </c>
      <c r="K34" s="48">
        <v>60761.027000000002</v>
      </c>
      <c r="L34" s="48">
        <v>61283.682999999997</v>
      </c>
      <c r="M34" s="59">
        <v>62041.726000000002</v>
      </c>
      <c r="N34" s="48">
        <v>60492.3</v>
      </c>
      <c r="O34" s="86">
        <v>61161.25</v>
      </c>
    </row>
    <row r="35" spans="1:15" x14ac:dyDescent="0.25">
      <c r="A35" s="89"/>
      <c r="B35" s="18"/>
      <c r="C35" s="18"/>
      <c r="D35" s="87">
        <v>55744.788999999997</v>
      </c>
      <c r="E35" s="53">
        <v>52572.851000000002</v>
      </c>
      <c r="F35" s="53">
        <v>54448.394</v>
      </c>
      <c r="G35" s="52">
        <v>68711.452999999994</v>
      </c>
      <c r="H35" s="53">
        <v>69127.679000000004</v>
      </c>
      <c r="I35" s="54">
        <v>67270.906000000003</v>
      </c>
      <c r="J35" s="229"/>
      <c r="K35" s="53">
        <v>87970.991999999998</v>
      </c>
      <c r="L35" s="53">
        <v>88088.366999999998</v>
      </c>
      <c r="M35" s="52">
        <v>68118.25</v>
      </c>
      <c r="N35" s="53">
        <v>66090.921000000002</v>
      </c>
      <c r="O35" s="88">
        <v>64779.885999999999</v>
      </c>
    </row>
    <row r="36" spans="1:15" ht="15.75" thickBot="1" x14ac:dyDescent="0.3">
      <c r="A36" s="89"/>
      <c r="B36" s="18"/>
      <c r="C36" s="18"/>
      <c r="D36" s="90">
        <v>54803.398000000001</v>
      </c>
      <c r="E36" s="91">
        <v>52954.245999999999</v>
      </c>
      <c r="F36" s="91">
        <v>53298.991999999998</v>
      </c>
      <c r="G36" s="92">
        <v>75926.506999999998</v>
      </c>
      <c r="H36" s="91">
        <v>74795.835000000006</v>
      </c>
      <c r="I36" s="93">
        <v>72760.406000000003</v>
      </c>
      <c r="J36" s="91">
        <v>68335.906000000003</v>
      </c>
      <c r="K36" s="91">
        <v>66595.625</v>
      </c>
      <c r="L36" s="91">
        <v>66396.804000000004</v>
      </c>
      <c r="M36" s="92">
        <v>68494.554000000004</v>
      </c>
      <c r="N36" s="91">
        <v>65750.781000000003</v>
      </c>
      <c r="O36" s="94">
        <v>65579.312000000005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85" t="s">
        <v>88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7"/>
      <c r="O40" s="36"/>
    </row>
    <row r="41" spans="1:15" x14ac:dyDescent="0.25">
      <c r="A41" s="36"/>
      <c r="B41" s="39"/>
      <c r="C41" s="290" t="s">
        <v>28</v>
      </c>
      <c r="D41" s="291"/>
      <c r="E41" s="292"/>
      <c r="F41" s="290" t="s">
        <v>29</v>
      </c>
      <c r="G41" s="291"/>
      <c r="H41" s="292"/>
      <c r="I41" s="291" t="s">
        <v>30</v>
      </c>
      <c r="J41" s="291"/>
      <c r="K41" s="291"/>
      <c r="L41" s="290" t="s">
        <v>31</v>
      </c>
      <c r="M41" s="291"/>
      <c r="N41" s="292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95" t="s">
        <v>7</v>
      </c>
      <c r="F42" s="193" t="s">
        <v>20</v>
      </c>
      <c r="G42" s="194" t="s">
        <v>4</v>
      </c>
      <c r="H42" s="195" t="s">
        <v>7</v>
      </c>
      <c r="I42" s="193" t="s">
        <v>20</v>
      </c>
      <c r="J42" s="194" t="s">
        <v>4</v>
      </c>
      <c r="K42" s="195" t="s">
        <v>7</v>
      </c>
      <c r="L42" s="193" t="s">
        <v>20</v>
      </c>
      <c r="M42" s="194" t="s">
        <v>4</v>
      </c>
      <c r="N42" s="195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53176.489000000001</v>
      </c>
      <c r="E43" s="123">
        <f>STDEV(D29:F29)</f>
        <v>647.83242191094496</v>
      </c>
      <c r="F43" s="175">
        <f t="shared" ref="F43:F50" si="6">G14</f>
        <v>25</v>
      </c>
      <c r="G43" s="122">
        <f t="shared" ref="G43:G50" si="7">AVERAGE(G29:I29)</f>
        <v>64212.811666666668</v>
      </c>
      <c r="H43" s="123">
        <f t="shared" ref="H43:H50" si="8">STDEV(G29:I29)</f>
        <v>378.48347073199255</v>
      </c>
      <c r="I43" s="175">
        <f t="shared" ref="I43:I50" si="9">J14</f>
        <v>33</v>
      </c>
      <c r="J43" s="122">
        <f t="shared" ref="J43:J50" si="10">AVERAGE(J29:L29)</f>
        <v>119022.09299999999</v>
      </c>
      <c r="K43" s="123">
        <f t="shared" ref="K43:K50" si="11">STDEV(J29:L29)</f>
        <v>518.85091440412032</v>
      </c>
      <c r="L43" s="175">
        <f t="shared" ref="L43:L50" si="12">M14</f>
        <v>41</v>
      </c>
      <c r="M43" s="122">
        <f t="shared" ref="M43:M50" si="13">AVERAGE(M29:O29)</f>
        <v>120931.984</v>
      </c>
      <c r="N43" s="123">
        <f t="shared" ref="N43:N50" si="14">STDEV(M29:O29)</f>
        <v>864.97968379494557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58006.526666666672</v>
      </c>
      <c r="E44" s="123">
        <f>STDEV(D30:F30)</f>
        <v>1075.5558630932819</v>
      </c>
      <c r="F44" s="198">
        <f t="shared" si="6"/>
        <v>26</v>
      </c>
      <c r="G44" s="122">
        <f t="shared" si="7"/>
        <v>61535.533333333326</v>
      </c>
      <c r="H44" s="123">
        <f t="shared" si="8"/>
        <v>72.704299393733493</v>
      </c>
      <c r="I44" s="198">
        <f t="shared" si="9"/>
        <v>34</v>
      </c>
      <c r="J44" s="122">
        <f t="shared" si="10"/>
        <v>75843.257333333328</v>
      </c>
      <c r="K44" s="123">
        <f t="shared" si="11"/>
        <v>2050.7391431433584</v>
      </c>
      <c r="L44" s="198">
        <f t="shared" si="12"/>
        <v>42</v>
      </c>
      <c r="M44" s="122">
        <f t="shared" si="13"/>
        <v>75013.64</v>
      </c>
      <c r="N44" s="123">
        <f t="shared" si="14"/>
        <v>1260.7475064274317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65601.188000000009</v>
      </c>
      <c r="E45" s="123">
        <f>STDEV(D31:F31)</f>
        <v>230.43915308167738</v>
      </c>
      <c r="F45" s="198">
        <f t="shared" si="6"/>
        <v>27</v>
      </c>
      <c r="G45" s="122">
        <f t="shared" si="7"/>
        <v>115812.59066666667</v>
      </c>
      <c r="H45" s="123">
        <f t="shared" si="8"/>
        <v>1692.7095816235999</v>
      </c>
      <c r="I45" s="198">
        <f t="shared" si="9"/>
        <v>35</v>
      </c>
      <c r="J45" s="122">
        <f t="shared" si="10"/>
        <v>58474.335666666659</v>
      </c>
      <c r="K45" s="123">
        <f t="shared" si="11"/>
        <v>278.72297195841952</v>
      </c>
      <c r="L45" s="198">
        <f t="shared" si="12"/>
        <v>43</v>
      </c>
      <c r="M45" s="122">
        <f t="shared" si="13"/>
        <v>70337.684333333338</v>
      </c>
      <c r="N45" s="123">
        <f t="shared" si="14"/>
        <v>1573.9065078594533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73321.225999999995</v>
      </c>
      <c r="E46" s="123">
        <f>STDEV(D32:F32)</f>
        <v>983.19667104959387</v>
      </c>
      <c r="F46" s="198">
        <f t="shared" si="6"/>
        <v>28</v>
      </c>
      <c r="G46" s="122">
        <f t="shared" si="7"/>
        <v>101945.37733333332</v>
      </c>
      <c r="H46" s="123">
        <f t="shared" si="8"/>
        <v>2103.7473165188694</v>
      </c>
      <c r="I46" s="198">
        <f t="shared" si="9"/>
        <v>36</v>
      </c>
      <c r="J46" s="122">
        <f t="shared" si="10"/>
        <v>87164.347000000009</v>
      </c>
      <c r="K46" s="123">
        <f t="shared" si="11"/>
        <v>761.1834793845768</v>
      </c>
      <c r="L46" s="198">
        <f t="shared" si="12"/>
        <v>44</v>
      </c>
      <c r="M46" s="122">
        <f t="shared" si="13"/>
        <v>94749.081999999995</v>
      </c>
      <c r="N46" s="123">
        <f t="shared" si="14"/>
        <v>143.95704115464142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81944.858999999997</v>
      </c>
      <c r="E47" s="123">
        <f>STDEV(D33:F33)</f>
        <v>2092.4064934225853</v>
      </c>
      <c r="F47" s="198">
        <f t="shared" si="6"/>
        <v>29</v>
      </c>
      <c r="G47" s="122">
        <f t="shared" si="7"/>
        <v>67950.746666666659</v>
      </c>
      <c r="H47" s="123">
        <f t="shared" si="8"/>
        <v>918.97507017020985</v>
      </c>
      <c r="I47" s="198">
        <f t="shared" si="9"/>
        <v>37</v>
      </c>
      <c r="J47" s="122">
        <f t="shared" si="10"/>
        <v>89216.417499999996</v>
      </c>
      <c r="K47" s="123">
        <f t="shared" si="11"/>
        <v>370.2969720649927</v>
      </c>
      <c r="L47" s="198">
        <f t="shared" si="12"/>
        <v>45</v>
      </c>
      <c r="M47" s="122">
        <f t="shared" si="13"/>
        <v>73067.637666666662</v>
      </c>
      <c r="N47" s="123">
        <f t="shared" si="14"/>
        <v>1582.3180046530892</v>
      </c>
      <c r="O47" s="36"/>
    </row>
    <row r="48" spans="1:15" x14ac:dyDescent="0.25">
      <c r="A48" s="36"/>
      <c r="B48" s="16"/>
      <c r="C48" s="125"/>
      <c r="D48" s="122"/>
      <c r="E48" s="123"/>
      <c r="F48" s="198">
        <f t="shared" si="6"/>
        <v>30</v>
      </c>
      <c r="G48" s="122">
        <f t="shared" si="7"/>
        <v>54858.923000000003</v>
      </c>
      <c r="H48" s="123">
        <f t="shared" si="8"/>
        <v>1254.2875308014495</v>
      </c>
      <c r="I48" s="198">
        <f t="shared" si="9"/>
        <v>38</v>
      </c>
      <c r="J48" s="122">
        <f t="shared" si="10"/>
        <v>61142.105000000003</v>
      </c>
      <c r="K48" s="123">
        <f t="shared" si="11"/>
        <v>333.63529652001699</v>
      </c>
      <c r="L48" s="198">
        <f t="shared" si="12"/>
        <v>46</v>
      </c>
      <c r="M48" s="122">
        <f t="shared" si="13"/>
        <v>61231.758666666668</v>
      </c>
      <c r="N48" s="123">
        <f t="shared" si="14"/>
        <v>777.11571623879354</v>
      </c>
      <c r="O48" s="36"/>
    </row>
    <row r="49" spans="1:15" x14ac:dyDescent="0.25">
      <c r="A49" s="36"/>
      <c r="B49" s="16"/>
      <c r="C49" s="125"/>
      <c r="D49" s="122"/>
      <c r="E49" s="123"/>
      <c r="F49" s="198">
        <f t="shared" si="6"/>
        <v>31</v>
      </c>
      <c r="G49" s="122">
        <f t="shared" si="7"/>
        <v>68370.012666666662</v>
      </c>
      <c r="H49" s="123">
        <f t="shared" si="8"/>
        <v>974.33958110215929</v>
      </c>
      <c r="I49" s="198">
        <f t="shared" si="9"/>
        <v>39</v>
      </c>
      <c r="J49" s="122">
        <f t="shared" si="10"/>
        <v>88029.679499999998</v>
      </c>
      <c r="K49" s="123">
        <f t="shared" si="11"/>
        <v>82.996658441771018</v>
      </c>
      <c r="L49" s="198">
        <f t="shared" si="12"/>
        <v>47</v>
      </c>
      <c r="M49" s="122">
        <f t="shared" si="13"/>
        <v>66329.685666666672</v>
      </c>
      <c r="N49" s="123">
        <f t="shared" si="14"/>
        <v>1681.9408353626279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32</v>
      </c>
      <c r="G50" s="127">
        <f t="shared" si="7"/>
        <v>74494.24933333334</v>
      </c>
      <c r="H50" s="128">
        <f t="shared" si="8"/>
        <v>1604.4514082091509</v>
      </c>
      <c r="I50" s="129">
        <f t="shared" si="9"/>
        <v>40</v>
      </c>
      <c r="J50" s="127">
        <f t="shared" si="10"/>
        <v>67109.445000000007</v>
      </c>
      <c r="K50" s="128">
        <f t="shared" si="11"/>
        <v>1066.7883510336062</v>
      </c>
      <c r="L50" s="129">
        <f t="shared" si="12"/>
        <v>48</v>
      </c>
      <c r="M50" s="127">
        <f t="shared" si="13"/>
        <v>66608.215666666671</v>
      </c>
      <c r="N50" s="128">
        <f t="shared" si="14"/>
        <v>1635.865103039469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89" t="s">
        <v>91</v>
      </c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</row>
    <row r="55" spans="1:15" x14ac:dyDescent="0.25">
      <c r="B55" s="16"/>
      <c r="C55" s="134" t="s">
        <v>126</v>
      </c>
      <c r="D55" s="293" t="s">
        <v>125</v>
      </c>
      <c r="E55" s="293"/>
      <c r="F55" s="134" t="s">
        <v>20</v>
      </c>
      <c r="G55" s="135" t="s">
        <v>125</v>
      </c>
      <c r="H55" s="136"/>
      <c r="I55" s="199" t="s">
        <v>20</v>
      </c>
      <c r="J55" s="135" t="s">
        <v>125</v>
      </c>
      <c r="K55" s="199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25</v>
      </c>
      <c r="G56" s="122">
        <f>(G43-$D$43)</f>
        <v>11036.322666666667</v>
      </c>
      <c r="H56" s="131"/>
      <c r="I56" s="175">
        <f>I43</f>
        <v>33</v>
      </c>
      <c r="J56" s="122">
        <f>(J43-$D$43)</f>
        <v>65845.603999999992</v>
      </c>
      <c r="K56" s="130"/>
      <c r="L56" s="175">
        <f>L43</f>
        <v>41</v>
      </c>
      <c r="M56" s="122">
        <f>(M43-$D$43)</f>
        <v>67755.494999999995</v>
      </c>
      <c r="N56" s="131"/>
    </row>
    <row r="57" spans="1:15" x14ac:dyDescent="0.25">
      <c r="B57" s="16"/>
      <c r="C57" s="121">
        <v>100</v>
      </c>
      <c r="D57" s="122">
        <f>(D44-$D$43)</f>
        <v>4830.0376666666707</v>
      </c>
      <c r="E57" s="130"/>
      <c r="F57" s="198">
        <f t="shared" ref="F57:F63" si="15">F44</f>
        <v>26</v>
      </c>
      <c r="G57" s="122">
        <f t="shared" ref="G57:G63" si="16">(G44-$D$43)</f>
        <v>8359.0443333333242</v>
      </c>
      <c r="H57" s="131"/>
      <c r="I57" s="198">
        <f t="shared" ref="I57:I63" si="17">I44</f>
        <v>34</v>
      </c>
      <c r="J57" s="122">
        <f t="shared" ref="J57:J63" si="18">(J44-$D$43)</f>
        <v>22666.768333333326</v>
      </c>
      <c r="K57" s="130"/>
      <c r="L57" s="198">
        <f t="shared" ref="L57:L63" si="19">L44</f>
        <v>42</v>
      </c>
      <c r="M57" s="122">
        <f t="shared" ref="M57:M63" si="20">(M44-$D$43)</f>
        <v>21837.150999999998</v>
      </c>
      <c r="N57" s="131"/>
    </row>
    <row r="58" spans="1:15" x14ac:dyDescent="0.25">
      <c r="B58" s="16"/>
      <c r="C58" s="121">
        <v>200</v>
      </c>
      <c r="D58" s="122">
        <f>(D45-$D$43)</f>
        <v>12424.699000000008</v>
      </c>
      <c r="E58" s="130"/>
      <c r="F58" s="198">
        <f t="shared" si="15"/>
        <v>27</v>
      </c>
      <c r="G58" s="122">
        <f t="shared" si="16"/>
        <v>62636.101666666669</v>
      </c>
      <c r="H58" s="131"/>
      <c r="I58" s="198">
        <f t="shared" si="17"/>
        <v>35</v>
      </c>
      <c r="J58" s="122">
        <f t="shared" si="18"/>
        <v>5297.8466666666573</v>
      </c>
      <c r="K58" s="130"/>
      <c r="L58" s="198">
        <f t="shared" si="19"/>
        <v>43</v>
      </c>
      <c r="M58" s="122">
        <f t="shared" si="20"/>
        <v>17161.195333333337</v>
      </c>
      <c r="N58" s="131"/>
    </row>
    <row r="59" spans="1:15" x14ac:dyDescent="0.25">
      <c r="B59" s="16"/>
      <c r="C59" s="121">
        <v>300</v>
      </c>
      <c r="D59" s="122">
        <f>(D46-$D$43)</f>
        <v>20144.736999999994</v>
      </c>
      <c r="E59" s="130"/>
      <c r="F59" s="198">
        <f t="shared" si="15"/>
        <v>28</v>
      </c>
      <c r="G59" s="122">
        <f t="shared" si="16"/>
        <v>48768.888333333321</v>
      </c>
      <c r="H59" s="131"/>
      <c r="I59" s="198">
        <f t="shared" si="17"/>
        <v>36</v>
      </c>
      <c r="J59" s="122">
        <f t="shared" si="18"/>
        <v>33987.858000000007</v>
      </c>
      <c r="K59" s="130"/>
      <c r="L59" s="198">
        <f t="shared" si="19"/>
        <v>44</v>
      </c>
      <c r="M59" s="122">
        <f t="shared" si="20"/>
        <v>41572.592999999993</v>
      </c>
      <c r="N59" s="131"/>
    </row>
    <row r="60" spans="1:15" x14ac:dyDescent="0.25">
      <c r="A60" s="6"/>
      <c r="B60" s="16"/>
      <c r="C60" s="121">
        <v>400</v>
      </c>
      <c r="D60" s="122">
        <f>(D47-$D$43)</f>
        <v>28768.369999999995</v>
      </c>
      <c r="E60" s="130"/>
      <c r="F60" s="198">
        <f t="shared" si="15"/>
        <v>29</v>
      </c>
      <c r="G60" s="122">
        <f t="shared" si="16"/>
        <v>14774.257666666657</v>
      </c>
      <c r="H60" s="131"/>
      <c r="I60" s="198">
        <f t="shared" si="17"/>
        <v>37</v>
      </c>
      <c r="J60" s="122">
        <f t="shared" si="18"/>
        <v>36039.928499999995</v>
      </c>
      <c r="K60" s="130"/>
      <c r="L60" s="198">
        <f t="shared" si="19"/>
        <v>45</v>
      </c>
      <c r="M60" s="122">
        <f t="shared" si="20"/>
        <v>19891.148666666661</v>
      </c>
      <c r="N60" s="131"/>
    </row>
    <row r="61" spans="1:15" x14ac:dyDescent="0.25">
      <c r="A61" s="6"/>
      <c r="B61" s="16"/>
      <c r="C61" s="125"/>
      <c r="D61" s="130"/>
      <c r="E61" s="130"/>
      <c r="F61" s="198">
        <f t="shared" si="15"/>
        <v>30</v>
      </c>
      <c r="G61" s="122">
        <f t="shared" si="16"/>
        <v>1682.4340000000011</v>
      </c>
      <c r="H61" s="131"/>
      <c r="I61" s="198">
        <f t="shared" si="17"/>
        <v>38</v>
      </c>
      <c r="J61" s="122">
        <f t="shared" si="18"/>
        <v>7965.6160000000018</v>
      </c>
      <c r="K61" s="130"/>
      <c r="L61" s="198">
        <f t="shared" si="19"/>
        <v>46</v>
      </c>
      <c r="M61" s="122">
        <f t="shared" si="20"/>
        <v>8055.269666666667</v>
      </c>
      <c r="N61" s="131"/>
    </row>
    <row r="62" spans="1:15" x14ac:dyDescent="0.25">
      <c r="A62" s="6"/>
      <c r="B62" s="16"/>
      <c r="C62" s="125"/>
      <c r="D62" s="130"/>
      <c r="E62" s="130"/>
      <c r="F62" s="198">
        <f t="shared" si="15"/>
        <v>31</v>
      </c>
      <c r="G62" s="122">
        <f t="shared" si="16"/>
        <v>15193.523666666661</v>
      </c>
      <c r="H62" s="131"/>
      <c r="I62" s="198">
        <f t="shared" si="17"/>
        <v>39</v>
      </c>
      <c r="J62" s="122">
        <f t="shared" si="18"/>
        <v>34853.190499999997</v>
      </c>
      <c r="K62" s="130"/>
      <c r="L62" s="198">
        <f t="shared" si="19"/>
        <v>47</v>
      </c>
      <c r="M62" s="122">
        <f t="shared" si="20"/>
        <v>13153.19666666667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32</v>
      </c>
      <c r="G63" s="127">
        <f t="shared" si="16"/>
        <v>21317.760333333339</v>
      </c>
      <c r="H63" s="133"/>
      <c r="I63" s="129">
        <f t="shared" si="17"/>
        <v>40</v>
      </c>
      <c r="J63" s="127">
        <f t="shared" si="18"/>
        <v>13932.956000000006</v>
      </c>
      <c r="K63" s="132"/>
      <c r="L63" s="129">
        <f t="shared" si="19"/>
        <v>48</v>
      </c>
      <c r="M63" s="127">
        <f t="shared" si="20"/>
        <v>13431.726666666669</v>
      </c>
      <c r="N63" s="133"/>
    </row>
    <row r="64" spans="1:15" x14ac:dyDescent="0.25">
      <c r="A64" s="95"/>
    </row>
    <row r="65" spans="1:16" x14ac:dyDescent="0.25">
      <c r="A65" s="96" t="s">
        <v>56</v>
      </c>
      <c r="B65" s="288" t="s">
        <v>47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72.850999999999999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-1336.7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96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96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76" t="s">
        <v>38</v>
      </c>
      <c r="C87" s="276"/>
      <c r="D87" s="276"/>
      <c r="E87" s="276"/>
      <c r="F87" s="276"/>
      <c r="G87" s="276"/>
      <c r="H87" s="276"/>
      <c r="I87" s="276"/>
      <c r="J87" s="27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191"/>
      <c r="F88" s="219" t="s">
        <v>142</v>
      </c>
      <c r="G88" s="109" t="s">
        <v>11</v>
      </c>
      <c r="J88" s="164"/>
      <c r="L88" s="191"/>
      <c r="N88" s="191"/>
      <c r="O88" s="108"/>
    </row>
    <row r="89" spans="1:16" x14ac:dyDescent="0.25">
      <c r="A89" s="108"/>
      <c r="B89" s="110">
        <v>0</v>
      </c>
      <c r="C89" s="48">
        <f>(D56-$L$71)/$L$70</f>
        <v>18.348409767882391</v>
      </c>
      <c r="D89" s="111"/>
      <c r="F89" s="171">
        <v>25</v>
      </c>
      <c r="G89" s="48">
        <f>(G56-$L$71)/$L$70</f>
        <v>169.84012116054231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84.64863442734719</v>
      </c>
      <c r="D90" s="111"/>
      <c r="F90" s="171">
        <v>26</v>
      </c>
      <c r="G90" s="48">
        <f t="shared" ref="G90:G95" si="21">(G57-$L$71)/$L$70</f>
        <v>133.09006511006473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188.89787374229604</v>
      </c>
      <c r="D91" s="111"/>
      <c r="F91" s="171">
        <v>27</v>
      </c>
      <c r="G91" s="48">
        <f t="shared" si="21"/>
        <v>878.13210068038416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294.86811437042724</v>
      </c>
      <c r="D92" s="111"/>
      <c r="F92" s="171">
        <v>28</v>
      </c>
      <c r="G92" s="48">
        <f t="shared" si="21"/>
        <v>687.78175087964917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413.24168508325209</v>
      </c>
      <c r="D93" s="111"/>
      <c r="F93" s="171">
        <v>29</v>
      </c>
      <c r="G93" s="48">
        <f t="shared" si="21"/>
        <v>221.14943743622817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F94" s="171">
        <v>30</v>
      </c>
      <c r="G94" s="48">
        <f t="shared" si="21"/>
        <v>41.442588296660318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F95" s="171">
        <v>31</v>
      </c>
      <c r="G95" s="48">
        <f t="shared" si="21"/>
        <v>226.90455404409909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F96" s="171">
        <v>32</v>
      </c>
      <c r="G96" s="48">
        <f>(G63-$L$71)/$L$70</f>
        <v>310.96979222431179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F97" s="171">
        <v>33</v>
      </c>
      <c r="G97" s="48">
        <f>(J56-$L$71)/$L$70</f>
        <v>922.18780799165404</v>
      </c>
      <c r="J97" s="20"/>
      <c r="K97" s="186"/>
      <c r="P97" s="89"/>
    </row>
    <row r="98" spans="1:16" x14ac:dyDescent="0.25">
      <c r="A98" s="95"/>
      <c r="B98" s="34"/>
      <c r="C98" s="34"/>
      <c r="D98" s="34"/>
      <c r="F98" s="171">
        <v>34</v>
      </c>
      <c r="G98" s="48">
        <f>(J57-$L$71)/$L$70</f>
        <v>329.48714957012709</v>
      </c>
      <c r="J98" s="20"/>
      <c r="P98" s="89"/>
    </row>
    <row r="99" spans="1:16" x14ac:dyDescent="0.25">
      <c r="A99" s="95"/>
      <c r="B99" s="34"/>
      <c r="C99" s="34"/>
      <c r="D99" s="34"/>
      <c r="F99" s="171">
        <v>35</v>
      </c>
      <c r="G99" s="48">
        <f t="shared" ref="G99:G104" si="22">(J58-$L$71)/$L$70</f>
        <v>91.070083686794376</v>
      </c>
      <c r="J99" s="20"/>
      <c r="K99" s="186"/>
      <c r="P99" s="89"/>
    </row>
    <row r="100" spans="1:16" x14ac:dyDescent="0.25">
      <c r="F100" s="171">
        <v>36</v>
      </c>
      <c r="G100" s="48">
        <f t="shared" si="22"/>
        <v>484.88775720305836</v>
      </c>
      <c r="J100" s="20"/>
    </row>
    <row r="101" spans="1:16" x14ac:dyDescent="0.25">
      <c r="F101" s="171">
        <v>37</v>
      </c>
      <c r="G101" s="48">
        <f t="shared" si="22"/>
        <v>513.0558056855773</v>
      </c>
      <c r="J101" s="20"/>
      <c r="K101" s="186"/>
    </row>
    <row r="102" spans="1:16" x14ac:dyDescent="0.25">
      <c r="F102" s="171">
        <v>38</v>
      </c>
      <c r="G102" s="48">
        <f t="shared" si="22"/>
        <v>127.68961304580586</v>
      </c>
      <c r="J102" s="20"/>
    </row>
    <row r="103" spans="1:16" x14ac:dyDescent="0.25">
      <c r="F103" s="171">
        <v>39</v>
      </c>
      <c r="G103" s="48">
        <f t="shared" si="22"/>
        <v>496.76587143621907</v>
      </c>
      <c r="J103" s="20"/>
      <c r="K103" s="186"/>
    </row>
    <row r="104" spans="1:16" x14ac:dyDescent="0.25">
      <c r="F104" s="171">
        <v>40</v>
      </c>
      <c r="G104" s="48">
        <f t="shared" si="22"/>
        <v>209.60118598234763</v>
      </c>
      <c r="J104" s="20"/>
    </row>
    <row r="105" spans="1:16" x14ac:dyDescent="0.25">
      <c r="F105" s="171">
        <v>41</v>
      </c>
      <c r="G105" s="48">
        <f>(M56-$L$71)/$L$70</f>
        <v>948.40420859013591</v>
      </c>
      <c r="J105" s="187"/>
      <c r="K105" s="186"/>
    </row>
    <row r="106" spans="1:16" x14ac:dyDescent="0.25">
      <c r="F106" s="171">
        <v>42</v>
      </c>
      <c r="G106" s="48">
        <f t="shared" ref="G106:G112" si="23">(M57-$L$71)/$L$70</f>
        <v>318.09928484166312</v>
      </c>
      <c r="K106" s="186"/>
    </row>
    <row r="107" spans="1:16" x14ac:dyDescent="0.25">
      <c r="F107" s="171">
        <v>43</v>
      </c>
      <c r="G107" s="48">
        <f t="shared" si="23"/>
        <v>253.91408948859092</v>
      </c>
      <c r="K107" s="186"/>
    </row>
    <row r="108" spans="1:16" x14ac:dyDescent="0.25">
      <c r="F108" s="171">
        <v>44</v>
      </c>
      <c r="G108" s="48">
        <f t="shared" si="23"/>
        <v>589.00074123896707</v>
      </c>
      <c r="J108" s="20"/>
      <c r="K108" s="186"/>
    </row>
    <row r="109" spans="1:16" x14ac:dyDescent="0.25">
      <c r="F109" s="171">
        <v>45</v>
      </c>
      <c r="G109" s="48">
        <f t="shared" si="23"/>
        <v>291.38719669828362</v>
      </c>
      <c r="J109" s="20"/>
    </row>
    <row r="110" spans="1:16" x14ac:dyDescent="0.25">
      <c r="F110" s="171">
        <v>46</v>
      </c>
      <c r="G110" s="48">
        <f t="shared" si="23"/>
        <v>128.92025732888592</v>
      </c>
      <c r="J110" s="20"/>
      <c r="K110" s="186"/>
    </row>
    <row r="111" spans="1:16" x14ac:dyDescent="0.25">
      <c r="F111" s="171">
        <v>47</v>
      </c>
      <c r="G111" s="48">
        <f t="shared" si="23"/>
        <v>198.89770444697632</v>
      </c>
      <c r="J111" s="20"/>
    </row>
    <row r="112" spans="1:16" x14ac:dyDescent="0.25">
      <c r="F112" s="171">
        <v>48</v>
      </c>
      <c r="G112" s="48">
        <f t="shared" si="23"/>
        <v>202.72098758653513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C37" workbookViewId="0">
      <selection activeCell="G29" sqref="G29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3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22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202"/>
      <c r="D13" s="284" t="s">
        <v>24</v>
      </c>
      <c r="E13" s="277"/>
      <c r="F13" s="277"/>
      <c r="G13" s="277" t="s">
        <v>20</v>
      </c>
      <c r="H13" s="277"/>
      <c r="I13" s="277"/>
      <c r="J13" s="277" t="s">
        <v>20</v>
      </c>
      <c r="K13" s="277"/>
      <c r="L13" s="277"/>
      <c r="M13" s="278" t="s">
        <v>20</v>
      </c>
      <c r="N13" s="279"/>
      <c r="O13" s="28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49</v>
      </c>
      <c r="H14" s="17">
        <f t="shared" ref="H14:H21" si="0">G14</f>
        <v>49</v>
      </c>
      <c r="I14" s="17">
        <f t="shared" ref="I14:I21" si="1">G14</f>
        <v>49</v>
      </c>
      <c r="J14" s="45">
        <v>57</v>
      </c>
      <c r="K14" s="17">
        <f t="shared" ref="K14:K21" si="2">J14</f>
        <v>57</v>
      </c>
      <c r="L14" s="46">
        <f t="shared" ref="L14:L21" si="3">J14</f>
        <v>57</v>
      </c>
      <c r="M14" s="17">
        <v>65</v>
      </c>
      <c r="N14" s="17">
        <f t="shared" ref="N14:N21" si="4">M14</f>
        <v>65</v>
      </c>
      <c r="O14" s="47">
        <f t="shared" ref="O14:O21" si="5">M14</f>
        <v>65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50</v>
      </c>
      <c r="H15" s="31">
        <f t="shared" si="0"/>
        <v>50</v>
      </c>
      <c r="I15" s="31">
        <f t="shared" si="1"/>
        <v>50</v>
      </c>
      <c r="J15" s="55">
        <v>58</v>
      </c>
      <c r="K15" s="31">
        <f t="shared" si="2"/>
        <v>58</v>
      </c>
      <c r="L15" s="56">
        <f t="shared" si="3"/>
        <v>58</v>
      </c>
      <c r="M15" s="55">
        <v>66</v>
      </c>
      <c r="N15" s="31">
        <f t="shared" si="4"/>
        <v>66</v>
      </c>
      <c r="O15" s="57">
        <f t="shared" si="5"/>
        <v>66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51</v>
      </c>
      <c r="H16" s="15">
        <f t="shared" si="0"/>
        <v>51</v>
      </c>
      <c r="I16" s="15">
        <f t="shared" si="1"/>
        <v>51</v>
      </c>
      <c r="J16" s="25">
        <v>59</v>
      </c>
      <c r="K16" s="15">
        <f t="shared" si="2"/>
        <v>59</v>
      </c>
      <c r="L16" s="60">
        <f t="shared" si="3"/>
        <v>59</v>
      </c>
      <c r="M16" s="25">
        <v>67</v>
      </c>
      <c r="N16" s="15">
        <f t="shared" si="4"/>
        <v>67</v>
      </c>
      <c r="O16" s="61">
        <f t="shared" si="5"/>
        <v>67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52</v>
      </c>
      <c r="H17" s="31">
        <f t="shared" si="0"/>
        <v>52</v>
      </c>
      <c r="I17" s="31">
        <f t="shared" si="1"/>
        <v>52</v>
      </c>
      <c r="J17" s="55">
        <v>60</v>
      </c>
      <c r="K17" s="31">
        <f t="shared" si="2"/>
        <v>60</v>
      </c>
      <c r="L17" s="56">
        <f t="shared" si="3"/>
        <v>60</v>
      </c>
      <c r="M17" s="55">
        <v>68</v>
      </c>
      <c r="N17" s="31">
        <f t="shared" si="4"/>
        <v>68</v>
      </c>
      <c r="O17" s="57">
        <f t="shared" si="5"/>
        <v>68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53</v>
      </c>
      <c r="H18" s="15">
        <f t="shared" si="0"/>
        <v>53</v>
      </c>
      <c r="I18" s="15">
        <f t="shared" si="1"/>
        <v>53</v>
      </c>
      <c r="J18" s="25">
        <v>61</v>
      </c>
      <c r="K18" s="15">
        <f t="shared" si="2"/>
        <v>61</v>
      </c>
      <c r="L18" s="60">
        <f t="shared" si="3"/>
        <v>61</v>
      </c>
      <c r="M18" s="25">
        <v>69</v>
      </c>
      <c r="N18" s="15">
        <f t="shared" si="4"/>
        <v>69</v>
      </c>
      <c r="O18" s="61">
        <f t="shared" si="5"/>
        <v>69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54</v>
      </c>
      <c r="H19" s="31">
        <f t="shared" si="0"/>
        <v>54</v>
      </c>
      <c r="I19" s="31">
        <f t="shared" si="1"/>
        <v>54</v>
      </c>
      <c r="J19" s="55">
        <v>62</v>
      </c>
      <c r="K19" s="31">
        <f t="shared" si="2"/>
        <v>62</v>
      </c>
      <c r="L19" s="56">
        <f t="shared" si="3"/>
        <v>62</v>
      </c>
      <c r="M19" s="55">
        <v>70</v>
      </c>
      <c r="N19" s="31">
        <f t="shared" si="4"/>
        <v>70</v>
      </c>
      <c r="O19" s="57">
        <f t="shared" si="5"/>
        <v>70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55</v>
      </c>
      <c r="H20" s="15">
        <f t="shared" si="0"/>
        <v>55</v>
      </c>
      <c r="I20" s="15">
        <f t="shared" si="1"/>
        <v>55</v>
      </c>
      <c r="J20" s="25">
        <v>63</v>
      </c>
      <c r="K20" s="15">
        <f t="shared" si="2"/>
        <v>63</v>
      </c>
      <c r="L20" s="60">
        <f t="shared" si="3"/>
        <v>63</v>
      </c>
      <c r="M20" s="25">
        <v>71</v>
      </c>
      <c r="N20" s="15">
        <f t="shared" si="4"/>
        <v>71</v>
      </c>
      <c r="O20" s="61">
        <f t="shared" si="5"/>
        <v>71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56</v>
      </c>
      <c r="H21" s="19">
        <f t="shared" si="0"/>
        <v>56</v>
      </c>
      <c r="I21" s="19">
        <f t="shared" si="1"/>
        <v>56</v>
      </c>
      <c r="J21" s="72">
        <v>64</v>
      </c>
      <c r="K21" s="19">
        <f t="shared" si="2"/>
        <v>64</v>
      </c>
      <c r="L21" s="73">
        <f t="shared" si="3"/>
        <v>64</v>
      </c>
      <c r="M21" s="72">
        <v>72</v>
      </c>
      <c r="N21" s="19">
        <f t="shared" si="4"/>
        <v>72</v>
      </c>
      <c r="O21" s="74">
        <f t="shared" si="5"/>
        <v>72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81" t="s">
        <v>9</v>
      </c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3"/>
    </row>
    <row r="28" spans="1:15" ht="15.75" thickBot="1" x14ac:dyDescent="0.3">
      <c r="B28" s="75"/>
      <c r="C28" s="18" t="s">
        <v>159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21.6</v>
      </c>
      <c r="D29" s="80">
        <v>53034.222000000002</v>
      </c>
      <c r="E29" s="81">
        <v>51646.105000000003</v>
      </c>
      <c r="F29" s="81">
        <v>51451.741999999998</v>
      </c>
      <c r="G29" s="230"/>
      <c r="H29" s="81">
        <v>69846.381999999998</v>
      </c>
      <c r="I29" s="83">
        <v>66554.342999999993</v>
      </c>
      <c r="J29" s="81">
        <v>63548.32</v>
      </c>
      <c r="K29" s="81">
        <v>63150.273000000001</v>
      </c>
      <c r="L29" s="81">
        <v>63512.014999999999</v>
      </c>
      <c r="M29" s="82">
        <v>53394.135999999999</v>
      </c>
      <c r="N29" s="81">
        <v>52587.222000000002</v>
      </c>
      <c r="O29" s="84">
        <v>54367.171000000002</v>
      </c>
    </row>
    <row r="30" spans="1:15" x14ac:dyDescent="0.25">
      <c r="B30" s="18"/>
      <c r="C30" s="18"/>
      <c r="D30" s="85">
        <v>57137.332000000002</v>
      </c>
      <c r="E30" s="48">
        <v>56824.582000000002</v>
      </c>
      <c r="F30" s="48">
        <v>56550.949000000001</v>
      </c>
      <c r="G30" s="59">
        <v>57801.690999999999</v>
      </c>
      <c r="H30" s="48">
        <v>56057.175000000003</v>
      </c>
      <c r="I30" s="49">
        <v>53540.178999999996</v>
      </c>
      <c r="J30" s="48">
        <v>86378.804000000004</v>
      </c>
      <c r="K30" s="48">
        <v>82813.429000000004</v>
      </c>
      <c r="L30" s="48">
        <v>81847.398000000001</v>
      </c>
      <c r="M30" s="59">
        <v>83598.225999999995</v>
      </c>
      <c r="N30" s="48">
        <v>79948.233999999997</v>
      </c>
      <c r="O30" s="86">
        <v>80709.491999999998</v>
      </c>
    </row>
    <row r="31" spans="1:15" x14ac:dyDescent="0.25">
      <c r="B31" s="18"/>
      <c r="C31" s="18"/>
      <c r="D31" s="87">
        <v>67087.531000000003</v>
      </c>
      <c r="E31" s="53">
        <v>63023.843000000001</v>
      </c>
      <c r="F31" s="53">
        <v>64002.64</v>
      </c>
      <c r="G31" s="52">
        <v>57572.584999999999</v>
      </c>
      <c r="H31" s="53">
        <v>56443.906000000003</v>
      </c>
      <c r="I31" s="54">
        <v>54520.332000000002</v>
      </c>
      <c r="J31" s="53">
        <v>127499.21</v>
      </c>
      <c r="K31" s="53">
        <v>124792.18700000001</v>
      </c>
      <c r="L31" s="53">
        <v>123958.625</v>
      </c>
      <c r="M31" s="52">
        <v>99652.929000000004</v>
      </c>
      <c r="N31" s="53">
        <v>93661.929000000004</v>
      </c>
      <c r="O31" s="88">
        <v>96841.164000000004</v>
      </c>
    </row>
    <row r="32" spans="1:15" x14ac:dyDescent="0.25">
      <c r="B32" s="18"/>
      <c r="C32" s="18"/>
      <c r="D32" s="85">
        <v>74270.789000000004</v>
      </c>
      <c r="E32" s="48">
        <v>70513.342999999993</v>
      </c>
      <c r="F32" s="48">
        <v>73047.264999999999</v>
      </c>
      <c r="G32" s="227"/>
      <c r="H32" s="48">
        <v>67187</v>
      </c>
      <c r="I32" s="49">
        <v>65587.664000000004</v>
      </c>
      <c r="J32" s="48">
        <v>76979.523000000001</v>
      </c>
      <c r="K32" s="48">
        <v>75540.156000000003</v>
      </c>
      <c r="L32" s="48">
        <v>76521.39</v>
      </c>
      <c r="M32" s="59">
        <v>91727.687000000005</v>
      </c>
      <c r="N32" s="48">
        <v>89175.562000000005</v>
      </c>
      <c r="O32" s="86">
        <v>92112.5</v>
      </c>
    </row>
    <row r="33" spans="1:15" x14ac:dyDescent="0.25">
      <c r="B33" s="18"/>
      <c r="C33" s="18"/>
      <c r="D33" s="87">
        <v>82859.967999999993</v>
      </c>
      <c r="E33" s="53">
        <v>79347.592999999993</v>
      </c>
      <c r="F33" s="53">
        <v>81668.514999999999</v>
      </c>
      <c r="G33" s="52">
        <v>62040.627999999997</v>
      </c>
      <c r="H33" s="53">
        <v>59825.851000000002</v>
      </c>
      <c r="I33" s="54">
        <v>58247.476000000002</v>
      </c>
      <c r="J33" s="53">
        <v>65549.085000000006</v>
      </c>
      <c r="K33" s="53">
        <v>64081.832000000002</v>
      </c>
      <c r="L33" s="53">
        <v>65527.792999999998</v>
      </c>
      <c r="M33" s="52">
        <v>97252.64</v>
      </c>
      <c r="N33" s="53">
        <v>92185.148000000001</v>
      </c>
      <c r="O33" s="88">
        <v>94462.608999999997</v>
      </c>
    </row>
    <row r="34" spans="1:15" x14ac:dyDescent="0.25">
      <c r="A34" s="2"/>
      <c r="B34" s="18"/>
      <c r="C34" s="18"/>
      <c r="D34" s="85">
        <v>56102.582000000002</v>
      </c>
      <c r="E34" s="48">
        <v>52377.135999999999</v>
      </c>
      <c r="F34" s="48">
        <v>52653.002999999997</v>
      </c>
      <c r="G34" s="59">
        <v>73410.562000000005</v>
      </c>
      <c r="H34" s="48">
        <v>72059.812000000005</v>
      </c>
      <c r="I34" s="49">
        <v>69682.5</v>
      </c>
      <c r="J34" s="48">
        <v>113232.546</v>
      </c>
      <c r="K34" s="48">
        <v>107683.031</v>
      </c>
      <c r="L34" s="48">
        <v>109851.742</v>
      </c>
      <c r="M34" s="59">
        <v>53676.097000000002</v>
      </c>
      <c r="N34" s="48">
        <v>52310.031000000003</v>
      </c>
      <c r="O34" s="86">
        <v>54005.82</v>
      </c>
    </row>
    <row r="35" spans="1:15" x14ac:dyDescent="0.25">
      <c r="A35" s="89"/>
      <c r="B35" s="18"/>
      <c r="C35" s="18"/>
      <c r="D35" s="87">
        <v>55146.949000000001</v>
      </c>
      <c r="E35" s="53">
        <v>51480.858999999997</v>
      </c>
      <c r="F35" s="53">
        <v>52676.71</v>
      </c>
      <c r="G35" s="52">
        <v>82679.273000000001</v>
      </c>
      <c r="H35" s="53">
        <v>81035.506999999998</v>
      </c>
      <c r="I35" s="54">
        <v>78395.320000000007</v>
      </c>
      <c r="J35" s="53">
        <v>78707.842999999993</v>
      </c>
      <c r="K35" s="53">
        <v>78162.577999999994</v>
      </c>
      <c r="L35" s="53">
        <v>79263.350999999995</v>
      </c>
      <c r="M35" s="52">
        <v>97246.39</v>
      </c>
      <c r="N35" s="53">
        <v>90227.756999999998</v>
      </c>
      <c r="O35" s="88">
        <v>92437.514999999999</v>
      </c>
    </row>
    <row r="36" spans="1:15" ht="15.75" thickBot="1" x14ac:dyDescent="0.3">
      <c r="A36" s="89"/>
      <c r="B36" s="18"/>
      <c r="C36" s="18"/>
      <c r="D36" s="90">
        <v>53755.362999999998</v>
      </c>
      <c r="E36" s="91">
        <v>50660.464</v>
      </c>
      <c r="F36" s="91">
        <v>52091.663999999997</v>
      </c>
      <c r="G36" s="92">
        <v>65394.425000000003</v>
      </c>
      <c r="H36" s="91">
        <v>64101.260999999999</v>
      </c>
      <c r="I36" s="93">
        <v>61807.14</v>
      </c>
      <c r="J36" s="91">
        <v>79036.077999999994</v>
      </c>
      <c r="K36" s="91">
        <v>78804.664000000004</v>
      </c>
      <c r="L36" s="91">
        <v>79470.773000000001</v>
      </c>
      <c r="M36" s="92">
        <v>56274.953000000001</v>
      </c>
      <c r="N36" s="91">
        <v>55739.75</v>
      </c>
      <c r="O36" s="94">
        <v>56948.839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85" t="s">
        <v>88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7"/>
      <c r="O40" s="36"/>
    </row>
    <row r="41" spans="1:15" x14ac:dyDescent="0.25">
      <c r="A41" s="36"/>
      <c r="B41" s="39"/>
      <c r="C41" s="290" t="s">
        <v>28</v>
      </c>
      <c r="D41" s="291"/>
      <c r="E41" s="292"/>
      <c r="F41" s="290" t="s">
        <v>29</v>
      </c>
      <c r="G41" s="291"/>
      <c r="H41" s="292"/>
      <c r="I41" s="291" t="s">
        <v>30</v>
      </c>
      <c r="J41" s="291"/>
      <c r="K41" s="291"/>
      <c r="L41" s="290" t="s">
        <v>31</v>
      </c>
      <c r="M41" s="291"/>
      <c r="N41" s="292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205" t="s">
        <v>7</v>
      </c>
      <c r="F42" s="203" t="s">
        <v>20</v>
      </c>
      <c r="G42" s="204" t="s">
        <v>4</v>
      </c>
      <c r="H42" s="205" t="s">
        <v>7</v>
      </c>
      <c r="I42" s="203" t="s">
        <v>20</v>
      </c>
      <c r="J42" s="204" t="s">
        <v>4</v>
      </c>
      <c r="K42" s="205" t="s">
        <v>7</v>
      </c>
      <c r="L42" s="203" t="s">
        <v>20</v>
      </c>
      <c r="M42" s="204" t="s">
        <v>4</v>
      </c>
      <c r="N42" s="205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52044.023000000008</v>
      </c>
      <c r="E43" s="123">
        <f>STDEV(D29:F29)</f>
        <v>863.02652835414119</v>
      </c>
      <c r="F43" s="175">
        <f t="shared" ref="F43:F50" si="6">G14</f>
        <v>49</v>
      </c>
      <c r="G43" s="122">
        <f t="shared" ref="G43:G50" si="7">AVERAGE(G29:I29)</f>
        <v>68200.362499999988</v>
      </c>
      <c r="H43" s="123">
        <f t="shared" ref="H43:H50" si="8">STDEV(G29:I29)</f>
        <v>2327.8231008305838</v>
      </c>
      <c r="I43" s="175">
        <f t="shared" ref="I43:I50" si="9">J14</f>
        <v>57</v>
      </c>
      <c r="J43" s="122">
        <f t="shared" ref="J43:J50" si="10">AVERAGE(J29:L29)</f>
        <v>63403.536</v>
      </c>
      <c r="K43" s="123">
        <f t="shared" ref="K43:K50" si="11">STDEV(J29:L29)</f>
        <v>220.08208385281986</v>
      </c>
      <c r="L43" s="175">
        <f t="shared" ref="L43:L50" si="12">M14</f>
        <v>65</v>
      </c>
      <c r="M43" s="122">
        <f t="shared" ref="M43:M50" si="13">AVERAGE(M29:O29)</f>
        <v>53449.509666666672</v>
      </c>
      <c r="N43" s="123">
        <f t="shared" ref="N43:N50" si="14">STDEV(M29:O29)</f>
        <v>891.26555687423149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56837.621000000006</v>
      </c>
      <c r="E44" s="123">
        <f>STDEV(D30:F30)</f>
        <v>293.40887395067051</v>
      </c>
      <c r="F44" s="208">
        <f t="shared" si="6"/>
        <v>50</v>
      </c>
      <c r="G44" s="122">
        <f t="shared" si="7"/>
        <v>55799.681666666671</v>
      </c>
      <c r="H44" s="123">
        <f t="shared" si="8"/>
        <v>2142.3931114688871</v>
      </c>
      <c r="I44" s="208">
        <f t="shared" si="9"/>
        <v>58</v>
      </c>
      <c r="J44" s="122">
        <f t="shared" si="10"/>
        <v>83679.876999999993</v>
      </c>
      <c r="K44" s="123">
        <f t="shared" si="11"/>
        <v>2386.7256203294514</v>
      </c>
      <c r="L44" s="208">
        <f t="shared" si="12"/>
        <v>66</v>
      </c>
      <c r="M44" s="122">
        <f t="shared" si="13"/>
        <v>81418.650666666668</v>
      </c>
      <c r="N44" s="123">
        <f t="shared" si="14"/>
        <v>1925.5622324135172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64704.671333333339</v>
      </c>
      <c r="E45" s="123">
        <f>STDEV(D31:F31)</f>
        <v>2120.8550245295737</v>
      </c>
      <c r="F45" s="208">
        <f t="shared" si="6"/>
        <v>51</v>
      </c>
      <c r="G45" s="122">
        <f t="shared" si="7"/>
        <v>56178.940999999999</v>
      </c>
      <c r="H45" s="123">
        <f t="shared" si="8"/>
        <v>1543.2812227267575</v>
      </c>
      <c r="I45" s="208">
        <f t="shared" si="9"/>
        <v>59</v>
      </c>
      <c r="J45" s="122">
        <f t="shared" si="10"/>
        <v>125416.674</v>
      </c>
      <c r="K45" s="123">
        <f t="shared" si="11"/>
        <v>1851.0601139436314</v>
      </c>
      <c r="L45" s="208">
        <f t="shared" si="12"/>
        <v>67</v>
      </c>
      <c r="M45" s="122">
        <f t="shared" si="13"/>
        <v>96718.673999999999</v>
      </c>
      <c r="N45" s="123">
        <f t="shared" si="14"/>
        <v>2997.3777039397287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72610.465666666671</v>
      </c>
      <c r="E46" s="123">
        <f>STDEV(D32:F32)</f>
        <v>1916.4277585991479</v>
      </c>
      <c r="F46" s="208">
        <f t="shared" si="6"/>
        <v>52</v>
      </c>
      <c r="G46" s="122">
        <f t="shared" si="7"/>
        <v>66387.331999999995</v>
      </c>
      <c r="H46" s="123">
        <f t="shared" si="8"/>
        <v>1130.901330995765</v>
      </c>
      <c r="I46" s="208">
        <f t="shared" si="9"/>
        <v>60</v>
      </c>
      <c r="J46" s="122">
        <f t="shared" si="10"/>
        <v>76347.023000000001</v>
      </c>
      <c r="K46" s="123">
        <f t="shared" si="11"/>
        <v>735.35517145730239</v>
      </c>
      <c r="L46" s="208">
        <f t="shared" si="12"/>
        <v>68</v>
      </c>
      <c r="M46" s="122">
        <f t="shared" si="13"/>
        <v>91005.24966666667</v>
      </c>
      <c r="N46" s="123">
        <f t="shared" si="14"/>
        <v>1596.1948438102183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81292.025333333338</v>
      </c>
      <c r="E47" s="123">
        <f>STDEV(D33:F33)</f>
        <v>1786.1978857300039</v>
      </c>
      <c r="F47" s="208">
        <f t="shared" si="6"/>
        <v>53</v>
      </c>
      <c r="G47" s="122">
        <f t="shared" si="7"/>
        <v>60037.984999999993</v>
      </c>
      <c r="H47" s="123">
        <f t="shared" si="8"/>
        <v>1905.4530036825861</v>
      </c>
      <c r="I47" s="208">
        <f t="shared" si="9"/>
        <v>61</v>
      </c>
      <c r="J47" s="122">
        <f t="shared" si="10"/>
        <v>65052.903333333343</v>
      </c>
      <c r="K47" s="123">
        <f t="shared" si="11"/>
        <v>841.03982553285391</v>
      </c>
      <c r="L47" s="208">
        <f t="shared" si="12"/>
        <v>69</v>
      </c>
      <c r="M47" s="122">
        <f t="shared" si="13"/>
        <v>94633.465666666671</v>
      </c>
      <c r="N47" s="123">
        <f t="shared" si="14"/>
        <v>2538.0628031875667</v>
      </c>
      <c r="O47" s="36"/>
    </row>
    <row r="48" spans="1:15" x14ac:dyDescent="0.25">
      <c r="A48" s="36"/>
      <c r="B48" s="16"/>
      <c r="C48" s="125"/>
      <c r="D48" s="122"/>
      <c r="E48" s="123"/>
      <c r="F48" s="208">
        <f t="shared" si="6"/>
        <v>54</v>
      </c>
      <c r="G48" s="122">
        <f t="shared" si="7"/>
        <v>71717.62466666667</v>
      </c>
      <c r="H48" s="123">
        <f t="shared" si="8"/>
        <v>1887.4402499897433</v>
      </c>
      <c r="I48" s="208">
        <f t="shared" si="9"/>
        <v>62</v>
      </c>
      <c r="J48" s="122">
        <f t="shared" si="10"/>
        <v>110255.773</v>
      </c>
      <c r="K48" s="123">
        <f t="shared" si="11"/>
        <v>2796.7320162158908</v>
      </c>
      <c r="L48" s="208">
        <f t="shared" si="12"/>
        <v>70</v>
      </c>
      <c r="M48" s="122">
        <f t="shared" si="13"/>
        <v>53330.649333333335</v>
      </c>
      <c r="N48" s="123">
        <f t="shared" si="14"/>
        <v>899.12493622095201</v>
      </c>
      <c r="O48" s="36"/>
    </row>
    <row r="49" spans="1:15" x14ac:dyDescent="0.25">
      <c r="A49" s="36"/>
      <c r="B49" s="16"/>
      <c r="C49" s="125"/>
      <c r="D49" s="122"/>
      <c r="E49" s="123"/>
      <c r="F49" s="208">
        <f t="shared" si="6"/>
        <v>55</v>
      </c>
      <c r="G49" s="122">
        <f t="shared" si="7"/>
        <v>80703.366666666669</v>
      </c>
      <c r="H49" s="123">
        <f t="shared" si="8"/>
        <v>2161.2036524405371</v>
      </c>
      <c r="I49" s="208">
        <f t="shared" si="9"/>
        <v>63</v>
      </c>
      <c r="J49" s="122">
        <f t="shared" si="10"/>
        <v>78711.257333333328</v>
      </c>
      <c r="K49" s="123">
        <f t="shared" si="11"/>
        <v>550.39444277384735</v>
      </c>
      <c r="L49" s="208">
        <f t="shared" si="12"/>
        <v>71</v>
      </c>
      <c r="M49" s="122">
        <f t="shared" si="13"/>
        <v>93303.887333333332</v>
      </c>
      <c r="N49" s="123">
        <f t="shared" si="14"/>
        <v>3588.6282981309637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56</v>
      </c>
      <c r="G50" s="127">
        <f t="shared" si="7"/>
        <v>63767.608666666667</v>
      </c>
      <c r="H50" s="128">
        <f t="shared" si="8"/>
        <v>1816.7680995273829</v>
      </c>
      <c r="I50" s="129">
        <f t="shared" si="9"/>
        <v>64</v>
      </c>
      <c r="J50" s="127">
        <f t="shared" si="10"/>
        <v>79103.838333333333</v>
      </c>
      <c r="K50" s="128">
        <f t="shared" si="11"/>
        <v>338.18470848093182</v>
      </c>
      <c r="L50" s="129">
        <f t="shared" si="12"/>
        <v>72</v>
      </c>
      <c r="M50" s="127">
        <f t="shared" si="13"/>
        <v>56321.180666666674</v>
      </c>
      <c r="N50" s="128">
        <f t="shared" si="14"/>
        <v>605.86863291833595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89" t="s">
        <v>91</v>
      </c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spans="1:15" x14ac:dyDescent="0.25">
      <c r="B55" s="16"/>
      <c r="C55" s="134" t="s">
        <v>126</v>
      </c>
      <c r="D55" s="293" t="s">
        <v>125</v>
      </c>
      <c r="E55" s="293"/>
      <c r="F55" s="134" t="s">
        <v>20</v>
      </c>
      <c r="G55" s="135" t="s">
        <v>125</v>
      </c>
      <c r="H55" s="136"/>
      <c r="I55" s="209" t="s">
        <v>20</v>
      </c>
      <c r="J55" s="135" t="s">
        <v>125</v>
      </c>
      <c r="K55" s="209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49</v>
      </c>
      <c r="G56" s="122">
        <f>(G43-$D$43)</f>
        <v>16156.33949999998</v>
      </c>
      <c r="H56" s="131"/>
      <c r="I56" s="175">
        <f>I43</f>
        <v>57</v>
      </c>
      <c r="J56" s="122">
        <f>(J43-$D$43)</f>
        <v>11359.512999999992</v>
      </c>
      <c r="K56" s="130"/>
      <c r="L56" s="175">
        <f>L43</f>
        <v>65</v>
      </c>
      <c r="M56" s="122">
        <f>(M43-$D$43)</f>
        <v>1405.486666666664</v>
      </c>
      <c r="N56" s="131"/>
    </row>
    <row r="57" spans="1:15" x14ac:dyDescent="0.25">
      <c r="B57" s="16"/>
      <c r="C57" s="121">
        <v>100</v>
      </c>
      <c r="D57" s="122">
        <f>(D44-$D$43)</f>
        <v>4793.5979999999981</v>
      </c>
      <c r="E57" s="130"/>
      <c r="F57" s="208">
        <f t="shared" ref="F57:F63" si="15">F44</f>
        <v>50</v>
      </c>
      <c r="G57" s="122">
        <f t="shared" ref="G57:G63" si="16">(G44-$D$43)</f>
        <v>3755.6586666666626</v>
      </c>
      <c r="H57" s="131"/>
      <c r="I57" s="208">
        <f t="shared" ref="I57:I63" si="17">I44</f>
        <v>58</v>
      </c>
      <c r="J57" s="122">
        <f t="shared" ref="J57:J63" si="18">(J44-$D$43)</f>
        <v>31635.853999999985</v>
      </c>
      <c r="K57" s="130"/>
      <c r="L57" s="208">
        <f t="shared" ref="L57:L63" si="19">L44</f>
        <v>66</v>
      </c>
      <c r="M57" s="122">
        <f t="shared" ref="M57:M63" si="20">(M44-$D$43)</f>
        <v>29374.62766666666</v>
      </c>
      <c r="N57" s="131"/>
    </row>
    <row r="58" spans="1:15" x14ac:dyDescent="0.25">
      <c r="B58" s="16"/>
      <c r="C58" s="121">
        <v>200</v>
      </c>
      <c r="D58" s="122">
        <f>(D45-$D$43)</f>
        <v>12660.648333333331</v>
      </c>
      <c r="E58" s="130"/>
      <c r="F58" s="208">
        <f t="shared" si="15"/>
        <v>51</v>
      </c>
      <c r="G58" s="122">
        <f t="shared" si="16"/>
        <v>4134.9179999999906</v>
      </c>
      <c r="H58" s="131"/>
      <c r="I58" s="208">
        <f t="shared" si="17"/>
        <v>59</v>
      </c>
      <c r="J58" s="122">
        <f t="shared" si="18"/>
        <v>73372.650999999983</v>
      </c>
      <c r="K58" s="130"/>
      <c r="L58" s="208">
        <f t="shared" si="19"/>
        <v>67</v>
      </c>
      <c r="M58" s="122">
        <f t="shared" si="20"/>
        <v>44674.650999999991</v>
      </c>
      <c r="N58" s="131"/>
    </row>
    <row r="59" spans="1:15" x14ac:dyDescent="0.25">
      <c r="B59" s="16"/>
      <c r="C59" s="121">
        <v>300</v>
      </c>
      <c r="D59" s="122">
        <f>(D46-$D$43)</f>
        <v>20566.442666666662</v>
      </c>
      <c r="E59" s="130"/>
      <c r="F59" s="208">
        <f t="shared" si="15"/>
        <v>52</v>
      </c>
      <c r="G59" s="122">
        <f t="shared" si="16"/>
        <v>14343.308999999987</v>
      </c>
      <c r="H59" s="131"/>
      <c r="I59" s="208">
        <f t="shared" si="17"/>
        <v>60</v>
      </c>
      <c r="J59" s="122">
        <f t="shared" si="18"/>
        <v>24302.999999999993</v>
      </c>
      <c r="K59" s="130"/>
      <c r="L59" s="208">
        <f t="shared" si="19"/>
        <v>68</v>
      </c>
      <c r="M59" s="122">
        <f t="shared" si="20"/>
        <v>38961.226666666662</v>
      </c>
      <c r="N59" s="131"/>
    </row>
    <row r="60" spans="1:15" x14ac:dyDescent="0.25">
      <c r="A60" s="6"/>
      <c r="B60" s="16"/>
      <c r="C60" s="121">
        <v>400</v>
      </c>
      <c r="D60" s="122">
        <f>(D47-$D$43)</f>
        <v>29248.00233333333</v>
      </c>
      <c r="E60" s="130"/>
      <c r="F60" s="208">
        <f t="shared" si="15"/>
        <v>53</v>
      </c>
      <c r="G60" s="122">
        <f t="shared" si="16"/>
        <v>7993.961999999985</v>
      </c>
      <c r="H60" s="131"/>
      <c r="I60" s="208">
        <f t="shared" si="17"/>
        <v>61</v>
      </c>
      <c r="J60" s="122">
        <f t="shared" si="18"/>
        <v>13008.880333333334</v>
      </c>
      <c r="K60" s="130"/>
      <c r="L60" s="208">
        <f t="shared" si="19"/>
        <v>69</v>
      </c>
      <c r="M60" s="122">
        <f t="shared" si="20"/>
        <v>42589.442666666662</v>
      </c>
      <c r="N60" s="131"/>
    </row>
    <row r="61" spans="1:15" x14ac:dyDescent="0.25">
      <c r="A61" s="6"/>
      <c r="B61" s="16"/>
      <c r="C61" s="125"/>
      <c r="D61" s="130"/>
      <c r="E61" s="130"/>
      <c r="F61" s="208">
        <f t="shared" si="15"/>
        <v>54</v>
      </c>
      <c r="G61" s="122">
        <f t="shared" si="16"/>
        <v>19673.601666666662</v>
      </c>
      <c r="H61" s="131"/>
      <c r="I61" s="208">
        <f t="shared" si="17"/>
        <v>62</v>
      </c>
      <c r="J61" s="122">
        <f t="shared" si="18"/>
        <v>58211.749999999993</v>
      </c>
      <c r="K61" s="130"/>
      <c r="L61" s="208">
        <f t="shared" si="19"/>
        <v>70</v>
      </c>
      <c r="M61" s="122">
        <f t="shared" si="20"/>
        <v>1286.6263333333263</v>
      </c>
      <c r="N61" s="131"/>
    </row>
    <row r="62" spans="1:15" x14ac:dyDescent="0.25">
      <c r="A62" s="6"/>
      <c r="B62" s="16"/>
      <c r="C62" s="125"/>
      <c r="D62" s="130"/>
      <c r="E62" s="130"/>
      <c r="F62" s="208">
        <f t="shared" si="15"/>
        <v>55</v>
      </c>
      <c r="G62" s="122">
        <f t="shared" si="16"/>
        <v>28659.34366666666</v>
      </c>
      <c r="H62" s="131"/>
      <c r="I62" s="208">
        <f t="shared" si="17"/>
        <v>63</v>
      </c>
      <c r="J62" s="122">
        <f t="shared" si="18"/>
        <v>26667.234333333319</v>
      </c>
      <c r="K62" s="130"/>
      <c r="L62" s="208">
        <f t="shared" si="19"/>
        <v>71</v>
      </c>
      <c r="M62" s="122">
        <f t="shared" si="20"/>
        <v>41259.864333333324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56</v>
      </c>
      <c r="G63" s="127">
        <f t="shared" si="16"/>
        <v>11723.585666666659</v>
      </c>
      <c r="H63" s="133"/>
      <c r="I63" s="129">
        <f t="shared" si="17"/>
        <v>64</v>
      </c>
      <c r="J63" s="127">
        <f t="shared" si="18"/>
        <v>27059.815333333325</v>
      </c>
      <c r="K63" s="132"/>
      <c r="L63" s="129">
        <f t="shared" si="19"/>
        <v>72</v>
      </c>
      <c r="M63" s="127">
        <f t="shared" si="20"/>
        <v>4277.157666666666</v>
      </c>
      <c r="N63" s="133"/>
    </row>
    <row r="64" spans="1:15" x14ac:dyDescent="0.25">
      <c r="A64" s="95"/>
    </row>
    <row r="65" spans="1:16" x14ac:dyDescent="0.25">
      <c r="A65" s="96" t="s">
        <v>56</v>
      </c>
      <c r="B65" s="288" t="s">
        <v>47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74.269000000000005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-1400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206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206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76" t="s">
        <v>38</v>
      </c>
      <c r="C87" s="276"/>
      <c r="D87" s="276"/>
      <c r="E87" s="276"/>
      <c r="F87" s="276"/>
      <c r="G87" s="276"/>
      <c r="H87" s="276"/>
      <c r="I87" s="276"/>
      <c r="J87" s="27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201"/>
      <c r="F88" s="219" t="s">
        <v>142</v>
      </c>
      <c r="G88" s="109" t="s">
        <v>11</v>
      </c>
      <c r="J88" s="164"/>
      <c r="L88" s="201"/>
      <c r="N88" s="201"/>
      <c r="O88" s="108"/>
    </row>
    <row r="89" spans="1:16" x14ac:dyDescent="0.25">
      <c r="A89" s="108"/>
      <c r="B89" s="110">
        <v>0</v>
      </c>
      <c r="C89" s="48">
        <f>(D56-$L$71)/$L$70</f>
        <v>18.850395185070486</v>
      </c>
      <c r="D89" s="111"/>
      <c r="F89" s="171">
        <v>49</v>
      </c>
      <c r="G89" s="48">
        <f>(G56-$L$71)/$L$70</f>
        <v>236.388526841616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83.394121369615831</v>
      </c>
      <c r="D90" s="111"/>
      <c r="F90" s="171">
        <v>50</v>
      </c>
      <c r="G90" s="48">
        <f t="shared" ref="G90:G95" si="21">(G57-$L$71)/$L$70</f>
        <v>69.418716647142986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189.32055545831142</v>
      </c>
      <c r="D91" s="111"/>
      <c r="F91" s="171">
        <v>51</v>
      </c>
      <c r="G91" s="48">
        <f t="shared" si="21"/>
        <v>74.525279726399845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295.76866076918583</v>
      </c>
      <c r="D92" s="111"/>
      <c r="F92" s="171">
        <v>52</v>
      </c>
      <c r="G92" s="48">
        <f>(G59-$L$71)/$L$70</f>
        <v>211.97685440762612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412.66211115449687</v>
      </c>
      <c r="D93" s="111"/>
      <c r="F93" s="171">
        <v>53</v>
      </c>
      <c r="G93" s="48">
        <f t="shared" si="21"/>
        <v>126.48564003823917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F94" s="171">
        <v>54</v>
      </c>
      <c r="G94" s="48">
        <f t="shared" si="21"/>
        <v>283.74694242101901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F95" s="171">
        <v>55</v>
      </c>
      <c r="G95" s="48">
        <f t="shared" si="21"/>
        <v>404.73607651465159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F96" s="171">
        <v>56</v>
      </c>
      <c r="G96" s="48">
        <f>(G63-$L$71)/$L$70</f>
        <v>176.70341147270943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F97" s="171">
        <v>57</v>
      </c>
      <c r="G97" s="48">
        <f>(J56-$L$71)/$L$70</f>
        <v>171.80133029931721</v>
      </c>
      <c r="J97" s="20"/>
      <c r="K97" s="186"/>
      <c r="P97" s="89"/>
    </row>
    <row r="98" spans="1:16" x14ac:dyDescent="0.25">
      <c r="A98" s="95"/>
      <c r="B98" s="34"/>
      <c r="C98" s="34"/>
      <c r="D98" s="34"/>
      <c r="F98" s="171">
        <v>58</v>
      </c>
      <c r="G98" s="48">
        <f>(J57-$L$71)/$L$70</f>
        <v>444.81350226877947</v>
      </c>
      <c r="J98" s="20"/>
      <c r="P98" s="89"/>
    </row>
    <row r="99" spans="1:16" x14ac:dyDescent="0.25">
      <c r="A99" s="95"/>
      <c r="B99" s="34"/>
      <c r="C99" s="34"/>
      <c r="D99" s="34"/>
      <c r="F99" s="171">
        <v>59</v>
      </c>
      <c r="G99" s="48">
        <f t="shared" ref="G99:G104" si="22">(J58-$L$71)/$L$70</f>
        <v>1006.7814431323968</v>
      </c>
      <c r="J99" s="20"/>
      <c r="K99" s="186"/>
      <c r="P99" s="89"/>
    </row>
    <row r="100" spans="1:16" x14ac:dyDescent="0.25">
      <c r="F100" s="171">
        <v>60</v>
      </c>
      <c r="G100" s="48">
        <f t="shared" si="22"/>
        <v>346.0797910299047</v>
      </c>
      <c r="J100" s="20"/>
    </row>
    <row r="101" spans="1:16" x14ac:dyDescent="0.25">
      <c r="F101" s="171">
        <v>61</v>
      </c>
      <c r="G101" s="48">
        <f t="shared" si="22"/>
        <v>194.00934889837393</v>
      </c>
      <c r="J101" s="20"/>
      <c r="K101" s="186"/>
    </row>
    <row r="102" spans="1:16" x14ac:dyDescent="0.25">
      <c r="F102" s="171">
        <v>62</v>
      </c>
      <c r="G102" s="48">
        <f t="shared" si="22"/>
        <v>802.64646083830382</v>
      </c>
      <c r="J102" s="20"/>
    </row>
    <row r="103" spans="1:16" x14ac:dyDescent="0.25">
      <c r="F103" s="171">
        <v>63</v>
      </c>
      <c r="G103" s="48">
        <f t="shared" si="22"/>
        <v>377.91318495379386</v>
      </c>
      <c r="J103" s="20"/>
      <c r="K103" s="186"/>
    </row>
    <row r="104" spans="1:16" x14ac:dyDescent="0.25">
      <c r="F104" s="171">
        <v>64</v>
      </c>
      <c r="G104" s="48">
        <f t="shared" si="22"/>
        <v>383.19911851961547</v>
      </c>
      <c r="J104" s="20"/>
    </row>
    <row r="105" spans="1:16" x14ac:dyDescent="0.25">
      <c r="F105" s="171">
        <v>65</v>
      </c>
      <c r="G105" s="48">
        <f>(M56-$L$71)/$L$70</f>
        <v>37.77466596650909</v>
      </c>
      <c r="J105" s="187"/>
      <c r="K105" s="186"/>
    </row>
    <row r="106" spans="1:16" x14ac:dyDescent="0.25">
      <c r="F106" s="171">
        <v>66</v>
      </c>
      <c r="G106" s="48">
        <f t="shared" ref="G106:G112" si="23">(M57-$L$71)/$L$70</f>
        <v>414.3670665643358</v>
      </c>
      <c r="K106" s="186"/>
    </row>
    <row r="107" spans="1:16" x14ac:dyDescent="0.25">
      <c r="F107" s="171">
        <v>67</v>
      </c>
      <c r="G107" s="48">
        <f t="shared" si="23"/>
        <v>620.37527097443058</v>
      </c>
      <c r="K107" s="186"/>
    </row>
    <row r="108" spans="1:16" x14ac:dyDescent="0.25">
      <c r="F108" s="171">
        <v>68</v>
      </c>
      <c r="G108" s="48">
        <f t="shared" si="23"/>
        <v>543.44648058633697</v>
      </c>
      <c r="J108" s="20"/>
      <c r="K108" s="186"/>
    </row>
    <row r="109" spans="1:16" x14ac:dyDescent="0.25">
      <c r="F109" s="171">
        <v>69</v>
      </c>
      <c r="G109" s="48">
        <f t="shared" si="23"/>
        <v>592.29884159833387</v>
      </c>
      <c r="J109" s="20"/>
    </row>
    <row r="110" spans="1:16" x14ac:dyDescent="0.25">
      <c r="F110" s="171">
        <v>70</v>
      </c>
      <c r="G110" s="48">
        <f t="shared" si="23"/>
        <v>36.174262927107222</v>
      </c>
      <c r="J110" s="20"/>
      <c r="K110" s="186"/>
    </row>
    <row r="111" spans="1:16" x14ac:dyDescent="0.25">
      <c r="F111" s="171">
        <v>71</v>
      </c>
      <c r="G111" s="48">
        <f t="shared" si="23"/>
        <v>574.39664373201902</v>
      </c>
      <c r="J111" s="20"/>
    </row>
    <row r="112" spans="1:16" x14ac:dyDescent="0.25">
      <c r="F112" s="171">
        <v>72</v>
      </c>
      <c r="G112" s="48">
        <f t="shared" si="23"/>
        <v>76.440475389013798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C25" workbookViewId="0">
      <selection activeCell="G32" sqref="G3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4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22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211"/>
      <c r="D13" s="284" t="s">
        <v>24</v>
      </c>
      <c r="E13" s="277"/>
      <c r="F13" s="277"/>
      <c r="G13" s="277" t="s">
        <v>20</v>
      </c>
      <c r="H13" s="277"/>
      <c r="I13" s="277"/>
      <c r="J13" s="277" t="s">
        <v>20</v>
      </c>
      <c r="K13" s="277"/>
      <c r="L13" s="277"/>
      <c r="M13" s="278" t="s">
        <v>20</v>
      </c>
      <c r="N13" s="279"/>
      <c r="O13" s="28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73</v>
      </c>
      <c r="H14" s="17">
        <v>73</v>
      </c>
      <c r="I14" s="17">
        <v>73</v>
      </c>
      <c r="J14" s="45">
        <v>81</v>
      </c>
      <c r="K14" s="17">
        <v>81</v>
      </c>
      <c r="L14" s="46">
        <v>81</v>
      </c>
      <c r="M14" s="17">
        <v>89</v>
      </c>
      <c r="N14" s="17">
        <v>89</v>
      </c>
      <c r="O14" s="47">
        <v>89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74</v>
      </c>
      <c r="H15" s="31">
        <v>74</v>
      </c>
      <c r="I15" s="31">
        <v>74</v>
      </c>
      <c r="J15" s="55">
        <v>82</v>
      </c>
      <c r="K15" s="31">
        <v>82</v>
      </c>
      <c r="L15" s="56">
        <v>82</v>
      </c>
      <c r="M15" s="55">
        <v>90</v>
      </c>
      <c r="N15" s="31">
        <v>90</v>
      </c>
      <c r="O15" s="57">
        <v>90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75</v>
      </c>
      <c r="H16" s="15">
        <v>75</v>
      </c>
      <c r="I16" s="15">
        <v>75</v>
      </c>
      <c r="J16" s="25">
        <v>83</v>
      </c>
      <c r="K16" s="15">
        <v>83</v>
      </c>
      <c r="L16" s="60">
        <v>83</v>
      </c>
      <c r="M16" s="25">
        <v>91</v>
      </c>
      <c r="N16" s="15">
        <v>91</v>
      </c>
      <c r="O16" s="61">
        <v>91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76</v>
      </c>
      <c r="H17" s="31">
        <v>76</v>
      </c>
      <c r="I17" s="31">
        <v>76</v>
      </c>
      <c r="J17" s="55">
        <v>84</v>
      </c>
      <c r="K17" s="31">
        <v>84</v>
      </c>
      <c r="L17" s="56">
        <v>84</v>
      </c>
      <c r="M17" s="55">
        <v>92</v>
      </c>
      <c r="N17" s="31">
        <v>92</v>
      </c>
      <c r="O17" s="57">
        <v>92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77</v>
      </c>
      <c r="H18" s="15">
        <v>77</v>
      </c>
      <c r="I18" s="15">
        <v>77</v>
      </c>
      <c r="J18" s="25">
        <v>85</v>
      </c>
      <c r="K18" s="15">
        <v>85</v>
      </c>
      <c r="L18" s="60">
        <v>85</v>
      </c>
      <c r="M18" s="25">
        <v>93</v>
      </c>
      <c r="N18" s="15">
        <v>93</v>
      </c>
      <c r="O18" s="61">
        <v>93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78</v>
      </c>
      <c r="H19" s="31">
        <v>78</v>
      </c>
      <c r="I19" s="31">
        <v>78</v>
      </c>
      <c r="J19" s="55">
        <v>86</v>
      </c>
      <c r="K19" s="31">
        <v>86</v>
      </c>
      <c r="L19" s="56">
        <v>86</v>
      </c>
      <c r="M19" s="55">
        <v>94</v>
      </c>
      <c r="N19" s="31">
        <v>94</v>
      </c>
      <c r="O19" s="57">
        <v>94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79</v>
      </c>
      <c r="H20" s="15">
        <v>79</v>
      </c>
      <c r="I20" s="15">
        <v>79</v>
      </c>
      <c r="J20" s="25">
        <v>87</v>
      </c>
      <c r="K20" s="15">
        <v>87</v>
      </c>
      <c r="L20" s="60">
        <v>87</v>
      </c>
      <c r="M20" s="25">
        <v>95</v>
      </c>
      <c r="N20" s="15">
        <v>95</v>
      </c>
      <c r="O20" s="61">
        <v>95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80</v>
      </c>
      <c r="H21" s="19">
        <v>80</v>
      </c>
      <c r="I21" s="19">
        <v>80</v>
      </c>
      <c r="J21" s="72">
        <v>88</v>
      </c>
      <c r="K21" s="19">
        <v>88</v>
      </c>
      <c r="L21" s="73">
        <v>88</v>
      </c>
      <c r="M21" s="72">
        <v>96</v>
      </c>
      <c r="N21" s="19">
        <v>96</v>
      </c>
      <c r="O21" s="74">
        <v>96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81" t="s">
        <v>9</v>
      </c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3"/>
    </row>
    <row r="28" spans="1:15" ht="15.75" thickBot="1" x14ac:dyDescent="0.3">
      <c r="B28" s="75"/>
      <c r="C28" s="18" t="s">
        <v>159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21.6</v>
      </c>
      <c r="D29" s="80">
        <v>49599.245999999999</v>
      </c>
      <c r="E29" s="81">
        <v>48256.381999999998</v>
      </c>
      <c r="F29" s="81">
        <v>53482.053999999996</v>
      </c>
      <c r="G29" s="82">
        <v>149956.39000000001</v>
      </c>
      <c r="H29" s="81">
        <v>144271.421</v>
      </c>
      <c r="I29" s="83">
        <v>137197.921</v>
      </c>
      <c r="J29" s="81">
        <v>133068.375</v>
      </c>
      <c r="K29" s="81">
        <v>132608.26500000001</v>
      </c>
      <c r="L29" s="81">
        <v>133005.84299999999</v>
      </c>
      <c r="M29" s="82">
        <v>54845.21</v>
      </c>
      <c r="N29" s="81">
        <v>55296.256999999998</v>
      </c>
      <c r="O29" s="84">
        <v>55666.870999999999</v>
      </c>
    </row>
    <row r="30" spans="1:15" x14ac:dyDescent="0.25">
      <c r="B30" s="18"/>
      <c r="C30" s="18"/>
      <c r="D30" s="85">
        <v>53190.464</v>
      </c>
      <c r="E30" s="48">
        <v>55546.870999999999</v>
      </c>
      <c r="F30" s="48">
        <v>56344.870999999999</v>
      </c>
      <c r="G30" s="59">
        <v>66522.702999999994</v>
      </c>
      <c r="H30" s="48">
        <v>64134.756999999998</v>
      </c>
      <c r="I30" s="49">
        <v>61663.237999999998</v>
      </c>
      <c r="J30" s="48">
        <v>72825.921000000002</v>
      </c>
      <c r="K30" s="48">
        <v>72045.600999999995</v>
      </c>
      <c r="L30" s="48">
        <v>72198.733999999997</v>
      </c>
      <c r="M30" s="59">
        <v>70065.773000000001</v>
      </c>
      <c r="N30" s="48">
        <v>68603.100999999995</v>
      </c>
      <c r="O30" s="86">
        <v>69312.664000000004</v>
      </c>
    </row>
    <row r="31" spans="1:15" x14ac:dyDescent="0.25">
      <c r="B31" s="18"/>
      <c r="C31" s="18"/>
      <c r="D31" s="87">
        <v>62577.269</v>
      </c>
      <c r="E31" s="53">
        <v>62644.991999999998</v>
      </c>
      <c r="F31" s="53">
        <v>64457.839</v>
      </c>
      <c r="G31" s="52">
        <v>82548.085000000006</v>
      </c>
      <c r="H31" s="53">
        <v>78131.483999999997</v>
      </c>
      <c r="I31" s="54">
        <v>76861.092999999993</v>
      </c>
      <c r="J31" s="53">
        <v>120568.96799999999</v>
      </c>
      <c r="K31" s="53">
        <v>119446.804</v>
      </c>
      <c r="L31" s="53">
        <v>117847.117</v>
      </c>
      <c r="M31" s="52">
        <v>61414.093000000001</v>
      </c>
      <c r="N31" s="53">
        <v>61235.108999999997</v>
      </c>
      <c r="O31" s="88">
        <v>61517.733999999997</v>
      </c>
    </row>
    <row r="32" spans="1:15" x14ac:dyDescent="0.25">
      <c r="B32" s="18"/>
      <c r="C32" s="18"/>
      <c r="D32" s="85">
        <v>69963.664000000004</v>
      </c>
      <c r="E32" s="48">
        <v>69654.264999999999</v>
      </c>
      <c r="F32" s="48">
        <v>71903.733999999997</v>
      </c>
      <c r="G32" s="227"/>
      <c r="H32" s="48">
        <v>82111.664000000004</v>
      </c>
      <c r="I32" s="49">
        <v>80349.350999999995</v>
      </c>
      <c r="J32" s="48">
        <v>64657.631999999998</v>
      </c>
      <c r="K32" s="48">
        <v>65860.898000000001</v>
      </c>
      <c r="L32" s="48">
        <v>65273.256999999998</v>
      </c>
      <c r="M32" s="59">
        <v>56824.343000000001</v>
      </c>
      <c r="N32" s="48">
        <v>57428.264999999999</v>
      </c>
      <c r="O32" s="86">
        <v>58193.065999999999</v>
      </c>
    </row>
    <row r="33" spans="1:15" x14ac:dyDescent="0.25">
      <c r="B33" s="18"/>
      <c r="C33" s="18"/>
      <c r="D33" s="87">
        <v>73756.062000000005</v>
      </c>
      <c r="E33" s="53">
        <v>78113</v>
      </c>
      <c r="F33" s="53">
        <v>80859.414000000004</v>
      </c>
      <c r="G33" s="52">
        <v>57261.902000000002</v>
      </c>
      <c r="H33" s="53">
        <v>56170.866999999998</v>
      </c>
      <c r="I33" s="54">
        <v>54308.375</v>
      </c>
      <c r="J33" s="53">
        <v>112310.546</v>
      </c>
      <c r="K33" s="53">
        <v>108532.796</v>
      </c>
      <c r="L33" s="53">
        <v>109932.148</v>
      </c>
      <c r="M33" s="52">
        <v>95724.921000000002</v>
      </c>
      <c r="N33" s="53">
        <v>95854.577999999994</v>
      </c>
      <c r="O33" s="88">
        <v>93624.82</v>
      </c>
    </row>
    <row r="34" spans="1:15" x14ac:dyDescent="0.25">
      <c r="A34" s="2"/>
      <c r="B34" s="18"/>
      <c r="C34" s="18"/>
      <c r="D34" s="85">
        <v>50987.035000000003</v>
      </c>
      <c r="E34" s="48">
        <v>50959.285000000003</v>
      </c>
      <c r="F34" s="48">
        <v>52105.936999999998</v>
      </c>
      <c r="G34" s="59">
        <v>73390.350999999995</v>
      </c>
      <c r="H34" s="48">
        <v>72985.648000000001</v>
      </c>
      <c r="I34" s="49">
        <v>70482.554000000004</v>
      </c>
      <c r="J34" s="48">
        <v>55504.163999999997</v>
      </c>
      <c r="K34" s="48">
        <v>56705.084999999999</v>
      </c>
      <c r="L34" s="48">
        <v>56896.014999999999</v>
      </c>
      <c r="M34" s="59">
        <v>56267.745999999999</v>
      </c>
      <c r="N34" s="48">
        <v>60641.741999999998</v>
      </c>
      <c r="O34" s="86">
        <v>58009.453000000001</v>
      </c>
    </row>
    <row r="35" spans="1:15" x14ac:dyDescent="0.25">
      <c r="A35" s="89"/>
      <c r="B35" s="18"/>
      <c r="C35" s="18"/>
      <c r="D35" s="87">
        <v>47411.199000000001</v>
      </c>
      <c r="E35" s="53">
        <v>50005.027000000002</v>
      </c>
      <c r="F35" s="53">
        <v>52820.078000000001</v>
      </c>
      <c r="G35" s="52">
        <v>58132.55</v>
      </c>
      <c r="H35" s="53">
        <v>58641.803999999996</v>
      </c>
      <c r="I35" s="54">
        <v>56038.218000000001</v>
      </c>
      <c r="J35" s="53">
        <v>55602.828000000001</v>
      </c>
      <c r="K35" s="53">
        <v>55533.82</v>
      </c>
      <c r="L35" s="53">
        <v>56464.41</v>
      </c>
      <c r="M35" s="52">
        <v>54739.656000000003</v>
      </c>
      <c r="N35" s="53">
        <v>59084.855000000003</v>
      </c>
      <c r="O35" s="88">
        <v>56141.82</v>
      </c>
    </row>
    <row r="36" spans="1:15" ht="15.75" thickBot="1" x14ac:dyDescent="0.3">
      <c r="A36" s="89"/>
      <c r="B36" s="18"/>
      <c r="C36" s="18"/>
      <c r="D36" s="90">
        <v>45361.311999999998</v>
      </c>
      <c r="E36" s="91">
        <v>49570.120999999999</v>
      </c>
      <c r="F36" s="91">
        <v>52435.834999999999</v>
      </c>
      <c r="G36" s="92">
        <v>66703.960000000006</v>
      </c>
      <c r="H36" s="91">
        <v>65487.5</v>
      </c>
      <c r="I36" s="93">
        <v>63454.976000000002</v>
      </c>
      <c r="J36" s="91">
        <v>77917.577999999994</v>
      </c>
      <c r="K36" s="91">
        <v>76737.25</v>
      </c>
      <c r="L36" s="91">
        <v>76927.648000000001</v>
      </c>
      <c r="M36" s="92">
        <v>72295.5</v>
      </c>
      <c r="N36" s="91">
        <v>74102.570000000007</v>
      </c>
      <c r="O36" s="94">
        <v>70871.812000000005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85" t="s">
        <v>88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7"/>
      <c r="O40" s="36"/>
    </row>
    <row r="41" spans="1:15" x14ac:dyDescent="0.25">
      <c r="A41" s="36"/>
      <c r="B41" s="39"/>
      <c r="C41" s="290" t="s">
        <v>28</v>
      </c>
      <c r="D41" s="291"/>
      <c r="E41" s="292"/>
      <c r="F41" s="290" t="s">
        <v>29</v>
      </c>
      <c r="G41" s="291"/>
      <c r="H41" s="292"/>
      <c r="I41" s="291" t="s">
        <v>30</v>
      </c>
      <c r="J41" s="291"/>
      <c r="K41" s="291"/>
      <c r="L41" s="290" t="s">
        <v>31</v>
      </c>
      <c r="M41" s="291"/>
      <c r="N41" s="292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214" t="s">
        <v>7</v>
      </c>
      <c r="F42" s="212" t="s">
        <v>20</v>
      </c>
      <c r="G42" s="213" t="s">
        <v>4</v>
      </c>
      <c r="H42" s="214" t="s">
        <v>7</v>
      </c>
      <c r="I42" s="212" t="s">
        <v>20</v>
      </c>
      <c r="J42" s="213" t="s">
        <v>4</v>
      </c>
      <c r="K42" s="214" t="s">
        <v>7</v>
      </c>
      <c r="L42" s="212" t="s">
        <v>20</v>
      </c>
      <c r="M42" s="213" t="s">
        <v>4</v>
      </c>
      <c r="N42" s="214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50445.894</v>
      </c>
      <c r="E43" s="123">
        <f>STDEV(D29:F29)</f>
        <v>2713.7652053602565</v>
      </c>
      <c r="F43" s="175">
        <f t="shared" ref="F43:F50" si="0">G14</f>
        <v>73</v>
      </c>
      <c r="G43" s="122">
        <f t="shared" ref="G43:G50" si="1">AVERAGE(G29:I29)</f>
        <v>143808.57733333332</v>
      </c>
      <c r="H43" s="123">
        <f t="shared" ref="H43:H50" si="2">STDEV(G29:I29)</f>
        <v>6391.8151569660085</v>
      </c>
      <c r="I43" s="175">
        <f t="shared" ref="I43:I50" si="3">J14</f>
        <v>81</v>
      </c>
      <c r="J43" s="122">
        <f t="shared" ref="J43:J50" si="4">AVERAGE(J29:L29)</f>
        <v>132894.16099999999</v>
      </c>
      <c r="K43" s="123">
        <f t="shared" ref="K43:K50" si="5">STDEV(J29:L29)</f>
        <v>249.55952169371395</v>
      </c>
      <c r="L43" s="175">
        <f t="shared" ref="L43:L50" si="6">M14</f>
        <v>89</v>
      </c>
      <c r="M43" s="122">
        <f t="shared" ref="M43:M50" si="7">AVERAGE(M29:O29)</f>
        <v>55269.445999999996</v>
      </c>
      <c r="N43" s="123">
        <f t="shared" ref="N43:N50" si="8">STDEV(M29:O29)</f>
        <v>411.48611400750809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55027.402000000002</v>
      </c>
      <c r="E44" s="123">
        <f>STDEV(D30:F30)</f>
        <v>1640.1088109887705</v>
      </c>
      <c r="F44" s="217">
        <f t="shared" si="0"/>
        <v>74</v>
      </c>
      <c r="G44" s="122">
        <f t="shared" si="1"/>
        <v>64106.899333333327</v>
      </c>
      <c r="H44" s="123">
        <f t="shared" si="2"/>
        <v>2429.8522709725225</v>
      </c>
      <c r="I44" s="217">
        <f t="shared" si="3"/>
        <v>82</v>
      </c>
      <c r="J44" s="122">
        <f t="shared" si="4"/>
        <v>72356.751999999993</v>
      </c>
      <c r="K44" s="123">
        <f t="shared" si="5"/>
        <v>413.46353145471369</v>
      </c>
      <c r="L44" s="217">
        <f t="shared" si="6"/>
        <v>90</v>
      </c>
      <c r="M44" s="122">
        <f t="shared" si="7"/>
        <v>69327.179333333333</v>
      </c>
      <c r="N44" s="123">
        <f t="shared" si="8"/>
        <v>731.4440279832337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63226.700000000004</v>
      </c>
      <c r="E45" s="123">
        <f>STDEV(D31:F31)</f>
        <v>1066.7352198052713</v>
      </c>
      <c r="F45" s="217">
        <f t="shared" si="0"/>
        <v>75</v>
      </c>
      <c r="G45" s="122">
        <f t="shared" si="1"/>
        <v>79180.220666666675</v>
      </c>
      <c r="H45" s="123">
        <f t="shared" si="2"/>
        <v>2985.021934429356</v>
      </c>
      <c r="I45" s="217">
        <f t="shared" si="3"/>
        <v>83</v>
      </c>
      <c r="J45" s="122">
        <f t="shared" si="4"/>
        <v>119287.62966666666</v>
      </c>
      <c r="K45" s="123">
        <f t="shared" si="5"/>
        <v>1367.8890919384978</v>
      </c>
      <c r="L45" s="217">
        <f t="shared" si="6"/>
        <v>91</v>
      </c>
      <c r="M45" s="122">
        <f t="shared" si="7"/>
        <v>61388.978666666662</v>
      </c>
      <c r="N45" s="123">
        <f t="shared" si="8"/>
        <v>142.97646645631383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70507.221000000005</v>
      </c>
      <c r="E46" s="123">
        <f>STDEV(D32:F32)</f>
        <v>1219.2695988488329</v>
      </c>
      <c r="F46" s="217">
        <f t="shared" si="0"/>
        <v>76</v>
      </c>
      <c r="G46" s="122">
        <f t="shared" si="1"/>
        <v>81230.507500000007</v>
      </c>
      <c r="H46" s="123">
        <f t="shared" si="2"/>
        <v>1246.1434728732147</v>
      </c>
      <c r="I46" s="217">
        <f t="shared" si="3"/>
        <v>84</v>
      </c>
      <c r="J46" s="122">
        <f t="shared" si="4"/>
        <v>65263.929000000004</v>
      </c>
      <c r="K46" s="123">
        <f t="shared" si="5"/>
        <v>601.68723218712387</v>
      </c>
      <c r="L46" s="217">
        <f t="shared" si="6"/>
        <v>92</v>
      </c>
      <c r="M46" s="122">
        <f t="shared" si="7"/>
        <v>57481.891333333333</v>
      </c>
      <c r="N46" s="123">
        <f t="shared" si="8"/>
        <v>685.9354928871461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77576.15866666667</v>
      </c>
      <c r="E47" s="123">
        <f>STDEV(D33:F33)</f>
        <v>3581.9759033049518</v>
      </c>
      <c r="F47" s="217">
        <f t="shared" si="0"/>
        <v>77</v>
      </c>
      <c r="G47" s="122">
        <f t="shared" si="1"/>
        <v>55913.714666666667</v>
      </c>
      <c r="H47" s="123">
        <f t="shared" si="2"/>
        <v>1493.4610563507626</v>
      </c>
      <c r="I47" s="217">
        <f t="shared" si="3"/>
        <v>85</v>
      </c>
      <c r="J47" s="122">
        <f t="shared" si="4"/>
        <v>110258.49666666666</v>
      </c>
      <c r="K47" s="123">
        <f t="shared" si="5"/>
        <v>1909.9021846160954</v>
      </c>
      <c r="L47" s="217">
        <f t="shared" si="6"/>
        <v>93</v>
      </c>
      <c r="M47" s="122">
        <f t="shared" si="7"/>
        <v>95068.106333333344</v>
      </c>
      <c r="N47" s="123">
        <f t="shared" si="8"/>
        <v>1251.6026983041863</v>
      </c>
      <c r="O47" s="36"/>
    </row>
    <row r="48" spans="1:15" x14ac:dyDescent="0.25">
      <c r="A48" s="36"/>
      <c r="B48" s="16"/>
      <c r="C48" s="125"/>
      <c r="D48" s="122"/>
      <c r="E48" s="123"/>
      <c r="F48" s="217">
        <f t="shared" si="0"/>
        <v>78</v>
      </c>
      <c r="G48" s="122">
        <f t="shared" si="1"/>
        <v>72286.184333333338</v>
      </c>
      <c r="H48" s="123">
        <f t="shared" si="2"/>
        <v>1575.0421943688752</v>
      </c>
      <c r="I48" s="217">
        <f t="shared" si="3"/>
        <v>86</v>
      </c>
      <c r="J48" s="122">
        <f t="shared" si="4"/>
        <v>56368.421333333332</v>
      </c>
      <c r="K48" s="123">
        <f t="shared" si="5"/>
        <v>754.53238491819241</v>
      </c>
      <c r="L48" s="217">
        <f t="shared" si="6"/>
        <v>94</v>
      </c>
      <c r="M48" s="122">
        <f t="shared" si="7"/>
        <v>58306.313666666661</v>
      </c>
      <c r="N48" s="123">
        <f t="shared" si="8"/>
        <v>2202.0569800902817</v>
      </c>
      <c r="O48" s="36"/>
    </row>
    <row r="49" spans="1:15" x14ac:dyDescent="0.25">
      <c r="A49" s="36"/>
      <c r="B49" s="16"/>
      <c r="C49" s="125"/>
      <c r="D49" s="122"/>
      <c r="E49" s="123"/>
      <c r="F49" s="217">
        <f t="shared" si="0"/>
        <v>79</v>
      </c>
      <c r="G49" s="122">
        <f t="shared" si="1"/>
        <v>57604.190666666662</v>
      </c>
      <c r="H49" s="123">
        <f t="shared" si="2"/>
        <v>1379.8687269770737</v>
      </c>
      <c r="I49" s="217">
        <f t="shared" si="3"/>
        <v>87</v>
      </c>
      <c r="J49" s="122">
        <f t="shared" si="4"/>
        <v>55867.019333333337</v>
      </c>
      <c r="K49" s="123">
        <f t="shared" si="5"/>
        <v>518.50480468490855</v>
      </c>
      <c r="L49" s="217">
        <f t="shared" si="6"/>
        <v>95</v>
      </c>
      <c r="M49" s="122">
        <f t="shared" si="7"/>
        <v>56655.443666666666</v>
      </c>
      <c r="N49" s="123">
        <f t="shared" si="8"/>
        <v>2217.6666883506946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0"/>
        <v>80</v>
      </c>
      <c r="G50" s="127">
        <f t="shared" si="1"/>
        <v>65215.47866666667</v>
      </c>
      <c r="H50" s="128">
        <f t="shared" si="2"/>
        <v>1641.4843777524472</v>
      </c>
      <c r="I50" s="129">
        <f t="shared" si="3"/>
        <v>88</v>
      </c>
      <c r="J50" s="127">
        <f t="shared" si="4"/>
        <v>77194.158666666655</v>
      </c>
      <c r="K50" s="128">
        <f t="shared" si="5"/>
        <v>633.69116964127625</v>
      </c>
      <c r="L50" s="129">
        <f t="shared" si="6"/>
        <v>96</v>
      </c>
      <c r="M50" s="127">
        <f t="shared" si="7"/>
        <v>72423.294000000009</v>
      </c>
      <c r="N50" s="128">
        <f t="shared" si="8"/>
        <v>1619.165770842505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89" t="s">
        <v>91</v>
      </c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</row>
    <row r="55" spans="1:15" x14ac:dyDescent="0.25">
      <c r="B55" s="16"/>
      <c r="C55" s="134" t="s">
        <v>126</v>
      </c>
      <c r="D55" s="293" t="s">
        <v>125</v>
      </c>
      <c r="E55" s="293"/>
      <c r="F55" s="134" t="s">
        <v>20</v>
      </c>
      <c r="G55" s="135" t="s">
        <v>125</v>
      </c>
      <c r="H55" s="136"/>
      <c r="I55" s="218" t="s">
        <v>20</v>
      </c>
      <c r="J55" s="135" t="s">
        <v>125</v>
      </c>
      <c r="K55" s="218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73</v>
      </c>
      <c r="G56" s="122">
        <f>(G43-$D$43)</f>
        <v>93362.68333333332</v>
      </c>
      <c r="H56" s="131"/>
      <c r="I56" s="175">
        <f>I43</f>
        <v>81</v>
      </c>
      <c r="J56" s="122">
        <f>(J43-$D$43)</f>
        <v>82448.266999999993</v>
      </c>
      <c r="K56" s="130"/>
      <c r="L56" s="175">
        <f>L43</f>
        <v>89</v>
      </c>
      <c r="M56" s="122">
        <f>(M43-$D$43)</f>
        <v>4823.551999999996</v>
      </c>
      <c r="N56" s="131"/>
    </row>
    <row r="57" spans="1:15" x14ac:dyDescent="0.25">
      <c r="B57" s="16"/>
      <c r="C57" s="121">
        <v>100</v>
      </c>
      <c r="D57" s="122">
        <f>(D44-$D$43)</f>
        <v>4581.5080000000016</v>
      </c>
      <c r="E57" s="130"/>
      <c r="F57" s="217">
        <f t="shared" ref="F57:F63" si="9">F44</f>
        <v>74</v>
      </c>
      <c r="G57" s="122">
        <f t="shared" ref="G57:G63" si="10">(G44-$D$43)</f>
        <v>13661.005333333327</v>
      </c>
      <c r="H57" s="131"/>
      <c r="I57" s="217">
        <f t="shared" ref="I57:I63" si="11">I44</f>
        <v>82</v>
      </c>
      <c r="J57" s="122">
        <f t="shared" ref="J57:J63" si="12">(J44-$D$43)</f>
        <v>21910.857999999993</v>
      </c>
      <c r="K57" s="130"/>
      <c r="L57" s="217">
        <f t="shared" ref="L57:L63" si="13">L44</f>
        <v>90</v>
      </c>
      <c r="M57" s="122">
        <f t="shared" ref="M57:M63" si="14">(M44-$D$43)</f>
        <v>18881.285333333333</v>
      </c>
      <c r="N57" s="131"/>
    </row>
    <row r="58" spans="1:15" x14ac:dyDescent="0.25">
      <c r="B58" s="16"/>
      <c r="C58" s="121">
        <v>200</v>
      </c>
      <c r="D58" s="122">
        <f>(D45-$D$43)</f>
        <v>12780.806000000004</v>
      </c>
      <c r="E58" s="130"/>
      <c r="F58" s="217">
        <f t="shared" si="9"/>
        <v>75</v>
      </c>
      <c r="G58" s="122">
        <f t="shared" si="10"/>
        <v>28734.326666666675</v>
      </c>
      <c r="H58" s="131"/>
      <c r="I58" s="217">
        <f t="shared" si="11"/>
        <v>83</v>
      </c>
      <c r="J58" s="122">
        <f t="shared" si="12"/>
        <v>68841.73566666666</v>
      </c>
      <c r="K58" s="130"/>
      <c r="L58" s="217">
        <f t="shared" si="13"/>
        <v>91</v>
      </c>
      <c r="M58" s="122">
        <f t="shared" si="14"/>
        <v>10943.084666666662</v>
      </c>
      <c r="N58" s="131"/>
    </row>
    <row r="59" spans="1:15" x14ac:dyDescent="0.25">
      <c r="B59" s="16"/>
      <c r="C59" s="121">
        <v>300</v>
      </c>
      <c r="D59" s="122">
        <f>(D46-$D$43)</f>
        <v>20061.327000000005</v>
      </c>
      <c r="E59" s="130"/>
      <c r="F59" s="217">
        <f t="shared" si="9"/>
        <v>76</v>
      </c>
      <c r="G59" s="122">
        <f t="shared" si="10"/>
        <v>30784.613500000007</v>
      </c>
      <c r="H59" s="131"/>
      <c r="I59" s="217">
        <f t="shared" si="11"/>
        <v>84</v>
      </c>
      <c r="J59" s="122">
        <f t="shared" si="12"/>
        <v>14818.035000000003</v>
      </c>
      <c r="K59" s="130"/>
      <c r="L59" s="217">
        <f t="shared" si="13"/>
        <v>92</v>
      </c>
      <c r="M59" s="122">
        <f t="shared" si="14"/>
        <v>7035.9973333333328</v>
      </c>
      <c r="N59" s="131"/>
    </row>
    <row r="60" spans="1:15" x14ac:dyDescent="0.25">
      <c r="A60" s="6"/>
      <c r="B60" s="16"/>
      <c r="C60" s="121">
        <v>400</v>
      </c>
      <c r="D60" s="122">
        <f>(D47-$D$43)</f>
        <v>27130.26466666667</v>
      </c>
      <c r="E60" s="130"/>
      <c r="F60" s="217">
        <f t="shared" si="9"/>
        <v>77</v>
      </c>
      <c r="G60" s="122">
        <f t="shared" si="10"/>
        <v>5467.8206666666665</v>
      </c>
      <c r="H60" s="131"/>
      <c r="I60" s="217">
        <f t="shared" si="11"/>
        <v>85</v>
      </c>
      <c r="J60" s="122">
        <f t="shared" si="12"/>
        <v>59812.602666666658</v>
      </c>
      <c r="K60" s="130"/>
      <c r="L60" s="217">
        <f t="shared" si="13"/>
        <v>93</v>
      </c>
      <c r="M60" s="122">
        <f t="shared" si="14"/>
        <v>44622.212333333344</v>
      </c>
      <c r="N60" s="131"/>
    </row>
    <row r="61" spans="1:15" x14ac:dyDescent="0.25">
      <c r="A61" s="6"/>
      <c r="B61" s="16"/>
      <c r="C61" s="125"/>
      <c r="D61" s="130"/>
      <c r="E61" s="130"/>
      <c r="F61" s="217">
        <f t="shared" si="9"/>
        <v>78</v>
      </c>
      <c r="G61" s="122">
        <f t="shared" si="10"/>
        <v>21840.290333333338</v>
      </c>
      <c r="H61" s="131"/>
      <c r="I61" s="217">
        <f t="shared" si="11"/>
        <v>86</v>
      </c>
      <c r="J61" s="122">
        <f t="shared" si="12"/>
        <v>5922.5273333333316</v>
      </c>
      <c r="K61" s="130"/>
      <c r="L61" s="217">
        <f t="shared" si="13"/>
        <v>94</v>
      </c>
      <c r="M61" s="122">
        <f t="shared" si="14"/>
        <v>7860.4196666666612</v>
      </c>
      <c r="N61" s="131"/>
    </row>
    <row r="62" spans="1:15" x14ac:dyDescent="0.25">
      <c r="A62" s="6"/>
      <c r="B62" s="16"/>
      <c r="C62" s="125"/>
      <c r="D62" s="130"/>
      <c r="E62" s="130"/>
      <c r="F62" s="217">
        <f t="shared" si="9"/>
        <v>79</v>
      </c>
      <c r="G62" s="122">
        <f t="shared" si="10"/>
        <v>7158.2966666666616</v>
      </c>
      <c r="H62" s="131"/>
      <c r="I62" s="217">
        <f t="shared" si="11"/>
        <v>87</v>
      </c>
      <c r="J62" s="122">
        <f t="shared" si="12"/>
        <v>5421.125333333337</v>
      </c>
      <c r="K62" s="130"/>
      <c r="L62" s="217">
        <f t="shared" si="13"/>
        <v>95</v>
      </c>
      <c r="M62" s="122">
        <f t="shared" si="14"/>
        <v>6209.5496666666659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9"/>
        <v>80</v>
      </c>
      <c r="G63" s="127">
        <f t="shared" si="10"/>
        <v>14769.584666666669</v>
      </c>
      <c r="H63" s="133"/>
      <c r="I63" s="129">
        <f t="shared" si="11"/>
        <v>88</v>
      </c>
      <c r="J63" s="127">
        <f t="shared" si="12"/>
        <v>26748.264666666655</v>
      </c>
      <c r="K63" s="132"/>
      <c r="L63" s="129">
        <f t="shared" si="13"/>
        <v>96</v>
      </c>
      <c r="M63" s="127">
        <f t="shared" si="14"/>
        <v>21977.400000000009</v>
      </c>
      <c r="N63" s="133"/>
    </row>
    <row r="64" spans="1:15" x14ac:dyDescent="0.25">
      <c r="A64" s="95"/>
    </row>
    <row r="65" spans="1:16" x14ac:dyDescent="0.25">
      <c r="A65" s="96" t="s">
        <v>56</v>
      </c>
      <c r="B65" s="288" t="s">
        <v>47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69.739999999999995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-1037.3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215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215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76" t="s">
        <v>38</v>
      </c>
      <c r="C87" s="276"/>
      <c r="D87" s="276"/>
      <c r="E87" s="276"/>
      <c r="F87" s="276"/>
      <c r="G87" s="276"/>
      <c r="H87" s="276"/>
      <c r="I87" s="276"/>
      <c r="J87" s="27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210"/>
      <c r="F88" s="219" t="s">
        <v>142</v>
      </c>
      <c r="G88" s="109" t="s">
        <v>11</v>
      </c>
      <c r="J88" s="164"/>
      <c r="L88" s="210"/>
      <c r="N88" s="210"/>
      <c r="O88" s="108"/>
    </row>
    <row r="89" spans="1:16" x14ac:dyDescent="0.25">
      <c r="A89" s="108"/>
      <c r="B89" s="110">
        <v>0</v>
      </c>
      <c r="C89" s="48">
        <f>(D56-$L$71)/$L$70</f>
        <v>14.873817034700316</v>
      </c>
      <c r="D89" s="111"/>
      <c r="F89" s="171">
        <v>73</v>
      </c>
      <c r="G89" s="48">
        <f>(G56-$L$71)/$L$70</f>
        <v>1353.5988433228181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80.567938055635253</v>
      </c>
      <c r="D90" s="111"/>
      <c r="F90" s="171">
        <v>74</v>
      </c>
      <c r="G90" s="48">
        <f t="shared" ref="G90:G95" si="15">(G57-$L$71)/$L$70</f>
        <v>210.7586081636554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198.13745339833673</v>
      </c>
      <c r="D91" s="111"/>
      <c r="F91" s="171">
        <v>75</v>
      </c>
      <c r="G91" s="48">
        <f t="shared" si="15"/>
        <v>426.89456074945048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302.53264984227138</v>
      </c>
      <c r="D92" s="111"/>
      <c r="F92" s="171">
        <v>76</v>
      </c>
      <c r="G92" s="48">
        <f t="shared" si="15"/>
        <v>456.29356897046182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403.89395851257058</v>
      </c>
      <c r="D93" s="111"/>
      <c r="F93" s="171">
        <v>77</v>
      </c>
      <c r="G93" s="48">
        <f t="shared" si="15"/>
        <v>93.276751744575094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F94" s="171">
        <v>78</v>
      </c>
      <c r="G94" s="48">
        <f t="shared" si="15"/>
        <v>328.04115763311353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F95" s="171">
        <v>79</v>
      </c>
      <c r="G95" s="48">
        <f t="shared" si="15"/>
        <v>117.51644202275109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F96" s="171">
        <v>80</v>
      </c>
      <c r="G96" s="48">
        <f>(G63-$L$71)/$L$70</f>
        <v>226.65449765796774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F97" s="171">
        <v>81</v>
      </c>
      <c r="G97" s="48">
        <f>(J56-$L$71)/$L$70</f>
        <v>1197.0973186119875</v>
      </c>
      <c r="J97" s="20"/>
      <c r="K97" s="186"/>
      <c r="P97" s="89"/>
    </row>
    <row r="98" spans="1:16" x14ac:dyDescent="0.25">
      <c r="A98" s="95"/>
      <c r="B98" s="34"/>
      <c r="C98" s="34"/>
      <c r="D98" s="34"/>
      <c r="F98" s="171">
        <v>82</v>
      </c>
      <c r="G98" s="48">
        <f>(J57-$L$71)/$L$70</f>
        <v>329.05302552337241</v>
      </c>
      <c r="J98" s="20"/>
      <c r="P98" s="89"/>
    </row>
    <row r="99" spans="1:16" x14ac:dyDescent="0.25">
      <c r="A99" s="95"/>
      <c r="B99" s="34"/>
      <c r="C99" s="34"/>
      <c r="D99" s="34"/>
      <c r="F99" s="171">
        <v>83</v>
      </c>
      <c r="G99" s="48">
        <f t="shared" ref="G99:G104" si="16">(J58-$L$71)/$L$70</f>
        <v>1001.9936287161839</v>
      </c>
      <c r="J99" s="20"/>
      <c r="K99" s="186"/>
      <c r="P99" s="89"/>
    </row>
    <row r="100" spans="1:16" x14ac:dyDescent="0.25">
      <c r="F100" s="171">
        <v>84</v>
      </c>
      <c r="G100" s="48">
        <f t="shared" si="16"/>
        <v>227.34922569544025</v>
      </c>
      <c r="J100" s="20"/>
    </row>
    <row r="101" spans="1:16" x14ac:dyDescent="0.25">
      <c r="F101" s="171">
        <v>85</v>
      </c>
      <c r="G101" s="48">
        <f t="shared" si="16"/>
        <v>872.52513144058889</v>
      </c>
      <c r="J101" s="20"/>
      <c r="K101" s="186"/>
    </row>
    <row r="102" spans="1:16" x14ac:dyDescent="0.25">
      <c r="F102" s="171">
        <v>86</v>
      </c>
      <c r="G102" s="48">
        <f t="shared" si="16"/>
        <v>99.796778510658626</v>
      </c>
      <c r="J102" s="20"/>
    </row>
    <row r="103" spans="1:16" x14ac:dyDescent="0.25">
      <c r="F103" s="171">
        <v>87</v>
      </c>
      <c r="G103" s="48">
        <f t="shared" si="16"/>
        <v>92.607188605295917</v>
      </c>
      <c r="J103" s="20"/>
      <c r="K103" s="186"/>
    </row>
    <row r="104" spans="1:16" x14ac:dyDescent="0.25">
      <c r="F104" s="171">
        <v>88</v>
      </c>
      <c r="G104" s="48">
        <f t="shared" si="16"/>
        <v>398.41647070069769</v>
      </c>
      <c r="J104" s="20"/>
    </row>
    <row r="105" spans="1:16" x14ac:dyDescent="0.25">
      <c r="F105" s="171">
        <v>89</v>
      </c>
      <c r="G105" s="48">
        <f>(M56-$L$71)/$L$70</f>
        <v>84.03860051620299</v>
      </c>
      <c r="J105" s="187"/>
      <c r="K105" s="186"/>
    </row>
    <row r="106" spans="1:16" x14ac:dyDescent="0.25">
      <c r="F106" s="171">
        <v>90</v>
      </c>
      <c r="G106" s="48">
        <f t="shared" ref="G106:G112" si="17">(M57-$L$71)/$L$70</f>
        <v>285.61206385622791</v>
      </c>
      <c r="K106" s="186"/>
    </row>
    <row r="107" spans="1:16" x14ac:dyDescent="0.25">
      <c r="F107" s="171">
        <v>91</v>
      </c>
      <c r="G107" s="48">
        <f t="shared" si="17"/>
        <v>171.78641621259911</v>
      </c>
      <c r="K107" s="186"/>
    </row>
    <row r="108" spans="1:16" x14ac:dyDescent="0.25">
      <c r="F108" s="171">
        <v>92</v>
      </c>
      <c r="G108" s="48">
        <f t="shared" si="17"/>
        <v>115.76279514386771</v>
      </c>
      <c r="J108" s="20"/>
      <c r="K108" s="186"/>
    </row>
    <row r="109" spans="1:16" x14ac:dyDescent="0.25">
      <c r="F109" s="171">
        <v>93</v>
      </c>
      <c r="G109" s="48">
        <f t="shared" si="17"/>
        <v>654.71052958608186</v>
      </c>
      <c r="J109" s="20"/>
    </row>
    <row r="110" spans="1:16" x14ac:dyDescent="0.25">
      <c r="F110" s="171">
        <v>94</v>
      </c>
      <c r="G110" s="48">
        <f t="shared" si="17"/>
        <v>127.58416499378636</v>
      </c>
      <c r="J110" s="20"/>
      <c r="K110" s="186"/>
    </row>
    <row r="111" spans="1:16" x14ac:dyDescent="0.25">
      <c r="F111" s="171">
        <v>95</v>
      </c>
      <c r="G111" s="48">
        <f t="shared" si="17"/>
        <v>103.91238409329893</v>
      </c>
      <c r="J111" s="20"/>
    </row>
    <row r="112" spans="1:16" x14ac:dyDescent="0.25">
      <c r="F112" s="171">
        <v>96</v>
      </c>
      <c r="G112" s="48">
        <f t="shared" si="17"/>
        <v>330.00716948666491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B22" zoomScaleNormal="100" workbookViewId="0">
      <selection activeCell="D30" sqref="D30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8">
        <v>44592</v>
      </c>
      <c r="C5" s="6"/>
      <c r="J5" s="2" t="s">
        <v>132</v>
      </c>
    </row>
    <row r="6" spans="1:25" x14ac:dyDescent="0.25">
      <c r="A6" s="2" t="s">
        <v>5</v>
      </c>
      <c r="B6" s="189" t="s">
        <v>165</v>
      </c>
      <c r="C6" s="222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94" t="s">
        <v>43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84" t="s">
        <v>39</v>
      </c>
      <c r="E12" s="277"/>
      <c r="F12" s="277"/>
      <c r="G12" s="277" t="s">
        <v>20</v>
      </c>
      <c r="H12" s="277"/>
      <c r="I12" s="277"/>
      <c r="J12" s="277" t="s">
        <v>20</v>
      </c>
      <c r="K12" s="277"/>
      <c r="L12" s="277"/>
      <c r="M12" s="278" t="s">
        <v>20</v>
      </c>
      <c r="N12" s="279"/>
      <c r="O12" s="28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81" t="s">
        <v>44</v>
      </c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159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22.3</v>
      </c>
      <c r="D27" s="142">
        <v>6.6900000000000001E-2</v>
      </c>
      <c r="E27" s="143">
        <v>6.6699999999999995E-2</v>
      </c>
      <c r="F27" s="143">
        <v>6.6199999999999995E-2</v>
      </c>
      <c r="G27" s="144">
        <v>0.2324</v>
      </c>
      <c r="H27" s="143">
        <v>0.21940000000000001</v>
      </c>
      <c r="I27" s="29">
        <v>0.22539999999999999</v>
      </c>
      <c r="J27" s="143">
        <v>0.2833</v>
      </c>
      <c r="K27" s="143">
        <v>0.27089999999999997</v>
      </c>
      <c r="L27" s="143">
        <v>0.2661</v>
      </c>
      <c r="M27" s="144">
        <v>0.1754</v>
      </c>
      <c r="N27" s="143">
        <v>0.17349999999999999</v>
      </c>
      <c r="O27" s="23">
        <v>0.1769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0.16400000000000001</v>
      </c>
      <c r="E28" s="146">
        <v>0.1535</v>
      </c>
      <c r="F28" s="146">
        <v>0.1502</v>
      </c>
      <c r="G28" s="147">
        <v>0.23039999999999999</v>
      </c>
      <c r="H28" s="146">
        <v>0.21959999999999999</v>
      </c>
      <c r="I28" s="28">
        <v>0.2266</v>
      </c>
      <c r="J28" s="146">
        <v>0.20949999999999999</v>
      </c>
      <c r="K28" s="146">
        <v>0.19650000000000001</v>
      </c>
      <c r="L28" s="146">
        <v>0.19980000000000001</v>
      </c>
      <c r="M28" s="147">
        <v>0.28100000000000003</v>
      </c>
      <c r="N28" s="146">
        <v>0.30180000000000001</v>
      </c>
      <c r="O28" s="21">
        <v>0.2697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0.26100000000000001</v>
      </c>
      <c r="E29" s="149">
        <v>0.23899999999999999</v>
      </c>
      <c r="F29" s="149">
        <v>0.24479999999999999</v>
      </c>
      <c r="G29" s="150">
        <v>0.23519999999999999</v>
      </c>
      <c r="H29" s="149">
        <v>0.2263</v>
      </c>
      <c r="I29" s="151">
        <v>0.23200000000000001</v>
      </c>
      <c r="J29" s="149">
        <v>0.2311</v>
      </c>
      <c r="K29" s="149">
        <v>0.22370000000000001</v>
      </c>
      <c r="L29" s="149">
        <v>0.22320000000000001</v>
      </c>
      <c r="M29" s="150">
        <v>0.2157</v>
      </c>
      <c r="N29" s="149">
        <v>0.20019999999999999</v>
      </c>
      <c r="O29" s="152">
        <v>0.2014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240"/>
      <c r="E30" s="146">
        <v>0.34589999999999999</v>
      </c>
      <c r="F30" s="146">
        <v>0.34560000000000002</v>
      </c>
      <c r="G30" s="147">
        <v>0.24129999999999999</v>
      </c>
      <c r="H30" s="146">
        <v>0.2223</v>
      </c>
      <c r="I30" s="28">
        <v>0.2283</v>
      </c>
      <c r="J30" s="146">
        <v>0.24990000000000001</v>
      </c>
      <c r="K30" s="146">
        <v>0.23569999999999999</v>
      </c>
      <c r="L30" s="146">
        <v>0.23719999999999999</v>
      </c>
      <c r="M30" s="147">
        <v>0.23499999999999999</v>
      </c>
      <c r="N30" s="146">
        <v>0.2208</v>
      </c>
      <c r="O30" s="21">
        <v>0.22570000000000001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0.44069999999999998</v>
      </c>
      <c r="E31" s="149">
        <v>0.4163</v>
      </c>
      <c r="F31" s="149">
        <v>0.42499999999999999</v>
      </c>
      <c r="G31" s="150">
        <v>0.21809999999999999</v>
      </c>
      <c r="H31" s="149">
        <v>0.2059</v>
      </c>
      <c r="I31" s="151">
        <v>0.20860000000000001</v>
      </c>
      <c r="J31" s="149">
        <v>0.33119999999999999</v>
      </c>
      <c r="K31" s="149">
        <v>0.31280000000000002</v>
      </c>
      <c r="L31" s="149">
        <v>0.32550000000000001</v>
      </c>
      <c r="M31" s="150">
        <v>0.2928</v>
      </c>
      <c r="N31" s="149">
        <v>0.26579999999999998</v>
      </c>
      <c r="O31" s="152">
        <v>0.27350000000000002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6.5600000000000006E-2</v>
      </c>
      <c r="E32" s="146">
        <v>6.5199999999999994E-2</v>
      </c>
      <c r="F32" s="146">
        <v>6.4799999999999996E-2</v>
      </c>
      <c r="G32" s="147">
        <v>0.24310000000000001</v>
      </c>
      <c r="H32" s="146">
        <v>0.21360000000000001</v>
      </c>
      <c r="I32" s="28">
        <v>0.2271</v>
      </c>
      <c r="J32" s="146">
        <v>0.30740000000000001</v>
      </c>
      <c r="K32" s="146">
        <v>0.28189999999999998</v>
      </c>
      <c r="L32" s="146">
        <v>0.28599999999999998</v>
      </c>
      <c r="M32" s="147">
        <v>0.27850000000000003</v>
      </c>
      <c r="N32" s="146">
        <v>0.26719999999999999</v>
      </c>
      <c r="O32" s="21">
        <v>0.26619999999999999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6.5600000000000006E-2</v>
      </c>
      <c r="E33" s="149">
        <v>6.5600000000000006E-2</v>
      </c>
      <c r="F33" s="149">
        <v>6.5000000000000002E-2</v>
      </c>
      <c r="G33" s="150">
        <v>0.23180000000000001</v>
      </c>
      <c r="H33" s="149">
        <v>0.2112</v>
      </c>
      <c r="I33" s="151">
        <v>0.2175</v>
      </c>
      <c r="J33" s="149">
        <v>0.26329999999999998</v>
      </c>
      <c r="K33" s="149">
        <v>0.24779999999999999</v>
      </c>
      <c r="L33" s="149">
        <v>0.24990000000000001</v>
      </c>
      <c r="M33" s="150">
        <v>0.28810000000000002</v>
      </c>
      <c r="N33" s="149">
        <v>0.26939999999999997</v>
      </c>
      <c r="O33" s="152">
        <v>0.26950000000000002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6.7699999999999996E-2</v>
      </c>
      <c r="E34" s="154">
        <v>6.7000000000000004E-2</v>
      </c>
      <c r="F34" s="154">
        <v>6.6400000000000001E-2</v>
      </c>
      <c r="G34" s="155">
        <v>0.2742</v>
      </c>
      <c r="H34" s="154">
        <v>0.25530000000000003</v>
      </c>
      <c r="I34" s="156">
        <v>0.27279999999999999</v>
      </c>
      <c r="J34" s="154">
        <v>0.39040000000000002</v>
      </c>
      <c r="K34" s="154">
        <v>0.35709999999999997</v>
      </c>
      <c r="L34" s="154">
        <v>0.36270000000000002</v>
      </c>
      <c r="M34" s="155">
        <v>0.25109999999999999</v>
      </c>
      <c r="N34" s="154">
        <v>0.24160000000000001</v>
      </c>
      <c r="O34" s="157">
        <v>0.23469999999999999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88" t="s">
        <v>40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</row>
    <row r="37" spans="1:25" x14ac:dyDescent="0.25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25">
      <c r="A38" s="36"/>
      <c r="B38" s="98"/>
      <c r="C38" s="285" t="s">
        <v>28</v>
      </c>
      <c r="D38" s="286"/>
      <c r="E38" s="287"/>
      <c r="F38" s="285" t="s">
        <v>29</v>
      </c>
      <c r="G38" s="286"/>
      <c r="H38" s="287"/>
      <c r="I38" s="285" t="s">
        <v>30</v>
      </c>
      <c r="J38" s="286"/>
      <c r="K38" s="287"/>
      <c r="L38" s="285" t="s">
        <v>31</v>
      </c>
      <c r="M38" s="286"/>
      <c r="N38" s="287"/>
    </row>
    <row r="39" spans="1:25" x14ac:dyDescent="0.25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25">
      <c r="A40" s="36"/>
      <c r="B40" s="16"/>
      <c r="C40" s="121">
        <v>0</v>
      </c>
      <c r="D40" s="138">
        <f>AVERAGE(D27:F27)</f>
        <v>6.6599999999999993E-2</v>
      </c>
      <c r="E40" s="139">
        <f>STDEV(D27:F27)</f>
        <v>3.6055512754640159E-4</v>
      </c>
      <c r="F40" s="124">
        <f t="shared" ref="F40:F47" si="6">G13</f>
        <v>1</v>
      </c>
      <c r="G40" s="138">
        <f t="shared" ref="G40:G47" si="7">AVERAGE(G27:I27)</f>
        <v>0.22573333333333334</v>
      </c>
      <c r="H40" s="139">
        <f t="shared" ref="H40:H47" si="8">STDEV(G27:I27)</f>
        <v>6.5064070986477042E-3</v>
      </c>
      <c r="I40" s="124">
        <f t="shared" ref="I40:I47" si="9">J13</f>
        <v>9</v>
      </c>
      <c r="J40" s="138">
        <f t="shared" ref="J40:J47" si="10">AVERAGE(J27:L27)</f>
        <v>0.27343333333333336</v>
      </c>
      <c r="K40" s="139">
        <f t="shared" ref="K40:K47" si="11">STDEV(J27:L27)</f>
        <v>8.8754342616760643E-3</v>
      </c>
      <c r="L40" s="124">
        <f t="shared" ref="L40:L47" si="12">M13</f>
        <v>17</v>
      </c>
      <c r="M40" s="138">
        <f t="shared" ref="M40:M47" si="13">AVERAGE(M27:O27)</f>
        <v>0.17526666666666668</v>
      </c>
      <c r="N40" s="139">
        <f t="shared" ref="N40:N47" si="14">STDEV(M27:O27)</f>
        <v>1.7039170558842815E-3</v>
      </c>
    </row>
    <row r="41" spans="1:25" x14ac:dyDescent="0.25">
      <c r="A41" s="36"/>
      <c r="B41" s="16"/>
      <c r="C41" s="121">
        <v>75</v>
      </c>
      <c r="D41" s="138">
        <f>AVERAGE(D28:F28)</f>
        <v>0.15590000000000001</v>
      </c>
      <c r="E41" s="139">
        <f>STDEV(D28:F28)</f>
        <v>7.2062472896785926E-3</v>
      </c>
      <c r="F41" s="124">
        <f t="shared" si="6"/>
        <v>2</v>
      </c>
      <c r="G41" s="138">
        <f t="shared" si="7"/>
        <v>0.22553333333333334</v>
      </c>
      <c r="H41" s="139">
        <f t="shared" si="8"/>
        <v>5.478442601080471E-3</v>
      </c>
      <c r="I41" s="124">
        <f t="shared" si="9"/>
        <v>10</v>
      </c>
      <c r="J41" s="138">
        <f t="shared" si="10"/>
        <v>0.20193333333333333</v>
      </c>
      <c r="K41" s="139">
        <f t="shared" si="11"/>
        <v>6.7574650079251768E-3</v>
      </c>
      <c r="L41" s="124">
        <f t="shared" si="12"/>
        <v>18</v>
      </c>
      <c r="M41" s="138">
        <f t="shared" si="13"/>
        <v>0.28416666666666668</v>
      </c>
      <c r="N41" s="139">
        <f t="shared" si="14"/>
        <v>1.6282608308662759E-2</v>
      </c>
    </row>
    <row r="42" spans="1:25" x14ac:dyDescent="0.25">
      <c r="A42" s="36"/>
      <c r="B42" s="16"/>
      <c r="C42" s="121">
        <v>150</v>
      </c>
      <c r="D42" s="138">
        <f>AVERAGE(D29:F29)</f>
        <v>0.24826666666666666</v>
      </c>
      <c r="E42" s="139">
        <f>STDEV(D29:F29)</f>
        <v>1.1402338941345919E-2</v>
      </c>
      <c r="F42" s="124">
        <f t="shared" si="6"/>
        <v>3</v>
      </c>
      <c r="G42" s="138">
        <f t="shared" si="7"/>
        <v>0.23116666666666666</v>
      </c>
      <c r="H42" s="139">
        <f t="shared" si="8"/>
        <v>4.5081407845511332E-3</v>
      </c>
      <c r="I42" s="124">
        <f t="shared" si="9"/>
        <v>11</v>
      </c>
      <c r="J42" s="138">
        <f t="shared" si="10"/>
        <v>0.22599999999999998</v>
      </c>
      <c r="K42" s="139">
        <f t="shared" si="11"/>
        <v>4.4237992721189272E-3</v>
      </c>
      <c r="L42" s="124">
        <f t="shared" si="12"/>
        <v>19</v>
      </c>
      <c r="M42" s="138">
        <f t="shared" si="13"/>
        <v>0.20576666666666665</v>
      </c>
      <c r="N42" s="139">
        <f t="shared" si="14"/>
        <v>8.6234177292610296E-3</v>
      </c>
    </row>
    <row r="43" spans="1:25" x14ac:dyDescent="0.25">
      <c r="A43" s="36"/>
      <c r="B43" s="16"/>
      <c r="C43" s="121">
        <v>225</v>
      </c>
      <c r="D43" s="138">
        <f>AVERAGE(D30:F30)</f>
        <v>0.34575</v>
      </c>
      <c r="E43" s="139">
        <f>STDEV(D30:F30)</f>
        <v>2.1213203435594088E-4</v>
      </c>
      <c r="F43" s="124">
        <f t="shared" si="6"/>
        <v>4</v>
      </c>
      <c r="G43" s="138">
        <f t="shared" si="7"/>
        <v>0.23063333333333333</v>
      </c>
      <c r="H43" s="139">
        <f t="shared" si="8"/>
        <v>9.7125348562223032E-3</v>
      </c>
      <c r="I43" s="124">
        <f t="shared" si="9"/>
        <v>12</v>
      </c>
      <c r="J43" s="138">
        <f t="shared" si="10"/>
        <v>0.24093333333333333</v>
      </c>
      <c r="K43" s="139">
        <f t="shared" si="11"/>
        <v>7.801495583113118E-3</v>
      </c>
      <c r="L43" s="124">
        <f t="shared" si="12"/>
        <v>20</v>
      </c>
      <c r="M43" s="138">
        <f t="shared" si="13"/>
        <v>0.22716666666666666</v>
      </c>
      <c r="N43" s="139">
        <f t="shared" si="14"/>
        <v>7.2127202450485515E-3</v>
      </c>
    </row>
    <row r="44" spans="1:25" x14ac:dyDescent="0.25">
      <c r="A44" s="36"/>
      <c r="B44" s="16"/>
      <c r="C44" s="121">
        <v>300</v>
      </c>
      <c r="D44" s="138">
        <f>AVERAGE(D31:F31)</f>
        <v>0.42733333333333334</v>
      </c>
      <c r="E44" s="139">
        <f>STDEV(D31:F31)</f>
        <v>1.2366217422208501E-2</v>
      </c>
      <c r="F44" s="124">
        <f t="shared" si="6"/>
        <v>5</v>
      </c>
      <c r="G44" s="138">
        <f t="shared" si="7"/>
        <v>0.21086666666666667</v>
      </c>
      <c r="H44" s="139">
        <f t="shared" si="8"/>
        <v>6.408067831517799E-3</v>
      </c>
      <c r="I44" s="124">
        <f t="shared" si="9"/>
        <v>13</v>
      </c>
      <c r="J44" s="138">
        <f t="shared" si="10"/>
        <v>0.32316666666666666</v>
      </c>
      <c r="K44" s="139">
        <f t="shared" si="11"/>
        <v>9.4193064146641439E-3</v>
      </c>
      <c r="L44" s="124">
        <f t="shared" si="12"/>
        <v>21</v>
      </c>
      <c r="M44" s="138">
        <f t="shared" si="13"/>
        <v>0.27736666666666671</v>
      </c>
      <c r="N44" s="139">
        <f t="shared" si="14"/>
        <v>1.3909109724685242E-2</v>
      </c>
    </row>
    <row r="45" spans="1:25" x14ac:dyDescent="0.25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0.22793333333333332</v>
      </c>
      <c r="H45" s="139">
        <f t="shared" si="8"/>
        <v>1.4767644813352375E-2</v>
      </c>
      <c r="I45" s="124">
        <f t="shared" si="9"/>
        <v>14</v>
      </c>
      <c r="J45" s="138">
        <f t="shared" si="10"/>
        <v>0.29176666666666667</v>
      </c>
      <c r="K45" s="139">
        <f t="shared" si="11"/>
        <v>1.3693185653212103E-2</v>
      </c>
      <c r="L45" s="124">
        <f t="shared" si="12"/>
        <v>22</v>
      </c>
      <c r="M45" s="138">
        <f t="shared" si="13"/>
        <v>0.27063333333333334</v>
      </c>
      <c r="N45" s="139">
        <f t="shared" si="14"/>
        <v>6.831056531264661E-3</v>
      </c>
    </row>
    <row r="46" spans="1:25" x14ac:dyDescent="0.25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0.22016666666666665</v>
      </c>
      <c r="H46" s="139">
        <f t="shared" si="8"/>
        <v>1.0555725144836494E-2</v>
      </c>
      <c r="I46" s="124">
        <f t="shared" si="9"/>
        <v>15</v>
      </c>
      <c r="J46" s="138">
        <f t="shared" si="10"/>
        <v>0.25366666666666665</v>
      </c>
      <c r="K46" s="139">
        <f t="shared" si="11"/>
        <v>8.4085274176477019E-3</v>
      </c>
      <c r="L46" s="124">
        <f t="shared" si="12"/>
        <v>23</v>
      </c>
      <c r="M46" s="138">
        <f t="shared" si="13"/>
        <v>0.27566666666666667</v>
      </c>
      <c r="N46" s="139">
        <f t="shared" si="14"/>
        <v>1.0767698608956962E-2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0.26743333333333336</v>
      </c>
      <c r="H47" s="141">
        <f t="shared" si="8"/>
        <v>1.0531065156636954E-2</v>
      </c>
      <c r="I47" s="129">
        <f t="shared" si="9"/>
        <v>16</v>
      </c>
      <c r="J47" s="140">
        <f t="shared" si="10"/>
        <v>0.37006666666666671</v>
      </c>
      <c r="K47" s="141">
        <f t="shared" si="11"/>
        <v>1.7830404743957272E-2</v>
      </c>
      <c r="L47" s="129">
        <f t="shared" si="12"/>
        <v>24</v>
      </c>
      <c r="M47" s="140">
        <f t="shared" si="13"/>
        <v>0.24246666666666669</v>
      </c>
      <c r="N47" s="141">
        <f t="shared" si="14"/>
        <v>8.234277948510926E-3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88" t="s">
        <v>58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</row>
    <row r="50" spans="1:18" x14ac:dyDescent="0.25">
      <c r="A50" s="2"/>
      <c r="B50" s="10" t="s">
        <v>128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0.15913333333333335</v>
      </c>
      <c r="H53" s="131"/>
      <c r="I53" s="124">
        <f>I40</f>
        <v>9</v>
      </c>
      <c r="J53" s="165">
        <f t="shared" ref="J53:J60" si="16">(J40-$D$40)</f>
        <v>0.20683333333333337</v>
      </c>
      <c r="K53" s="131"/>
      <c r="L53" s="124">
        <f>L40</f>
        <v>17</v>
      </c>
      <c r="M53" s="165">
        <f t="shared" ref="M53:M60" si="17">(M40-$D$40)</f>
        <v>0.10866666666666669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8.9300000000000018E-2</v>
      </c>
      <c r="E54" s="131"/>
      <c r="F54" s="124">
        <f t="shared" ref="F54:F60" si="18">F41</f>
        <v>2</v>
      </c>
      <c r="G54" s="138">
        <f t="shared" si="15"/>
        <v>0.15893333333333334</v>
      </c>
      <c r="H54" s="131"/>
      <c r="I54" s="124">
        <f t="shared" ref="I54:I60" si="19">I41</f>
        <v>10</v>
      </c>
      <c r="J54" s="138">
        <f t="shared" si="16"/>
        <v>0.13533333333333333</v>
      </c>
      <c r="K54" s="131"/>
      <c r="L54" s="124">
        <f t="shared" ref="L54:L60" si="20">L41</f>
        <v>18</v>
      </c>
      <c r="M54" s="138">
        <f t="shared" si="17"/>
        <v>0.21756666666666669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0.18166666666666667</v>
      </c>
      <c r="E55" s="131"/>
      <c r="F55" s="124">
        <f t="shared" si="18"/>
        <v>3</v>
      </c>
      <c r="G55" s="138">
        <f t="shared" si="15"/>
        <v>0.16456666666666667</v>
      </c>
      <c r="H55" s="131"/>
      <c r="I55" s="124">
        <f t="shared" si="19"/>
        <v>11</v>
      </c>
      <c r="J55" s="138">
        <f t="shared" si="16"/>
        <v>0.15939999999999999</v>
      </c>
      <c r="K55" s="131"/>
      <c r="L55" s="124">
        <f t="shared" si="20"/>
        <v>19</v>
      </c>
      <c r="M55" s="138">
        <f t="shared" si="17"/>
        <v>0.13916666666666666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0.27915000000000001</v>
      </c>
      <c r="E56" s="131"/>
      <c r="F56" s="124">
        <f t="shared" si="18"/>
        <v>4</v>
      </c>
      <c r="G56" s="138">
        <f t="shared" si="15"/>
        <v>0.16403333333333334</v>
      </c>
      <c r="H56" s="131"/>
      <c r="I56" s="124">
        <f t="shared" si="19"/>
        <v>12</v>
      </c>
      <c r="J56" s="138">
        <f t="shared" si="16"/>
        <v>0.17433333333333334</v>
      </c>
      <c r="K56" s="131"/>
      <c r="L56" s="124">
        <f t="shared" si="20"/>
        <v>20</v>
      </c>
      <c r="M56" s="138">
        <f t="shared" si="17"/>
        <v>0.16056666666666666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0.36073333333333335</v>
      </c>
      <c r="E57" s="131"/>
      <c r="F57" s="124">
        <f t="shared" si="18"/>
        <v>5</v>
      </c>
      <c r="G57" s="138">
        <f t="shared" si="15"/>
        <v>0.14426666666666668</v>
      </c>
      <c r="H57" s="131"/>
      <c r="I57" s="124">
        <f t="shared" si="19"/>
        <v>13</v>
      </c>
      <c r="J57" s="138">
        <f t="shared" si="16"/>
        <v>0.25656666666666667</v>
      </c>
      <c r="K57" s="131"/>
      <c r="L57" s="124">
        <f t="shared" si="20"/>
        <v>21</v>
      </c>
      <c r="M57" s="138">
        <f t="shared" si="17"/>
        <v>0.21076666666666671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0.16133333333333333</v>
      </c>
      <c r="H58" s="131"/>
      <c r="I58" s="124">
        <f t="shared" si="19"/>
        <v>14</v>
      </c>
      <c r="J58" s="138">
        <f t="shared" si="16"/>
        <v>0.22516666666666668</v>
      </c>
      <c r="K58" s="131"/>
      <c r="L58" s="124">
        <f t="shared" si="20"/>
        <v>22</v>
      </c>
      <c r="M58" s="138">
        <f t="shared" si="17"/>
        <v>0.20403333333333334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0.15356666666666666</v>
      </c>
      <c r="H59" s="131"/>
      <c r="I59" s="124">
        <f t="shared" si="19"/>
        <v>15</v>
      </c>
      <c r="J59" s="138">
        <f t="shared" si="16"/>
        <v>0.18706666666666666</v>
      </c>
      <c r="K59" s="131"/>
      <c r="L59" s="124">
        <f t="shared" si="20"/>
        <v>23</v>
      </c>
      <c r="M59" s="138">
        <f t="shared" si="17"/>
        <v>0.20906666666666668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0.20083333333333336</v>
      </c>
      <c r="H60" s="133"/>
      <c r="I60" s="129">
        <f t="shared" si="19"/>
        <v>16</v>
      </c>
      <c r="J60" s="140">
        <f t="shared" si="16"/>
        <v>0.30346666666666672</v>
      </c>
      <c r="K60" s="133"/>
      <c r="L60" s="129">
        <f t="shared" si="20"/>
        <v>24</v>
      </c>
      <c r="M60" s="140">
        <f t="shared" si="17"/>
        <v>0.1758666666666667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88" t="s">
        <v>41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1.1999999999999999E-3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-5.0000000000000002E-5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81" t="s">
        <v>42</v>
      </c>
      <c r="C84" s="282"/>
      <c r="D84" s="282"/>
      <c r="E84" s="282"/>
      <c r="F84" s="282"/>
      <c r="G84" s="282"/>
      <c r="H84" s="282"/>
      <c r="I84" s="282"/>
      <c r="J84" s="28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50"/>
      <c r="E85" s="219" t="s">
        <v>142</v>
      </c>
      <c r="F85" s="109" t="s">
        <v>11</v>
      </c>
      <c r="I85" s="164"/>
      <c r="J85" s="164"/>
      <c r="L85" s="50"/>
      <c r="N85" s="50"/>
    </row>
    <row r="86" spans="1:18" x14ac:dyDescent="0.25">
      <c r="A86" s="95"/>
      <c r="B86" s="110">
        <v>0</v>
      </c>
      <c r="C86" s="48">
        <f>(D53-$L$68)/$L$67</f>
        <v>4.1666666666666671E-2</v>
      </c>
      <c r="D86" s="111"/>
      <c r="E86" s="171">
        <v>1</v>
      </c>
      <c r="F86" s="48">
        <f t="shared" ref="F86:F93" si="21">(G53-$L$68)/$L$67</f>
        <v>132.6527777777778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74.458333333333357</v>
      </c>
      <c r="D87" s="111"/>
      <c r="E87" s="171">
        <v>2</v>
      </c>
      <c r="F87" s="48">
        <f t="shared" si="21"/>
        <v>132.48611111111111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151.43055555555557</v>
      </c>
      <c r="D88" s="111"/>
      <c r="E88" s="171">
        <v>3</v>
      </c>
      <c r="F88" s="48">
        <f t="shared" si="21"/>
        <v>137.18055555555557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232.66666666666669</v>
      </c>
      <c r="D89" s="111"/>
      <c r="E89" s="171">
        <v>4</v>
      </c>
      <c r="F89" s="48">
        <f t="shared" si="21"/>
        <v>136.73611111111111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300.65277777777783</v>
      </c>
      <c r="D90" s="111"/>
      <c r="E90" s="171">
        <v>5</v>
      </c>
      <c r="F90" s="48">
        <f t="shared" si="21"/>
        <v>120.26388888888891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171">
        <v>6</v>
      </c>
      <c r="F91" s="48">
        <f t="shared" si="21"/>
        <v>134.48611111111111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171">
        <v>7</v>
      </c>
      <c r="F92" s="48">
        <f t="shared" si="21"/>
        <v>128.01388888888889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171">
        <v>8</v>
      </c>
      <c r="F93" s="48">
        <f t="shared" si="21"/>
        <v>167.4027777777778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171">
        <v>9</v>
      </c>
      <c r="F94" s="48">
        <f t="shared" ref="F94:F101" si="22">(J53-$L$68)/$L$67</f>
        <v>172.40277777777783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171">
        <v>10</v>
      </c>
      <c r="F95" s="48">
        <f t="shared" si="22"/>
        <v>112.81944444444444</v>
      </c>
      <c r="I95" s="113"/>
      <c r="J95" s="113"/>
      <c r="L95" s="18"/>
      <c r="N95" s="18"/>
    </row>
    <row r="96" spans="1:18" x14ac:dyDescent="0.25">
      <c r="A96" s="95"/>
      <c r="E96" s="171">
        <v>11</v>
      </c>
      <c r="F96" s="48">
        <f t="shared" si="22"/>
        <v>132.875</v>
      </c>
      <c r="I96" s="113"/>
      <c r="J96" s="113"/>
    </row>
    <row r="97" spans="1:10" x14ac:dyDescent="0.25">
      <c r="E97" s="171">
        <v>12</v>
      </c>
      <c r="F97" s="48">
        <f t="shared" si="22"/>
        <v>145.31944444444446</v>
      </c>
      <c r="I97" s="113"/>
      <c r="J97" s="113"/>
    </row>
    <row r="98" spans="1:10" x14ac:dyDescent="0.25">
      <c r="E98" s="171">
        <v>13</v>
      </c>
      <c r="F98" s="48">
        <f t="shared" si="22"/>
        <v>213.84722222222223</v>
      </c>
    </row>
    <row r="99" spans="1:10" x14ac:dyDescent="0.25">
      <c r="E99" s="171">
        <v>14</v>
      </c>
      <c r="F99" s="48">
        <f t="shared" si="22"/>
        <v>187.68055555555557</v>
      </c>
    </row>
    <row r="100" spans="1:10" x14ac:dyDescent="0.25">
      <c r="E100" s="171">
        <v>15</v>
      </c>
      <c r="F100" s="48">
        <f t="shared" si="22"/>
        <v>155.93055555555557</v>
      </c>
    </row>
    <row r="101" spans="1:10" x14ac:dyDescent="0.25">
      <c r="E101" s="171">
        <v>16</v>
      </c>
      <c r="F101" s="48">
        <f t="shared" si="22"/>
        <v>252.93055555555563</v>
      </c>
    </row>
    <row r="102" spans="1:10" x14ac:dyDescent="0.25">
      <c r="E102" s="171">
        <v>17</v>
      </c>
      <c r="F102" s="48">
        <f t="shared" ref="F102:F109" si="23">(M53-$L$68)/$L$67</f>
        <v>90.597222222222243</v>
      </c>
    </row>
    <row r="103" spans="1:10" x14ac:dyDescent="0.25">
      <c r="E103" s="171">
        <v>18</v>
      </c>
      <c r="F103" s="48">
        <f t="shared" si="23"/>
        <v>181.34722222222226</v>
      </c>
    </row>
    <row r="104" spans="1:10" x14ac:dyDescent="0.25">
      <c r="E104" s="171">
        <v>19</v>
      </c>
      <c r="F104" s="48">
        <f t="shared" si="23"/>
        <v>116.01388888888889</v>
      </c>
    </row>
    <row r="105" spans="1:10" x14ac:dyDescent="0.25">
      <c r="E105" s="171">
        <v>20</v>
      </c>
      <c r="F105" s="48">
        <f t="shared" si="23"/>
        <v>133.84722222222223</v>
      </c>
    </row>
    <row r="106" spans="1:10" x14ac:dyDescent="0.25">
      <c r="E106" s="171">
        <v>21</v>
      </c>
      <c r="F106" s="48">
        <f t="shared" si="23"/>
        <v>175.6805555555556</v>
      </c>
    </row>
    <row r="107" spans="1:10" x14ac:dyDescent="0.25">
      <c r="E107" s="171">
        <v>22</v>
      </c>
      <c r="F107" s="48">
        <f t="shared" si="23"/>
        <v>170.06944444444446</v>
      </c>
    </row>
    <row r="108" spans="1:10" x14ac:dyDescent="0.25">
      <c r="E108" s="171">
        <v>23</v>
      </c>
      <c r="F108" s="48">
        <f t="shared" si="23"/>
        <v>174.26388888888891</v>
      </c>
    </row>
    <row r="109" spans="1:10" x14ac:dyDescent="0.25">
      <c r="E109" s="171">
        <v>24</v>
      </c>
      <c r="F109" s="48">
        <f t="shared" si="23"/>
        <v>146.59722222222226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D25:O25"/>
    <mergeCell ref="B10:N10"/>
    <mergeCell ref="D12:F12"/>
    <mergeCell ref="G12:I12"/>
    <mergeCell ref="J12:L12"/>
    <mergeCell ref="M12:O12"/>
    <mergeCell ref="B84:J84"/>
    <mergeCell ref="B49:N49"/>
    <mergeCell ref="B62:N62"/>
    <mergeCell ref="B36:N36"/>
    <mergeCell ref="C38:E38"/>
    <mergeCell ref="F38:H38"/>
    <mergeCell ref="I38:K38"/>
    <mergeCell ref="L38:N38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34" workbookViewId="0">
      <selection activeCell="F94" sqref="F94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88"/>
      <c r="C5" s="6"/>
      <c r="J5" s="2" t="s">
        <v>132</v>
      </c>
    </row>
    <row r="6" spans="1:25" x14ac:dyDescent="0.25">
      <c r="A6" s="2" t="s">
        <v>5</v>
      </c>
      <c r="B6" s="189"/>
      <c r="C6" s="222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94" t="s">
        <v>43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192"/>
      <c r="D12" s="284" t="s">
        <v>39</v>
      </c>
      <c r="E12" s="277"/>
      <c r="F12" s="277"/>
      <c r="G12" s="277" t="s">
        <v>20</v>
      </c>
      <c r="H12" s="277"/>
      <c r="I12" s="277"/>
      <c r="J12" s="277" t="s">
        <v>20</v>
      </c>
      <c r="K12" s="277"/>
      <c r="L12" s="277"/>
      <c r="M12" s="278" t="s">
        <v>20</v>
      </c>
      <c r="N12" s="279"/>
      <c r="O12" s="28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5">
        <v>33</v>
      </c>
      <c r="K13" s="17">
        <f t="shared" ref="K13:K20" si="2">J13</f>
        <v>33</v>
      </c>
      <c r="L13" s="46">
        <f t="shared" ref="L13:L20" si="3">J13</f>
        <v>33</v>
      </c>
      <c r="M13" s="17">
        <v>41</v>
      </c>
      <c r="N13" s="17">
        <f t="shared" ref="N13:N20" si="4">M13</f>
        <v>41</v>
      </c>
      <c r="O13" s="47">
        <f t="shared" ref="O13:O20" si="5">M13</f>
        <v>41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26</v>
      </c>
      <c r="H14" s="31">
        <f t="shared" si="0"/>
        <v>26</v>
      </c>
      <c r="I14" s="31">
        <f t="shared" si="1"/>
        <v>26</v>
      </c>
      <c r="J14" s="55">
        <v>34</v>
      </c>
      <c r="K14" s="31">
        <f t="shared" si="2"/>
        <v>34</v>
      </c>
      <c r="L14" s="56">
        <f t="shared" si="3"/>
        <v>34</v>
      </c>
      <c r="M14" s="31">
        <v>42</v>
      </c>
      <c r="N14" s="31">
        <f t="shared" si="4"/>
        <v>42</v>
      </c>
      <c r="O14" s="57">
        <f t="shared" si="5"/>
        <v>42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27</v>
      </c>
      <c r="H15" s="15">
        <f t="shared" si="0"/>
        <v>27</v>
      </c>
      <c r="I15" s="15">
        <f t="shared" si="1"/>
        <v>27</v>
      </c>
      <c r="J15" s="25">
        <v>35</v>
      </c>
      <c r="K15" s="15">
        <f t="shared" si="2"/>
        <v>35</v>
      </c>
      <c r="L15" s="60">
        <f t="shared" si="3"/>
        <v>35</v>
      </c>
      <c r="M15" s="15">
        <v>43</v>
      </c>
      <c r="N15" s="15">
        <f t="shared" si="4"/>
        <v>43</v>
      </c>
      <c r="O15" s="61">
        <f t="shared" si="5"/>
        <v>43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28</v>
      </c>
      <c r="H16" s="31">
        <f t="shared" si="0"/>
        <v>28</v>
      </c>
      <c r="I16" s="31">
        <f t="shared" si="1"/>
        <v>28</v>
      </c>
      <c r="J16" s="55">
        <v>36</v>
      </c>
      <c r="K16" s="31">
        <f t="shared" si="2"/>
        <v>36</v>
      </c>
      <c r="L16" s="56">
        <f t="shared" si="3"/>
        <v>36</v>
      </c>
      <c r="M16" s="31">
        <v>44</v>
      </c>
      <c r="N16" s="31">
        <f t="shared" si="4"/>
        <v>44</v>
      </c>
      <c r="O16" s="57">
        <f t="shared" si="5"/>
        <v>44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29</v>
      </c>
      <c r="H17" s="15">
        <f t="shared" si="0"/>
        <v>29</v>
      </c>
      <c r="I17" s="15">
        <f t="shared" si="1"/>
        <v>29</v>
      </c>
      <c r="J17" s="25">
        <v>37</v>
      </c>
      <c r="K17" s="15">
        <f t="shared" si="2"/>
        <v>37</v>
      </c>
      <c r="L17" s="60">
        <f t="shared" si="3"/>
        <v>37</v>
      </c>
      <c r="M17" s="15">
        <v>45</v>
      </c>
      <c r="N17" s="15">
        <f t="shared" si="4"/>
        <v>45</v>
      </c>
      <c r="O17" s="61">
        <f t="shared" si="5"/>
        <v>45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30</v>
      </c>
      <c r="H18" s="31">
        <f t="shared" si="0"/>
        <v>30</v>
      </c>
      <c r="I18" s="31">
        <f t="shared" si="1"/>
        <v>30</v>
      </c>
      <c r="J18" s="55">
        <v>38</v>
      </c>
      <c r="K18" s="31">
        <f t="shared" si="2"/>
        <v>38</v>
      </c>
      <c r="L18" s="56">
        <f t="shared" si="3"/>
        <v>38</v>
      </c>
      <c r="M18" s="31">
        <v>46</v>
      </c>
      <c r="N18" s="31">
        <f t="shared" si="4"/>
        <v>46</v>
      </c>
      <c r="O18" s="57">
        <f t="shared" si="5"/>
        <v>46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31</v>
      </c>
      <c r="H19" s="15">
        <f t="shared" si="0"/>
        <v>31</v>
      </c>
      <c r="I19" s="15">
        <f t="shared" si="1"/>
        <v>31</v>
      </c>
      <c r="J19" s="25">
        <v>39</v>
      </c>
      <c r="K19" s="15">
        <f t="shared" si="2"/>
        <v>39</v>
      </c>
      <c r="L19" s="60">
        <f t="shared" si="3"/>
        <v>39</v>
      </c>
      <c r="M19" s="15">
        <v>47</v>
      </c>
      <c r="N19" s="15">
        <f t="shared" si="4"/>
        <v>47</v>
      </c>
      <c r="O19" s="61">
        <f t="shared" si="5"/>
        <v>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32</v>
      </c>
      <c r="H20" s="19">
        <f t="shared" si="0"/>
        <v>32</v>
      </c>
      <c r="I20" s="19">
        <f t="shared" si="1"/>
        <v>32</v>
      </c>
      <c r="J20" s="72">
        <v>40</v>
      </c>
      <c r="K20" s="19">
        <f t="shared" si="2"/>
        <v>40</v>
      </c>
      <c r="L20" s="73">
        <f t="shared" si="3"/>
        <v>40</v>
      </c>
      <c r="M20" s="19">
        <v>48</v>
      </c>
      <c r="N20" s="19">
        <f t="shared" si="4"/>
        <v>48</v>
      </c>
      <c r="O20" s="74">
        <f t="shared" si="5"/>
        <v>48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81" t="s">
        <v>44</v>
      </c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159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22.3</v>
      </c>
      <c r="D27" s="142">
        <v>6.6900000000000001E-2</v>
      </c>
      <c r="E27" s="143">
        <v>6.7000000000000004E-2</v>
      </c>
      <c r="F27" s="143">
        <v>6.6799999999999998E-2</v>
      </c>
      <c r="G27" s="144">
        <v>0.2883</v>
      </c>
      <c r="H27" s="143">
        <v>0.26919999999999999</v>
      </c>
      <c r="I27" s="29">
        <v>0.27839999999999998</v>
      </c>
      <c r="J27" s="143">
        <v>0.1893</v>
      </c>
      <c r="K27" s="143">
        <v>0.1852</v>
      </c>
      <c r="L27" s="143">
        <v>0.1865</v>
      </c>
      <c r="M27" s="144">
        <v>0.23469999999999999</v>
      </c>
      <c r="N27" s="143">
        <v>0.22620000000000001</v>
      </c>
      <c r="O27" s="23">
        <v>0.22550000000000001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0.1638</v>
      </c>
      <c r="E28" s="146">
        <v>0.15429999999999999</v>
      </c>
      <c r="F28" s="146">
        <v>0.1542</v>
      </c>
      <c r="G28" s="147">
        <v>0.2893</v>
      </c>
      <c r="H28" s="146">
        <v>0.26500000000000001</v>
      </c>
      <c r="I28" s="28">
        <v>0.26690000000000003</v>
      </c>
      <c r="J28" s="146">
        <v>0.2389</v>
      </c>
      <c r="K28" s="146">
        <v>0.22409999999999999</v>
      </c>
      <c r="L28" s="146">
        <v>0.22320000000000001</v>
      </c>
      <c r="M28" s="147">
        <v>0.251</v>
      </c>
      <c r="N28" s="146">
        <v>0.2341</v>
      </c>
      <c r="O28" s="21">
        <v>0.23230000000000001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0.25269999999999998</v>
      </c>
      <c r="E29" s="149">
        <v>0.2452</v>
      </c>
      <c r="F29" s="149">
        <v>0.2581</v>
      </c>
      <c r="G29" s="150">
        <v>0.19989999999999999</v>
      </c>
      <c r="H29" s="149">
        <v>0.18720000000000001</v>
      </c>
      <c r="I29" s="151">
        <v>0.19400000000000001</v>
      </c>
      <c r="J29" s="149">
        <v>0.31440000000000001</v>
      </c>
      <c r="K29" s="149">
        <v>0.30380000000000001</v>
      </c>
      <c r="L29" s="149">
        <v>0.30669999999999997</v>
      </c>
      <c r="M29" s="150">
        <v>0.21759999999999999</v>
      </c>
      <c r="N29" s="149">
        <v>0.1918</v>
      </c>
      <c r="O29" s="152">
        <v>0.19470000000000001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240"/>
      <c r="E30" s="146">
        <v>0.32640000000000002</v>
      </c>
      <c r="F30" s="146">
        <v>0.35610000000000003</v>
      </c>
      <c r="G30" s="147">
        <v>0.24249999999999999</v>
      </c>
      <c r="H30" s="146">
        <v>0.22420000000000001</v>
      </c>
      <c r="I30" s="28">
        <v>0.23749999999999999</v>
      </c>
      <c r="J30" s="146">
        <v>0.2107</v>
      </c>
      <c r="K30" s="146">
        <v>0.20280000000000001</v>
      </c>
      <c r="L30" s="146">
        <v>0.1933</v>
      </c>
      <c r="M30" s="147">
        <v>0.24429999999999999</v>
      </c>
      <c r="N30" s="146">
        <v>0.2316</v>
      </c>
      <c r="O30" s="21">
        <v>0.23530000000000001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0.43380000000000002</v>
      </c>
      <c r="E31" s="149">
        <v>0.42259999999999998</v>
      </c>
      <c r="F31" s="149">
        <v>0.42480000000000001</v>
      </c>
      <c r="G31" s="150">
        <v>0.27310000000000001</v>
      </c>
      <c r="H31" s="149">
        <v>0.26290000000000002</v>
      </c>
      <c r="I31" s="151">
        <v>0.26579999999999998</v>
      </c>
      <c r="J31" s="149">
        <v>0.23100000000000001</v>
      </c>
      <c r="K31" s="149">
        <v>0.21560000000000001</v>
      </c>
      <c r="L31" s="149">
        <v>0.21290000000000001</v>
      </c>
      <c r="M31" s="150">
        <v>0.27489999999999998</v>
      </c>
      <c r="N31" s="149">
        <v>0.26090000000000002</v>
      </c>
      <c r="O31" s="152">
        <v>0.25369999999999998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6.6600000000000006E-2</v>
      </c>
      <c r="E32" s="146">
        <v>6.7500000000000004E-2</v>
      </c>
      <c r="F32" s="146">
        <v>6.9599999999999995E-2</v>
      </c>
      <c r="G32" s="147">
        <v>0.30740000000000001</v>
      </c>
      <c r="H32" s="146">
        <v>0.2918</v>
      </c>
      <c r="I32" s="28">
        <v>0.30030000000000001</v>
      </c>
      <c r="J32" s="146">
        <v>0.2717</v>
      </c>
      <c r="K32" s="146">
        <v>0.2581</v>
      </c>
      <c r="L32" s="146">
        <v>0.26079999999999998</v>
      </c>
      <c r="M32" s="147">
        <v>0.27350000000000002</v>
      </c>
      <c r="N32" s="239">
        <v>0.2601</v>
      </c>
      <c r="O32" s="21">
        <v>0.26450000000000001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6.7000000000000004E-2</v>
      </c>
      <c r="E33" s="149">
        <v>6.8099999999999994E-2</v>
      </c>
      <c r="F33" s="149">
        <v>6.7400000000000002E-2</v>
      </c>
      <c r="G33" s="150">
        <v>0.3387</v>
      </c>
      <c r="H33" s="149">
        <v>0.3155</v>
      </c>
      <c r="I33" s="151">
        <v>0.32029999999999997</v>
      </c>
      <c r="J33" s="149">
        <v>0.20599999999999999</v>
      </c>
      <c r="K33" s="149">
        <v>0.19969999999999999</v>
      </c>
      <c r="L33" s="149">
        <v>0.20319999999999999</v>
      </c>
      <c r="M33" s="150">
        <v>0.34039999999999998</v>
      </c>
      <c r="N33" s="149">
        <v>0.31340000000000001</v>
      </c>
      <c r="O33" s="152">
        <v>0.33579999999999999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6.7299999999999999E-2</v>
      </c>
      <c r="E34" s="154">
        <v>6.8500000000000005E-2</v>
      </c>
      <c r="F34" s="154">
        <v>6.7900000000000002E-2</v>
      </c>
      <c r="G34" s="155">
        <v>0.39300000000000002</v>
      </c>
      <c r="H34" s="154">
        <v>0.37909999999999999</v>
      </c>
      <c r="I34" s="156">
        <v>0.37659999999999999</v>
      </c>
      <c r="J34" s="154">
        <v>0.20930000000000001</v>
      </c>
      <c r="K34" s="154">
        <v>0.20469999999999999</v>
      </c>
      <c r="L34" s="154">
        <v>0.20419999999999999</v>
      </c>
      <c r="M34" s="155">
        <v>0.40799999999999997</v>
      </c>
      <c r="N34" s="154">
        <v>0.38159999999999999</v>
      </c>
      <c r="O34" s="157">
        <v>0.37469999999999998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88" t="s">
        <v>40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</row>
    <row r="37" spans="1:25" x14ac:dyDescent="0.25">
      <c r="A37" s="2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25" x14ac:dyDescent="0.25">
      <c r="A38" s="36"/>
      <c r="B38" s="98"/>
      <c r="C38" s="285" t="s">
        <v>28</v>
      </c>
      <c r="D38" s="286"/>
      <c r="E38" s="287"/>
      <c r="F38" s="285" t="s">
        <v>29</v>
      </c>
      <c r="G38" s="286"/>
      <c r="H38" s="287"/>
      <c r="I38" s="285" t="s">
        <v>30</v>
      </c>
      <c r="J38" s="286"/>
      <c r="K38" s="287"/>
      <c r="L38" s="285" t="s">
        <v>31</v>
      </c>
      <c r="M38" s="286"/>
      <c r="N38" s="287"/>
    </row>
    <row r="39" spans="1:25" x14ac:dyDescent="0.25">
      <c r="A39" s="36"/>
      <c r="B39" s="98"/>
      <c r="C39" s="116" t="s">
        <v>3</v>
      </c>
      <c r="D39" s="117" t="s">
        <v>4</v>
      </c>
      <c r="E39" s="195" t="s">
        <v>7</v>
      </c>
      <c r="F39" s="193" t="s">
        <v>20</v>
      </c>
      <c r="G39" s="194" t="s">
        <v>4</v>
      </c>
      <c r="H39" s="195" t="s">
        <v>7</v>
      </c>
      <c r="I39" s="193" t="s">
        <v>20</v>
      </c>
      <c r="J39" s="194" t="s">
        <v>4</v>
      </c>
      <c r="K39" s="195" t="s">
        <v>7</v>
      </c>
      <c r="L39" s="193" t="s">
        <v>20</v>
      </c>
      <c r="M39" s="194" t="s">
        <v>4</v>
      </c>
      <c r="N39" s="195" t="s">
        <v>7</v>
      </c>
    </row>
    <row r="40" spans="1:25" x14ac:dyDescent="0.25">
      <c r="A40" s="36"/>
      <c r="B40" s="16"/>
      <c r="C40" s="121">
        <v>0</v>
      </c>
      <c r="D40" s="138">
        <f>AVERAGE(D27:F27)</f>
        <v>6.6900000000000001E-2</v>
      </c>
      <c r="E40" s="139">
        <f>STDEV(D27:F27)</f>
        <v>1.0000000000000286E-4</v>
      </c>
      <c r="F40" s="198">
        <f t="shared" ref="F40:F47" si="6">G13</f>
        <v>25</v>
      </c>
      <c r="G40" s="138">
        <f t="shared" ref="G40:G47" si="7">AVERAGE(G27:I27)</f>
        <v>0.27863333333333334</v>
      </c>
      <c r="H40" s="139">
        <f t="shared" ref="H40:H47" si="8">STDEV(G27:I27)</f>
        <v>9.5521376316159406E-3</v>
      </c>
      <c r="I40" s="198">
        <f t="shared" ref="I40:I47" si="9">J13</f>
        <v>33</v>
      </c>
      <c r="J40" s="138">
        <f t="shared" ref="J40:J47" si="10">AVERAGE(J27:L27)</f>
        <v>0.18699999999999997</v>
      </c>
      <c r="K40" s="139">
        <f t="shared" ref="K40:K47" si="11">STDEV(J27:L27)</f>
        <v>2.0952326839756927E-3</v>
      </c>
      <c r="L40" s="198">
        <f t="shared" ref="L40:L47" si="12">M13</f>
        <v>41</v>
      </c>
      <c r="M40" s="138">
        <f t="shared" ref="M40:M47" si="13">AVERAGE(M27:O27)</f>
        <v>0.2288</v>
      </c>
      <c r="N40" s="139">
        <f t="shared" ref="N40:N47" si="14">STDEV(M27:O27)</f>
        <v>5.121523210920742E-3</v>
      </c>
    </row>
    <row r="41" spans="1:25" x14ac:dyDescent="0.25">
      <c r="A41" s="36"/>
      <c r="B41" s="16"/>
      <c r="C41" s="121">
        <v>75</v>
      </c>
      <c r="D41" s="138">
        <f>AVERAGE(D28:F28)</f>
        <v>0.15743333333333334</v>
      </c>
      <c r="E41" s="139">
        <f>STDEV(D28:F28)</f>
        <v>5.5139217743211911E-3</v>
      </c>
      <c r="F41" s="198">
        <f t="shared" si="6"/>
        <v>26</v>
      </c>
      <c r="G41" s="138">
        <f t="shared" si="7"/>
        <v>0.27373333333333333</v>
      </c>
      <c r="H41" s="139">
        <f t="shared" si="8"/>
        <v>1.3514560049566285E-2</v>
      </c>
      <c r="I41" s="198">
        <f t="shared" si="9"/>
        <v>34</v>
      </c>
      <c r="J41" s="138">
        <f t="shared" si="10"/>
        <v>0.22873333333333332</v>
      </c>
      <c r="K41" s="139">
        <f t="shared" si="11"/>
        <v>8.8160837866556891E-3</v>
      </c>
      <c r="L41" s="198">
        <f t="shared" si="12"/>
        <v>42</v>
      </c>
      <c r="M41" s="138">
        <f t="shared" si="13"/>
        <v>0.23913333333333334</v>
      </c>
      <c r="N41" s="139">
        <f t="shared" si="14"/>
        <v>1.0316168539401307E-2</v>
      </c>
    </row>
    <row r="42" spans="1:25" x14ac:dyDescent="0.25">
      <c r="A42" s="36"/>
      <c r="B42" s="16"/>
      <c r="C42" s="121">
        <v>150</v>
      </c>
      <c r="D42" s="138">
        <f>AVERAGE(D29:F29)</f>
        <v>0.252</v>
      </c>
      <c r="E42" s="139">
        <f>STDEV(D29:F29)</f>
        <v>6.4784257346982028E-3</v>
      </c>
      <c r="F42" s="198">
        <f t="shared" si="6"/>
        <v>27</v>
      </c>
      <c r="G42" s="138">
        <f t="shared" si="7"/>
        <v>0.19369999999999998</v>
      </c>
      <c r="H42" s="139">
        <f t="shared" si="8"/>
        <v>6.3553127381742536E-3</v>
      </c>
      <c r="I42" s="198">
        <f t="shared" si="9"/>
        <v>35</v>
      </c>
      <c r="J42" s="138">
        <f t="shared" si="10"/>
        <v>0.30830000000000002</v>
      </c>
      <c r="K42" s="139">
        <f t="shared" si="11"/>
        <v>5.4781383699209407E-3</v>
      </c>
      <c r="L42" s="198">
        <f t="shared" si="12"/>
        <v>43</v>
      </c>
      <c r="M42" s="138">
        <f t="shared" si="13"/>
        <v>0.20136666666666667</v>
      </c>
      <c r="N42" s="139">
        <f t="shared" si="14"/>
        <v>1.4133058173422095E-2</v>
      </c>
    </row>
    <row r="43" spans="1:25" x14ac:dyDescent="0.25">
      <c r="A43" s="36"/>
      <c r="B43" s="16"/>
      <c r="C43" s="121">
        <v>225</v>
      </c>
      <c r="D43" s="138">
        <f>AVERAGE(D30:F30)</f>
        <v>0.34125000000000005</v>
      </c>
      <c r="E43" s="139">
        <f>STDEV(D30:F30)</f>
        <v>2.1001071401240464E-2</v>
      </c>
      <c r="F43" s="198">
        <f t="shared" si="6"/>
        <v>28</v>
      </c>
      <c r="G43" s="138">
        <f t="shared" si="7"/>
        <v>0.23473333333333332</v>
      </c>
      <c r="H43" s="139">
        <f t="shared" si="8"/>
        <v>9.4585058721413894E-3</v>
      </c>
      <c r="I43" s="198">
        <f t="shared" si="9"/>
        <v>36</v>
      </c>
      <c r="J43" s="138">
        <f t="shared" si="10"/>
        <v>0.20226666666666668</v>
      </c>
      <c r="K43" s="139">
        <f t="shared" si="11"/>
        <v>8.7122519094280856E-3</v>
      </c>
      <c r="L43" s="198">
        <f t="shared" si="12"/>
        <v>44</v>
      </c>
      <c r="M43" s="138">
        <f t="shared" si="13"/>
        <v>0.23706666666666668</v>
      </c>
      <c r="N43" s="139">
        <f t="shared" si="14"/>
        <v>6.5317174872565669E-3</v>
      </c>
    </row>
    <row r="44" spans="1:25" x14ac:dyDescent="0.25">
      <c r="A44" s="36"/>
      <c r="B44" s="16"/>
      <c r="C44" s="121">
        <v>300</v>
      </c>
      <c r="D44" s="138">
        <f>AVERAGE(D31:F31)</f>
        <v>0.42706666666666671</v>
      </c>
      <c r="E44" s="139">
        <f>STDEV(D31:F31)</f>
        <v>5.9340823497263289E-3</v>
      </c>
      <c r="F44" s="198">
        <f t="shared" si="6"/>
        <v>29</v>
      </c>
      <c r="G44" s="138">
        <f t="shared" si="7"/>
        <v>0.26726666666666671</v>
      </c>
      <c r="H44" s="139">
        <f t="shared" si="8"/>
        <v>5.2557904575176242E-3</v>
      </c>
      <c r="I44" s="198">
        <f t="shared" si="9"/>
        <v>37</v>
      </c>
      <c r="J44" s="138">
        <f t="shared" si="10"/>
        <v>0.21983333333333333</v>
      </c>
      <c r="K44" s="139">
        <f t="shared" si="11"/>
        <v>9.7643910887127705E-3</v>
      </c>
      <c r="L44" s="198">
        <f t="shared" si="12"/>
        <v>45</v>
      </c>
      <c r="M44" s="138">
        <f t="shared" si="13"/>
        <v>0.26316666666666672</v>
      </c>
      <c r="N44" s="139">
        <f t="shared" si="14"/>
        <v>1.0780228816371812E-2</v>
      </c>
    </row>
    <row r="45" spans="1:25" x14ac:dyDescent="0.25">
      <c r="A45" s="36"/>
      <c r="B45" s="16"/>
      <c r="C45" s="125"/>
      <c r="D45" s="122"/>
      <c r="E45" s="123"/>
      <c r="F45" s="198">
        <f t="shared" si="6"/>
        <v>30</v>
      </c>
      <c r="G45" s="138">
        <f t="shared" si="7"/>
        <v>0.29983333333333334</v>
      </c>
      <c r="H45" s="139">
        <f t="shared" si="8"/>
        <v>7.8104630677913942E-3</v>
      </c>
      <c r="I45" s="198">
        <f t="shared" si="9"/>
        <v>38</v>
      </c>
      <c r="J45" s="138">
        <f t="shared" si="10"/>
        <v>0.26353333333333334</v>
      </c>
      <c r="K45" s="139">
        <f t="shared" si="11"/>
        <v>7.2002314777605166E-3</v>
      </c>
      <c r="L45" s="198">
        <f t="shared" si="12"/>
        <v>46</v>
      </c>
      <c r="M45" s="138">
        <f t="shared" si="13"/>
        <v>0.26603333333333334</v>
      </c>
      <c r="N45" s="139">
        <f t="shared" si="14"/>
        <v>6.8303245408496867E-3</v>
      </c>
    </row>
    <row r="46" spans="1:25" x14ac:dyDescent="0.25">
      <c r="A46" s="36"/>
      <c r="B46" s="16"/>
      <c r="C46" s="125"/>
      <c r="D46" s="122"/>
      <c r="E46" s="123"/>
      <c r="F46" s="198">
        <f t="shared" si="6"/>
        <v>31</v>
      </c>
      <c r="G46" s="138">
        <f t="shared" si="7"/>
        <v>0.32483333333333331</v>
      </c>
      <c r="H46" s="139">
        <f t="shared" si="8"/>
        <v>1.2246360003418706E-2</v>
      </c>
      <c r="I46" s="198">
        <f t="shared" si="9"/>
        <v>39</v>
      </c>
      <c r="J46" s="138">
        <f t="shared" si="10"/>
        <v>0.20296666666666666</v>
      </c>
      <c r="K46" s="139">
        <f t="shared" si="11"/>
        <v>3.1564748269760261E-3</v>
      </c>
      <c r="L46" s="198">
        <f t="shared" si="12"/>
        <v>47</v>
      </c>
      <c r="M46" s="138">
        <f t="shared" si="13"/>
        <v>0.32986666666666664</v>
      </c>
      <c r="N46" s="139">
        <f t="shared" si="14"/>
        <v>1.4444837601487005E-2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32</v>
      </c>
      <c r="G47" s="140">
        <f t="shared" si="7"/>
        <v>0.38290000000000002</v>
      </c>
      <c r="H47" s="141">
        <f t="shared" si="8"/>
        <v>8.8357229472183114E-3</v>
      </c>
      <c r="I47" s="129">
        <f t="shared" si="9"/>
        <v>40</v>
      </c>
      <c r="J47" s="140">
        <f t="shared" si="10"/>
        <v>0.2060666666666667</v>
      </c>
      <c r="K47" s="141">
        <f t="shared" si="11"/>
        <v>2.8112867753634458E-3</v>
      </c>
      <c r="L47" s="129">
        <f t="shared" si="12"/>
        <v>48</v>
      </c>
      <c r="M47" s="140">
        <f t="shared" si="13"/>
        <v>0.38809999999999995</v>
      </c>
      <c r="N47" s="141">
        <f t="shared" si="14"/>
        <v>1.7575835684256944E-2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88" t="s">
        <v>58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</row>
    <row r="50" spans="1:18" x14ac:dyDescent="0.25">
      <c r="A50" s="2"/>
      <c r="B50" s="10" t="s">
        <v>128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98">
        <f>F40</f>
        <v>25</v>
      </c>
      <c r="G53" s="165">
        <f t="shared" ref="G53:G60" si="15">(G40-$D$40)</f>
        <v>0.21173333333333333</v>
      </c>
      <c r="H53" s="131"/>
      <c r="I53" s="198">
        <f>I40</f>
        <v>33</v>
      </c>
      <c r="J53" s="165">
        <f t="shared" ref="J53:J60" si="16">(J40-$D$40)</f>
        <v>0.12009999999999997</v>
      </c>
      <c r="K53" s="131"/>
      <c r="L53" s="198">
        <f>L40</f>
        <v>41</v>
      </c>
      <c r="M53" s="165">
        <f t="shared" ref="M53:M60" si="17">(M40-$D$40)</f>
        <v>0.16189999999999999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9.0533333333333341E-2</v>
      </c>
      <c r="E54" s="131"/>
      <c r="F54" s="198">
        <f t="shared" ref="F54:F60" si="18">F41</f>
        <v>26</v>
      </c>
      <c r="G54" s="138">
        <f t="shared" si="15"/>
        <v>0.20683333333333331</v>
      </c>
      <c r="H54" s="131"/>
      <c r="I54" s="198">
        <f t="shared" ref="I54:I60" si="19">I41</f>
        <v>34</v>
      </c>
      <c r="J54" s="138">
        <f t="shared" si="16"/>
        <v>0.16183333333333333</v>
      </c>
      <c r="K54" s="131"/>
      <c r="L54" s="198">
        <f t="shared" ref="L54:L60" si="20">L41</f>
        <v>42</v>
      </c>
      <c r="M54" s="138">
        <f t="shared" si="17"/>
        <v>0.17223333333333335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0.18509999999999999</v>
      </c>
      <c r="E55" s="131"/>
      <c r="F55" s="198">
        <f t="shared" si="18"/>
        <v>27</v>
      </c>
      <c r="G55" s="138">
        <f t="shared" si="15"/>
        <v>0.12679999999999997</v>
      </c>
      <c r="H55" s="131"/>
      <c r="I55" s="198">
        <f t="shared" si="19"/>
        <v>35</v>
      </c>
      <c r="J55" s="138">
        <f t="shared" si="16"/>
        <v>0.2414</v>
      </c>
      <c r="K55" s="131"/>
      <c r="L55" s="198">
        <f t="shared" si="20"/>
        <v>43</v>
      </c>
      <c r="M55" s="138">
        <f t="shared" si="17"/>
        <v>0.13446666666666668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0.27435000000000004</v>
      </c>
      <c r="E56" s="131"/>
      <c r="F56" s="198">
        <f t="shared" si="18"/>
        <v>28</v>
      </c>
      <c r="G56" s="138">
        <f t="shared" si="15"/>
        <v>0.16783333333333333</v>
      </c>
      <c r="H56" s="131"/>
      <c r="I56" s="198">
        <f t="shared" si="19"/>
        <v>36</v>
      </c>
      <c r="J56" s="138">
        <f t="shared" si="16"/>
        <v>0.13536666666666669</v>
      </c>
      <c r="K56" s="131"/>
      <c r="L56" s="198">
        <f t="shared" si="20"/>
        <v>44</v>
      </c>
      <c r="M56" s="138">
        <f t="shared" si="17"/>
        <v>0.17016666666666669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0.36016666666666669</v>
      </c>
      <c r="E57" s="131"/>
      <c r="F57" s="198">
        <f t="shared" si="18"/>
        <v>29</v>
      </c>
      <c r="G57" s="138">
        <f t="shared" si="15"/>
        <v>0.20036666666666669</v>
      </c>
      <c r="H57" s="131"/>
      <c r="I57" s="198">
        <f t="shared" si="19"/>
        <v>37</v>
      </c>
      <c r="J57" s="138">
        <f t="shared" si="16"/>
        <v>0.15293333333333331</v>
      </c>
      <c r="K57" s="131"/>
      <c r="L57" s="198">
        <f t="shared" si="20"/>
        <v>45</v>
      </c>
      <c r="M57" s="138">
        <f t="shared" si="17"/>
        <v>0.1962666666666667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98">
        <f t="shared" si="18"/>
        <v>30</v>
      </c>
      <c r="G58" s="138">
        <f t="shared" si="15"/>
        <v>0.23293333333333333</v>
      </c>
      <c r="H58" s="131"/>
      <c r="I58" s="198">
        <f t="shared" si="19"/>
        <v>38</v>
      </c>
      <c r="J58" s="138">
        <f t="shared" si="16"/>
        <v>0.19663333333333333</v>
      </c>
      <c r="K58" s="131"/>
      <c r="L58" s="198">
        <f t="shared" si="20"/>
        <v>46</v>
      </c>
      <c r="M58" s="138">
        <f t="shared" si="17"/>
        <v>0.19913333333333333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98">
        <f t="shared" si="18"/>
        <v>31</v>
      </c>
      <c r="G59" s="138">
        <f t="shared" si="15"/>
        <v>0.25793333333333329</v>
      </c>
      <c r="H59" s="131"/>
      <c r="I59" s="198">
        <f t="shared" si="19"/>
        <v>39</v>
      </c>
      <c r="J59" s="138">
        <f t="shared" si="16"/>
        <v>0.13606666666666667</v>
      </c>
      <c r="K59" s="131"/>
      <c r="L59" s="198">
        <f t="shared" si="20"/>
        <v>47</v>
      </c>
      <c r="M59" s="138">
        <f t="shared" si="17"/>
        <v>0.26296666666666663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32</v>
      </c>
      <c r="G60" s="140">
        <f t="shared" si="15"/>
        <v>0.316</v>
      </c>
      <c r="H60" s="133"/>
      <c r="I60" s="129">
        <f t="shared" si="19"/>
        <v>40</v>
      </c>
      <c r="J60" s="140">
        <f t="shared" si="16"/>
        <v>0.13916666666666672</v>
      </c>
      <c r="K60" s="133"/>
      <c r="L60" s="129">
        <f t="shared" si="20"/>
        <v>48</v>
      </c>
      <c r="M60" s="140">
        <f t="shared" si="17"/>
        <v>0.32119999999999993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88" t="s">
        <v>41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1.1999999999999999E-3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1.1999999999999999E-3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96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96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81" t="s">
        <v>42</v>
      </c>
      <c r="C84" s="282"/>
      <c r="D84" s="282"/>
      <c r="E84" s="282"/>
      <c r="F84" s="282"/>
      <c r="G84" s="282"/>
      <c r="H84" s="282"/>
      <c r="I84" s="282"/>
      <c r="J84" s="28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191"/>
      <c r="E85" s="219" t="s">
        <v>142</v>
      </c>
      <c r="F85" s="109" t="s">
        <v>11</v>
      </c>
      <c r="I85" s="164"/>
      <c r="J85" s="164"/>
      <c r="L85" s="191"/>
      <c r="N85" s="191"/>
    </row>
    <row r="86" spans="1:18" x14ac:dyDescent="0.25">
      <c r="A86" s="95"/>
      <c r="B86" s="110">
        <v>0</v>
      </c>
      <c r="C86" s="48">
        <f>(D53-$L$68)/$L$67</f>
        <v>-1</v>
      </c>
      <c r="D86" s="111"/>
      <c r="E86" s="171">
        <v>25</v>
      </c>
      <c r="F86" s="48">
        <f t="shared" ref="F86:F93" si="21">(G53-$L$68)/$L$67</f>
        <v>175.44444444444446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74.444444444444457</v>
      </c>
      <c r="D87" s="111"/>
      <c r="E87" s="171">
        <v>26</v>
      </c>
      <c r="F87" s="48">
        <f t="shared" si="21"/>
        <v>171.36111111111111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153.25</v>
      </c>
      <c r="D88" s="111"/>
      <c r="E88" s="171">
        <v>27</v>
      </c>
      <c r="F88" s="48">
        <f t="shared" si="21"/>
        <v>104.66666666666664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227.62500000000006</v>
      </c>
      <c r="D89" s="111"/>
      <c r="E89" s="171">
        <v>28</v>
      </c>
      <c r="F89" s="48">
        <f t="shared" si="21"/>
        <v>138.86111111111111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299.13888888888897</v>
      </c>
      <c r="D90" s="111"/>
      <c r="E90" s="171">
        <v>29</v>
      </c>
      <c r="F90" s="48">
        <f t="shared" si="21"/>
        <v>165.97222222222226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171">
        <v>30</v>
      </c>
      <c r="F91" s="48">
        <f t="shared" si="21"/>
        <v>193.11111111111111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171">
        <v>31</v>
      </c>
      <c r="F92" s="48">
        <f t="shared" si="21"/>
        <v>213.94444444444446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171">
        <v>32</v>
      </c>
      <c r="F93" s="48">
        <f t="shared" si="21"/>
        <v>262.33333333333337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171">
        <v>33</v>
      </c>
      <c r="F94" s="48">
        <f t="shared" ref="F94:F101" si="22">(J53-$L$68)/$L$67</f>
        <v>99.083333333333314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171">
        <v>34</v>
      </c>
      <c r="F95" s="48">
        <f t="shared" si="22"/>
        <v>133.86111111111111</v>
      </c>
      <c r="I95" s="113"/>
      <c r="J95" s="113"/>
      <c r="L95" s="18"/>
      <c r="N95" s="18"/>
    </row>
    <row r="96" spans="1:18" x14ac:dyDescent="0.25">
      <c r="A96" s="95"/>
      <c r="E96" s="171">
        <v>35</v>
      </c>
      <c r="F96" s="48">
        <f t="shared" si="22"/>
        <v>200.16666666666669</v>
      </c>
      <c r="I96" s="113"/>
      <c r="J96" s="113"/>
    </row>
    <row r="97" spans="1:10" x14ac:dyDescent="0.25">
      <c r="E97" s="171">
        <v>36</v>
      </c>
      <c r="F97" s="48">
        <f t="shared" si="22"/>
        <v>111.80555555555559</v>
      </c>
      <c r="I97" s="113"/>
      <c r="J97" s="113"/>
    </row>
    <row r="98" spans="1:10" x14ac:dyDescent="0.25">
      <c r="E98" s="171">
        <v>37</v>
      </c>
      <c r="F98" s="48">
        <f t="shared" si="22"/>
        <v>126.44444444444443</v>
      </c>
    </row>
    <row r="99" spans="1:10" x14ac:dyDescent="0.25">
      <c r="E99" s="171">
        <v>38</v>
      </c>
      <c r="F99" s="48">
        <f t="shared" si="22"/>
        <v>162.86111111111111</v>
      </c>
    </row>
    <row r="100" spans="1:10" x14ac:dyDescent="0.25">
      <c r="E100" s="171">
        <v>39</v>
      </c>
      <c r="F100" s="48">
        <f t="shared" si="22"/>
        <v>112.3888888888889</v>
      </c>
    </row>
    <row r="101" spans="1:10" x14ac:dyDescent="0.25">
      <c r="E101" s="171">
        <v>40</v>
      </c>
      <c r="F101" s="48">
        <f t="shared" si="22"/>
        <v>114.97222222222227</v>
      </c>
    </row>
    <row r="102" spans="1:10" x14ac:dyDescent="0.25">
      <c r="E102" s="171">
        <v>41</v>
      </c>
      <c r="F102" s="48">
        <f t="shared" ref="F102:F109" si="23">(M53-$L$68)/$L$67</f>
        <v>133.91666666666666</v>
      </c>
    </row>
    <row r="103" spans="1:10" x14ac:dyDescent="0.25">
      <c r="E103" s="171">
        <v>42</v>
      </c>
      <c r="F103" s="48">
        <f t="shared" si="23"/>
        <v>142.5277777777778</v>
      </c>
    </row>
    <row r="104" spans="1:10" x14ac:dyDescent="0.25">
      <c r="E104" s="171">
        <v>43</v>
      </c>
      <c r="F104" s="48">
        <f t="shared" si="23"/>
        <v>111.05555555555557</v>
      </c>
    </row>
    <row r="105" spans="1:10" x14ac:dyDescent="0.25">
      <c r="E105" s="171">
        <v>44</v>
      </c>
      <c r="F105" s="48">
        <f t="shared" si="23"/>
        <v>140.80555555555557</v>
      </c>
    </row>
    <row r="106" spans="1:10" x14ac:dyDescent="0.25">
      <c r="E106" s="171">
        <v>45</v>
      </c>
      <c r="F106" s="48">
        <f t="shared" si="23"/>
        <v>162.5555555555556</v>
      </c>
    </row>
    <row r="107" spans="1:10" x14ac:dyDescent="0.25">
      <c r="E107" s="171">
        <v>46</v>
      </c>
      <c r="F107" s="48">
        <f t="shared" si="23"/>
        <v>164.94444444444446</v>
      </c>
    </row>
    <row r="108" spans="1:10" x14ac:dyDescent="0.25">
      <c r="E108" s="171">
        <v>47</v>
      </c>
      <c r="F108" s="48">
        <f t="shared" si="23"/>
        <v>218.13888888888889</v>
      </c>
    </row>
    <row r="109" spans="1:10" x14ac:dyDescent="0.25">
      <c r="E109" s="171">
        <v>48</v>
      </c>
      <c r="F109" s="48">
        <f t="shared" si="23"/>
        <v>266.66666666666663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C25" workbookViewId="0">
      <selection activeCell="B7" sqref="B7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3</v>
      </c>
      <c r="J4" s="2" t="s">
        <v>69</v>
      </c>
    </row>
    <row r="5" spans="1:25" x14ac:dyDescent="0.25">
      <c r="A5" s="2" t="s">
        <v>52</v>
      </c>
      <c r="B5" s="188">
        <v>44592</v>
      </c>
      <c r="C5" s="6"/>
      <c r="J5" s="2" t="s">
        <v>132</v>
      </c>
    </row>
    <row r="6" spans="1:25" x14ac:dyDescent="0.25">
      <c r="A6" s="2" t="s">
        <v>5</v>
      </c>
      <c r="B6" s="189" t="s">
        <v>165</v>
      </c>
      <c r="C6" s="222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94" t="s">
        <v>43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202"/>
      <c r="D12" s="284" t="s">
        <v>39</v>
      </c>
      <c r="E12" s="277"/>
      <c r="F12" s="277"/>
      <c r="G12" s="277" t="s">
        <v>20</v>
      </c>
      <c r="H12" s="277"/>
      <c r="I12" s="277"/>
      <c r="J12" s="277" t="s">
        <v>20</v>
      </c>
      <c r="K12" s="277"/>
      <c r="L12" s="277"/>
      <c r="M12" s="278" t="s">
        <v>20</v>
      </c>
      <c r="N12" s="279"/>
      <c r="O12" s="28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49</v>
      </c>
      <c r="H13" s="17">
        <f t="shared" ref="H13:H20" si="0">G13</f>
        <v>49</v>
      </c>
      <c r="I13" s="17">
        <f t="shared" ref="I13:I20" si="1">G13</f>
        <v>49</v>
      </c>
      <c r="J13" s="45">
        <v>57</v>
      </c>
      <c r="K13" s="17">
        <f t="shared" ref="K13:K20" si="2">J13</f>
        <v>57</v>
      </c>
      <c r="L13" s="46">
        <f t="shared" ref="L13:L20" si="3">J13</f>
        <v>57</v>
      </c>
      <c r="M13" s="17">
        <v>65</v>
      </c>
      <c r="N13" s="17">
        <f t="shared" ref="N13:N20" si="4">M13</f>
        <v>65</v>
      </c>
      <c r="O13" s="47">
        <f t="shared" ref="O13:O20" si="5">M13</f>
        <v>65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50</v>
      </c>
      <c r="H14" s="31">
        <f t="shared" si="0"/>
        <v>50</v>
      </c>
      <c r="I14" s="31">
        <f t="shared" si="1"/>
        <v>50</v>
      </c>
      <c r="J14" s="55">
        <v>58</v>
      </c>
      <c r="K14" s="31">
        <f t="shared" si="2"/>
        <v>58</v>
      </c>
      <c r="L14" s="56">
        <f t="shared" si="3"/>
        <v>58</v>
      </c>
      <c r="M14" s="55">
        <v>66</v>
      </c>
      <c r="N14" s="31">
        <f t="shared" si="4"/>
        <v>66</v>
      </c>
      <c r="O14" s="57">
        <f t="shared" si="5"/>
        <v>66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51</v>
      </c>
      <c r="H15" s="15">
        <f t="shared" si="0"/>
        <v>51</v>
      </c>
      <c r="I15" s="15">
        <f t="shared" si="1"/>
        <v>51</v>
      </c>
      <c r="J15" s="25">
        <v>59</v>
      </c>
      <c r="K15" s="15">
        <f t="shared" si="2"/>
        <v>59</v>
      </c>
      <c r="L15" s="60">
        <f t="shared" si="3"/>
        <v>59</v>
      </c>
      <c r="M15" s="25">
        <v>67</v>
      </c>
      <c r="N15" s="15">
        <f t="shared" si="4"/>
        <v>67</v>
      </c>
      <c r="O15" s="61">
        <f t="shared" si="5"/>
        <v>67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52</v>
      </c>
      <c r="H16" s="31">
        <f t="shared" si="0"/>
        <v>52</v>
      </c>
      <c r="I16" s="31">
        <f t="shared" si="1"/>
        <v>52</v>
      </c>
      <c r="J16" s="55">
        <v>60</v>
      </c>
      <c r="K16" s="31">
        <f t="shared" si="2"/>
        <v>60</v>
      </c>
      <c r="L16" s="56">
        <f t="shared" si="3"/>
        <v>60</v>
      </c>
      <c r="M16" s="55">
        <v>68</v>
      </c>
      <c r="N16" s="31">
        <f t="shared" si="4"/>
        <v>68</v>
      </c>
      <c r="O16" s="57">
        <f t="shared" si="5"/>
        <v>68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53</v>
      </c>
      <c r="H17" s="15">
        <f t="shared" si="0"/>
        <v>53</v>
      </c>
      <c r="I17" s="15">
        <f t="shared" si="1"/>
        <v>53</v>
      </c>
      <c r="J17" s="25">
        <v>61</v>
      </c>
      <c r="K17" s="15">
        <f t="shared" si="2"/>
        <v>61</v>
      </c>
      <c r="L17" s="60">
        <f t="shared" si="3"/>
        <v>61</v>
      </c>
      <c r="M17" s="25">
        <v>69</v>
      </c>
      <c r="N17" s="15">
        <f t="shared" si="4"/>
        <v>69</v>
      </c>
      <c r="O17" s="61">
        <f t="shared" si="5"/>
        <v>69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54</v>
      </c>
      <c r="H18" s="31">
        <f t="shared" si="0"/>
        <v>54</v>
      </c>
      <c r="I18" s="31">
        <f t="shared" si="1"/>
        <v>54</v>
      </c>
      <c r="J18" s="55">
        <v>62</v>
      </c>
      <c r="K18" s="31">
        <f t="shared" si="2"/>
        <v>62</v>
      </c>
      <c r="L18" s="56">
        <f t="shared" si="3"/>
        <v>62</v>
      </c>
      <c r="M18" s="55">
        <v>70</v>
      </c>
      <c r="N18" s="31">
        <f t="shared" si="4"/>
        <v>70</v>
      </c>
      <c r="O18" s="57">
        <f t="shared" si="5"/>
        <v>70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55</v>
      </c>
      <c r="H19" s="15">
        <f t="shared" si="0"/>
        <v>55</v>
      </c>
      <c r="I19" s="15">
        <f t="shared" si="1"/>
        <v>55</v>
      </c>
      <c r="J19" s="25">
        <v>63</v>
      </c>
      <c r="K19" s="15">
        <f t="shared" si="2"/>
        <v>63</v>
      </c>
      <c r="L19" s="60">
        <f t="shared" si="3"/>
        <v>63</v>
      </c>
      <c r="M19" s="25">
        <v>71</v>
      </c>
      <c r="N19" s="15">
        <f t="shared" si="4"/>
        <v>71</v>
      </c>
      <c r="O19" s="61">
        <f t="shared" si="5"/>
        <v>71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56</v>
      </c>
      <c r="H20" s="19">
        <f t="shared" si="0"/>
        <v>56</v>
      </c>
      <c r="I20" s="19">
        <f t="shared" si="1"/>
        <v>56</v>
      </c>
      <c r="J20" s="72">
        <v>64</v>
      </c>
      <c r="K20" s="19">
        <f t="shared" si="2"/>
        <v>64</v>
      </c>
      <c r="L20" s="73">
        <f t="shared" si="3"/>
        <v>64</v>
      </c>
      <c r="M20" s="72">
        <v>72</v>
      </c>
      <c r="N20" s="19">
        <f t="shared" si="4"/>
        <v>72</v>
      </c>
      <c r="O20" s="74">
        <f t="shared" si="5"/>
        <v>72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81" t="s">
        <v>44</v>
      </c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159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241"/>
      <c r="Q26" s="241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22.3</v>
      </c>
      <c r="D27" s="142">
        <v>7.5200000000000003E-2</v>
      </c>
      <c r="E27" s="143">
        <v>7.4999999999999997E-2</v>
      </c>
      <c r="F27" s="143">
        <v>7.3400000000000007E-2</v>
      </c>
      <c r="G27" s="242">
        <v>7.1800000000000003E-2</v>
      </c>
      <c r="H27" s="143">
        <v>0.2462</v>
      </c>
      <c r="I27" s="29">
        <v>0.27689999999999998</v>
      </c>
      <c r="J27" s="143">
        <v>0.22289999999999999</v>
      </c>
      <c r="K27" s="143">
        <v>0.2258</v>
      </c>
      <c r="L27" s="143">
        <v>0.24030000000000001</v>
      </c>
      <c r="M27" s="144">
        <v>0.3266</v>
      </c>
      <c r="N27" s="143">
        <v>0.33600000000000002</v>
      </c>
      <c r="O27" s="23">
        <v>0.3553</v>
      </c>
      <c r="P27" s="241"/>
      <c r="Q27" s="241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0.1648</v>
      </c>
      <c r="E28" s="146">
        <v>0.1734</v>
      </c>
      <c r="F28" s="146">
        <v>0.17019999999999999</v>
      </c>
      <c r="G28" s="243">
        <v>0.17399999999999999</v>
      </c>
      <c r="H28" s="146">
        <v>0.2646</v>
      </c>
      <c r="I28" s="28">
        <v>0.30480000000000002</v>
      </c>
      <c r="J28" s="146">
        <v>0.23419999999999999</v>
      </c>
      <c r="K28" s="146">
        <v>0.23630000000000001</v>
      </c>
      <c r="L28" s="146">
        <v>0.254</v>
      </c>
      <c r="M28" s="147">
        <v>0.27829999999999999</v>
      </c>
      <c r="N28" s="146">
        <v>0.28339999999999999</v>
      </c>
      <c r="O28" s="21">
        <v>0.30499999999999999</v>
      </c>
      <c r="P28" s="241"/>
      <c r="Q28" s="241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0.25940000000000002</v>
      </c>
      <c r="E29" s="149">
        <v>0.27450000000000002</v>
      </c>
      <c r="F29" s="149">
        <v>0.27300000000000002</v>
      </c>
      <c r="G29" s="244">
        <v>0.27539999999999998</v>
      </c>
      <c r="H29" s="149">
        <v>0.27239999999999998</v>
      </c>
      <c r="I29" s="151">
        <v>0.28949999999999998</v>
      </c>
      <c r="J29" s="149">
        <v>0.23080000000000001</v>
      </c>
      <c r="K29" s="149">
        <v>0.2349</v>
      </c>
      <c r="L29" s="149">
        <v>0.25440000000000002</v>
      </c>
      <c r="M29" s="150">
        <v>0.23760000000000001</v>
      </c>
      <c r="N29" s="149">
        <v>0.247</v>
      </c>
      <c r="O29" s="152">
        <v>0.24929999999999999</v>
      </c>
      <c r="P29" s="241"/>
      <c r="Q29" s="241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0.34889999999999999</v>
      </c>
      <c r="E30" s="146">
        <v>0.38229999999999997</v>
      </c>
      <c r="F30" s="146">
        <v>0.38469999999999999</v>
      </c>
      <c r="G30" s="243">
        <v>0.40810000000000002</v>
      </c>
      <c r="H30" s="146">
        <v>0.37309999999999999</v>
      </c>
      <c r="I30" s="28">
        <v>0.42309999999999998</v>
      </c>
      <c r="J30" s="146">
        <v>0.21029999999999999</v>
      </c>
      <c r="K30" s="146">
        <v>0.216</v>
      </c>
      <c r="L30" s="146">
        <v>0.23</v>
      </c>
      <c r="M30" s="147">
        <v>0.23100000000000001</v>
      </c>
      <c r="N30" s="146">
        <v>0.22789999999999999</v>
      </c>
      <c r="O30" s="21">
        <v>0.2457</v>
      </c>
      <c r="P30" s="241"/>
      <c r="Q30" s="241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/>
      <c r="E31" s="149">
        <v>0.48409999999999997</v>
      </c>
      <c r="F31" s="149">
        <v>0.48409999999999997</v>
      </c>
      <c r="G31" s="244">
        <v>0.51649999999999996</v>
      </c>
      <c r="H31" s="149">
        <v>0.25669999999999998</v>
      </c>
      <c r="I31" s="151">
        <v>0.28210000000000002</v>
      </c>
      <c r="J31" s="149">
        <v>0.27639999999999998</v>
      </c>
      <c r="K31" s="149">
        <v>0.28029999999999999</v>
      </c>
      <c r="L31" s="149">
        <v>0.29959999999999998</v>
      </c>
      <c r="M31" s="150">
        <v>0.25280000000000002</v>
      </c>
      <c r="N31" s="149">
        <v>0.25009999999999999</v>
      </c>
      <c r="O31" s="152">
        <v>0.27089999999999997</v>
      </c>
      <c r="P31" s="241"/>
      <c r="Q31" s="241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7.5899999999999995E-2</v>
      </c>
      <c r="E32" s="146">
        <v>7.3899999999999993E-2</v>
      </c>
      <c r="F32" s="146">
        <v>7.46E-2</v>
      </c>
      <c r="G32" s="243">
        <v>7.4099999999999999E-2</v>
      </c>
      <c r="H32" s="146">
        <v>0.24879999999999999</v>
      </c>
      <c r="I32" s="28">
        <v>0.26860000000000001</v>
      </c>
      <c r="J32" s="146">
        <v>0.19589999999999999</v>
      </c>
      <c r="K32" s="146">
        <v>0.1981</v>
      </c>
      <c r="L32" s="146">
        <v>0.21279999999999999</v>
      </c>
      <c r="M32" s="147">
        <v>0.32619999999999999</v>
      </c>
      <c r="N32" s="146">
        <v>0.33850000000000002</v>
      </c>
      <c r="O32" s="21">
        <v>0.35870000000000002</v>
      </c>
      <c r="P32" s="241"/>
      <c r="Q32" s="241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7.51E-2</v>
      </c>
      <c r="E33" s="149">
        <v>7.46E-2</v>
      </c>
      <c r="F33" s="149">
        <v>7.3300000000000004E-2</v>
      </c>
      <c r="G33" s="244">
        <v>7.3099999999999998E-2</v>
      </c>
      <c r="H33" s="149">
        <v>0.20399999999999999</v>
      </c>
      <c r="I33" s="151">
        <v>0.218</v>
      </c>
      <c r="J33" s="149">
        <v>0.24260000000000001</v>
      </c>
      <c r="K33" s="149">
        <v>0.23980000000000001</v>
      </c>
      <c r="L33" s="149">
        <v>0.26240000000000002</v>
      </c>
      <c r="M33" s="150">
        <v>0.26369999999999999</v>
      </c>
      <c r="N33" s="149">
        <v>0.26169999999999999</v>
      </c>
      <c r="O33" s="152">
        <v>0.27689999999999998</v>
      </c>
      <c r="P33" s="241"/>
      <c r="Q33" s="241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7.5999999999999998E-2</v>
      </c>
      <c r="E34" s="154">
        <v>7.5399999999999995E-2</v>
      </c>
      <c r="F34" s="154">
        <v>7.3700000000000002E-2</v>
      </c>
      <c r="G34" s="245">
        <v>7.5999999999999998E-2</v>
      </c>
      <c r="H34" s="154">
        <v>0.28699999999999998</v>
      </c>
      <c r="I34" s="156">
        <v>0.3125</v>
      </c>
      <c r="J34" s="154">
        <v>0.3745</v>
      </c>
      <c r="K34" s="154">
        <v>0.38009999999999999</v>
      </c>
      <c r="L34" s="154">
        <v>0.42349999999999999</v>
      </c>
      <c r="M34" s="155">
        <v>0.22220000000000001</v>
      </c>
      <c r="N34" s="154">
        <v>0.2203</v>
      </c>
      <c r="O34" s="157">
        <v>0.2369</v>
      </c>
      <c r="P34" s="241"/>
      <c r="Q34" s="241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88" t="s">
        <v>40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</row>
    <row r="37" spans="1:25" x14ac:dyDescent="0.25">
      <c r="A37" s="2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</row>
    <row r="38" spans="1:25" x14ac:dyDescent="0.25">
      <c r="A38" s="36"/>
      <c r="B38" s="98"/>
      <c r="C38" s="285" t="s">
        <v>28</v>
      </c>
      <c r="D38" s="286"/>
      <c r="E38" s="287"/>
      <c r="F38" s="285" t="s">
        <v>29</v>
      </c>
      <c r="G38" s="286"/>
      <c r="H38" s="287"/>
      <c r="I38" s="285" t="s">
        <v>30</v>
      </c>
      <c r="J38" s="286"/>
      <c r="K38" s="287"/>
      <c r="L38" s="285" t="s">
        <v>31</v>
      </c>
      <c r="M38" s="286"/>
      <c r="N38" s="287"/>
    </row>
    <row r="39" spans="1:25" x14ac:dyDescent="0.25">
      <c r="A39" s="36"/>
      <c r="B39" s="98"/>
      <c r="C39" s="116" t="s">
        <v>3</v>
      </c>
      <c r="D39" s="117" t="s">
        <v>4</v>
      </c>
      <c r="E39" s="205" t="s">
        <v>7</v>
      </c>
      <c r="F39" s="203" t="s">
        <v>20</v>
      </c>
      <c r="G39" s="204" t="s">
        <v>4</v>
      </c>
      <c r="H39" s="205" t="s">
        <v>7</v>
      </c>
      <c r="I39" s="203" t="s">
        <v>20</v>
      </c>
      <c r="J39" s="204" t="s">
        <v>4</v>
      </c>
      <c r="K39" s="205" t="s">
        <v>7</v>
      </c>
      <c r="L39" s="203" t="s">
        <v>20</v>
      </c>
      <c r="M39" s="204" t="s">
        <v>4</v>
      </c>
      <c r="N39" s="205" t="s">
        <v>7</v>
      </c>
    </row>
    <row r="40" spans="1:25" x14ac:dyDescent="0.25">
      <c r="A40" s="36"/>
      <c r="B40" s="16"/>
      <c r="C40" s="121">
        <v>0</v>
      </c>
      <c r="D40" s="138">
        <f>AVERAGE(D27:F27)</f>
        <v>7.453333333333334E-2</v>
      </c>
      <c r="E40" s="139">
        <f>STDEV(D27:F27)</f>
        <v>9.8657657246324594E-4</v>
      </c>
      <c r="F40" s="208">
        <f t="shared" ref="F40:F47" si="6">G13</f>
        <v>49</v>
      </c>
      <c r="G40" s="138">
        <f>AVERAGE(H27:I27)</f>
        <v>0.26155</v>
      </c>
      <c r="H40" s="139">
        <f>STDEV(H27:I27)</f>
        <v>2.1708178182426992E-2</v>
      </c>
      <c r="I40" s="208">
        <f t="shared" ref="I40:I47" si="7">J13</f>
        <v>57</v>
      </c>
      <c r="J40" s="138">
        <f t="shared" ref="J40:J47" si="8">AVERAGE(J27:L27)</f>
        <v>0.22966666666666669</v>
      </c>
      <c r="K40" s="139">
        <f t="shared" ref="K40:K47" si="9">STDEV(J27:L27)</f>
        <v>9.3221957356265355E-3</v>
      </c>
      <c r="L40" s="208">
        <f t="shared" ref="L40:L47" si="10">M13</f>
        <v>65</v>
      </c>
      <c r="M40" s="138">
        <f t="shared" ref="M40:M47" si="11">AVERAGE(M27:O27)</f>
        <v>0.33929999999999999</v>
      </c>
      <c r="N40" s="139">
        <f t="shared" ref="N40:N47" si="12">STDEV(M27:O27)</f>
        <v>1.4631814651641812E-2</v>
      </c>
    </row>
    <row r="41" spans="1:25" x14ac:dyDescent="0.25">
      <c r="A41" s="36"/>
      <c r="B41" s="16"/>
      <c r="C41" s="121">
        <v>75</v>
      </c>
      <c r="D41" s="138">
        <f>AVERAGE(D28:F28)</f>
        <v>0.16946666666666665</v>
      </c>
      <c r="E41" s="139">
        <f>STDEV(D28:F28)</f>
        <v>4.346646216720808E-3</v>
      </c>
      <c r="F41" s="208">
        <f t="shared" si="6"/>
        <v>50</v>
      </c>
      <c r="G41" s="138">
        <f t="shared" ref="G41:G47" si="13">AVERAGE(H28:I28)</f>
        <v>0.28470000000000001</v>
      </c>
      <c r="H41" s="139">
        <f t="shared" ref="H41:H47" si="14">STDEV(H28:I28)</f>
        <v>2.8425692603699221E-2</v>
      </c>
      <c r="I41" s="208">
        <f t="shared" si="7"/>
        <v>58</v>
      </c>
      <c r="J41" s="138">
        <f t="shared" si="8"/>
        <v>0.24150000000000002</v>
      </c>
      <c r="K41" s="139">
        <f t="shared" si="9"/>
        <v>1.0876120631916513E-2</v>
      </c>
      <c r="L41" s="208">
        <f t="shared" si="10"/>
        <v>66</v>
      </c>
      <c r="M41" s="138">
        <f t="shared" si="11"/>
        <v>0.28889999999999999</v>
      </c>
      <c r="N41" s="139">
        <f t="shared" si="12"/>
        <v>1.4174272468102201E-2</v>
      </c>
    </row>
    <row r="42" spans="1:25" x14ac:dyDescent="0.25">
      <c r="A42" s="36"/>
      <c r="B42" s="16"/>
      <c r="C42" s="121">
        <v>150</v>
      </c>
      <c r="D42" s="138">
        <f>AVERAGE(D29:F29)</f>
        <v>0.26896666666666669</v>
      </c>
      <c r="E42" s="139">
        <f>STDEV(D29:F29)</f>
        <v>8.3188540877535133E-3</v>
      </c>
      <c r="F42" s="208">
        <f t="shared" si="6"/>
        <v>51</v>
      </c>
      <c r="G42" s="138">
        <f t="shared" si="13"/>
        <v>0.28094999999999998</v>
      </c>
      <c r="H42" s="139">
        <f t="shared" si="14"/>
        <v>1.2091525958289965E-2</v>
      </c>
      <c r="I42" s="208">
        <f t="shared" si="7"/>
        <v>59</v>
      </c>
      <c r="J42" s="138">
        <f t="shared" si="8"/>
        <v>0.24003333333333332</v>
      </c>
      <c r="K42" s="139">
        <f t="shared" si="9"/>
        <v>1.2609652387490049E-2</v>
      </c>
      <c r="L42" s="208">
        <f t="shared" si="10"/>
        <v>67</v>
      </c>
      <c r="M42" s="138">
        <f t="shared" si="11"/>
        <v>0.24463333333333334</v>
      </c>
      <c r="N42" s="139">
        <f t="shared" si="12"/>
        <v>6.19865576825599E-3</v>
      </c>
    </row>
    <row r="43" spans="1:25" x14ac:dyDescent="0.25">
      <c r="A43" s="36"/>
      <c r="B43" s="16"/>
      <c r="C43" s="121">
        <v>225</v>
      </c>
      <c r="D43" s="138">
        <f>AVERAGE(D30:F30)</f>
        <v>0.37196666666666661</v>
      </c>
      <c r="E43" s="139">
        <f>STDEV(D30:F30)</f>
        <v>2.0012329532898793E-2</v>
      </c>
      <c r="F43" s="208">
        <f t="shared" si="6"/>
        <v>52</v>
      </c>
      <c r="G43" s="138">
        <f t="shared" si="13"/>
        <v>0.39810000000000001</v>
      </c>
      <c r="H43" s="139">
        <f t="shared" si="14"/>
        <v>3.5355339059327369E-2</v>
      </c>
      <c r="I43" s="208">
        <f t="shared" si="7"/>
        <v>60</v>
      </c>
      <c r="J43" s="138">
        <f t="shared" si="8"/>
        <v>0.21876666666666666</v>
      </c>
      <c r="K43" s="139">
        <f t="shared" si="9"/>
        <v>1.0137225129853513E-2</v>
      </c>
      <c r="L43" s="208">
        <f t="shared" si="10"/>
        <v>68</v>
      </c>
      <c r="M43" s="138">
        <f t="shared" si="11"/>
        <v>0.23486666666666667</v>
      </c>
      <c r="N43" s="139">
        <f t="shared" si="12"/>
        <v>9.5091184309237294E-3</v>
      </c>
    </row>
    <row r="44" spans="1:25" x14ac:dyDescent="0.25">
      <c r="A44" s="36"/>
      <c r="B44" s="16"/>
      <c r="C44" s="121">
        <v>300</v>
      </c>
      <c r="D44" s="138">
        <f>AVERAGE(D31:F31)</f>
        <v>0.48409999999999997</v>
      </c>
      <c r="E44" s="139">
        <f>STDEV(D31:F31)</f>
        <v>0</v>
      </c>
      <c r="F44" s="208">
        <f t="shared" si="6"/>
        <v>53</v>
      </c>
      <c r="G44" s="138">
        <f t="shared" si="13"/>
        <v>0.26939999999999997</v>
      </c>
      <c r="H44" s="139">
        <f t="shared" si="14"/>
        <v>1.7960512242138332E-2</v>
      </c>
      <c r="I44" s="208">
        <f t="shared" si="7"/>
        <v>61</v>
      </c>
      <c r="J44" s="138">
        <f t="shared" si="8"/>
        <v>0.28543333333333332</v>
      </c>
      <c r="K44" s="139">
        <f t="shared" si="9"/>
        <v>1.2422694286399116E-2</v>
      </c>
      <c r="L44" s="208">
        <f t="shared" si="10"/>
        <v>69</v>
      </c>
      <c r="M44" s="138">
        <f t="shared" si="11"/>
        <v>0.25793333333333335</v>
      </c>
      <c r="N44" s="139">
        <f t="shared" si="12"/>
        <v>1.131031977148891E-2</v>
      </c>
    </row>
    <row r="45" spans="1:25" x14ac:dyDescent="0.25">
      <c r="A45" s="36"/>
      <c r="B45" s="16"/>
      <c r="C45" s="125"/>
      <c r="D45" s="122"/>
      <c r="E45" s="123"/>
      <c r="F45" s="208">
        <f t="shared" si="6"/>
        <v>54</v>
      </c>
      <c r="G45" s="138">
        <f t="shared" si="13"/>
        <v>0.25869999999999999</v>
      </c>
      <c r="H45" s="139">
        <f t="shared" si="14"/>
        <v>1.400071426749365E-2</v>
      </c>
      <c r="I45" s="208">
        <f t="shared" si="7"/>
        <v>62</v>
      </c>
      <c r="J45" s="138">
        <f t="shared" si="8"/>
        <v>0.20226666666666668</v>
      </c>
      <c r="K45" s="139">
        <f t="shared" si="9"/>
        <v>9.1882170921965753E-3</v>
      </c>
      <c r="L45" s="208">
        <f t="shared" si="10"/>
        <v>70</v>
      </c>
      <c r="M45" s="138">
        <f t="shared" si="11"/>
        <v>0.34113333333333334</v>
      </c>
      <c r="N45" s="139">
        <f t="shared" si="12"/>
        <v>1.6409245361482465E-2</v>
      </c>
    </row>
    <row r="46" spans="1:25" x14ac:dyDescent="0.25">
      <c r="A46" s="36"/>
      <c r="B46" s="16"/>
      <c r="C46" s="125"/>
      <c r="D46" s="122"/>
      <c r="E46" s="123"/>
      <c r="F46" s="208">
        <f t="shared" si="6"/>
        <v>55</v>
      </c>
      <c r="G46" s="138">
        <f t="shared" si="13"/>
        <v>0.21099999999999999</v>
      </c>
      <c r="H46" s="139">
        <f t="shared" si="14"/>
        <v>9.8994949366116736E-3</v>
      </c>
      <c r="I46" s="208">
        <f t="shared" si="7"/>
        <v>63</v>
      </c>
      <c r="J46" s="138">
        <f t="shared" si="8"/>
        <v>0.24826666666666672</v>
      </c>
      <c r="K46" s="139">
        <f t="shared" si="9"/>
        <v>1.2319632029136808E-2</v>
      </c>
      <c r="L46" s="208">
        <f t="shared" si="10"/>
        <v>71</v>
      </c>
      <c r="M46" s="138">
        <f t="shared" si="11"/>
        <v>0.26743333333333336</v>
      </c>
      <c r="N46" s="139">
        <f t="shared" si="12"/>
        <v>8.2591363551725687E-3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56</v>
      </c>
      <c r="G47" s="140">
        <f t="shared" si="13"/>
        <v>0.29974999999999996</v>
      </c>
      <c r="H47" s="141">
        <f t="shared" si="14"/>
        <v>1.8031222920256978E-2</v>
      </c>
      <c r="I47" s="129">
        <f t="shared" si="7"/>
        <v>64</v>
      </c>
      <c r="J47" s="140">
        <f t="shared" si="8"/>
        <v>0.39269999999999999</v>
      </c>
      <c r="K47" s="141">
        <f t="shared" si="9"/>
        <v>2.6820141684935215E-2</v>
      </c>
      <c r="L47" s="129">
        <f t="shared" si="10"/>
        <v>72</v>
      </c>
      <c r="M47" s="140">
        <f t="shared" si="11"/>
        <v>0.22646666666666668</v>
      </c>
      <c r="N47" s="141">
        <f t="shared" si="12"/>
        <v>9.085336170628653E-3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88" t="s">
        <v>58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</row>
    <row r="50" spans="1:18" x14ac:dyDescent="0.25">
      <c r="A50" s="2"/>
      <c r="B50" s="10" t="s">
        <v>128</v>
      </c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208">
        <f>F40</f>
        <v>49</v>
      </c>
      <c r="G53" s="165">
        <f t="shared" ref="G53:G60" si="15">(G40-$D$40)</f>
        <v>0.18701666666666666</v>
      </c>
      <c r="H53" s="131"/>
      <c r="I53" s="208">
        <f>I40</f>
        <v>57</v>
      </c>
      <c r="J53" s="165">
        <f t="shared" ref="J53:J60" si="16">(J40-$D$40)</f>
        <v>0.15513333333333335</v>
      </c>
      <c r="K53" s="131"/>
      <c r="L53" s="208">
        <f>L40</f>
        <v>65</v>
      </c>
      <c r="M53" s="165">
        <f t="shared" ref="M53:M60" si="17">(M40-$D$40)</f>
        <v>0.26476666666666665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9.4933333333333314E-2</v>
      </c>
      <c r="E54" s="131"/>
      <c r="F54" s="208">
        <f t="shared" ref="F54:F60" si="18">F41</f>
        <v>50</v>
      </c>
      <c r="G54" s="138">
        <f t="shared" si="15"/>
        <v>0.21016666666666667</v>
      </c>
      <c r="H54" s="131"/>
      <c r="I54" s="208">
        <f t="shared" ref="I54:I60" si="19">I41</f>
        <v>58</v>
      </c>
      <c r="J54" s="138">
        <f t="shared" si="16"/>
        <v>0.16696666666666668</v>
      </c>
      <c r="K54" s="131"/>
      <c r="L54" s="208">
        <f t="shared" ref="L54:L60" si="20">L41</f>
        <v>66</v>
      </c>
      <c r="M54" s="138">
        <f t="shared" si="17"/>
        <v>0.21436666666666665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0.19443333333333335</v>
      </c>
      <c r="E55" s="131"/>
      <c r="F55" s="208">
        <f t="shared" si="18"/>
        <v>51</v>
      </c>
      <c r="G55" s="138">
        <f t="shared" si="15"/>
        <v>0.20641666666666664</v>
      </c>
      <c r="H55" s="131"/>
      <c r="I55" s="208">
        <f t="shared" si="19"/>
        <v>59</v>
      </c>
      <c r="J55" s="138">
        <f t="shared" si="16"/>
        <v>0.16549999999999998</v>
      </c>
      <c r="K55" s="131"/>
      <c r="L55" s="208">
        <f t="shared" si="20"/>
        <v>67</v>
      </c>
      <c r="M55" s="138">
        <f t="shared" si="17"/>
        <v>0.1701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0.29743333333333327</v>
      </c>
      <c r="E56" s="131"/>
      <c r="F56" s="208">
        <f t="shared" si="18"/>
        <v>52</v>
      </c>
      <c r="G56" s="138">
        <f t="shared" si="15"/>
        <v>0.32356666666666667</v>
      </c>
      <c r="H56" s="131"/>
      <c r="I56" s="208">
        <f t="shared" si="19"/>
        <v>60</v>
      </c>
      <c r="J56" s="138">
        <f t="shared" si="16"/>
        <v>0.14423333333333332</v>
      </c>
      <c r="K56" s="131"/>
      <c r="L56" s="208">
        <f t="shared" si="20"/>
        <v>68</v>
      </c>
      <c r="M56" s="138">
        <f t="shared" si="17"/>
        <v>0.16033333333333333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0.40956666666666663</v>
      </c>
      <c r="E57" s="131"/>
      <c r="F57" s="208">
        <f t="shared" si="18"/>
        <v>53</v>
      </c>
      <c r="G57" s="138">
        <f t="shared" si="15"/>
        <v>0.19486666666666663</v>
      </c>
      <c r="H57" s="131"/>
      <c r="I57" s="208">
        <f t="shared" si="19"/>
        <v>61</v>
      </c>
      <c r="J57" s="138">
        <f t="shared" si="16"/>
        <v>0.21089999999999998</v>
      </c>
      <c r="K57" s="131"/>
      <c r="L57" s="208">
        <f t="shared" si="20"/>
        <v>69</v>
      </c>
      <c r="M57" s="138">
        <f t="shared" si="17"/>
        <v>0.18340000000000001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08">
        <f t="shared" si="18"/>
        <v>54</v>
      </c>
      <c r="G58" s="138">
        <f t="shared" si="15"/>
        <v>0.18416666666666665</v>
      </c>
      <c r="H58" s="131"/>
      <c r="I58" s="208">
        <f t="shared" si="19"/>
        <v>62</v>
      </c>
      <c r="J58" s="138">
        <f t="shared" si="16"/>
        <v>0.12773333333333334</v>
      </c>
      <c r="K58" s="131"/>
      <c r="L58" s="208">
        <f t="shared" si="20"/>
        <v>70</v>
      </c>
      <c r="M58" s="138">
        <f t="shared" si="17"/>
        <v>0.2666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08">
        <f t="shared" si="18"/>
        <v>55</v>
      </c>
      <c r="G59" s="138">
        <f t="shared" si="15"/>
        <v>0.13646666666666665</v>
      </c>
      <c r="H59" s="131"/>
      <c r="I59" s="208">
        <f t="shared" si="19"/>
        <v>63</v>
      </c>
      <c r="J59" s="138">
        <f t="shared" si="16"/>
        <v>0.17373333333333338</v>
      </c>
      <c r="K59" s="131"/>
      <c r="L59" s="208">
        <f t="shared" si="20"/>
        <v>71</v>
      </c>
      <c r="M59" s="138">
        <f t="shared" si="17"/>
        <v>0.19290000000000002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56</v>
      </c>
      <c r="G60" s="140">
        <f t="shared" si="15"/>
        <v>0.22521666666666662</v>
      </c>
      <c r="H60" s="133"/>
      <c r="I60" s="129">
        <f t="shared" si="19"/>
        <v>64</v>
      </c>
      <c r="J60" s="140">
        <f t="shared" si="16"/>
        <v>0.31816666666666665</v>
      </c>
      <c r="K60" s="133"/>
      <c r="L60" s="129">
        <f t="shared" si="20"/>
        <v>72</v>
      </c>
      <c r="M60" s="140">
        <f t="shared" si="17"/>
        <v>0.15193333333333334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88" t="s">
        <v>41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1.4E-3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-5.1000000000000004E-3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206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206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81" t="s">
        <v>42</v>
      </c>
      <c r="C84" s="282"/>
      <c r="D84" s="282"/>
      <c r="E84" s="282"/>
      <c r="F84" s="282"/>
      <c r="G84" s="282"/>
      <c r="H84" s="282"/>
      <c r="I84" s="282"/>
      <c r="J84" s="28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201"/>
      <c r="E85" s="219" t="s">
        <v>142</v>
      </c>
      <c r="F85" s="109" t="s">
        <v>11</v>
      </c>
      <c r="I85" s="164"/>
      <c r="J85" s="164"/>
      <c r="L85" s="201"/>
      <c r="N85" s="201"/>
    </row>
    <row r="86" spans="1:18" x14ac:dyDescent="0.25">
      <c r="A86" s="95"/>
      <c r="B86" s="110">
        <v>0</v>
      </c>
      <c r="C86" s="48">
        <f>(D53-$L$68)/$L$67</f>
        <v>3.6428571428571432</v>
      </c>
      <c r="D86" s="111"/>
      <c r="E86" s="171">
        <v>49</v>
      </c>
      <c r="F86" s="48">
        <f t="shared" ref="F86:F93" si="21">(G53-$L$68)/$L$67</f>
        <v>137.22619047619048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71.452380952380935</v>
      </c>
      <c r="D87" s="111"/>
      <c r="E87" s="171">
        <v>50</v>
      </c>
      <c r="F87" s="48">
        <f t="shared" si="21"/>
        <v>153.76190476190476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142.52380952380952</v>
      </c>
      <c r="D88" s="111"/>
      <c r="E88" s="171">
        <v>51</v>
      </c>
      <c r="F88" s="48">
        <f t="shared" si="21"/>
        <v>151.08333333333331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216.09523809523805</v>
      </c>
      <c r="D89" s="111"/>
      <c r="E89" s="171">
        <v>52</v>
      </c>
      <c r="F89" s="48">
        <f t="shared" si="21"/>
        <v>234.76190476190476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296.19047619047615</v>
      </c>
      <c r="D90" s="111"/>
      <c r="E90" s="171">
        <v>53</v>
      </c>
      <c r="F90" s="48">
        <f t="shared" si="21"/>
        <v>142.83333333333331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171">
        <v>54</v>
      </c>
      <c r="F91" s="48">
        <f t="shared" si="21"/>
        <v>135.19047619047618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171">
        <v>55</v>
      </c>
      <c r="F92" s="48">
        <f t="shared" si="21"/>
        <v>101.11904761904761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171">
        <v>56</v>
      </c>
      <c r="F93" s="48">
        <f t="shared" si="21"/>
        <v>164.51190476190473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171">
        <v>57</v>
      </c>
      <c r="F94" s="48">
        <f t="shared" ref="F94:F101" si="22">(J53-$L$68)/$L$67</f>
        <v>114.45238095238096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171">
        <v>58</v>
      </c>
      <c r="F95" s="48">
        <f t="shared" si="22"/>
        <v>122.90476190476191</v>
      </c>
      <c r="I95" s="113"/>
      <c r="J95" s="113"/>
      <c r="L95" s="18"/>
      <c r="N95" s="18"/>
    </row>
    <row r="96" spans="1:18" x14ac:dyDescent="0.25">
      <c r="A96" s="95"/>
      <c r="E96" s="171">
        <v>59</v>
      </c>
      <c r="F96" s="48">
        <f t="shared" si="22"/>
        <v>121.85714285714283</v>
      </c>
      <c r="I96" s="113"/>
      <c r="J96" s="113"/>
    </row>
    <row r="97" spans="1:10" x14ac:dyDescent="0.25">
      <c r="E97" s="171">
        <v>60</v>
      </c>
      <c r="F97" s="48">
        <f t="shared" si="22"/>
        <v>106.66666666666666</v>
      </c>
      <c r="I97" s="113"/>
      <c r="J97" s="113"/>
    </row>
    <row r="98" spans="1:10" x14ac:dyDescent="0.25">
      <c r="E98" s="171">
        <v>61</v>
      </c>
      <c r="F98" s="48">
        <f t="shared" si="22"/>
        <v>154.28571428571428</v>
      </c>
    </row>
    <row r="99" spans="1:10" x14ac:dyDescent="0.25">
      <c r="E99" s="171">
        <v>62</v>
      </c>
      <c r="F99" s="48">
        <f t="shared" si="22"/>
        <v>94.88095238095238</v>
      </c>
    </row>
    <row r="100" spans="1:10" x14ac:dyDescent="0.25">
      <c r="E100" s="171">
        <v>63</v>
      </c>
      <c r="F100" s="48">
        <f t="shared" si="22"/>
        <v>127.73809523809527</v>
      </c>
    </row>
    <row r="101" spans="1:10" x14ac:dyDescent="0.25">
      <c r="E101" s="171">
        <v>64</v>
      </c>
      <c r="F101" s="48">
        <f t="shared" si="22"/>
        <v>230.9047619047619</v>
      </c>
    </row>
    <row r="102" spans="1:10" x14ac:dyDescent="0.25">
      <c r="E102" s="171">
        <v>65</v>
      </c>
      <c r="F102" s="48">
        <f t="shared" ref="F102:F109" si="23">(M53-$L$68)/$L$67</f>
        <v>192.76190476190476</v>
      </c>
    </row>
    <row r="103" spans="1:10" x14ac:dyDescent="0.25">
      <c r="E103" s="171">
        <v>66</v>
      </c>
      <c r="F103" s="48">
        <f t="shared" si="23"/>
        <v>156.76190476190476</v>
      </c>
    </row>
    <row r="104" spans="1:10" x14ac:dyDescent="0.25">
      <c r="E104" s="171">
        <v>67</v>
      </c>
      <c r="F104" s="48">
        <f t="shared" si="23"/>
        <v>125.14285714285714</v>
      </c>
    </row>
    <row r="105" spans="1:10" x14ac:dyDescent="0.25">
      <c r="E105" s="171">
        <v>68</v>
      </c>
      <c r="F105" s="48">
        <f t="shared" si="23"/>
        <v>118.16666666666666</v>
      </c>
    </row>
    <row r="106" spans="1:10" x14ac:dyDescent="0.25">
      <c r="E106" s="171">
        <v>69</v>
      </c>
      <c r="F106" s="48">
        <f t="shared" si="23"/>
        <v>134.64285714285714</v>
      </c>
    </row>
    <row r="107" spans="1:10" x14ac:dyDescent="0.25">
      <c r="E107" s="171">
        <v>70</v>
      </c>
      <c r="F107" s="48">
        <f t="shared" si="23"/>
        <v>194.07142857142858</v>
      </c>
    </row>
    <row r="108" spans="1:10" x14ac:dyDescent="0.25">
      <c r="E108" s="171">
        <v>71</v>
      </c>
      <c r="F108" s="48">
        <f t="shared" si="23"/>
        <v>141.42857142857144</v>
      </c>
    </row>
    <row r="109" spans="1:10" x14ac:dyDescent="0.25">
      <c r="E109" s="171">
        <v>72</v>
      </c>
      <c r="F109" s="48">
        <f t="shared" si="23"/>
        <v>112.16666666666667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e9322675-4e6c-4dcb-b08b-f40420b09916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Data</vt:lpstr>
      <vt:lpstr>RI, nD</vt:lpstr>
      <vt:lpstr>BG, Plate 1</vt:lpstr>
      <vt:lpstr>BG, Plate 2</vt:lpstr>
      <vt:lpstr>BG, Plate 3</vt:lpstr>
      <vt:lpstr>BG, Plate 4</vt:lpstr>
      <vt:lpstr>FAN, Plate 1</vt:lpstr>
      <vt:lpstr>FAN, Plate 2</vt:lpstr>
      <vt:lpstr>FAN, Plate 3</vt:lpstr>
      <vt:lpstr>FAN, Plate 4</vt:lpstr>
      <vt:lpstr>SP 1-2</vt:lpstr>
      <vt:lpstr>SP 3-4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