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FAN, Plate 1" sheetId="6" r:id="rId5"/>
    <sheet name="FAN, Plate 2" sheetId="16" r:id="rId6"/>
    <sheet name="SP, %" sheetId="8" r:id="rId7"/>
  </sheets>
  <definedNames>
    <definedName name="_xlnm.Print_Area" localSheetId="0">Data!$I$40:$S$56</definedName>
    <definedName name="_xlnm.Print_Area" localSheetId="4">'FAN, Plate 1'!$A$1:$T$96</definedName>
  </definedNames>
  <calcPr calcId="162913"/>
</workbook>
</file>

<file path=xl/calcChain.xml><?xml version="1.0" encoding="utf-8"?>
<calcChain xmlns="http://schemas.openxmlformats.org/spreadsheetml/2006/main">
  <c r="H47" i="3" l="1"/>
  <c r="F35" i="4" l="1"/>
  <c r="H35" i="4" s="1"/>
  <c r="F36" i="4"/>
  <c r="F37" i="4"/>
  <c r="F38" i="4"/>
  <c r="F39" i="4"/>
  <c r="F40" i="4"/>
  <c r="F41" i="4"/>
  <c r="F42" i="4"/>
  <c r="F43" i="4"/>
  <c r="F44" i="4"/>
  <c r="F45" i="4"/>
  <c r="G45" i="4" s="1"/>
  <c r="F46" i="4"/>
  <c r="G46" i="4" s="1"/>
  <c r="F47" i="4"/>
  <c r="H47" i="4" s="1"/>
  <c r="F48" i="4"/>
  <c r="F49" i="4"/>
  <c r="F50" i="4"/>
  <c r="F51" i="4"/>
  <c r="F52" i="4"/>
  <c r="F53" i="4"/>
  <c r="F54" i="4"/>
  <c r="F55" i="4"/>
  <c r="F56" i="4"/>
  <c r="F57" i="4"/>
  <c r="G57" i="4" s="1"/>
  <c r="F58" i="4"/>
  <c r="G58" i="4" s="1"/>
  <c r="F59" i="4"/>
  <c r="G59" i="4" s="1"/>
  <c r="F60" i="4"/>
  <c r="F61" i="4"/>
  <c r="F62" i="4"/>
  <c r="F63" i="4"/>
  <c r="F64" i="4"/>
  <c r="E35" i="4"/>
  <c r="E36" i="4"/>
  <c r="E37" i="4"/>
  <c r="H37" i="4" s="1"/>
  <c r="E38" i="4"/>
  <c r="H38" i="4" s="1"/>
  <c r="E39" i="4"/>
  <c r="E40" i="4"/>
  <c r="E41" i="4"/>
  <c r="H41" i="4" s="1"/>
  <c r="E42" i="4"/>
  <c r="H42" i="4" s="1"/>
  <c r="E43" i="4"/>
  <c r="H43" i="4" s="1"/>
  <c r="E44" i="4"/>
  <c r="E45" i="4"/>
  <c r="E46" i="4"/>
  <c r="E47" i="4"/>
  <c r="E48" i="4"/>
  <c r="E49" i="4"/>
  <c r="E50" i="4"/>
  <c r="H50" i="4" s="1"/>
  <c r="E51" i="4"/>
  <c r="E52" i="4"/>
  <c r="H52" i="4" s="1"/>
  <c r="E53" i="4"/>
  <c r="H53" i="4" s="1"/>
  <c r="E54" i="4"/>
  <c r="H54" i="4" s="1"/>
  <c r="E55" i="4"/>
  <c r="H55" i="4" s="1"/>
  <c r="E56" i="4"/>
  <c r="E57" i="4"/>
  <c r="E58" i="4"/>
  <c r="E59" i="4"/>
  <c r="E60" i="4"/>
  <c r="E61" i="4"/>
  <c r="E62" i="4"/>
  <c r="H62" i="4" s="1"/>
  <c r="E63" i="4"/>
  <c r="H63" i="4" s="1"/>
  <c r="E64" i="4"/>
  <c r="H64" i="4" s="1"/>
  <c r="H46" i="4"/>
  <c r="H36" i="4"/>
  <c r="H39" i="4"/>
  <c r="H40" i="4"/>
  <c r="H48" i="4"/>
  <c r="H49" i="4"/>
  <c r="H51" i="4"/>
  <c r="H56" i="4"/>
  <c r="H58" i="4"/>
  <c r="H59" i="4"/>
  <c r="H60" i="4"/>
  <c r="H61" i="4"/>
  <c r="G36" i="4"/>
  <c r="G37" i="4"/>
  <c r="G38" i="4"/>
  <c r="G39" i="4"/>
  <c r="G40" i="4"/>
  <c r="G41" i="4"/>
  <c r="G42" i="4"/>
  <c r="G43" i="4"/>
  <c r="G44" i="4"/>
  <c r="G48" i="4"/>
  <c r="G49" i="4"/>
  <c r="G50" i="4"/>
  <c r="G51" i="4"/>
  <c r="G52" i="4"/>
  <c r="G53" i="4"/>
  <c r="G54" i="4"/>
  <c r="G55" i="4"/>
  <c r="G56" i="4"/>
  <c r="G60" i="4"/>
  <c r="G61" i="4"/>
  <c r="G62" i="4"/>
  <c r="G63" i="4"/>
  <c r="G64" i="4" l="1"/>
  <c r="H45" i="4"/>
  <c r="G47" i="4"/>
  <c r="G35" i="4"/>
  <c r="H57" i="4"/>
  <c r="H44" i="4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86" i="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86" i="16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89" i="15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5" i="3"/>
  <c r="E106" i="3"/>
  <c r="E107" i="3"/>
  <c r="E108" i="3"/>
  <c r="E109" i="3"/>
  <c r="E110" i="3"/>
  <c r="E111" i="3"/>
  <c r="E112" i="3"/>
  <c r="E89" i="3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E26" i="4"/>
  <c r="L26" i="4" s="1"/>
  <c r="F26" i="4"/>
  <c r="E27" i="4"/>
  <c r="L27" i="4" s="1"/>
  <c r="F27" i="4"/>
  <c r="E28" i="4"/>
  <c r="F28" i="4"/>
  <c r="M28" i="4" s="1"/>
  <c r="E29" i="4"/>
  <c r="F29" i="4"/>
  <c r="M29" i="4" s="1"/>
  <c r="E30" i="4"/>
  <c r="L30" i="4" s="1"/>
  <c r="F30" i="4"/>
  <c r="M30" i="4" s="1"/>
  <c r="E31" i="4"/>
  <c r="L31" i="4" s="1"/>
  <c r="F31" i="4"/>
  <c r="E32" i="4"/>
  <c r="L32" i="4" s="1"/>
  <c r="F32" i="4"/>
  <c r="M32" i="4" s="1"/>
  <c r="E33" i="4"/>
  <c r="L33" i="4" s="1"/>
  <c r="F33" i="4"/>
  <c r="E34" i="4"/>
  <c r="F34" i="4"/>
  <c r="M34" i="4" s="1"/>
  <c r="L35" i="4"/>
  <c r="M35" i="4"/>
  <c r="M36" i="4"/>
  <c r="L37" i="4"/>
  <c r="M37" i="4"/>
  <c r="L38" i="4"/>
  <c r="L39" i="4"/>
  <c r="M39" i="4"/>
  <c r="L40" i="4"/>
  <c r="M40" i="4"/>
  <c r="L41" i="4"/>
  <c r="M41" i="4"/>
  <c r="M42" i="4"/>
  <c r="L45" i="4"/>
  <c r="M45" i="4"/>
  <c r="M46" i="4"/>
  <c r="M47" i="4"/>
  <c r="M48" i="4"/>
  <c r="M49" i="4"/>
  <c r="L51" i="4"/>
  <c r="L52" i="4"/>
  <c r="L53" i="4"/>
  <c r="M53" i="4"/>
  <c r="L54" i="4"/>
  <c r="M54" i="4"/>
  <c r="M55" i="4"/>
  <c r="M56" i="4"/>
  <c r="L57" i="4"/>
  <c r="M57" i="4"/>
  <c r="M58" i="4"/>
  <c r="L59" i="4"/>
  <c r="M59" i="4"/>
  <c r="M60" i="4"/>
  <c r="L61" i="4"/>
  <c r="M62" i="4"/>
  <c r="M63" i="4"/>
  <c r="L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L20" i="4"/>
  <c r="M25" i="4"/>
  <c r="M26" i="4"/>
  <c r="M31" i="4"/>
  <c r="M33" i="4"/>
  <c r="M38" i="4"/>
  <c r="M43" i="4"/>
  <c r="L44" i="4"/>
  <c r="M44" i="4"/>
  <c r="L50" i="4"/>
  <c r="L56" i="4"/>
  <c r="L62" i="4"/>
  <c r="L63" i="4"/>
  <c r="L66" i="4"/>
  <c r="M66" i="4"/>
  <c r="L67" i="4"/>
  <c r="M67" i="4"/>
  <c r="N67" i="4" s="1"/>
  <c r="O67" i="4"/>
  <c r="L68" i="4"/>
  <c r="M68" i="4"/>
  <c r="N68" i="4" s="1"/>
  <c r="L69" i="4"/>
  <c r="N69" i="4" s="1"/>
  <c r="M69" i="4"/>
  <c r="L70" i="4"/>
  <c r="M72" i="4"/>
  <c r="L73" i="4"/>
  <c r="L74" i="4"/>
  <c r="O74" i="4" s="1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E17" i="4"/>
  <c r="L17" i="4" s="1"/>
  <c r="M50" i="4" l="1"/>
  <c r="O50" i="4" s="1"/>
  <c r="O38" i="4"/>
  <c r="O32" i="4"/>
  <c r="G29" i="4"/>
  <c r="G25" i="4"/>
  <c r="N32" i="4"/>
  <c r="G17" i="4"/>
  <c r="M17" i="4"/>
  <c r="L43" i="4"/>
  <c r="O43" i="4" s="1"/>
  <c r="L42" i="4"/>
  <c r="N42" i="4" s="1"/>
  <c r="N50" i="4"/>
  <c r="N38" i="4"/>
  <c r="L25" i="4"/>
  <c r="O25" i="4" s="1"/>
  <c r="H18" i="4"/>
  <c r="G27" i="4"/>
  <c r="H17" i="4"/>
  <c r="G18" i="4"/>
  <c r="M61" i="4"/>
  <c r="O61" i="4" s="1"/>
  <c r="M52" i="4"/>
  <c r="O52" i="4" s="1"/>
  <c r="N44" i="4"/>
  <c r="N37" i="4"/>
  <c r="M27" i="4"/>
  <c r="N27" i="4" s="1"/>
  <c r="G22" i="4"/>
  <c r="L36" i="4"/>
  <c r="N36" i="4" s="1"/>
  <c r="H33" i="4"/>
  <c r="G31" i="4"/>
  <c r="H27" i="4"/>
  <c r="H25" i="4"/>
  <c r="N20" i="4"/>
  <c r="N104" i="4"/>
  <c r="N87" i="4"/>
  <c r="O112" i="4"/>
  <c r="N97" i="4"/>
  <c r="N80" i="4"/>
  <c r="N109" i="4"/>
  <c r="N105" i="4"/>
  <c r="M94" i="4"/>
  <c r="O92" i="4"/>
  <c r="M91" i="4"/>
  <c r="N91" i="4" s="1"/>
  <c r="M88" i="4"/>
  <c r="O88" i="4" s="1"/>
  <c r="N88" i="4"/>
  <c r="O85" i="4"/>
  <c r="O82" i="4"/>
  <c r="M81" i="4"/>
  <c r="N81" i="4" s="1"/>
  <c r="M79" i="4"/>
  <c r="O79" i="4" s="1"/>
  <c r="N76" i="4"/>
  <c r="N73" i="4"/>
  <c r="N70" i="4"/>
  <c r="O68" i="4"/>
  <c r="M64" i="4"/>
  <c r="O64" i="4" s="1"/>
  <c r="N62" i="4"/>
  <c r="O56" i="4"/>
  <c r="M51" i="4"/>
  <c r="N51" i="4" s="1"/>
  <c r="O40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N85" i="4"/>
  <c r="N82" i="4"/>
  <c r="L78" i="4"/>
  <c r="O78" i="4" s="1"/>
  <c r="O76" i="4"/>
  <c r="N74" i="4"/>
  <c r="L72" i="4"/>
  <c r="O70" i="4"/>
  <c r="L60" i="4"/>
  <c r="N60" i="4" s="1"/>
  <c r="L58" i="4"/>
  <c r="N56" i="4"/>
  <c r="L55" i="4"/>
  <c r="N55" i="4" s="1"/>
  <c r="L49" i="4"/>
  <c r="O49" i="4" s="1"/>
  <c r="L48" i="4"/>
  <c r="O48" i="4" s="1"/>
  <c r="L46" i="4"/>
  <c r="O46" i="4" s="1"/>
  <c r="N46" i="4"/>
  <c r="N40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O77" i="4"/>
  <c r="N23" i="4"/>
  <c r="O23" i="4"/>
  <c r="H29" i="4"/>
  <c r="H23" i="4"/>
  <c r="N108" i="4"/>
  <c r="L101" i="4"/>
  <c r="N90" i="4"/>
  <c r="L83" i="4"/>
  <c r="N72" i="4"/>
  <c r="L65" i="4"/>
  <c r="N54" i="4"/>
  <c r="L47" i="4"/>
  <c r="L29" i="4"/>
  <c r="N18" i="4"/>
  <c r="G23" i="4"/>
  <c r="O28" i="4"/>
  <c r="N93" i="4"/>
  <c r="N75" i="4"/>
  <c r="N57" i="4"/>
  <c r="N39" i="4"/>
  <c r="N21" i="4"/>
  <c r="N96" i="4"/>
  <c r="N78" i="4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N61" i="4" l="1"/>
  <c r="G53" i="2" s="1"/>
  <c r="N64" i="4"/>
  <c r="G56" i="2" s="1"/>
  <c r="N43" i="4"/>
  <c r="G35" i="2" s="1"/>
  <c r="O36" i="4"/>
  <c r="N52" i="4"/>
  <c r="G44" i="2" s="1"/>
  <c r="N25" i="4"/>
  <c r="G17" i="2" s="1"/>
  <c r="O42" i="4"/>
  <c r="O51" i="4"/>
  <c r="O27" i="4"/>
  <c r="N79" i="4"/>
  <c r="O81" i="4"/>
  <c r="O94" i="4"/>
  <c r="N94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O65" i="4"/>
  <c r="N29" i="4"/>
  <c r="G21" i="2" s="1"/>
  <c r="O29" i="4"/>
  <c r="N83" i="4"/>
  <c r="O83" i="4"/>
  <c r="O101" i="4"/>
  <c r="N101" i="4"/>
  <c r="G33" i="2"/>
  <c r="G34" i="2"/>
  <c r="G36" i="2"/>
  <c r="G37" i="2"/>
  <c r="G38" i="2"/>
  <c r="G42" i="2"/>
  <c r="G43" i="2"/>
  <c r="G45" i="2"/>
  <c r="G46" i="2"/>
  <c r="G47" i="2"/>
  <c r="G48" i="2"/>
  <c r="G49" i="2"/>
  <c r="G51" i="2"/>
  <c r="G52" i="2"/>
  <c r="G54" i="2"/>
  <c r="G55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N47" i="16" l="1"/>
  <c r="M47" i="16"/>
  <c r="L47" i="16"/>
  <c r="L60" i="16" s="1"/>
  <c r="K47" i="16"/>
  <c r="J47" i="16"/>
  <c r="I47" i="16"/>
  <c r="I60" i="16" s="1"/>
  <c r="H47" i="16"/>
  <c r="G47" i="16"/>
  <c r="F47" i="16"/>
  <c r="F60" i="16" s="1"/>
  <c r="N46" i="16"/>
  <c r="M46" i="16"/>
  <c r="M59" i="16" s="1"/>
  <c r="G108" i="16" s="1"/>
  <c r="I55" i="2" s="1"/>
  <c r="L46" i="16"/>
  <c r="L59" i="16" s="1"/>
  <c r="K46" i="16"/>
  <c r="J46" i="16"/>
  <c r="I46" i="16"/>
  <c r="I59" i="16" s="1"/>
  <c r="H46" i="16"/>
  <c r="G46" i="16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F45" i="16"/>
  <c r="F58" i="16" s="1"/>
  <c r="N44" i="16"/>
  <c r="M44" i="16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L43" i="16"/>
  <c r="L56" i="16" s="1"/>
  <c r="K43" i="16"/>
  <c r="J43" i="16"/>
  <c r="J56" i="16" s="1"/>
  <c r="G97" i="16" s="1"/>
  <c r="I44" i="2" s="1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J55" i="16" s="1"/>
  <c r="G96" i="16" s="1"/>
  <c r="I43" i="2" s="1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I40" i="16"/>
  <c r="I53" i="16" s="1"/>
  <c r="H40" i="16"/>
  <c r="G40" i="16"/>
  <c r="F40" i="16"/>
  <c r="F53" i="16" s="1"/>
  <c r="E40" i="16"/>
  <c r="D40" i="16"/>
  <c r="J59" i="16" s="1"/>
  <c r="G100" i="16" s="1"/>
  <c r="I47" i="2" s="1"/>
  <c r="N50" i="15"/>
  <c r="M50" i="15"/>
  <c r="M63" i="15" s="1"/>
  <c r="G112" i="15" s="1"/>
  <c r="H56" i="2" s="1"/>
  <c r="L50" i="15"/>
  <c r="L63" i="15" s="1"/>
  <c r="K50" i="15"/>
  <c r="J50" i="15"/>
  <c r="I50" i="15"/>
  <c r="I63" i="15" s="1"/>
  <c r="H50" i="15"/>
  <c r="G50" i="15"/>
  <c r="G63" i="15" s="1"/>
  <c r="G96" i="15" s="1"/>
  <c r="H40" i="2" s="1"/>
  <c r="F50" i="15"/>
  <c r="F63" i="15" s="1"/>
  <c r="N49" i="15"/>
  <c r="M49" i="15"/>
  <c r="M62" i="15" s="1"/>
  <c r="G111" i="15" s="1"/>
  <c r="H55" i="2" s="1"/>
  <c r="L49" i="15"/>
  <c r="L62" i="15" s="1"/>
  <c r="K49" i="15"/>
  <c r="J49" i="15"/>
  <c r="J62" i="15" s="1"/>
  <c r="G103" i="15" s="1"/>
  <c r="H47" i="2" s="1"/>
  <c r="I49" i="15"/>
  <c r="I62" i="15" s="1"/>
  <c r="H49" i="15"/>
  <c r="G49" i="15"/>
  <c r="F49" i="15"/>
  <c r="F62" i="15" s="1"/>
  <c r="N48" i="15"/>
  <c r="M48" i="15"/>
  <c r="M61" i="15" s="1"/>
  <c r="G110" i="15" s="1"/>
  <c r="H54" i="2" s="1"/>
  <c r="L48" i="15"/>
  <c r="L61" i="15" s="1"/>
  <c r="K48" i="15"/>
  <c r="J48" i="15"/>
  <c r="J61" i="15" s="1"/>
  <c r="G102" i="15" s="1"/>
  <c r="H46" i="2" s="1"/>
  <c r="I48" i="15"/>
  <c r="I61" i="15" s="1"/>
  <c r="H48" i="15"/>
  <c r="G48" i="15"/>
  <c r="G61" i="15" s="1"/>
  <c r="G94" i="15" s="1"/>
  <c r="H38" i="2" s="1"/>
  <c r="F48" i="15"/>
  <c r="F61" i="15" s="1"/>
  <c r="N47" i="15"/>
  <c r="M47" i="15"/>
  <c r="L47" i="15"/>
  <c r="L60" i="15" s="1"/>
  <c r="K47" i="15"/>
  <c r="J47" i="15"/>
  <c r="J60" i="15" s="1"/>
  <c r="G101" i="15" s="1"/>
  <c r="H45" i="2" s="1"/>
  <c r="I47" i="15"/>
  <c r="I60" i="15" s="1"/>
  <c r="H47" i="15"/>
  <c r="G47" i="15"/>
  <c r="G60" i="15" s="1"/>
  <c r="G93" i="15" s="1"/>
  <c r="H37" i="2" s="1"/>
  <c r="F47" i="15"/>
  <c r="F60" i="15" s="1"/>
  <c r="E47" i="15"/>
  <c r="D47" i="15"/>
  <c r="D60" i="15" s="1"/>
  <c r="C93" i="15" s="1"/>
  <c r="N46" i="15"/>
  <c r="M46" i="15"/>
  <c r="M59" i="15" s="1"/>
  <c r="G108" i="15" s="1"/>
  <c r="H52" i="2" s="1"/>
  <c r="L46" i="15"/>
  <c r="L59" i="15" s="1"/>
  <c r="K46" i="15"/>
  <c r="J46" i="15"/>
  <c r="J59" i="15" s="1"/>
  <c r="G100" i="15" s="1"/>
  <c r="H44" i="2" s="1"/>
  <c r="I46" i="15"/>
  <c r="I59" i="15" s="1"/>
  <c r="H46" i="15"/>
  <c r="G46" i="15"/>
  <c r="F46" i="15"/>
  <c r="F59" i="15" s="1"/>
  <c r="E46" i="15"/>
  <c r="D46" i="15"/>
  <c r="D59" i="15" s="1"/>
  <c r="C92" i="15" s="1"/>
  <c r="N45" i="15"/>
  <c r="M45" i="15"/>
  <c r="L45" i="15"/>
  <c r="L58" i="15" s="1"/>
  <c r="K45" i="15"/>
  <c r="J45" i="15"/>
  <c r="J58" i="15" s="1"/>
  <c r="G99" i="15" s="1"/>
  <c r="H43" i="2" s="1"/>
  <c r="I45" i="15"/>
  <c r="I58" i="15" s="1"/>
  <c r="H45" i="15"/>
  <c r="G45" i="15"/>
  <c r="G58" i="15" s="1"/>
  <c r="G91" i="15" s="1"/>
  <c r="H35" i="2" s="1"/>
  <c r="F45" i="15"/>
  <c r="F58" i="15" s="1"/>
  <c r="E45" i="15"/>
  <c r="D45" i="15"/>
  <c r="D58" i="15" s="1"/>
  <c r="C91" i="15" s="1"/>
  <c r="N44" i="15"/>
  <c r="M44" i="15"/>
  <c r="M57" i="15" s="1"/>
  <c r="G106" i="15" s="1"/>
  <c r="H50" i="2" s="1"/>
  <c r="L44" i="15"/>
  <c r="L57" i="15" s="1"/>
  <c r="K44" i="15"/>
  <c r="J44" i="15"/>
  <c r="I44" i="15"/>
  <c r="I57" i="15" s="1"/>
  <c r="H44" i="15"/>
  <c r="G44" i="15"/>
  <c r="G57" i="15" s="1"/>
  <c r="G90" i="15" s="1"/>
  <c r="H34" i="2" s="1"/>
  <c r="F44" i="15"/>
  <c r="F57" i="15" s="1"/>
  <c r="E44" i="15"/>
  <c r="D44" i="15"/>
  <c r="D57" i="15" s="1"/>
  <c r="C90" i="15" s="1"/>
  <c r="N43" i="15"/>
  <c r="M43" i="15"/>
  <c r="M56" i="15" s="1"/>
  <c r="G105" i="15" s="1"/>
  <c r="H49" i="2" s="1"/>
  <c r="L43" i="15"/>
  <c r="L56" i="15" s="1"/>
  <c r="K43" i="15"/>
  <c r="J43" i="15"/>
  <c r="J56" i="15" s="1"/>
  <c r="G97" i="15" s="1"/>
  <c r="H41" i="2" s="1"/>
  <c r="I43" i="15"/>
  <c r="I56" i="15" s="1"/>
  <c r="H43" i="15"/>
  <c r="G43" i="15"/>
  <c r="G56" i="15" s="1"/>
  <c r="G89" i="15" s="1"/>
  <c r="H33" i="2" s="1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55" i="16" l="1"/>
  <c r="G88" i="16" s="1"/>
  <c r="I35" i="2" s="1"/>
  <c r="G54" i="16"/>
  <c r="G87" i="16" s="1"/>
  <c r="I34" i="2" s="1"/>
  <c r="J57" i="16"/>
  <c r="G98" i="16" s="1"/>
  <c r="I45" i="2" s="1"/>
  <c r="M58" i="16"/>
  <c r="G107" i="16" s="1"/>
  <c r="I54" i="2" s="1"/>
  <c r="G60" i="16"/>
  <c r="G93" i="16" s="1"/>
  <c r="I40" i="2" s="1"/>
  <c r="J54" i="16"/>
  <c r="G95" i="16" s="1"/>
  <c r="I42" i="2" s="1"/>
  <c r="M57" i="16"/>
  <c r="G106" i="16" s="1"/>
  <c r="I53" i="2" s="1"/>
  <c r="G59" i="16"/>
  <c r="G92" i="16" s="1"/>
  <c r="I39" i="2" s="1"/>
  <c r="J60" i="16"/>
  <c r="G101" i="16" s="1"/>
  <c r="I48" i="2" s="1"/>
  <c r="J53" i="16"/>
  <c r="G94" i="16" s="1"/>
  <c r="I41" i="2" s="1"/>
  <c r="M56" i="16"/>
  <c r="G105" i="16" s="1"/>
  <c r="I52" i="2" s="1"/>
  <c r="M54" i="16"/>
  <c r="G103" i="16" s="1"/>
  <c r="I50" i="2" s="1"/>
  <c r="G58" i="16"/>
  <c r="G91" i="16" s="1"/>
  <c r="I38" i="2" s="1"/>
  <c r="M53" i="16"/>
  <c r="G102" i="16" s="1"/>
  <c r="I49" i="2" s="1"/>
  <c r="D56" i="16"/>
  <c r="C89" i="16" s="1"/>
  <c r="G59" i="15"/>
  <c r="G92" i="15" s="1"/>
  <c r="H36" i="2" s="1"/>
  <c r="J57" i="15"/>
  <c r="G98" i="15" s="1"/>
  <c r="H42" i="2" s="1"/>
  <c r="M60" i="15"/>
  <c r="G109" i="15" s="1"/>
  <c r="H53" i="2" s="1"/>
  <c r="G62" i="15"/>
  <c r="G95" i="15" s="1"/>
  <c r="H39" i="2" s="1"/>
  <c r="J63" i="15"/>
  <c r="G104" i="15" s="1"/>
  <c r="H48" i="2" s="1"/>
  <c r="M58" i="15"/>
  <c r="G107" i="15" s="1"/>
  <c r="H51" i="2" s="1"/>
  <c r="G56" i="16"/>
  <c r="G89" i="16" s="1"/>
  <c r="I36" i="2" s="1"/>
  <c r="D53" i="16"/>
  <c r="C86" i="16" s="1"/>
  <c r="G53" i="16"/>
  <c r="G86" i="16" s="1"/>
  <c r="I33" i="2" s="1"/>
  <c r="D55" i="16"/>
  <c r="C88" i="16" s="1"/>
  <c r="J58" i="16"/>
  <c r="G99" i="16" s="1"/>
  <c r="I46" i="2" s="1"/>
  <c r="D57" i="16"/>
  <c r="C90" i="16" s="1"/>
  <c r="M60" i="16"/>
  <c r="G109" i="16" s="1"/>
  <c r="I56" i="2" s="1"/>
  <c r="G57" i="16"/>
  <c r="G90" i="16" s="1"/>
  <c r="I37" i="2" s="1"/>
  <c r="D54" i="16"/>
  <c r="C87" i="16" s="1"/>
  <c r="M55" i="16"/>
  <c r="G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J60" i="3"/>
  <c r="G101" i="3" s="1"/>
  <c r="H21" i="2" s="1"/>
  <c r="M61" i="3"/>
  <c r="G110" i="3" s="1"/>
  <c r="G59" i="6"/>
  <c r="G92" i="6" s="1"/>
  <c r="I15" i="2" s="1"/>
  <c r="D54" i="6"/>
  <c r="C87" i="6" s="1"/>
  <c r="G53" i="6"/>
  <c r="G86" i="6" s="1"/>
  <c r="I9" i="2" s="1"/>
  <c r="G63" i="3"/>
  <c r="G96" i="3" s="1"/>
  <c r="H16" i="2" s="1"/>
  <c r="G57" i="3"/>
  <c r="G90" i="3" s="1"/>
  <c r="J58" i="3"/>
  <c r="G99" i="3" s="1"/>
  <c r="H19" i="2" s="1"/>
  <c r="M59" i="3"/>
  <c r="G108" i="3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M63" i="3"/>
  <c r="G112" i="3" s="1"/>
  <c r="G60" i="3"/>
  <c r="G93" i="3" s="1"/>
  <c r="J56" i="3"/>
  <c r="G97" i="3" s="1"/>
  <c r="H17" i="2" s="1"/>
  <c r="G55" i="6"/>
  <c r="G88" i="6" s="1"/>
  <c r="I11" i="2" s="1"/>
  <c r="J53" i="6"/>
  <c r="G94" i="6" s="1"/>
  <c r="I17" i="2" s="1"/>
  <c r="M53" i="6"/>
  <c r="G102" i="6" s="1"/>
  <c r="I25" i="2" s="1"/>
  <c r="G60" i="6"/>
  <c r="G93" i="6" s="1"/>
  <c r="I16" i="2" s="1"/>
  <c r="J58" i="6"/>
  <c r="G99" i="6" s="1"/>
  <c r="I22" i="2" s="1"/>
  <c r="J54" i="6"/>
  <c r="G95" i="6" s="1"/>
  <c r="I18" i="2" s="1"/>
  <c r="M57" i="6"/>
  <c r="G106" i="6" s="1"/>
  <c r="I29" i="2" s="1"/>
  <c r="G58" i="6"/>
  <c r="G91" i="6" s="1"/>
  <c r="I14" i="2" s="1"/>
  <c r="G54" i="6"/>
  <c r="G87" i="6" s="1"/>
  <c r="I10" i="2" s="1"/>
  <c r="J57" i="6"/>
  <c r="G98" i="6" s="1"/>
  <c r="I21" i="2" s="1"/>
  <c r="M60" i="6"/>
  <c r="G109" i="6" s="1"/>
  <c r="I32" i="2" s="1"/>
  <c r="M56" i="6"/>
  <c r="G105" i="6" s="1"/>
  <c r="I28" i="2" s="1"/>
  <c r="G57" i="6"/>
  <c r="G90" i="6" s="1"/>
  <c r="I13" i="2" s="1"/>
  <c r="J60" i="6"/>
  <c r="G101" i="6" s="1"/>
  <c r="I24" i="2" s="1"/>
  <c r="J56" i="6"/>
  <c r="G97" i="6" s="1"/>
  <c r="I20" i="2" s="1"/>
  <c r="M59" i="6"/>
  <c r="G108" i="6" s="1"/>
  <c r="I31" i="2" s="1"/>
  <c r="M55" i="6"/>
  <c r="G104" i="6" s="1"/>
  <c r="I27" i="2" s="1"/>
  <c r="G56" i="6"/>
  <c r="G89" i="6" s="1"/>
  <c r="I12" i="2" s="1"/>
  <c r="J59" i="6"/>
  <c r="G100" i="6" s="1"/>
  <c r="I23" i="2" s="1"/>
  <c r="J55" i="6"/>
  <c r="G96" i="6" s="1"/>
  <c r="I19" i="2" s="1"/>
  <c r="M58" i="6"/>
  <c r="G107" i="6" s="1"/>
  <c r="I30" i="2" s="1"/>
  <c r="M54" i="6"/>
  <c r="G103" i="6" s="1"/>
  <c r="I26" i="2" s="1"/>
  <c r="D59" i="3"/>
  <c r="C92" i="3" s="1"/>
  <c r="M56" i="3"/>
  <c r="G105" i="3" s="1"/>
  <c r="H25" i="2" s="1"/>
  <c r="M57" i="3"/>
  <c r="G106" i="3" s="1"/>
  <c r="D60" i="3"/>
  <c r="C93" i="3" s="1"/>
  <c r="M62" i="3"/>
  <c r="G111" i="3" s="1"/>
  <c r="H31" i="2" s="1"/>
  <c r="M58" i="3"/>
  <c r="G107" i="3" s="1"/>
  <c r="G56" i="3"/>
  <c r="G89" i="3" s="1"/>
  <c r="G62" i="3"/>
  <c r="G95" i="3" s="1"/>
  <c r="H15" i="2" s="1"/>
  <c r="G58" i="3"/>
  <c r="G91" i="3" s="1"/>
  <c r="J61" i="3"/>
  <c r="G102" i="3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  <c r="H28" i="2" l="1"/>
  <c r="H26" i="2"/>
  <c r="H13" i="2"/>
  <c r="H22" i="2"/>
  <c r="H23" i="2"/>
  <c r="H27" i="2"/>
  <c r="H30" i="2"/>
  <c r="H32" i="2"/>
  <c r="H12" i="2"/>
  <c r="H11" i="2"/>
  <c r="H10" i="2"/>
  <c r="H9" i="2"/>
</calcChain>
</file>

<file path=xl/sharedStrings.xml><?xml version="1.0" encoding="utf-8"?>
<sst xmlns="http://schemas.openxmlformats.org/spreadsheetml/2006/main" count="762" uniqueCount="216">
  <si>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</si>
  <si>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</si>
  <si>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</si>
  <si>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</si>
  <si>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</si>
  <si>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</si>
  <si>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</si>
  <si>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</si>
  <si>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</si>
  <si>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</si>
  <si>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</si>
  <si>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</si>
  <si>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</si>
  <si>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</si>
  <si>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</si>
  <si>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</si>
  <si>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</si>
  <si>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</si>
  <si>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</si>
  <si>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</si>
  <si>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</si>
  <si>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</si>
  <si>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</si>
  <si>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</si>
  <si>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</si>
  <si>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</si>
  <si>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</si>
  <si>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</si>
  <si>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</si>
  <si>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</si>
  <si>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</si>
  <si>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</si>
  <si>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</si>
  <si>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</si>
  <si>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</si>
  <si>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</si>
  <si>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</si>
  <si>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</si>
  <si>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</si>
  <si>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</si>
  <si>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</si>
  <si>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</si>
  <si>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</si>
  <si>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</si>
  <si>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</si>
  <si>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</si>
  <si>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</si>
  <si>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</si>
  <si>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</si>
  <si>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</si>
  <si>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</si>
  <si>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</si>
  <si>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</si>
  <si>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</si>
  <si>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</si>
  <si>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</si>
  <si>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</si>
  <si>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</si>
  <si>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</si>
  <si>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</si>
  <si>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</si>
  <si>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</si>
  <si>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</si>
  <si>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</si>
  <si>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</si>
  <si>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</si>
  <si>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</si>
  <si>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</si>
  <si>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</si>
  <si>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</si>
  <si>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</si>
  <si>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</si>
  <si>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</si>
  <si>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</si>
  <si>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</si>
  <si>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</si>
  <si>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</si>
  <si>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</si>
  <si>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</si>
  <si>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</si>
  <si>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</si>
  <si>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</si>
  <si>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</si>
  <si>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</si>
  <si>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</si>
  <si>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</si>
  <si>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</si>
  <si>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</si>
  <si>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</si>
  <si>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</si>
  <si>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</si>
  <si>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</si>
  <si>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</si>
  <si>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</si>
  <si>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</si>
  <si>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</si>
  <si>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</si>
  <si>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</si>
  <si>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</si>
  <si>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</si>
  <si>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</si>
  <si>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</si>
  <si>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</si>
  <si>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</si>
  <si>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</si>
  <si>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</si>
  <si>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</si>
  <si>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</si>
  <si>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</si>
  <si>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</si>
  <si>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</si>
  <si>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</si>
  <si>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</si>
  <si>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</si>
  <si>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</si>
  <si>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</si>
  <si>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</si>
  <si>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</si>
  <si>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</si>
  <si>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</si>
  <si>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</si>
  <si>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</si>
  <si>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</si>
  <si>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</si>
  <si>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</si>
  <si>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</si>
  <si>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</si>
  <si>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</si>
  <si>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</si>
  <si>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</si>
  <si>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</si>
  <si>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</si>
  <si>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</si>
  <si>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</si>
  <si>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</si>
  <si>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</si>
  <si>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</si>
  <si>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</si>
  <si>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</si>
  <si>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</si>
  <si>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</si>
  <si>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</si>
  <si>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</si>
  <si>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</si>
  <si>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</si>
  <si>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</si>
  <si>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</si>
  <si>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</si>
  <si>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</si>
  <si>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</si>
  <si>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</si>
  <si>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</si>
  <si>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</si>
  <si>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</si>
  <si>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Enter Here</t>
  </si>
  <si>
    <t>Enter here</t>
  </si>
  <si>
    <t>21CY Cornell Genetic Gain TB Malting</t>
  </si>
  <si>
    <t>BS715-137</t>
  </si>
  <si>
    <t>WinterTP1-3</t>
  </si>
  <si>
    <t>BS811-23</t>
  </si>
  <si>
    <t>BS911-56</t>
  </si>
  <si>
    <t>BS811-19</t>
  </si>
  <si>
    <t>BS713-90</t>
  </si>
  <si>
    <t>BS912-135</t>
  </si>
  <si>
    <t>BS710-61</t>
  </si>
  <si>
    <t>BS814-127</t>
  </si>
  <si>
    <t>BS813-117</t>
  </si>
  <si>
    <t>BS807-3</t>
  </si>
  <si>
    <t>BS814-135</t>
  </si>
  <si>
    <t>BS807-1</t>
  </si>
  <si>
    <t>BS908-30</t>
  </si>
  <si>
    <t>BS613-11</t>
  </si>
  <si>
    <t>BS710-64</t>
  </si>
  <si>
    <t>Tradition Malt Check</t>
  </si>
  <si>
    <t>BS912-128</t>
  </si>
  <si>
    <t>BS710-58</t>
  </si>
  <si>
    <t>BS713-84</t>
  </si>
  <si>
    <t>BS614-23</t>
  </si>
  <si>
    <t>BS812-56</t>
  </si>
  <si>
    <t>BS911-90</t>
  </si>
  <si>
    <t>BS813-99</t>
  </si>
  <si>
    <t>BS911-94</t>
  </si>
  <si>
    <t>BS812-55</t>
  </si>
  <si>
    <t>BS813-110</t>
  </si>
  <si>
    <t>BS908-19</t>
  </si>
  <si>
    <t>BS712-74</t>
  </si>
  <si>
    <t>BS811-22</t>
  </si>
  <si>
    <t>BS613-8</t>
  </si>
  <si>
    <t>BS911-65</t>
  </si>
  <si>
    <t>BS811-42</t>
  </si>
  <si>
    <t>WinterTP1-4</t>
  </si>
  <si>
    <t>BS812-47</t>
  </si>
  <si>
    <t>BS813-102</t>
  </si>
  <si>
    <t>BS906-6</t>
  </si>
  <si>
    <t>BS911-120</t>
  </si>
  <si>
    <t>BS613-20</t>
  </si>
  <si>
    <t>BS911-39</t>
  </si>
  <si>
    <t>BS614-36</t>
  </si>
  <si>
    <t>BS710-9</t>
  </si>
  <si>
    <t>BS615-45</t>
  </si>
  <si>
    <t>BS616-74</t>
  </si>
  <si>
    <t>BS712-71</t>
  </si>
  <si>
    <t>BS811-30</t>
  </si>
  <si>
    <t>BS713-102</t>
  </si>
  <si>
    <t>BS616-72</t>
  </si>
  <si>
    <t>MASS wieghed into the ependorf tube was off</t>
  </si>
  <si>
    <t>Temperature(°C)</t>
  </si>
  <si>
    <t>Andy</t>
  </si>
  <si>
    <t>TMC</t>
  </si>
  <si>
    <t>We re-ran this sample on3/4/22</t>
  </si>
  <si>
    <t>#</t>
  </si>
  <si>
    <t>User name</t>
  </si>
  <si>
    <t>215-225</t>
  </si>
  <si>
    <t>NACL</t>
  </si>
  <si>
    <t>Walling Lab</t>
  </si>
  <si>
    <t>NACL(Reblank)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</si>
</sst>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/>
    <xf numFmtId="0" fontId="6" fillId="0" borderId="37" xfId="0" applyFont="1" applyBorder="1"/>
    <xf numFmtId="0" fontId="6" fillId="0" borderId="45" xfId="0" applyFont="1" applyBorder="1" applyAlignment="1">
      <alignment horizontal="center"/>
    </xf>
    <xf numFmtId="0" fontId="7" fillId="0" borderId="45" xfId="0" applyFont="1" applyBorder="1"/>
    <xf numFmtId="0" fontId="0" fillId="0" borderId="45" xfId="0" applyBorder="1"/>
    <xf numFmtId="0" fontId="6" fillId="0" borderId="46" xfId="0" applyFont="1" applyBorder="1" applyAlignment="1">
      <alignment horizontal="center"/>
    </xf>
    <xf numFmtId="0" fontId="7" fillId="0" borderId="46" xfId="0" applyFont="1" applyBorder="1"/>
    <xf numFmtId="0" fontId="0" fillId="0" borderId="46" xfId="0" applyBorder="1"/>
    <xf numFmtId="0" fontId="0" fillId="0" borderId="2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" fontId="7" fillId="0" borderId="0" xfId="0" applyNumberFormat="1" applyFont="1"/>
    <xf numFmtId="0" fontId="7" fillId="3" borderId="46" xfId="0" applyFont="1" applyFill="1" applyBorder="1"/>
    <xf numFmtId="0" fontId="0" fillId="3" borderId="46" xfId="0" applyFill="1" applyBorder="1"/>
    <xf numFmtId="0" fontId="6" fillId="3" borderId="46" xfId="0" applyFont="1" applyFill="1" applyBorder="1" applyAlignment="1">
      <alignment horizontal="center"/>
    </xf>
    <xf numFmtId="16" fontId="7" fillId="3" borderId="0" xfId="0" applyNumberFormat="1" applyFont="1" applyFill="1"/>
    <xf numFmtId="166" fontId="7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/>
    <xf numFmtId="1" fontId="7" fillId="4" borderId="0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" fontId="7" fillId="4" borderId="22" xfId="0" applyNumberFormat="1" applyFont="1" applyFill="1" applyBorder="1" applyAlignment="1">
      <alignment horizontal="center"/>
    </xf>
    <xf numFmtId="1" fontId="7" fillId="4" borderId="26" xfId="0" applyNumberFormat="1" applyFont="1" applyFill="1" applyBorder="1" applyAlignment="1">
      <alignment horizontal="center"/>
    </xf>
    <xf numFmtId="1" fontId="7" fillId="4" borderId="8" xfId="0" applyNumberFormat="1" applyFont="1" applyFill="1" applyBorder="1" applyAlignment="1">
      <alignment horizontal="center"/>
    </xf>
    <xf numFmtId="164" fontId="7" fillId="4" borderId="18" xfId="0" applyNumberFormat="1" applyFont="1" applyFill="1" applyBorder="1" applyAlignment="1">
      <alignment horizontal="center"/>
    </xf>
    <xf numFmtId="164" fontId="7" fillId="4" borderId="26" xfId="0" applyNumberFormat="1" applyFont="1" applyFill="1" applyBorder="1" applyAlignment="1">
      <alignment horizontal="center"/>
    </xf>
    <xf numFmtId="1" fontId="7" fillId="4" borderId="32" xfId="0" applyNumberFormat="1" applyFont="1" applyFill="1" applyBorder="1" applyAlignment="1">
      <alignment horizontal="center"/>
    </xf>
    <xf numFmtId="1" fontId="7" fillId="4" borderId="23" xfId="0" applyNumberFormat="1" applyFont="1" applyFill="1" applyBorder="1" applyAlignment="1">
      <alignment horizontal="center"/>
    </xf>
    <xf numFmtId="1" fontId="7" fillId="4" borderId="19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vertical="center" wrapText="1"/>
    </xf>
    <xf numFmtId="22" fontId="0" fillId="0" borderId="0" xfId="0" applyNumberFormat="1" applyBorder="1" applyAlignment="1">
      <alignment vertical="center" wrapText="1"/>
    </xf>
    <xf numFmtId="2" fontId="0" fillId="0" borderId="0" xfId="0" applyNumberFormat="1" applyBorder="1"/>
    <xf numFmtId="0" fontId="0" fillId="0" borderId="0" xfId="0" applyBorder="1"/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2" fontId="7" fillId="0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4956.4783333333398</c:v>
                </c:pt>
                <c:pt idx="2">
                  <c:v>11913.482000000004</c:v>
                </c:pt>
                <c:pt idx="3">
                  <c:v>19982.655333333336</c:v>
                </c:pt>
                <c:pt idx="4">
                  <c:v>27720.803666666667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5010.0426666666535</c:v>
                </c:pt>
                <c:pt idx="2">
                  <c:v>12519.395666666656</c:v>
                </c:pt>
                <c:pt idx="3">
                  <c:v>19993.103999999985</c:v>
                </c:pt>
                <c:pt idx="4">
                  <c:v>28821.809666666661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8.5133333333333339E-2</c:v>
                </c:pt>
                <c:pt idx="2">
                  <c:v>0.17606666666666665</c:v>
                </c:pt>
                <c:pt idx="3">
                  <c:v>0.25443333333333334</c:v>
                </c:pt>
                <c:pt idx="4">
                  <c:v>0.33866666666666667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8.8333333333333333E-2</c:v>
                </c:pt>
                <c:pt idx="2">
                  <c:v>0.17546666666666672</c:v>
                </c:pt>
                <c:pt idx="3">
                  <c:v>0.2581</c:v>
                </c:pt>
                <c:pt idx="4">
                  <c:v>0.3375333333333333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" zoomScaleNormal="100" workbookViewId="0">
      <selection activeCell="J55" sqref="J55:J56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3" customWidth="1"/>
    <col min="4" max="10" width="10.7109375" style="3" customWidth="1"/>
    <col min="11" max="11" width="10.85546875" style="36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03" t="s">
        <v>156</v>
      </c>
      <c r="C1" s="200"/>
      <c r="K1" s="3"/>
    </row>
    <row r="2" spans="1:19" ht="7.5" customHeight="1" x14ac:dyDescent="0.25">
      <c r="A2" s="167"/>
      <c r="C2" s="167"/>
      <c r="K2" s="3"/>
    </row>
    <row r="3" spans="1:19" x14ac:dyDescent="0.25">
      <c r="A3" s="2" t="s">
        <v>141</v>
      </c>
      <c r="C3" s="167"/>
      <c r="K3" s="3"/>
    </row>
    <row r="4" spans="1:19" x14ac:dyDescent="0.25">
      <c r="A4" s="2" t="s">
        <v>92</v>
      </c>
      <c r="C4" s="2"/>
      <c r="K4" s="3"/>
    </row>
    <row r="5" spans="1:19" x14ac:dyDescent="0.25">
      <c r="A5" s="2" t="s">
        <v>61</v>
      </c>
      <c r="C5" s="2"/>
      <c r="K5" s="3"/>
    </row>
    <row r="6" spans="1:19" s="2" customFormat="1" x14ac:dyDescent="0.25">
      <c r="E6" s="35"/>
      <c r="F6" s="35"/>
      <c r="K6" s="35"/>
      <c r="L6" s="98"/>
      <c r="M6" s="250"/>
      <c r="N6" s="250"/>
      <c r="O6" s="250"/>
      <c r="P6" s="250"/>
      <c r="Q6" s="98"/>
      <c r="R6" s="98"/>
      <c r="S6" s="98"/>
    </row>
    <row r="7" spans="1:19" s="2" customFormat="1" ht="16.5" customHeight="1" x14ac:dyDescent="0.25">
      <c r="G7" s="249" t="s">
        <v>71</v>
      </c>
      <c r="H7" s="249"/>
      <c r="I7" s="249"/>
      <c r="J7" s="249"/>
      <c r="K7" s="35"/>
      <c r="L7" s="98"/>
      <c r="M7" s="50"/>
      <c r="N7" s="50"/>
      <c r="O7" s="50"/>
      <c r="P7" s="50"/>
      <c r="Q7" s="98"/>
      <c r="R7" s="98"/>
      <c r="S7" s="98"/>
    </row>
    <row r="8" spans="1:19" s="2" customFormat="1" ht="17.25" customHeight="1" thickBot="1" x14ac:dyDescent="0.3">
      <c r="A8" s="207" t="s">
        <v>151</v>
      </c>
      <c r="B8" s="190" t="s">
        <v>142</v>
      </c>
      <c r="C8" s="190" t="s">
        <v>149</v>
      </c>
      <c r="D8" s="190" t="s">
        <v>148</v>
      </c>
      <c r="E8" s="168" t="s">
        <v>118</v>
      </c>
      <c r="F8" s="168" t="s">
        <v>0</v>
      </c>
      <c r="G8" s="190" t="s">
        <v>139</v>
      </c>
      <c r="H8" s="190" t="s">
        <v>2</v>
      </c>
      <c r="I8" s="190" t="s">
        <v>3</v>
      </c>
      <c r="J8" s="190" t="s">
        <v>140</v>
      </c>
      <c r="M8" s="164"/>
      <c r="N8" s="164"/>
      <c r="O8" s="164"/>
      <c r="P8" s="164"/>
      <c r="Q8" s="98"/>
      <c r="R8" s="98"/>
      <c r="S8" s="98"/>
    </row>
    <row r="9" spans="1:19" x14ac:dyDescent="0.25">
      <c r="A9" s="251" t="s">
        <v>152</v>
      </c>
      <c r="B9" s="171">
        <v>1</v>
      </c>
      <c r="C9" s="211" t="s">
        <v>157</v>
      </c>
      <c r="D9" s="212" t="s">
        <v>158</v>
      </c>
      <c r="E9" s="210">
        <v>7129</v>
      </c>
      <c r="F9" s="218">
        <v>44594</v>
      </c>
      <c r="G9" s="20">
        <f>'RI, nD'!N17</f>
        <v>80.186620000000602</v>
      </c>
      <c r="H9" s="48">
        <f>'BG, Plate 1'!G89</f>
        <v>19.946526555788981</v>
      </c>
      <c r="I9" s="48">
        <f>'FAN, Plate 1'!G86</f>
        <v>184.90909090909088</v>
      </c>
      <c r="J9" s="66">
        <v>3.5279999999999996</v>
      </c>
      <c r="L9" s="166" t="s">
        <v>72</v>
      </c>
      <c r="M9" s="20"/>
      <c r="O9" s="48"/>
      <c r="P9" s="20"/>
      <c r="Q9" s="146"/>
      <c r="R9" s="20"/>
      <c r="S9" s="170"/>
    </row>
    <row r="10" spans="1:19" x14ac:dyDescent="0.25">
      <c r="A10" s="251"/>
      <c r="B10" s="171">
        <v>2</v>
      </c>
      <c r="C10" s="214" t="s">
        <v>159</v>
      </c>
      <c r="D10" s="215" t="s">
        <v>158</v>
      </c>
      <c r="E10" s="213">
        <v>7149</v>
      </c>
      <c r="F10" s="218">
        <v>44594</v>
      </c>
      <c r="G10" s="20">
        <f>'RI, nD'!N18</f>
        <v>79.171210000000087</v>
      </c>
      <c r="H10" s="48">
        <f>'BG, Plate 1'!G90</f>
        <v>42.713144027549198</v>
      </c>
      <c r="I10" s="48">
        <f>'FAN, Plate 1'!G87</f>
        <v>202.30303030303025</v>
      </c>
      <c r="J10" s="66">
        <v>3.7065000000000001</v>
      </c>
      <c r="L10" s="172" t="s">
        <v>73</v>
      </c>
      <c r="M10" s="20"/>
      <c r="O10" s="48"/>
      <c r="P10" s="20"/>
      <c r="Q10" s="146"/>
      <c r="R10" s="20"/>
      <c r="S10" s="170"/>
    </row>
    <row r="11" spans="1:19" x14ac:dyDescent="0.25">
      <c r="A11" s="251"/>
      <c r="B11" s="171">
        <v>3</v>
      </c>
      <c r="C11" s="214" t="s">
        <v>160</v>
      </c>
      <c r="D11" s="215" t="s">
        <v>158</v>
      </c>
      <c r="E11" s="213">
        <v>7151</v>
      </c>
      <c r="F11" s="218">
        <v>44594</v>
      </c>
      <c r="G11" s="20">
        <f>'RI, nD'!N19</f>
        <v>79.632759999999706</v>
      </c>
      <c r="H11" s="48">
        <f>'BG, Plate 1'!G91</f>
        <v>66.13091521447096</v>
      </c>
      <c r="I11" s="48">
        <f>'FAN, Plate 1'!G88</f>
        <v>127.90909090909092</v>
      </c>
      <c r="J11" s="66">
        <v>2.8462499999999999</v>
      </c>
      <c r="L11" s="172" t="s">
        <v>74</v>
      </c>
      <c r="M11" s="20"/>
      <c r="O11" s="48"/>
      <c r="P11" s="20"/>
      <c r="Q11" s="146"/>
      <c r="R11" s="20"/>
      <c r="S11" s="170"/>
    </row>
    <row r="12" spans="1:19" x14ac:dyDescent="0.25">
      <c r="A12" s="251"/>
      <c r="B12" s="171">
        <v>4</v>
      </c>
      <c r="C12" s="214" t="s">
        <v>161</v>
      </c>
      <c r="D12" s="215" t="s">
        <v>158</v>
      </c>
      <c r="E12" s="213">
        <v>7152</v>
      </c>
      <c r="F12" s="218">
        <v>44594</v>
      </c>
      <c r="G12" s="20">
        <f>'RI, nD'!N20</f>
        <v>79.048129999999972</v>
      </c>
      <c r="H12" s="48">
        <f>'BG, Plate 1'!G92</f>
        <v>264.64585816730045</v>
      </c>
      <c r="I12" s="48">
        <f>'FAN, Plate 1'!G89</f>
        <v>180.96969696969691</v>
      </c>
      <c r="J12" s="66">
        <v>3.4984999999999999</v>
      </c>
      <c r="L12" s="8" t="s">
        <v>75</v>
      </c>
      <c r="M12" s="20"/>
      <c r="O12" s="48"/>
      <c r="P12" s="20"/>
      <c r="Q12" s="146"/>
      <c r="R12" s="20"/>
      <c r="S12" s="170"/>
    </row>
    <row r="13" spans="1:19" x14ac:dyDescent="0.25">
      <c r="A13" s="251"/>
      <c r="B13" s="171">
        <v>5</v>
      </c>
      <c r="C13" s="214" t="s">
        <v>162</v>
      </c>
      <c r="D13" s="215" t="s">
        <v>158</v>
      </c>
      <c r="E13" s="213">
        <v>7157</v>
      </c>
      <c r="F13" s="218">
        <v>44594</v>
      </c>
      <c r="G13" s="20">
        <f>'RI, nD'!N21</f>
        <v>80.894329999999769</v>
      </c>
      <c r="H13" s="48">
        <f>'BG, Plate 1'!G93</f>
        <v>88.587079714669514</v>
      </c>
      <c r="I13" s="48">
        <f>'FAN, Plate 1'!G90</f>
        <v>191.18181818181816</v>
      </c>
      <c r="J13" s="66">
        <v>3.6089999999999995</v>
      </c>
      <c r="L13" s="172" t="s">
        <v>94</v>
      </c>
      <c r="M13" s="20"/>
      <c r="O13" s="48"/>
      <c r="P13" s="20"/>
      <c r="Q13" s="146"/>
      <c r="R13" s="20"/>
      <c r="S13" s="170"/>
    </row>
    <row r="14" spans="1:19" x14ac:dyDescent="0.25">
      <c r="A14" s="251"/>
      <c r="B14" s="171">
        <v>6</v>
      </c>
      <c r="C14" s="214" t="s">
        <v>163</v>
      </c>
      <c r="D14" s="215" t="s">
        <v>158</v>
      </c>
      <c r="E14" s="213">
        <v>7159</v>
      </c>
      <c r="F14" s="218">
        <v>44594</v>
      </c>
      <c r="G14" s="20">
        <f>'RI, nD'!N22</f>
        <v>77.940410000000242</v>
      </c>
      <c r="H14" s="48">
        <f>'BG, Plate 1'!G94</f>
        <v>369.58505515505857</v>
      </c>
      <c r="I14" s="48">
        <f>'FAN, Plate 1'!G91</f>
        <v>146.87878787878785</v>
      </c>
      <c r="J14" s="66">
        <v>3.0654999999999997</v>
      </c>
      <c r="L14" s="172" t="s">
        <v>95</v>
      </c>
      <c r="M14" s="20"/>
      <c r="O14" s="48"/>
      <c r="P14" s="20"/>
      <c r="Q14" s="146"/>
      <c r="R14" s="20"/>
      <c r="S14" s="170"/>
    </row>
    <row r="15" spans="1:19" x14ac:dyDescent="0.25">
      <c r="A15" s="251"/>
      <c r="B15" s="171">
        <v>7</v>
      </c>
      <c r="C15" s="214" t="s">
        <v>164</v>
      </c>
      <c r="D15" s="215" t="s">
        <v>158</v>
      </c>
      <c r="E15" s="213">
        <v>7161</v>
      </c>
      <c r="F15" s="218">
        <v>44594</v>
      </c>
      <c r="G15" s="20">
        <f>'RI, nD'!N23</f>
        <v>79.048129999999972</v>
      </c>
      <c r="H15" s="48">
        <f>'BG, Plate 1'!G95</f>
        <v>271.69728103536363</v>
      </c>
      <c r="I15" s="48">
        <f>'FAN, Plate 1'!G92</f>
        <v>140.99999999999997</v>
      </c>
      <c r="J15" s="66">
        <v>3.0484999999999998</v>
      </c>
      <c r="L15" s="163" t="s">
        <v>93</v>
      </c>
      <c r="M15" s="20"/>
      <c r="O15" s="48"/>
      <c r="P15" s="20"/>
      <c r="Q15" s="146"/>
      <c r="R15" s="20"/>
      <c r="S15" s="170"/>
    </row>
    <row r="16" spans="1:19" x14ac:dyDescent="0.25">
      <c r="A16" s="251"/>
      <c r="B16" s="171">
        <v>8</v>
      </c>
      <c r="C16" s="214" t="s">
        <v>165</v>
      </c>
      <c r="D16" s="215" t="s">
        <v>158</v>
      </c>
      <c r="E16" s="213">
        <v>7164</v>
      </c>
      <c r="F16" s="218">
        <v>44594</v>
      </c>
      <c r="G16" s="20">
        <f>'RI, nD'!N24</f>
        <v>79.54044999999978</v>
      </c>
      <c r="H16" s="48">
        <f>'BG, Plate 1'!G96</f>
        <v>73.302099298026519</v>
      </c>
      <c r="I16" s="48">
        <f>'FAN, Plate 1'!G93</f>
        <v>179.03030303030297</v>
      </c>
      <c r="J16" s="66">
        <v>3.3367499999999999</v>
      </c>
      <c r="L16" s="172" t="s">
        <v>76</v>
      </c>
      <c r="M16" s="20"/>
      <c r="O16" s="48"/>
      <c r="P16" s="20"/>
      <c r="Q16" s="146"/>
      <c r="R16" s="20"/>
      <c r="S16" s="170"/>
    </row>
    <row r="17" spans="1:19" x14ac:dyDescent="0.25">
      <c r="A17" s="251"/>
      <c r="B17" s="171">
        <v>9</v>
      </c>
      <c r="C17" s="214" t="s">
        <v>166</v>
      </c>
      <c r="D17" s="215" t="s">
        <v>158</v>
      </c>
      <c r="E17" s="213">
        <v>7169</v>
      </c>
      <c r="F17" s="218">
        <v>44594</v>
      </c>
      <c r="G17" s="20">
        <f>'RI, nD'!N25</f>
        <v>79.109670000000378</v>
      </c>
      <c r="H17" s="48">
        <f>'BG, Plate 1'!G97</f>
        <v>33.814241925412936</v>
      </c>
      <c r="I17" s="48">
        <f>'FAN, Plate 1'!G94</f>
        <v>192.93939393939394</v>
      </c>
      <c r="J17" s="66">
        <v>3.4850000000000003</v>
      </c>
      <c r="L17" s="8" t="s">
        <v>77</v>
      </c>
      <c r="M17" s="20"/>
      <c r="O17" s="48"/>
      <c r="P17" s="20"/>
      <c r="Q17" s="146"/>
      <c r="R17" s="20"/>
      <c r="S17" s="170"/>
    </row>
    <row r="18" spans="1:19" x14ac:dyDescent="0.25">
      <c r="A18" s="251"/>
      <c r="B18" s="171">
        <v>10</v>
      </c>
      <c r="C18" s="214" t="s">
        <v>167</v>
      </c>
      <c r="D18" s="215" t="s">
        <v>158</v>
      </c>
      <c r="E18" s="213">
        <v>7174</v>
      </c>
      <c r="F18" s="218">
        <v>44594</v>
      </c>
      <c r="G18" s="20">
        <f>'RI, nD'!N26</f>
        <v>77.078850000000045</v>
      </c>
      <c r="H18" s="48">
        <f>'BG, Plate 1'!G98</f>
        <v>189.99282416605172</v>
      </c>
      <c r="I18" s="48">
        <f>'FAN, Plate 1'!G95</f>
        <v>140.36363636363635</v>
      </c>
      <c r="J18" s="66">
        <v>3.0132499999999998</v>
      </c>
      <c r="M18" s="20"/>
      <c r="O18" s="48"/>
      <c r="P18" s="20"/>
      <c r="Q18" s="146"/>
      <c r="R18" s="20"/>
      <c r="S18" s="170"/>
    </row>
    <row r="19" spans="1:19" x14ac:dyDescent="0.25">
      <c r="A19" s="251"/>
      <c r="B19" s="171">
        <v>11</v>
      </c>
      <c r="C19" s="214" t="s">
        <v>168</v>
      </c>
      <c r="D19" s="215" t="s">
        <v>158</v>
      </c>
      <c r="E19" s="213">
        <v>7176</v>
      </c>
      <c r="F19" s="218">
        <v>44594</v>
      </c>
      <c r="G19" s="20">
        <f>'RI, nD'!N27</f>
        <v>80.001999999999384</v>
      </c>
      <c r="H19" s="48">
        <f>'BG, Plate 1'!G99</f>
        <v>33.031640839340703</v>
      </c>
      <c r="I19" s="48">
        <f>'FAN, Plate 1'!G96</f>
        <v>172.24242424242419</v>
      </c>
      <c r="J19" s="66">
        <v>3.5282499999999999</v>
      </c>
      <c r="M19" s="20"/>
      <c r="O19" s="48"/>
      <c r="P19" s="20"/>
      <c r="Q19" s="146"/>
      <c r="R19" s="20"/>
      <c r="S19" s="170"/>
    </row>
    <row r="20" spans="1:19" x14ac:dyDescent="0.25">
      <c r="A20" s="251"/>
      <c r="B20" s="171">
        <v>12</v>
      </c>
      <c r="C20" s="214" t="s">
        <v>169</v>
      </c>
      <c r="D20" s="215" t="s">
        <v>158</v>
      </c>
      <c r="E20" s="213">
        <v>7180</v>
      </c>
      <c r="F20" s="218">
        <v>44594</v>
      </c>
      <c r="G20" s="20">
        <f>'RI, nD'!N28</f>
        <v>79.54044999999978</v>
      </c>
      <c r="H20" s="48">
        <f>'BG, Plate 1'!G100</f>
        <v>240.82895782482808</v>
      </c>
      <c r="I20" s="48">
        <f>'FAN, Plate 1'!G97</f>
        <v>149.57575757575754</v>
      </c>
      <c r="J20" s="66">
        <v>3.125</v>
      </c>
      <c r="M20" s="20"/>
      <c r="O20" s="48"/>
      <c r="P20" s="20"/>
      <c r="Q20" s="146"/>
      <c r="R20" s="20"/>
      <c r="S20" s="170"/>
    </row>
    <row r="21" spans="1:19" x14ac:dyDescent="0.25">
      <c r="A21" s="251"/>
      <c r="B21" s="171">
        <v>13</v>
      </c>
      <c r="C21" s="214" t="s">
        <v>170</v>
      </c>
      <c r="D21" s="215" t="s">
        <v>158</v>
      </c>
      <c r="E21" s="213">
        <v>7183</v>
      </c>
      <c r="F21" s="218">
        <v>44594</v>
      </c>
      <c r="G21" s="20">
        <f>'RI, nD'!N29</f>
        <v>78.248110000000196</v>
      </c>
      <c r="H21" s="48">
        <f>'BG, Plate 1'!G101</f>
        <v>160.02835329511279</v>
      </c>
      <c r="I21" s="48">
        <f>'FAN, Plate 1'!G98</f>
        <v>132.90909090909091</v>
      </c>
      <c r="J21" s="66">
        <v>2.9666666666666668</v>
      </c>
      <c r="M21" s="20"/>
      <c r="O21" s="48"/>
      <c r="P21" s="20"/>
      <c r="Q21" s="16"/>
      <c r="R21" s="16"/>
      <c r="S21" s="170"/>
    </row>
    <row r="22" spans="1:19" x14ac:dyDescent="0.25">
      <c r="A22" s="251"/>
      <c r="B22" s="171">
        <v>14</v>
      </c>
      <c r="C22" s="214" t="s">
        <v>171</v>
      </c>
      <c r="D22" s="215" t="s">
        <v>158</v>
      </c>
      <c r="E22" s="213">
        <v>7184</v>
      </c>
      <c r="F22" s="218">
        <v>44594</v>
      </c>
      <c r="G22" s="20">
        <f>'RI, nD'!N30</f>
        <v>79.109670000000378</v>
      </c>
      <c r="H22" s="48">
        <f>'BG, Plate 1'!G102</f>
        <v>376.55902442716337</v>
      </c>
      <c r="I22" s="48">
        <f>'FAN, Plate 1'!G99</f>
        <v>152.18181818181816</v>
      </c>
      <c r="J22" s="66">
        <v>3.6047500000000001</v>
      </c>
      <c r="M22" s="20"/>
      <c r="O22" s="48"/>
      <c r="P22" s="20"/>
      <c r="Q22" s="16"/>
      <c r="R22" s="16"/>
      <c r="S22" s="16"/>
    </row>
    <row r="23" spans="1:19" x14ac:dyDescent="0.25">
      <c r="A23" s="251"/>
      <c r="B23" s="171">
        <v>15</v>
      </c>
      <c r="C23" s="214" t="s">
        <v>172</v>
      </c>
      <c r="D23" s="215" t="s">
        <v>158</v>
      </c>
      <c r="E23" s="213">
        <v>7186</v>
      </c>
      <c r="F23" s="218">
        <v>44594</v>
      </c>
      <c r="G23" s="20">
        <f>'RI, nD'!N31</f>
        <v>80.309700000000035</v>
      </c>
      <c r="H23" s="48">
        <f>'BG, Plate 1'!G103</f>
        <v>868.40771461277927</v>
      </c>
      <c r="I23" s="48">
        <f>'FAN, Plate 1'!G100</f>
        <v>155.36363636363632</v>
      </c>
      <c r="J23" s="66">
        <v>3.2857500000000002</v>
      </c>
      <c r="M23" s="20"/>
      <c r="O23" s="48"/>
      <c r="P23" s="20"/>
      <c r="Q23" s="16"/>
      <c r="R23" s="16"/>
      <c r="S23" s="16"/>
    </row>
    <row r="24" spans="1:19" ht="15.75" thickBot="1" x14ac:dyDescent="0.3">
      <c r="A24" s="251"/>
      <c r="B24" s="171">
        <v>16</v>
      </c>
      <c r="C24" s="217"/>
      <c r="D24" s="217"/>
      <c r="E24" s="216" t="s">
        <v>173</v>
      </c>
      <c r="F24" s="218">
        <v>44594</v>
      </c>
      <c r="G24" s="20">
        <f>'RI, nD'!N32</f>
        <v>80.494319999999874</v>
      </c>
      <c r="H24" s="48">
        <f>'BG, Plate 1'!G104</f>
        <v>203.60589203610164</v>
      </c>
      <c r="I24" s="48">
        <f>'FAN, Plate 1'!G101</f>
        <v>239.09090909090909</v>
      </c>
      <c r="J24" s="66">
        <v>4.4909999999999997</v>
      </c>
      <c r="M24" s="66"/>
      <c r="O24" s="48"/>
      <c r="P24" s="20"/>
      <c r="Q24" s="16"/>
      <c r="R24" s="16"/>
      <c r="S24" s="16"/>
    </row>
    <row r="25" spans="1:19" x14ac:dyDescent="0.25">
      <c r="A25" s="251"/>
      <c r="B25" s="171">
        <v>17</v>
      </c>
      <c r="C25" s="211" t="s">
        <v>174</v>
      </c>
      <c r="D25" s="212" t="s">
        <v>158</v>
      </c>
      <c r="E25" s="210">
        <v>7190</v>
      </c>
      <c r="F25" s="218">
        <v>44594</v>
      </c>
      <c r="G25" s="20">
        <f>'RI, nD'!N33</f>
        <v>78.094259999999878</v>
      </c>
      <c r="H25" s="48">
        <f>'BG, Plate 1'!G105</f>
        <v>41.473983462943018</v>
      </c>
      <c r="I25" s="48">
        <f>'FAN, Plate 1'!G102</f>
        <v>171.84848484848484</v>
      </c>
      <c r="J25" s="66">
        <v>3.2190000000000003</v>
      </c>
      <c r="M25" s="66"/>
      <c r="O25" s="48"/>
      <c r="P25" s="20"/>
      <c r="Q25" s="16"/>
      <c r="R25" s="16"/>
      <c r="S25" s="16"/>
    </row>
    <row r="26" spans="1:19" x14ac:dyDescent="0.25">
      <c r="A26" s="251"/>
      <c r="B26" s="171">
        <v>18</v>
      </c>
      <c r="C26" s="214" t="s">
        <v>175</v>
      </c>
      <c r="D26" s="215" t="s">
        <v>158</v>
      </c>
      <c r="E26" s="213">
        <v>7195</v>
      </c>
      <c r="F26" s="218">
        <v>44594</v>
      </c>
      <c r="G26" s="20">
        <f>'RI, nD'!N34</f>
        <v>79.601990000000171</v>
      </c>
      <c r="H26" s="48">
        <f>'BG, Plate 1'!G106</f>
        <v>378.14395659495568</v>
      </c>
      <c r="I26" s="48">
        <f>'FAN, Plate 1'!G103</f>
        <v>149.45454545454544</v>
      </c>
      <c r="J26" s="169">
        <v>3.1777500000000001</v>
      </c>
      <c r="M26" s="169"/>
      <c r="O26" s="171"/>
      <c r="P26" s="113"/>
    </row>
    <row r="27" spans="1:19" s="18" customFormat="1" x14ac:dyDescent="0.25">
      <c r="A27" s="251"/>
      <c r="B27" s="171">
        <v>19</v>
      </c>
      <c r="C27" s="214" t="s">
        <v>176</v>
      </c>
      <c r="D27" s="215" t="s">
        <v>158</v>
      </c>
      <c r="E27" s="213">
        <v>7198</v>
      </c>
      <c r="F27" s="218">
        <v>44594</v>
      </c>
      <c r="G27" s="20">
        <f>'RI, nD'!N35</f>
        <v>79.509679999999577</v>
      </c>
      <c r="H27" s="48">
        <f>'BG, Plate 1'!G107</f>
        <v>662.257178199088</v>
      </c>
      <c r="I27" s="48">
        <f>'FAN, Plate 1'!G104</f>
        <v>191.15151515151513</v>
      </c>
      <c r="J27" s="275">
        <v>3.6030000000000006</v>
      </c>
      <c r="M27" s="22"/>
      <c r="O27" s="13"/>
      <c r="P27" s="13"/>
    </row>
    <row r="28" spans="1:19" s="18" customFormat="1" x14ac:dyDescent="0.25">
      <c r="A28" s="251"/>
      <c r="B28" s="171">
        <v>20</v>
      </c>
      <c r="C28" s="214" t="s">
        <v>177</v>
      </c>
      <c r="D28" s="215" t="s">
        <v>158</v>
      </c>
      <c r="E28" s="213">
        <v>7203</v>
      </c>
      <c r="F28" s="218">
        <v>44594</v>
      </c>
      <c r="G28" s="20">
        <f>'RI, nD'!N36</f>
        <v>79.632759999999706</v>
      </c>
      <c r="H28" s="48">
        <f>'BG, Plate 1'!G108</f>
        <v>233.51891402244053</v>
      </c>
      <c r="I28" s="48">
        <f>'FAN, Plate 1'!G105</f>
        <v>133.030303030303</v>
      </c>
      <c r="J28" s="275">
        <v>2.7922500000000001</v>
      </c>
      <c r="M28" s="22"/>
      <c r="O28" s="13"/>
      <c r="P28" s="13"/>
    </row>
    <row r="29" spans="1:19" s="18" customFormat="1" x14ac:dyDescent="0.25">
      <c r="A29" s="251"/>
      <c r="B29" s="171">
        <v>21</v>
      </c>
      <c r="C29" s="214" t="s">
        <v>178</v>
      </c>
      <c r="D29" s="215" t="s">
        <v>158</v>
      </c>
      <c r="E29" s="213">
        <v>7206</v>
      </c>
      <c r="F29" s="218">
        <v>44594</v>
      </c>
      <c r="G29" s="20">
        <f>'RI, nD'!N37</f>
        <v>79.294290000000217</v>
      </c>
      <c r="H29" s="48">
        <f>'BG, Plate 1'!G109</f>
        <v>172.80439348356697</v>
      </c>
      <c r="I29" s="48">
        <f>'FAN, Plate 1'!G106</f>
        <v>168.48484848484844</v>
      </c>
      <c r="J29" s="275">
        <v>3.0412499999999998</v>
      </c>
      <c r="M29" s="22"/>
      <c r="O29" s="13"/>
      <c r="P29" s="13"/>
    </row>
    <row r="30" spans="1:19" s="18" customFormat="1" x14ac:dyDescent="0.25">
      <c r="A30" s="251"/>
      <c r="B30" s="171">
        <v>22</v>
      </c>
      <c r="C30" s="214" t="s">
        <v>179</v>
      </c>
      <c r="D30" s="215" t="s">
        <v>158</v>
      </c>
      <c r="E30" s="213">
        <v>7209</v>
      </c>
      <c r="F30" s="218">
        <v>44594</v>
      </c>
      <c r="G30" s="20">
        <f>'RI, nD'!N38</f>
        <v>76.032670000000024</v>
      </c>
      <c r="H30" s="48">
        <f>'BG, Plate 1'!G110</f>
        <v>488.8670365745208</v>
      </c>
      <c r="I30" s="48">
        <f>'FAN, Plate 1'!G107</f>
        <v>93.484848484848484</v>
      </c>
      <c r="J30" s="275">
        <v>2.31325</v>
      </c>
      <c r="M30" s="22"/>
      <c r="O30" s="13"/>
      <c r="P30" s="13"/>
    </row>
    <row r="31" spans="1:19" s="18" customFormat="1" x14ac:dyDescent="0.25">
      <c r="A31" s="251"/>
      <c r="B31" s="171">
        <v>23</v>
      </c>
      <c r="C31" s="214" t="s">
        <v>180</v>
      </c>
      <c r="D31" s="215" t="s">
        <v>158</v>
      </c>
      <c r="E31" s="213">
        <v>7211</v>
      </c>
      <c r="F31" s="218">
        <v>44594</v>
      </c>
      <c r="G31" s="20">
        <f>'RI, nD'!N39</f>
        <v>77.694249999999982</v>
      </c>
      <c r="H31" s="48">
        <f>'BG, Plate 1'!G111</f>
        <v>67.142755103971638</v>
      </c>
      <c r="I31" s="48">
        <f>'FAN, Plate 1'!G108</f>
        <v>179.90909090909091</v>
      </c>
      <c r="J31" s="275">
        <v>3.34</v>
      </c>
      <c r="M31" s="22"/>
      <c r="O31" s="13"/>
      <c r="P31" s="13"/>
    </row>
    <row r="32" spans="1:19" s="18" customFormat="1" x14ac:dyDescent="0.25">
      <c r="A32" s="252"/>
      <c r="B32" s="205">
        <v>24</v>
      </c>
      <c r="C32" s="214" t="s">
        <v>181</v>
      </c>
      <c r="D32" s="215" t="s">
        <v>158</v>
      </c>
      <c r="E32" s="213">
        <v>7219</v>
      </c>
      <c r="F32" s="218">
        <v>44594</v>
      </c>
      <c r="G32" s="206">
        <f>'RI, nD'!N40</f>
        <v>78.617349999999874</v>
      </c>
      <c r="H32" s="81">
        <f>'BG, Plate 1'!G112</f>
        <v>438.86535732531087</v>
      </c>
      <c r="I32" s="81">
        <f>'FAN, Plate 1'!G109</f>
        <v>135.75757575757572</v>
      </c>
      <c r="J32" s="275">
        <v>2.9347500000000002</v>
      </c>
      <c r="M32" s="22"/>
      <c r="O32" s="13"/>
      <c r="P32" s="13"/>
    </row>
    <row r="33" spans="1:20" s="18" customFormat="1" x14ac:dyDescent="0.25">
      <c r="A33" s="253" t="s">
        <v>153</v>
      </c>
      <c r="B33" s="171">
        <v>25</v>
      </c>
      <c r="C33" s="214" t="s">
        <v>182</v>
      </c>
      <c r="D33" s="215" t="s">
        <v>158</v>
      </c>
      <c r="E33" s="213">
        <v>7220</v>
      </c>
      <c r="F33" s="218">
        <v>44594</v>
      </c>
      <c r="G33" s="20">
        <f>'RI, nD'!N41</f>
        <v>78.125030000000066</v>
      </c>
      <c r="H33" s="48">
        <f>'BG, Plate 2'!G89</f>
        <v>183.73432286431566</v>
      </c>
      <c r="I33" s="20">
        <f>'FAN, Plate 2'!G86</f>
        <v>171.66666666666663</v>
      </c>
      <c r="J33" s="275">
        <v>3.4855</v>
      </c>
      <c r="K33" s="15"/>
      <c r="M33" s="22"/>
      <c r="O33" s="13"/>
      <c r="P33" s="13"/>
    </row>
    <row r="34" spans="1:20" s="18" customFormat="1" x14ac:dyDescent="0.25">
      <c r="A34" s="251"/>
      <c r="B34" s="171">
        <v>26</v>
      </c>
      <c r="C34" s="214" t="s">
        <v>183</v>
      </c>
      <c r="D34" s="215" t="s">
        <v>158</v>
      </c>
      <c r="E34" s="213">
        <v>7222</v>
      </c>
      <c r="F34" s="218">
        <v>44594</v>
      </c>
      <c r="G34" s="20">
        <f>'RI, nD'!N42</f>
        <v>79.878919999999951</v>
      </c>
      <c r="H34" s="48">
        <f>'BG, Plate 2'!G90</f>
        <v>74.922237368104462</v>
      </c>
      <c r="I34" s="20">
        <f>'FAN, Plate 2'!G87</f>
        <v>196.60606060606059</v>
      </c>
      <c r="J34" s="275">
        <v>3.6327500000000006</v>
      </c>
      <c r="K34" s="15"/>
      <c r="M34" s="22"/>
      <c r="O34" s="13"/>
      <c r="P34" s="13"/>
    </row>
    <row r="35" spans="1:20" s="18" customFormat="1" x14ac:dyDescent="0.25">
      <c r="A35" s="251"/>
      <c r="B35" s="171">
        <v>27</v>
      </c>
      <c r="C35" s="214" t="s">
        <v>184</v>
      </c>
      <c r="D35" s="215" t="s">
        <v>158</v>
      </c>
      <c r="E35" s="213">
        <v>7224</v>
      </c>
      <c r="F35" s="218">
        <v>44594</v>
      </c>
      <c r="G35" s="20">
        <f>'RI, nD'!N43</f>
        <v>78.155799999999587</v>
      </c>
      <c r="H35" s="48">
        <f>'BG, Plate 2'!G91</f>
        <v>91.347813714825833</v>
      </c>
      <c r="I35" s="20">
        <f>'FAN, Plate 2'!G88</f>
        <v>179.21212121212119</v>
      </c>
      <c r="J35" s="275">
        <v>3.5626666666666669</v>
      </c>
      <c r="K35" s="15"/>
      <c r="M35" s="13"/>
      <c r="O35" s="13"/>
      <c r="P35" s="13"/>
    </row>
    <row r="36" spans="1:20" x14ac:dyDescent="0.25">
      <c r="A36" s="251"/>
      <c r="B36" s="171">
        <v>28</v>
      </c>
      <c r="C36" s="214" t="s">
        <v>185</v>
      </c>
      <c r="D36" s="215" t="s">
        <v>158</v>
      </c>
      <c r="E36" s="213">
        <v>7229</v>
      </c>
      <c r="F36" s="218">
        <v>44594</v>
      </c>
      <c r="G36" s="20">
        <f>'RI, nD'!N44</f>
        <v>80.955870000000175</v>
      </c>
      <c r="H36" s="48">
        <f>'BG, Plate 2'!G92</f>
        <v>127.00231318930965</v>
      </c>
      <c r="I36" s="20">
        <f>'FAN, Plate 2'!G89</f>
        <v>183.39393939393932</v>
      </c>
      <c r="J36" s="276">
        <v>3.6984999999999997</v>
      </c>
      <c r="K36" s="112"/>
      <c r="M36" s="4"/>
      <c r="O36" s="4"/>
      <c r="P36" s="4"/>
    </row>
    <row r="37" spans="1:20" x14ac:dyDescent="0.25">
      <c r="A37" s="251"/>
      <c r="B37" s="171">
        <v>29</v>
      </c>
      <c r="C37" s="214" t="s">
        <v>186</v>
      </c>
      <c r="D37" s="215" t="s">
        <v>158</v>
      </c>
      <c r="E37" s="213">
        <v>7234</v>
      </c>
      <c r="F37" s="218">
        <v>44594</v>
      </c>
      <c r="G37" s="20">
        <f>'RI, nD'!N45</f>
        <v>80.248159999999629</v>
      </c>
      <c r="H37" s="48">
        <f>'BG, Plate 2'!G93</f>
        <v>147.42221671462846</v>
      </c>
      <c r="I37" s="20">
        <f>'FAN, Plate 2'!G90</f>
        <v>176.81818181818181</v>
      </c>
      <c r="J37" s="169">
        <v>3.9097499999999998</v>
      </c>
      <c r="K37" s="112"/>
      <c r="L37" s="36"/>
      <c r="M37" s="112"/>
      <c r="O37" s="112"/>
      <c r="P37" s="112"/>
      <c r="Q37" s="36"/>
      <c r="R37" s="36"/>
      <c r="S37" s="36"/>
      <c r="T37" s="36"/>
    </row>
    <row r="38" spans="1:20" x14ac:dyDescent="0.25">
      <c r="A38" s="251"/>
      <c r="B38" s="171">
        <v>30</v>
      </c>
      <c r="C38" s="214" t="s">
        <v>187</v>
      </c>
      <c r="D38" s="215" t="s">
        <v>158</v>
      </c>
      <c r="E38" s="213">
        <v>7241</v>
      </c>
      <c r="F38" s="218">
        <v>44594</v>
      </c>
      <c r="G38" s="20">
        <f>'RI, nD'!N46</f>
        <v>78.186570000000472</v>
      </c>
      <c r="H38" s="48">
        <f>'BG, Plate 2'!G94</f>
        <v>197.52426553944559</v>
      </c>
      <c r="I38" s="20">
        <f>'FAN, Plate 2'!G91</f>
        <v>164.48484848484847</v>
      </c>
      <c r="J38" s="169">
        <v>3.589</v>
      </c>
      <c r="K38" s="112"/>
      <c r="L38" s="36"/>
      <c r="M38" s="112"/>
      <c r="O38" s="112"/>
      <c r="P38" s="112"/>
      <c r="Q38" s="36"/>
      <c r="R38" s="36"/>
      <c r="S38" s="36"/>
      <c r="T38" s="36"/>
    </row>
    <row r="39" spans="1:20" x14ac:dyDescent="0.25">
      <c r="A39" s="251"/>
      <c r="B39" s="171">
        <v>31</v>
      </c>
      <c r="C39" s="214" t="s">
        <v>188</v>
      </c>
      <c r="D39" s="215" t="s">
        <v>158</v>
      </c>
      <c r="E39" s="213">
        <v>7246</v>
      </c>
      <c r="F39" s="218">
        <v>44594</v>
      </c>
      <c r="G39" s="20">
        <f>'RI, nD'!N47</f>
        <v>76.401909999999717</v>
      </c>
      <c r="H39" s="48">
        <f>'BG, Plate 2'!G95</f>
        <v>549.45352049972223</v>
      </c>
      <c r="I39" s="20">
        <f>'FAN, Plate 2'!G92</f>
        <v>100.15151515151511</v>
      </c>
      <c r="J39" s="169">
        <v>2.5732499999999998</v>
      </c>
      <c r="K39" s="112"/>
      <c r="L39" s="36"/>
      <c r="M39" s="112"/>
      <c r="O39" s="173"/>
      <c r="P39" s="112"/>
      <c r="Q39" s="112"/>
      <c r="R39" s="112"/>
      <c r="S39" s="36"/>
      <c r="T39" s="112"/>
    </row>
    <row r="40" spans="1:20" ht="15.75" thickBot="1" x14ac:dyDescent="0.3">
      <c r="A40" s="251"/>
      <c r="B40" s="171">
        <v>32</v>
      </c>
      <c r="C40" s="217"/>
      <c r="D40" s="217"/>
      <c r="E40" s="216" t="s">
        <v>173</v>
      </c>
      <c r="F40" s="218">
        <v>44594</v>
      </c>
      <c r="G40" s="20">
        <f>'RI, nD'!N48</f>
        <v>80.648169999999524</v>
      </c>
      <c r="H40" s="48">
        <f>'BG, Plate 2'!G96</f>
        <v>216.41281708822689</v>
      </c>
      <c r="I40" s="20">
        <f>'FAN, Plate 2'!G93</f>
        <v>247.56060606060598</v>
      </c>
      <c r="J40" s="169">
        <v>4.3807500000000008</v>
      </c>
      <c r="K40" s="112"/>
      <c r="L40" s="36"/>
      <c r="M40" s="112"/>
      <c r="O40" s="174"/>
      <c r="P40" s="112"/>
      <c r="Q40" s="112"/>
      <c r="R40" s="112"/>
      <c r="S40" s="36"/>
      <c r="T40" s="112"/>
    </row>
    <row r="41" spans="1:20" x14ac:dyDescent="0.25">
      <c r="A41" s="251"/>
      <c r="B41" s="171">
        <v>33</v>
      </c>
      <c r="C41" s="211" t="s">
        <v>189</v>
      </c>
      <c r="D41" s="212" t="s">
        <v>190</v>
      </c>
      <c r="E41" s="210">
        <v>7247</v>
      </c>
      <c r="F41" s="218">
        <v>44594</v>
      </c>
      <c r="G41" s="20">
        <f>'RI, nD'!N49</f>
        <v>79.571219999999983</v>
      </c>
      <c r="H41" s="48">
        <f>'BG, Plate 2'!G97</f>
        <v>43.002304009987014</v>
      </c>
      <c r="I41" s="20">
        <f>'FAN, Plate 2'!G94</f>
        <v>174.45454545454541</v>
      </c>
      <c r="J41" s="169">
        <v>3.4577499999999999</v>
      </c>
      <c r="K41" s="16"/>
      <c r="L41" s="36"/>
      <c r="M41" s="112"/>
      <c r="O41" s="113"/>
      <c r="P41" s="112"/>
      <c r="Q41" s="112"/>
      <c r="R41" s="112"/>
      <c r="S41" s="36"/>
      <c r="T41" s="112"/>
    </row>
    <row r="42" spans="1:20" x14ac:dyDescent="0.25">
      <c r="A42" s="251"/>
      <c r="B42" s="171">
        <v>34</v>
      </c>
      <c r="C42" s="214" t="s">
        <v>191</v>
      </c>
      <c r="D42" s="215" t="s">
        <v>190</v>
      </c>
      <c r="E42" s="213">
        <v>7250</v>
      </c>
      <c r="F42" s="218">
        <v>44594</v>
      </c>
      <c r="G42" s="20">
        <f>'RI, nD'!N50</f>
        <v>77.263469999999899</v>
      </c>
      <c r="H42" s="48">
        <f>'BG, Plate 2'!G98</f>
        <v>107.18282456937482</v>
      </c>
      <c r="I42" s="20">
        <f>'FAN, Plate 2'!G95</f>
        <v>143.45454545454544</v>
      </c>
      <c r="J42" s="169">
        <v>3.3330000000000002</v>
      </c>
      <c r="K42" s="16"/>
      <c r="L42" s="36"/>
      <c r="M42" s="112"/>
      <c r="O42" s="113"/>
      <c r="P42" s="112"/>
      <c r="Q42" s="112"/>
      <c r="R42" s="112"/>
      <c r="S42" s="36"/>
      <c r="T42" s="112"/>
    </row>
    <row r="43" spans="1:20" x14ac:dyDescent="0.25">
      <c r="A43" s="251"/>
      <c r="B43" s="171">
        <v>35</v>
      </c>
      <c r="C43" s="214" t="s">
        <v>192</v>
      </c>
      <c r="D43" s="215" t="s">
        <v>190</v>
      </c>
      <c r="E43" s="213">
        <v>7256</v>
      </c>
      <c r="F43" s="218">
        <v>44594</v>
      </c>
      <c r="G43" s="20">
        <f>'RI, nD'!N51</f>
        <v>79.109670000000378</v>
      </c>
      <c r="H43" s="48">
        <f>'BG, Plate 2'!G99</f>
        <v>44.894625965549878</v>
      </c>
      <c r="I43" s="20">
        <f>'FAN, Plate 2'!G96</f>
        <v>174.60606060606054</v>
      </c>
      <c r="J43" s="169">
        <v>3.4375</v>
      </c>
      <c r="K43" s="16"/>
      <c r="L43" s="36"/>
      <c r="M43" s="112"/>
      <c r="O43" s="101"/>
      <c r="P43" s="16"/>
      <c r="Q43" s="102"/>
      <c r="R43" s="16"/>
      <c r="S43" s="36"/>
      <c r="T43" s="112"/>
    </row>
    <row r="44" spans="1:20" x14ac:dyDescent="0.25">
      <c r="A44" s="251"/>
      <c r="B44" s="171">
        <v>36</v>
      </c>
      <c r="C44" s="214" t="s">
        <v>193</v>
      </c>
      <c r="D44" s="215" t="s">
        <v>190</v>
      </c>
      <c r="E44" s="213">
        <v>7262</v>
      </c>
      <c r="F44" s="218">
        <v>44594</v>
      </c>
      <c r="G44" s="20">
        <f>'RI, nD'!N52</f>
        <v>80.402009999999962</v>
      </c>
      <c r="H44" s="48">
        <f>'BG, Plate 2'!G100</f>
        <v>339.16937227201987</v>
      </c>
      <c r="I44" s="20">
        <f>'FAN, Plate 2'!G97</f>
        <v>155.93939393939397</v>
      </c>
      <c r="J44" s="169">
        <v>3.4740000000000002</v>
      </c>
      <c r="K44" s="16"/>
      <c r="L44" s="36"/>
      <c r="M44" s="36"/>
      <c r="O44" s="101"/>
      <c r="P44" s="16"/>
      <c r="Q44" s="102"/>
      <c r="R44" s="16"/>
      <c r="S44" s="36"/>
      <c r="T44" s="36"/>
    </row>
    <row r="45" spans="1:20" x14ac:dyDescent="0.25">
      <c r="A45" s="251"/>
      <c r="B45" s="171">
        <v>37</v>
      </c>
      <c r="C45" s="214" t="s">
        <v>194</v>
      </c>
      <c r="D45" s="215" t="s">
        <v>190</v>
      </c>
      <c r="E45" s="213">
        <v>7274</v>
      </c>
      <c r="F45" s="218">
        <v>44594</v>
      </c>
      <c r="G45" s="20">
        <f>'RI, nD'!N53</f>
        <v>77.909640000000024</v>
      </c>
      <c r="H45" s="48">
        <f>'BG, Plate 2'!G101</f>
        <v>135.0630481776748</v>
      </c>
      <c r="I45" s="20">
        <f>'FAN, Plate 2'!G98</f>
        <v>136.81818181818178</v>
      </c>
      <c r="J45" s="169">
        <v>3.0277500000000002</v>
      </c>
      <c r="K45" s="16"/>
      <c r="L45" s="36"/>
      <c r="M45" s="36"/>
      <c r="O45" s="16"/>
      <c r="P45" s="16"/>
      <c r="Q45" s="102"/>
      <c r="R45" s="16"/>
      <c r="S45" s="36"/>
      <c r="T45" s="36"/>
    </row>
    <row r="46" spans="1:20" x14ac:dyDescent="0.25">
      <c r="A46" s="251"/>
      <c r="B46" s="171">
        <v>38</v>
      </c>
      <c r="C46" s="214" t="s">
        <v>195</v>
      </c>
      <c r="D46" s="215" t="s">
        <v>190</v>
      </c>
      <c r="E46" s="213">
        <v>7276</v>
      </c>
      <c r="F46" s="218">
        <v>44594</v>
      </c>
      <c r="G46" s="20">
        <f>'RI, nD'!N54</f>
        <v>78.371189999999643</v>
      </c>
      <c r="H46" s="48">
        <f>'BG, Plate 2'!G102</f>
        <v>271.00514042068812</v>
      </c>
      <c r="I46" s="20">
        <f>'FAN, Plate 2'!G99</f>
        <v>151.57575757575756</v>
      </c>
      <c r="J46" s="169">
        <v>3.20825</v>
      </c>
      <c r="L46" s="36"/>
      <c r="M46" s="36"/>
      <c r="O46" s="36"/>
      <c r="P46" s="36"/>
      <c r="Q46" s="36"/>
      <c r="R46" s="36"/>
      <c r="S46" s="36"/>
      <c r="T46" s="36"/>
    </row>
    <row r="47" spans="1:20" x14ac:dyDescent="0.25">
      <c r="A47" s="251"/>
      <c r="B47" s="171">
        <v>39</v>
      </c>
      <c r="C47" s="214" t="s">
        <v>196</v>
      </c>
      <c r="D47" s="215" t="s">
        <v>190</v>
      </c>
      <c r="E47" s="213">
        <v>7283</v>
      </c>
      <c r="F47" s="218">
        <v>44594</v>
      </c>
      <c r="G47" s="20">
        <f>'RI, nD'!N55</f>
        <v>77.048080000000539</v>
      </c>
      <c r="H47" s="48">
        <f>'BG, Plate 2'!G103</f>
        <v>26.267792969556631</v>
      </c>
      <c r="I47" s="20">
        <f>'FAN, Plate 2'!G100</f>
        <v>166.87878787878785</v>
      </c>
      <c r="J47" s="169">
        <v>3.4539999999999997</v>
      </c>
      <c r="L47" s="36"/>
      <c r="M47" s="36"/>
      <c r="O47" s="36"/>
      <c r="P47" s="36"/>
      <c r="Q47" s="36"/>
      <c r="R47" s="36"/>
      <c r="S47" s="36"/>
      <c r="T47" s="36"/>
    </row>
    <row r="48" spans="1:20" x14ac:dyDescent="0.25">
      <c r="A48" s="251"/>
      <c r="B48" s="171">
        <v>40</v>
      </c>
      <c r="C48" s="214" t="s">
        <v>197</v>
      </c>
      <c r="D48" s="215" t="s">
        <v>190</v>
      </c>
      <c r="E48" s="213">
        <v>7285</v>
      </c>
      <c r="F48" s="218">
        <v>44594</v>
      </c>
      <c r="G48" s="20">
        <f>'RI, nD'!N56</f>
        <v>79.632759999999706</v>
      </c>
      <c r="H48" s="48">
        <f>'BG, Plate 2'!G104</f>
        <v>54.6443609126081</v>
      </c>
      <c r="I48" s="20">
        <f>'FAN, Plate 2'!G101</f>
        <v>207.45454545454541</v>
      </c>
      <c r="J48" s="169">
        <v>3.6305000000000001</v>
      </c>
      <c r="L48" s="36"/>
      <c r="M48" s="36"/>
      <c r="O48" s="36"/>
      <c r="P48" s="36"/>
      <c r="Q48" s="36"/>
      <c r="R48" s="36"/>
      <c r="S48" s="36"/>
      <c r="T48" s="36"/>
    </row>
    <row r="49" spans="1:20" x14ac:dyDescent="0.25">
      <c r="A49" s="251"/>
      <c r="B49" s="171">
        <v>41</v>
      </c>
      <c r="C49" s="214" t="s">
        <v>198</v>
      </c>
      <c r="D49" s="215" t="s">
        <v>190</v>
      </c>
      <c r="E49" s="213">
        <v>7295</v>
      </c>
      <c r="F49" s="218">
        <v>44594</v>
      </c>
      <c r="G49" s="20">
        <f>'RI, nD'!N57</f>
        <v>80.06353999999979</v>
      </c>
      <c r="H49" s="48">
        <f>'BG, Plate 2'!G105</f>
        <v>363.55255391704634</v>
      </c>
      <c r="I49" s="20">
        <f>'FAN, Plate 2'!G102</f>
        <v>147.39393939393941</v>
      </c>
      <c r="J49" s="169">
        <v>2.9289999999999998</v>
      </c>
      <c r="L49" s="36"/>
      <c r="M49" s="36"/>
      <c r="O49" s="36"/>
      <c r="P49" s="36"/>
      <c r="Q49" s="36"/>
      <c r="R49" s="36"/>
      <c r="S49" s="36"/>
      <c r="T49" s="36"/>
    </row>
    <row r="50" spans="1:20" x14ac:dyDescent="0.25">
      <c r="A50" s="251"/>
      <c r="B50" s="171">
        <v>42</v>
      </c>
      <c r="C50" s="214" t="s">
        <v>199</v>
      </c>
      <c r="D50" s="215" t="s">
        <v>190</v>
      </c>
      <c r="E50" s="213">
        <v>7297</v>
      </c>
      <c r="F50" s="218">
        <v>44594</v>
      </c>
      <c r="G50" s="20">
        <f>'RI, nD'!N58</f>
        <v>77.540399999999664</v>
      </c>
      <c r="H50" s="48">
        <f>'BG, Plate 2'!G106</f>
        <v>43.517959344779847</v>
      </c>
      <c r="I50" s="20">
        <f>'FAN, Plate 2'!G103</f>
        <v>165.30303030303025</v>
      </c>
      <c r="J50" s="169">
        <v>3.6916666666666664</v>
      </c>
      <c r="L50" s="36"/>
      <c r="M50" s="36"/>
      <c r="O50" s="36"/>
      <c r="P50" s="36"/>
      <c r="Q50" s="36"/>
      <c r="R50" s="36"/>
      <c r="S50" s="36"/>
      <c r="T50" s="36"/>
    </row>
    <row r="51" spans="1:20" x14ac:dyDescent="0.25">
      <c r="A51" s="251"/>
      <c r="B51" s="171">
        <v>43</v>
      </c>
      <c r="C51" s="214" t="s">
        <v>200</v>
      </c>
      <c r="D51" s="215" t="s">
        <v>190</v>
      </c>
      <c r="E51" s="213">
        <v>7301</v>
      </c>
      <c r="F51" s="218">
        <v>44594</v>
      </c>
      <c r="G51" s="20">
        <f>'RI, nD'!N59</f>
        <v>81.20203000000042</v>
      </c>
      <c r="H51" s="48">
        <f>'BG, Plate 2'!G107</f>
        <v>262.90741505684286</v>
      </c>
      <c r="I51" s="20">
        <f>'FAN, Plate 2'!G104</f>
        <v>155.57575757575754</v>
      </c>
      <c r="J51" s="169">
        <v>3.2786666666666666</v>
      </c>
      <c r="L51" s="36"/>
      <c r="M51" s="36"/>
      <c r="O51" s="36"/>
      <c r="P51" s="36"/>
      <c r="Q51" s="36"/>
      <c r="R51" s="36"/>
      <c r="S51" s="36"/>
      <c r="T51" s="36"/>
    </row>
    <row r="52" spans="1:20" x14ac:dyDescent="0.25">
      <c r="A52" s="251"/>
      <c r="B52" s="171">
        <v>44</v>
      </c>
      <c r="C52" s="214" t="s">
        <v>201</v>
      </c>
      <c r="D52" s="215" t="s">
        <v>190</v>
      </c>
      <c r="E52" s="213">
        <v>7305</v>
      </c>
      <c r="F52" s="218">
        <v>44594</v>
      </c>
      <c r="G52" s="20">
        <f>'RI, nD'!N60</f>
        <v>77.601940000000056</v>
      </c>
      <c r="H52" s="48">
        <f>'BG, Plate 2'!G108</f>
        <v>39.54496720686965</v>
      </c>
      <c r="I52" s="20">
        <f>'FAN, Plate 2'!G105</f>
        <v>179.57575757575756</v>
      </c>
      <c r="J52" s="169">
        <v>3.4089999999999998</v>
      </c>
      <c r="L52" s="36"/>
      <c r="M52" s="36"/>
      <c r="O52" s="36"/>
      <c r="P52" s="36"/>
      <c r="Q52" s="36"/>
      <c r="R52" s="36"/>
      <c r="S52" s="36"/>
      <c r="T52" s="36"/>
    </row>
    <row r="53" spans="1:20" x14ac:dyDescent="0.25">
      <c r="A53" s="251"/>
      <c r="B53" s="171">
        <v>45</v>
      </c>
      <c r="C53" s="214" t="s">
        <v>202</v>
      </c>
      <c r="D53" s="215" t="s">
        <v>190</v>
      </c>
      <c r="E53" s="213">
        <v>7306</v>
      </c>
      <c r="F53" s="218">
        <v>44594</v>
      </c>
      <c r="G53" s="20">
        <f>'RI, nD'!N61</f>
        <v>76.001900000000518</v>
      </c>
      <c r="H53" s="48">
        <f>'BG, Plate 2'!G109</f>
        <v>21.7614362886161</v>
      </c>
      <c r="I53" s="20">
        <f>'FAN, Plate 2'!G106</f>
        <v>187.63636363636354</v>
      </c>
      <c r="J53" s="169">
        <v>3.4802499999999998</v>
      </c>
      <c r="L53" s="36"/>
      <c r="M53" s="36"/>
      <c r="O53" s="36"/>
      <c r="P53" s="36"/>
      <c r="Q53" s="36"/>
      <c r="R53" s="36"/>
      <c r="S53" s="36"/>
      <c r="T53" s="36"/>
    </row>
    <row r="54" spans="1:20" x14ac:dyDescent="0.25">
      <c r="A54" s="251"/>
      <c r="B54" s="171">
        <v>46</v>
      </c>
      <c r="C54" s="219" t="s">
        <v>203</v>
      </c>
      <c r="D54" s="220" t="s">
        <v>190</v>
      </c>
      <c r="E54" s="221">
        <v>7307</v>
      </c>
      <c r="F54" s="222">
        <v>44594</v>
      </c>
      <c r="G54" s="223">
        <f>'RI, nD'!N62</f>
        <v>98.40246000000036</v>
      </c>
      <c r="H54" s="224">
        <f>'BG, Plate 2'!G110</f>
        <v>151.44012327830313</v>
      </c>
      <c r="I54" s="223">
        <f>'FAN, Plate 2'!G107</f>
        <v>62.575757575757592</v>
      </c>
      <c r="J54" s="169">
        <v>1.431</v>
      </c>
      <c r="K54" s="225" t="s">
        <v>205</v>
      </c>
      <c r="L54" s="225"/>
      <c r="M54" s="225"/>
      <c r="O54" s="36"/>
      <c r="P54" s="36"/>
      <c r="Q54" s="36"/>
      <c r="R54" s="36"/>
      <c r="S54" s="36"/>
      <c r="T54" s="36"/>
    </row>
    <row r="55" spans="1:20" x14ac:dyDescent="0.25">
      <c r="A55" s="251"/>
      <c r="B55" s="171">
        <v>47</v>
      </c>
      <c r="C55" s="214" t="s">
        <v>204</v>
      </c>
      <c r="D55" s="215" t="s">
        <v>190</v>
      </c>
      <c r="E55" s="213">
        <v>7314</v>
      </c>
      <c r="F55" s="218">
        <v>44594</v>
      </c>
      <c r="G55" s="20">
        <f>'RI, nD'!N63</f>
        <v>80.463549999999685</v>
      </c>
      <c r="H55" s="48">
        <f>'BG, Plate 2'!G111</f>
        <v>328.5077496431536</v>
      </c>
      <c r="I55" s="20">
        <f>'FAN, Plate 2'!G108</f>
        <v>145.84848484848482</v>
      </c>
      <c r="J55" s="169">
        <v>2.9954999999999998</v>
      </c>
      <c r="K55" s="225"/>
      <c r="L55" s="36" t="s">
        <v>209</v>
      </c>
      <c r="M55" s="36"/>
      <c r="O55" s="36"/>
      <c r="P55" s="36"/>
      <c r="Q55" s="36"/>
      <c r="R55" s="36"/>
      <c r="S55" s="36"/>
      <c r="T55" s="36"/>
    </row>
    <row r="56" spans="1:20" ht="15.75" thickBot="1" x14ac:dyDescent="0.3">
      <c r="A56" s="252"/>
      <c r="B56" s="205">
        <v>48</v>
      </c>
      <c r="C56" s="217"/>
      <c r="D56" s="217"/>
      <c r="E56" s="216" t="s">
        <v>173</v>
      </c>
      <c r="F56" s="218">
        <v>44594</v>
      </c>
      <c r="G56" s="206">
        <f>'RI, nD'!N64</f>
        <v>81.017409999999899</v>
      </c>
      <c r="H56" s="81">
        <f>'BG, Plate 2'!G112</f>
        <v>52.913790096428627</v>
      </c>
      <c r="I56" s="206">
        <f>'FAN, Plate 2'!G109</f>
        <v>284.10606060606057</v>
      </c>
      <c r="J56" s="169">
        <v>4.4835000000000003</v>
      </c>
      <c r="L56" s="36"/>
      <c r="M56" s="36"/>
      <c r="O56" s="36"/>
      <c r="P56" s="36"/>
      <c r="Q56" s="36"/>
      <c r="R56" s="36"/>
      <c r="S56" s="36"/>
      <c r="T56" s="36"/>
    </row>
  </sheetData>
  <mergeCells count="4">
    <mergeCell ref="G7:J7"/>
    <mergeCell ref="M6:P6"/>
    <mergeCell ref="A9:A32"/>
    <mergeCell ref="A33:A56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28" zoomScale="85" zoomScaleNormal="85" workbookViewId="0">
      <selection activeCell="D65" sqref="D65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8"/>
      <c r="H2" s="6"/>
      <c r="I2" s="2" t="s">
        <v>78</v>
      </c>
      <c r="Q2" s="39"/>
    </row>
    <row r="3" spans="1:20" s="2" customFormat="1" x14ac:dyDescent="0.25">
      <c r="A3" s="2" t="s">
        <v>52</v>
      </c>
      <c r="B3" s="188"/>
      <c r="C3" s="5"/>
      <c r="G3" s="98"/>
      <c r="H3" s="6"/>
      <c r="I3" s="2" t="s">
        <v>86</v>
      </c>
      <c r="Q3" s="39"/>
    </row>
    <row r="4" spans="1:20" s="2" customFormat="1" x14ac:dyDescent="0.25">
      <c r="A4" s="7" t="s">
        <v>22</v>
      </c>
      <c r="B4" s="189"/>
      <c r="C4" s="204" t="s">
        <v>150</v>
      </c>
      <c r="G4" s="98"/>
      <c r="H4" s="6"/>
      <c r="I4" s="2" t="s">
        <v>79</v>
      </c>
      <c r="Q4" s="39"/>
    </row>
    <row r="5" spans="1:20" s="2" customFormat="1" x14ac:dyDescent="0.25">
      <c r="A5" s="2" t="s">
        <v>53</v>
      </c>
      <c r="B5" s="2" t="s">
        <v>70</v>
      </c>
      <c r="C5" s="5"/>
      <c r="G5" s="98"/>
      <c r="H5" s="6"/>
      <c r="I5" s="2" t="s">
        <v>8</v>
      </c>
      <c r="Q5" s="39"/>
    </row>
    <row r="6" spans="1:20" s="2" customFormat="1" x14ac:dyDescent="0.25">
      <c r="A6" s="7"/>
      <c r="B6" s="2" t="s">
        <v>112</v>
      </c>
      <c r="C6" s="5"/>
      <c r="G6" s="98"/>
      <c r="H6" s="6"/>
      <c r="I6" s="2" t="s">
        <v>67</v>
      </c>
      <c r="Q6" s="39"/>
    </row>
    <row r="7" spans="1:20" s="2" customFormat="1" x14ac:dyDescent="0.25">
      <c r="B7" s="8"/>
      <c r="G7" s="98"/>
      <c r="H7" s="6"/>
      <c r="Q7" s="39"/>
    </row>
    <row r="8" spans="1:20" s="2" customFormat="1" x14ac:dyDescent="0.25">
      <c r="G8" s="98"/>
      <c r="H8" s="6"/>
      <c r="Q8" s="39"/>
    </row>
    <row r="9" spans="1:20" s="2" customFormat="1" x14ac:dyDescent="0.25">
      <c r="B9" s="3"/>
      <c r="G9" s="98"/>
      <c r="H9" s="6"/>
      <c r="Q9" s="39"/>
    </row>
    <row r="10" spans="1:20" s="2" customFormat="1" x14ac:dyDescent="0.25">
      <c r="B10" s="3"/>
      <c r="G10" s="98"/>
      <c r="H10" s="6"/>
      <c r="Q10" s="39"/>
    </row>
    <row r="11" spans="1:20" s="2" customFormat="1" x14ac:dyDescent="0.25">
      <c r="B11" s="3"/>
      <c r="G11" s="98"/>
      <c r="H11" s="6"/>
      <c r="Q11" s="39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5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4"/>
      <c r="K13" s="10" t="s">
        <v>116</v>
      </c>
      <c r="L13" s="10"/>
      <c r="M13" s="30" t="s">
        <v>117</v>
      </c>
      <c r="N13" s="30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4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81" t="s">
        <v>119</v>
      </c>
      <c r="C15" s="181"/>
      <c r="D15" s="181"/>
      <c r="E15" s="181"/>
      <c r="F15" s="181"/>
      <c r="G15" s="254" t="s">
        <v>143</v>
      </c>
      <c r="H15" s="254"/>
      <c r="J15" s="18"/>
      <c r="K15" s="255" t="s">
        <v>144</v>
      </c>
      <c r="L15" s="255"/>
      <c r="M15" s="255"/>
      <c r="N15" s="254" t="s">
        <v>147</v>
      </c>
      <c r="O15" s="254"/>
      <c r="P15" s="181"/>
      <c r="Q15" s="2" t="s">
        <v>97</v>
      </c>
      <c r="T15" s="183"/>
    </row>
    <row r="16" spans="1:20" ht="15.75" thickBot="1" x14ac:dyDescent="0.3">
      <c r="A16" s="202" t="s">
        <v>142</v>
      </c>
      <c r="B16" s="182" t="s">
        <v>118</v>
      </c>
      <c r="C16" s="12" t="s">
        <v>154</v>
      </c>
      <c r="D16" s="12" t="s">
        <v>155</v>
      </c>
      <c r="E16" s="12" t="s">
        <v>145</v>
      </c>
      <c r="F16" s="12" t="s">
        <v>146</v>
      </c>
      <c r="G16" s="182" t="s">
        <v>4</v>
      </c>
      <c r="H16" s="182" t="s">
        <v>7</v>
      </c>
      <c r="J16" s="18"/>
      <c r="K16" s="182" t="s">
        <v>118</v>
      </c>
      <c r="L16" s="12" t="s">
        <v>145</v>
      </c>
      <c r="M16" s="12" t="s">
        <v>146</v>
      </c>
      <c r="N16" s="182" t="s">
        <v>4</v>
      </c>
      <c r="O16" s="182" t="s">
        <v>7</v>
      </c>
      <c r="Q16" s="3"/>
      <c r="R16" s="3" t="s">
        <v>96</v>
      </c>
    </row>
    <row r="17" spans="1:18" x14ac:dyDescent="0.25">
      <c r="A17" s="6">
        <v>1</v>
      </c>
      <c r="B17" s="210">
        <v>7129</v>
      </c>
      <c r="C17" s="15">
        <v>632</v>
      </c>
      <c r="D17" s="15">
        <v>632</v>
      </c>
      <c r="E17" s="15">
        <f>1.34+(C17/100000)</f>
        <v>1.3463200000000002</v>
      </c>
      <c r="F17" s="15">
        <f>1.34+(D17/100000)</f>
        <v>1.3463200000000002</v>
      </c>
      <c r="G17" s="180">
        <f>AVERAGE(E17:F17)</f>
        <v>1.3463200000000002</v>
      </c>
      <c r="H17" s="180">
        <f>STDEV(E17:F17)</f>
        <v>0</v>
      </c>
      <c r="J17" s="18"/>
      <c r="K17" s="15">
        <f t="shared" ref="K17:K40" si="0">B17</f>
        <v>7129</v>
      </c>
      <c r="L17" s="20">
        <f>(E17-1.33329)*6154</f>
        <v>80.186620000000602</v>
      </c>
      <c r="M17" s="20">
        <f>(F17-1.33329)*6154</f>
        <v>80.186620000000602</v>
      </c>
      <c r="N17" s="114">
        <f>AVERAGE(L17:M17)</f>
        <v>80.186620000000602</v>
      </c>
      <c r="O17" s="66">
        <f t="shared" ref="O17" si="1">STDEV(L17:M17)</f>
        <v>0</v>
      </c>
      <c r="Q17" s="3"/>
      <c r="R17" s="3" t="s">
        <v>113</v>
      </c>
    </row>
    <row r="18" spans="1:18" x14ac:dyDescent="0.25">
      <c r="A18" s="6">
        <v>2</v>
      </c>
      <c r="B18" s="213">
        <v>7149</v>
      </c>
      <c r="C18" s="15">
        <v>616</v>
      </c>
      <c r="D18" s="15">
        <v>615</v>
      </c>
      <c r="E18" s="15">
        <f t="shared" ref="E18:E64" si="2">1.34+(C18/100000)</f>
        <v>1.34616</v>
      </c>
      <c r="F18" s="15">
        <f t="shared" ref="F18:F64" si="3">1.34+(D18/100000)</f>
        <v>1.3461500000000002</v>
      </c>
      <c r="G18" s="180">
        <f t="shared" ref="G18:G64" si="4">AVERAGE(E18:F18)</f>
        <v>1.346155</v>
      </c>
      <c r="H18" s="180">
        <f t="shared" ref="H18:H64" si="5">STDEV(E18:F18)</f>
        <v>7.0710678117547895E-6</v>
      </c>
      <c r="J18" s="18"/>
      <c r="K18" s="15">
        <f t="shared" si="0"/>
        <v>7149</v>
      </c>
      <c r="L18" s="20">
        <f t="shared" ref="L18:L81" si="6">(E18-1.33329)*6154</f>
        <v>79.201979999999608</v>
      </c>
      <c r="M18" s="20">
        <f t="shared" ref="M18:M81" si="7">(F18-1.33329)*6154</f>
        <v>79.140440000000581</v>
      </c>
      <c r="N18" s="114">
        <f t="shared" ref="N18:N81" si="8">AVERAGE(L18:M18)</f>
        <v>79.171210000000087</v>
      </c>
      <c r="O18" s="66">
        <f t="shared" ref="O18:O81" si="9">STDEV(L18:M18)</f>
        <v>4.3515351313532381E-2</v>
      </c>
      <c r="Q18" s="3"/>
      <c r="R18" s="3" t="s">
        <v>98</v>
      </c>
    </row>
    <row r="19" spans="1:18" x14ac:dyDescent="0.25">
      <c r="A19" s="6">
        <v>3</v>
      </c>
      <c r="B19" s="213">
        <v>7151</v>
      </c>
      <c r="C19" s="15">
        <v>623</v>
      </c>
      <c r="D19" s="15">
        <v>623</v>
      </c>
      <c r="E19" s="15">
        <f t="shared" si="2"/>
        <v>1.34623</v>
      </c>
      <c r="F19" s="15">
        <f t="shared" si="3"/>
        <v>1.34623</v>
      </c>
      <c r="G19" s="180">
        <f t="shared" si="4"/>
        <v>1.34623</v>
      </c>
      <c r="H19" s="180">
        <f t="shared" si="5"/>
        <v>0</v>
      </c>
      <c r="J19" s="18"/>
      <c r="K19" s="15">
        <f t="shared" si="0"/>
        <v>7151</v>
      </c>
      <c r="L19" s="20">
        <f t="shared" si="6"/>
        <v>79.632759999999706</v>
      </c>
      <c r="M19" s="20">
        <f t="shared" si="7"/>
        <v>79.632759999999706</v>
      </c>
      <c r="N19" s="114">
        <f t="shared" si="8"/>
        <v>79.632759999999706</v>
      </c>
      <c r="O19" s="66">
        <f t="shared" si="9"/>
        <v>0</v>
      </c>
      <c r="P19" s="186"/>
      <c r="Q19" s="3"/>
      <c r="R19" s="3" t="s">
        <v>114</v>
      </c>
    </row>
    <row r="20" spans="1:18" x14ac:dyDescent="0.25">
      <c r="A20" s="6">
        <v>4</v>
      </c>
      <c r="B20" s="213">
        <v>7152</v>
      </c>
      <c r="C20" s="15">
        <v>613</v>
      </c>
      <c r="D20" s="15">
        <v>614</v>
      </c>
      <c r="E20" s="15">
        <f t="shared" si="2"/>
        <v>1.34613</v>
      </c>
      <c r="F20" s="15">
        <f t="shared" si="3"/>
        <v>1.3461400000000001</v>
      </c>
      <c r="G20" s="180">
        <f t="shared" si="4"/>
        <v>1.3461350000000001</v>
      </c>
      <c r="H20" s="180">
        <f t="shared" si="5"/>
        <v>7.0710678119117998E-6</v>
      </c>
      <c r="J20" s="18"/>
      <c r="K20" s="15">
        <f t="shared" si="0"/>
        <v>7152</v>
      </c>
      <c r="L20" s="20">
        <f t="shared" si="6"/>
        <v>79.017359999999769</v>
      </c>
      <c r="M20" s="20">
        <f t="shared" si="7"/>
        <v>79.078900000000175</v>
      </c>
      <c r="N20" s="114">
        <f t="shared" si="8"/>
        <v>79.048129999999972</v>
      </c>
      <c r="O20" s="66">
        <f t="shared" si="9"/>
        <v>4.3515351314507095E-2</v>
      </c>
      <c r="R20" s="13"/>
    </row>
    <row r="21" spans="1:18" x14ac:dyDescent="0.25">
      <c r="A21" s="6">
        <v>5</v>
      </c>
      <c r="B21" s="213">
        <v>7157</v>
      </c>
      <c r="C21" s="15">
        <v>644</v>
      </c>
      <c r="D21" s="15">
        <v>643</v>
      </c>
      <c r="E21" s="15">
        <f t="shared" si="2"/>
        <v>1.3464400000000001</v>
      </c>
      <c r="F21" s="15">
        <f t="shared" si="3"/>
        <v>1.34643</v>
      </c>
      <c r="G21" s="180">
        <f t="shared" si="4"/>
        <v>1.346435</v>
      </c>
      <c r="H21" s="180">
        <f t="shared" si="5"/>
        <v>7.0710678119117998E-6</v>
      </c>
      <c r="J21" s="18"/>
      <c r="K21" s="15">
        <f t="shared" si="0"/>
        <v>7157</v>
      </c>
      <c r="L21" s="20">
        <f t="shared" si="6"/>
        <v>80.925099999999972</v>
      </c>
      <c r="M21" s="20">
        <f t="shared" si="7"/>
        <v>80.863559999999566</v>
      </c>
      <c r="N21" s="114">
        <f t="shared" si="8"/>
        <v>80.894329999999769</v>
      </c>
      <c r="O21" s="66">
        <f t="shared" si="9"/>
        <v>4.3515351314507095E-2</v>
      </c>
      <c r="R21" s="13"/>
    </row>
    <row r="22" spans="1:18" x14ac:dyDescent="0.25">
      <c r="A22" s="6">
        <v>6</v>
      </c>
      <c r="B22" s="213">
        <v>7159</v>
      </c>
      <c r="C22" s="15">
        <v>594</v>
      </c>
      <c r="D22" s="15">
        <v>597</v>
      </c>
      <c r="E22" s="15">
        <f t="shared" si="2"/>
        <v>1.3459400000000001</v>
      </c>
      <c r="F22" s="15">
        <f t="shared" si="3"/>
        <v>1.3459700000000001</v>
      </c>
      <c r="G22" s="180">
        <f t="shared" si="4"/>
        <v>1.345955</v>
      </c>
      <c r="H22" s="180">
        <f t="shared" si="5"/>
        <v>2.1213203435578389E-5</v>
      </c>
      <c r="J22" s="18"/>
      <c r="K22" s="15">
        <f t="shared" si="0"/>
        <v>7159</v>
      </c>
      <c r="L22" s="20">
        <f t="shared" si="6"/>
        <v>77.848100000000315</v>
      </c>
      <c r="M22" s="20">
        <f t="shared" si="7"/>
        <v>78.032720000000154</v>
      </c>
      <c r="N22" s="114">
        <f t="shared" si="8"/>
        <v>77.940410000000242</v>
      </c>
      <c r="O22" s="66">
        <f t="shared" si="9"/>
        <v>0.13054605394254656</v>
      </c>
      <c r="R22" s="13"/>
    </row>
    <row r="23" spans="1:18" x14ac:dyDescent="0.25">
      <c r="A23" s="6">
        <v>7</v>
      </c>
      <c r="B23" s="213">
        <v>7161</v>
      </c>
      <c r="C23" s="15">
        <v>612</v>
      </c>
      <c r="D23" s="15">
        <v>615</v>
      </c>
      <c r="E23" s="15">
        <f t="shared" si="2"/>
        <v>1.34612</v>
      </c>
      <c r="F23" s="15">
        <f t="shared" si="3"/>
        <v>1.3461500000000002</v>
      </c>
      <c r="G23" s="180">
        <f t="shared" si="4"/>
        <v>1.3461350000000001</v>
      </c>
      <c r="H23" s="180">
        <f t="shared" si="5"/>
        <v>2.1213203435735399E-5</v>
      </c>
      <c r="J23" s="18"/>
      <c r="K23" s="15">
        <f t="shared" si="0"/>
        <v>7161</v>
      </c>
      <c r="L23" s="20">
        <f t="shared" si="6"/>
        <v>78.955819999999363</v>
      </c>
      <c r="M23" s="20">
        <f t="shared" si="7"/>
        <v>79.140440000000581</v>
      </c>
      <c r="N23" s="114">
        <f t="shared" si="8"/>
        <v>79.048129999999972</v>
      </c>
      <c r="O23" s="66">
        <f t="shared" si="9"/>
        <v>0.13054605394352128</v>
      </c>
      <c r="R23" s="13"/>
    </row>
    <row r="24" spans="1:18" x14ac:dyDescent="0.25">
      <c r="A24" s="6">
        <v>8</v>
      </c>
      <c r="B24" s="213">
        <v>7164</v>
      </c>
      <c r="C24" s="15">
        <v>622</v>
      </c>
      <c r="D24" s="15">
        <v>621</v>
      </c>
      <c r="E24" s="15">
        <f t="shared" si="2"/>
        <v>1.34622</v>
      </c>
      <c r="F24" s="15">
        <f t="shared" si="3"/>
        <v>1.3462100000000001</v>
      </c>
      <c r="G24" s="180">
        <f t="shared" si="4"/>
        <v>1.3462149999999999</v>
      </c>
      <c r="H24" s="180">
        <f t="shared" si="5"/>
        <v>7.0710678117547895E-6</v>
      </c>
      <c r="J24" s="18"/>
      <c r="K24" s="15">
        <f t="shared" si="0"/>
        <v>7164</v>
      </c>
      <c r="L24" s="20">
        <f t="shared" si="6"/>
        <v>79.5712199999993</v>
      </c>
      <c r="M24" s="20">
        <f t="shared" si="7"/>
        <v>79.509680000000259</v>
      </c>
      <c r="N24" s="114">
        <f t="shared" si="8"/>
        <v>79.54044999999978</v>
      </c>
      <c r="O24" s="66">
        <f t="shared" si="9"/>
        <v>4.3515351313542429E-2</v>
      </c>
      <c r="R24" s="13"/>
    </row>
    <row r="25" spans="1:18" x14ac:dyDescent="0.25">
      <c r="A25" s="6">
        <v>9</v>
      </c>
      <c r="B25" s="213">
        <v>7169</v>
      </c>
      <c r="C25" s="15">
        <v>615</v>
      </c>
      <c r="D25" s="15">
        <v>614</v>
      </c>
      <c r="E25" s="15">
        <f t="shared" si="2"/>
        <v>1.3461500000000002</v>
      </c>
      <c r="F25" s="15">
        <f t="shared" si="3"/>
        <v>1.3461400000000001</v>
      </c>
      <c r="G25" s="180">
        <f t="shared" si="4"/>
        <v>1.3461450000000001</v>
      </c>
      <c r="H25" s="180">
        <f t="shared" si="5"/>
        <v>7.0710678119117998E-6</v>
      </c>
      <c r="J25" s="18"/>
      <c r="K25" s="15">
        <f t="shared" si="0"/>
        <v>7169</v>
      </c>
      <c r="L25" s="20">
        <f t="shared" si="6"/>
        <v>79.140440000000581</v>
      </c>
      <c r="M25" s="20">
        <f t="shared" si="7"/>
        <v>79.078900000000175</v>
      </c>
      <c r="N25" s="114">
        <f t="shared" si="8"/>
        <v>79.109670000000378</v>
      </c>
      <c r="O25" s="66">
        <f t="shared" si="9"/>
        <v>4.3515351314507095E-2</v>
      </c>
      <c r="R25" s="2" t="s">
        <v>89</v>
      </c>
    </row>
    <row r="26" spans="1:18" x14ac:dyDescent="0.25">
      <c r="A26" s="6">
        <v>10</v>
      </c>
      <c r="B26" s="213">
        <v>7174</v>
      </c>
      <c r="C26" s="15">
        <v>582</v>
      </c>
      <c r="D26" s="15">
        <v>581</v>
      </c>
      <c r="E26" s="15">
        <f t="shared" si="2"/>
        <v>1.34582</v>
      </c>
      <c r="F26" s="15">
        <f t="shared" si="3"/>
        <v>1.3458100000000002</v>
      </c>
      <c r="G26" s="180">
        <f t="shared" si="4"/>
        <v>1.345815</v>
      </c>
      <c r="H26" s="180">
        <f t="shared" si="5"/>
        <v>7.0710678117547895E-6</v>
      </c>
      <c r="J26" s="18"/>
      <c r="K26" s="15">
        <f t="shared" si="0"/>
        <v>7174</v>
      </c>
      <c r="L26" s="20">
        <f t="shared" si="6"/>
        <v>77.109619999999566</v>
      </c>
      <c r="M26" s="20">
        <f t="shared" si="7"/>
        <v>77.048080000000539</v>
      </c>
      <c r="N26" s="114">
        <f t="shared" si="8"/>
        <v>77.078850000000045</v>
      </c>
      <c r="O26" s="66">
        <f t="shared" si="9"/>
        <v>4.3515351313532381E-2</v>
      </c>
      <c r="R26" s="3" t="s">
        <v>90</v>
      </c>
    </row>
    <row r="27" spans="1:18" x14ac:dyDescent="0.25">
      <c r="A27" s="6">
        <v>11</v>
      </c>
      <c r="B27" s="213">
        <v>7176</v>
      </c>
      <c r="C27" s="15">
        <v>629</v>
      </c>
      <c r="D27" s="15">
        <v>629</v>
      </c>
      <c r="E27" s="15">
        <f t="shared" si="2"/>
        <v>1.34629</v>
      </c>
      <c r="F27" s="15">
        <f t="shared" si="3"/>
        <v>1.34629</v>
      </c>
      <c r="G27" s="180">
        <f t="shared" si="4"/>
        <v>1.34629</v>
      </c>
      <c r="H27" s="180">
        <f t="shared" si="5"/>
        <v>0</v>
      </c>
      <c r="J27" s="18"/>
      <c r="K27" s="15">
        <f t="shared" si="0"/>
        <v>7176</v>
      </c>
      <c r="L27" s="20">
        <f t="shared" si="6"/>
        <v>80.001999999999384</v>
      </c>
      <c r="M27" s="20">
        <f t="shared" si="7"/>
        <v>80.001999999999384</v>
      </c>
      <c r="N27" s="114">
        <f t="shared" si="8"/>
        <v>80.001999999999384</v>
      </c>
      <c r="O27" s="66">
        <f t="shared" si="9"/>
        <v>0</v>
      </c>
      <c r="R27" s="3" t="s">
        <v>115</v>
      </c>
    </row>
    <row r="28" spans="1:18" x14ac:dyDescent="0.25">
      <c r="A28" s="6">
        <v>12</v>
      </c>
      <c r="B28" s="213">
        <v>7180</v>
      </c>
      <c r="C28" s="15">
        <v>623</v>
      </c>
      <c r="D28" s="15">
        <v>620</v>
      </c>
      <c r="E28" s="15">
        <f t="shared" si="2"/>
        <v>1.34623</v>
      </c>
      <c r="F28" s="15">
        <f t="shared" si="3"/>
        <v>1.3462000000000001</v>
      </c>
      <c r="G28" s="180">
        <f t="shared" si="4"/>
        <v>1.3462149999999999</v>
      </c>
      <c r="H28" s="180">
        <f t="shared" si="5"/>
        <v>2.1213203435578389E-5</v>
      </c>
      <c r="J28" s="18"/>
      <c r="K28" s="15">
        <f t="shared" si="0"/>
        <v>7180</v>
      </c>
      <c r="L28" s="20">
        <f t="shared" si="6"/>
        <v>79.632759999999706</v>
      </c>
      <c r="M28" s="20">
        <f t="shared" si="7"/>
        <v>79.448139999999853</v>
      </c>
      <c r="N28" s="114">
        <f t="shared" si="8"/>
        <v>79.54044999999978</v>
      </c>
      <c r="O28" s="66">
        <f t="shared" si="9"/>
        <v>0.13054605394255661</v>
      </c>
      <c r="R28" s="13"/>
    </row>
    <row r="29" spans="1:18" x14ac:dyDescent="0.25">
      <c r="A29" s="6">
        <v>13</v>
      </c>
      <c r="B29" s="213">
        <v>7183</v>
      </c>
      <c r="C29" s="15">
        <v>601</v>
      </c>
      <c r="D29" s="15">
        <v>600</v>
      </c>
      <c r="E29" s="15">
        <f t="shared" si="2"/>
        <v>1.3460100000000002</v>
      </c>
      <c r="F29" s="15">
        <f t="shared" si="3"/>
        <v>1.3460000000000001</v>
      </c>
      <c r="G29" s="180">
        <f t="shared" si="4"/>
        <v>1.3460050000000001</v>
      </c>
      <c r="H29" s="180">
        <f t="shared" si="5"/>
        <v>7.0710678119117998E-6</v>
      </c>
      <c r="J29" s="18"/>
      <c r="K29" s="15">
        <f t="shared" si="0"/>
        <v>7183</v>
      </c>
      <c r="L29" s="20">
        <f t="shared" si="6"/>
        <v>78.278880000000399</v>
      </c>
      <c r="M29" s="20">
        <f t="shared" si="7"/>
        <v>78.217339999999993</v>
      </c>
      <c r="N29" s="114">
        <f t="shared" si="8"/>
        <v>78.248110000000196</v>
      </c>
      <c r="O29" s="66">
        <f t="shared" si="9"/>
        <v>4.3515351314507095E-2</v>
      </c>
      <c r="R29" s="13"/>
    </row>
    <row r="30" spans="1:18" x14ac:dyDescent="0.25">
      <c r="A30" s="6">
        <v>14</v>
      </c>
      <c r="B30" s="213">
        <v>7184</v>
      </c>
      <c r="C30" s="15">
        <v>614</v>
      </c>
      <c r="D30" s="15">
        <v>615</v>
      </c>
      <c r="E30" s="15">
        <f t="shared" si="2"/>
        <v>1.3461400000000001</v>
      </c>
      <c r="F30" s="15">
        <f t="shared" si="3"/>
        <v>1.3461500000000002</v>
      </c>
      <c r="G30" s="180">
        <f t="shared" si="4"/>
        <v>1.3461450000000001</v>
      </c>
      <c r="H30" s="180">
        <f t="shared" si="5"/>
        <v>7.0710678119117998E-6</v>
      </c>
      <c r="J30" s="18"/>
      <c r="K30" s="15">
        <f t="shared" si="0"/>
        <v>7184</v>
      </c>
      <c r="L30" s="20">
        <f t="shared" si="6"/>
        <v>79.078900000000175</v>
      </c>
      <c r="M30" s="20">
        <f t="shared" si="7"/>
        <v>79.140440000000581</v>
      </c>
      <c r="N30" s="114">
        <f t="shared" si="8"/>
        <v>79.109670000000378</v>
      </c>
      <c r="O30" s="66">
        <f t="shared" si="9"/>
        <v>4.3515351314507095E-2</v>
      </c>
      <c r="R30" s="13"/>
    </row>
    <row r="31" spans="1:18" x14ac:dyDescent="0.25">
      <c r="A31" s="6">
        <v>15</v>
      </c>
      <c r="B31" s="213">
        <v>7186</v>
      </c>
      <c r="C31" s="15">
        <v>635</v>
      </c>
      <c r="D31" s="48">
        <v>633</v>
      </c>
      <c r="E31" s="15">
        <f t="shared" si="2"/>
        <v>1.3463500000000002</v>
      </c>
      <c r="F31" s="15">
        <f t="shared" si="3"/>
        <v>1.34633</v>
      </c>
      <c r="G31" s="180">
        <f t="shared" si="4"/>
        <v>1.3463400000000001</v>
      </c>
      <c r="H31" s="180">
        <f t="shared" si="5"/>
        <v>1.41421356238236E-5</v>
      </c>
      <c r="J31" s="18"/>
      <c r="K31" s="15">
        <f t="shared" si="0"/>
        <v>7186</v>
      </c>
      <c r="L31" s="20">
        <f t="shared" si="6"/>
        <v>80.371240000000441</v>
      </c>
      <c r="M31" s="20">
        <f t="shared" si="7"/>
        <v>80.248159999999629</v>
      </c>
      <c r="N31" s="114">
        <f t="shared" si="8"/>
        <v>80.309700000000035</v>
      </c>
      <c r="O31" s="66">
        <f t="shared" si="9"/>
        <v>8.7030702629014189E-2</v>
      </c>
      <c r="R31" s="13"/>
    </row>
    <row r="32" spans="1:18" ht="15.75" thickBot="1" x14ac:dyDescent="0.3">
      <c r="A32" s="6">
        <v>16</v>
      </c>
      <c r="B32" s="216" t="s">
        <v>173</v>
      </c>
      <c r="C32" s="15">
        <v>637</v>
      </c>
      <c r="D32" s="48">
        <v>637</v>
      </c>
      <c r="E32" s="15">
        <f t="shared" si="2"/>
        <v>1.3463700000000001</v>
      </c>
      <c r="F32" s="15">
        <f t="shared" si="3"/>
        <v>1.3463700000000001</v>
      </c>
      <c r="G32" s="180">
        <f t="shared" si="4"/>
        <v>1.3463700000000001</v>
      </c>
      <c r="H32" s="180">
        <f t="shared" si="5"/>
        <v>0</v>
      </c>
      <c r="J32" s="18"/>
      <c r="K32" s="15" t="str">
        <f t="shared" si="0"/>
        <v>Tradition Malt Check</v>
      </c>
      <c r="L32" s="20">
        <f t="shared" si="6"/>
        <v>80.494319999999874</v>
      </c>
      <c r="M32" s="20">
        <f t="shared" si="7"/>
        <v>80.494319999999874</v>
      </c>
      <c r="N32" s="114">
        <f t="shared" si="8"/>
        <v>80.494319999999874</v>
      </c>
      <c r="O32" s="66">
        <f t="shared" si="9"/>
        <v>0</v>
      </c>
      <c r="R32" s="13"/>
    </row>
    <row r="33" spans="1:18" x14ac:dyDescent="0.25">
      <c r="A33" s="6">
        <v>17</v>
      </c>
      <c r="B33" s="210">
        <v>7190</v>
      </c>
      <c r="C33" s="48">
        <v>597</v>
      </c>
      <c r="D33" s="48">
        <v>599</v>
      </c>
      <c r="E33" s="15">
        <f t="shared" si="2"/>
        <v>1.3459700000000001</v>
      </c>
      <c r="F33" s="15">
        <f t="shared" si="3"/>
        <v>1.34599</v>
      </c>
      <c r="G33" s="180">
        <f t="shared" si="4"/>
        <v>1.34598</v>
      </c>
      <c r="H33" s="180">
        <f t="shared" si="5"/>
        <v>1.4142135623666588E-5</v>
      </c>
      <c r="J33" s="18"/>
      <c r="K33" s="15">
        <f t="shared" si="0"/>
        <v>7190</v>
      </c>
      <c r="L33" s="20">
        <f t="shared" si="6"/>
        <v>78.032720000000154</v>
      </c>
      <c r="M33" s="20">
        <f t="shared" si="7"/>
        <v>78.155799999999587</v>
      </c>
      <c r="N33" s="114">
        <f t="shared" si="8"/>
        <v>78.094259999999878</v>
      </c>
      <c r="O33" s="66">
        <f t="shared" si="9"/>
        <v>8.7030702628039483E-2</v>
      </c>
      <c r="R33" s="13"/>
    </row>
    <row r="34" spans="1:18" x14ac:dyDescent="0.25">
      <c r="A34" s="6">
        <v>18</v>
      </c>
      <c r="B34" s="213">
        <v>7195</v>
      </c>
      <c r="C34" s="48">
        <v>620</v>
      </c>
      <c r="D34" s="48">
        <v>625</v>
      </c>
      <c r="E34" s="15">
        <f t="shared" si="2"/>
        <v>1.3462000000000001</v>
      </c>
      <c r="F34" s="15">
        <f t="shared" si="3"/>
        <v>1.3462500000000002</v>
      </c>
      <c r="G34" s="180">
        <f t="shared" si="4"/>
        <v>1.346225</v>
      </c>
      <c r="H34" s="180">
        <f t="shared" si="5"/>
        <v>3.535533905940199E-5</v>
      </c>
      <c r="J34" s="18"/>
      <c r="K34" s="15">
        <f t="shared" si="0"/>
        <v>7195</v>
      </c>
      <c r="L34" s="20">
        <f t="shared" si="6"/>
        <v>79.448139999999853</v>
      </c>
      <c r="M34" s="20">
        <f t="shared" si="7"/>
        <v>79.755840000000504</v>
      </c>
      <c r="N34" s="114">
        <f t="shared" si="8"/>
        <v>79.601990000000171</v>
      </c>
      <c r="O34" s="66">
        <f t="shared" si="9"/>
        <v>0.21757675657156078</v>
      </c>
      <c r="R34" s="13"/>
    </row>
    <row r="35" spans="1:18" x14ac:dyDescent="0.25">
      <c r="A35" s="6">
        <v>19</v>
      </c>
      <c r="B35" s="213">
        <v>7198</v>
      </c>
      <c r="C35" s="48">
        <v>622</v>
      </c>
      <c r="D35" s="48">
        <v>620</v>
      </c>
      <c r="E35" s="15">
        <f t="shared" si="2"/>
        <v>1.34622</v>
      </c>
      <c r="F35" s="15">
        <f t="shared" si="3"/>
        <v>1.3462000000000001</v>
      </c>
      <c r="G35" s="180">
        <f t="shared" si="4"/>
        <v>1.3462100000000001</v>
      </c>
      <c r="H35" s="180">
        <f t="shared" si="5"/>
        <v>1.4142135623666588E-5</v>
      </c>
      <c r="J35" s="18"/>
      <c r="K35" s="15">
        <f t="shared" si="0"/>
        <v>7198</v>
      </c>
      <c r="L35" s="20">
        <f t="shared" si="6"/>
        <v>79.5712199999993</v>
      </c>
      <c r="M35" s="20">
        <f t="shared" si="7"/>
        <v>79.448139999999853</v>
      </c>
      <c r="N35" s="114">
        <f t="shared" si="8"/>
        <v>79.509679999999577</v>
      </c>
      <c r="O35" s="66">
        <f t="shared" si="9"/>
        <v>8.7030702628049531E-2</v>
      </c>
      <c r="R35" s="13"/>
    </row>
    <row r="36" spans="1:18" x14ac:dyDescent="0.25">
      <c r="A36" s="6">
        <v>20</v>
      </c>
      <c r="B36" s="213">
        <v>7203</v>
      </c>
      <c r="C36" s="3">
        <v>622</v>
      </c>
      <c r="D36" s="48">
        <v>624</v>
      </c>
      <c r="E36" s="15">
        <f t="shared" si="2"/>
        <v>1.34622</v>
      </c>
      <c r="F36" s="15">
        <f t="shared" si="3"/>
        <v>1.3462400000000001</v>
      </c>
      <c r="G36" s="180">
        <f t="shared" si="4"/>
        <v>1.34623</v>
      </c>
      <c r="H36" s="180">
        <f t="shared" si="5"/>
        <v>1.41421356238236E-5</v>
      </c>
      <c r="J36" s="18"/>
      <c r="K36" s="15">
        <f t="shared" si="0"/>
        <v>7203</v>
      </c>
      <c r="L36" s="20">
        <f t="shared" si="6"/>
        <v>79.5712199999993</v>
      </c>
      <c r="M36" s="20">
        <f t="shared" si="7"/>
        <v>79.694300000000112</v>
      </c>
      <c r="N36" s="114">
        <f t="shared" si="8"/>
        <v>79.632759999999706</v>
      </c>
      <c r="O36" s="66">
        <f t="shared" si="9"/>
        <v>8.7030702629014189E-2</v>
      </c>
      <c r="R36" s="13"/>
    </row>
    <row r="37" spans="1:18" x14ac:dyDescent="0.25">
      <c r="A37" s="6">
        <v>21</v>
      </c>
      <c r="B37" s="213">
        <v>7206</v>
      </c>
      <c r="C37" s="48">
        <v>615</v>
      </c>
      <c r="D37" s="48">
        <v>620</v>
      </c>
      <c r="E37" s="15">
        <f t="shared" si="2"/>
        <v>1.3461500000000002</v>
      </c>
      <c r="F37" s="15">
        <f t="shared" si="3"/>
        <v>1.3462000000000001</v>
      </c>
      <c r="G37" s="180">
        <f t="shared" si="4"/>
        <v>1.3461750000000001</v>
      </c>
      <c r="H37" s="180">
        <f t="shared" si="5"/>
        <v>3.5355339059244978E-5</v>
      </c>
      <c r="J37" s="18"/>
      <c r="K37" s="15">
        <f t="shared" si="0"/>
        <v>7206</v>
      </c>
      <c r="L37" s="20">
        <f t="shared" si="6"/>
        <v>79.140440000000581</v>
      </c>
      <c r="M37" s="20">
        <f t="shared" si="7"/>
        <v>79.448139999999853</v>
      </c>
      <c r="N37" s="114">
        <f t="shared" si="8"/>
        <v>79.294290000000217</v>
      </c>
      <c r="O37" s="66">
        <f t="shared" si="9"/>
        <v>0.21757675657058606</v>
      </c>
      <c r="R37" s="13"/>
    </row>
    <row r="38" spans="1:18" x14ac:dyDescent="0.25">
      <c r="A38" s="6">
        <v>22</v>
      </c>
      <c r="B38" s="213">
        <v>7209</v>
      </c>
      <c r="C38" s="48">
        <v>564</v>
      </c>
      <c r="D38" s="48">
        <v>565</v>
      </c>
      <c r="E38" s="15">
        <f t="shared" si="2"/>
        <v>1.3456400000000002</v>
      </c>
      <c r="F38" s="15">
        <f t="shared" si="3"/>
        <v>1.34565</v>
      </c>
      <c r="G38" s="180">
        <f t="shared" si="4"/>
        <v>1.3456450000000002</v>
      </c>
      <c r="H38" s="180">
        <f t="shared" si="5"/>
        <v>7.0710678117547895E-6</v>
      </c>
      <c r="J38" s="18"/>
      <c r="K38" s="15">
        <f t="shared" si="0"/>
        <v>7209</v>
      </c>
      <c r="L38" s="20">
        <f t="shared" si="6"/>
        <v>76.001900000000518</v>
      </c>
      <c r="M38" s="20">
        <f t="shared" si="7"/>
        <v>76.063439999999545</v>
      </c>
      <c r="N38" s="114">
        <f t="shared" si="8"/>
        <v>76.032670000000024</v>
      </c>
      <c r="O38" s="66">
        <f t="shared" si="9"/>
        <v>4.3515351313532381E-2</v>
      </c>
      <c r="R38" s="13"/>
    </row>
    <row r="39" spans="1:18" x14ac:dyDescent="0.25">
      <c r="A39" s="6">
        <v>23</v>
      </c>
      <c r="B39" s="213">
        <v>7211</v>
      </c>
      <c r="C39" s="48">
        <v>592</v>
      </c>
      <c r="D39" s="48">
        <v>591</v>
      </c>
      <c r="E39" s="15">
        <f t="shared" si="2"/>
        <v>1.34592</v>
      </c>
      <c r="F39" s="15">
        <f t="shared" si="3"/>
        <v>1.3459100000000002</v>
      </c>
      <c r="G39" s="180">
        <f t="shared" si="4"/>
        <v>1.3459150000000002</v>
      </c>
      <c r="H39" s="180">
        <f t="shared" si="5"/>
        <v>7.0710678117547895E-6</v>
      </c>
      <c r="J39" s="18"/>
      <c r="K39" s="15">
        <f t="shared" si="0"/>
        <v>7211</v>
      </c>
      <c r="L39" s="20">
        <f t="shared" si="6"/>
        <v>77.725019999999503</v>
      </c>
      <c r="M39" s="20">
        <f t="shared" si="7"/>
        <v>77.663480000000462</v>
      </c>
      <c r="N39" s="114">
        <f t="shared" si="8"/>
        <v>77.694249999999982</v>
      </c>
      <c r="O39" s="66">
        <f t="shared" si="9"/>
        <v>4.3515351313542429E-2</v>
      </c>
      <c r="R39" s="13"/>
    </row>
    <row r="40" spans="1:18" x14ac:dyDescent="0.25">
      <c r="A40" s="6">
        <v>24</v>
      </c>
      <c r="B40" s="213">
        <v>7219</v>
      </c>
      <c r="C40" s="48">
        <v>607</v>
      </c>
      <c r="D40" s="48">
        <v>606</v>
      </c>
      <c r="E40" s="15">
        <f t="shared" si="2"/>
        <v>1.3460700000000001</v>
      </c>
      <c r="F40" s="15">
        <f t="shared" si="3"/>
        <v>1.34606</v>
      </c>
      <c r="G40" s="180">
        <f t="shared" si="4"/>
        <v>1.3460650000000001</v>
      </c>
      <c r="H40" s="180">
        <f t="shared" si="5"/>
        <v>7.0710678119117998E-6</v>
      </c>
      <c r="J40" s="18"/>
      <c r="K40" s="15">
        <f t="shared" si="0"/>
        <v>7219</v>
      </c>
      <c r="L40" s="20">
        <f t="shared" si="6"/>
        <v>78.648120000000077</v>
      </c>
      <c r="M40" s="20">
        <f t="shared" si="7"/>
        <v>78.586579999999685</v>
      </c>
      <c r="N40" s="114">
        <f t="shared" si="8"/>
        <v>78.617349999999874</v>
      </c>
      <c r="O40" s="66">
        <f t="shared" si="9"/>
        <v>4.3515351314497047E-2</v>
      </c>
      <c r="R40" s="13"/>
    </row>
    <row r="41" spans="1:18" x14ac:dyDescent="0.25">
      <c r="A41" s="6">
        <v>25</v>
      </c>
      <c r="B41" s="213">
        <v>7220</v>
      </c>
      <c r="C41" s="48">
        <v>599</v>
      </c>
      <c r="D41" s="48">
        <v>598</v>
      </c>
      <c r="E41" s="15">
        <f t="shared" si="2"/>
        <v>1.34599</v>
      </c>
      <c r="F41" s="15">
        <f t="shared" si="3"/>
        <v>1.3459800000000002</v>
      </c>
      <c r="G41" s="180">
        <f t="shared" si="4"/>
        <v>1.3459850000000002</v>
      </c>
      <c r="H41" s="180">
        <f t="shared" si="5"/>
        <v>7.0710678117547895E-6</v>
      </c>
      <c r="J41" s="18"/>
      <c r="K41" s="15">
        <f t="shared" ref="K41:K88" si="10">B41</f>
        <v>7220</v>
      </c>
      <c r="L41" s="20">
        <f t="shared" si="6"/>
        <v>78.155799999999587</v>
      </c>
      <c r="M41" s="20">
        <f t="shared" si="7"/>
        <v>78.09426000000056</v>
      </c>
      <c r="N41" s="114">
        <f t="shared" si="8"/>
        <v>78.125030000000066</v>
      </c>
      <c r="O41" s="66">
        <f t="shared" si="9"/>
        <v>4.3515351313532381E-2</v>
      </c>
      <c r="P41" s="18"/>
      <c r="Q41" s="15"/>
    </row>
    <row r="42" spans="1:18" x14ac:dyDescent="0.25">
      <c r="A42" s="6">
        <v>26</v>
      </c>
      <c r="B42" s="213">
        <v>7222</v>
      </c>
      <c r="C42" s="48">
        <v>628</v>
      </c>
      <c r="D42" s="48">
        <v>626</v>
      </c>
      <c r="E42" s="15">
        <f t="shared" si="2"/>
        <v>1.3462800000000001</v>
      </c>
      <c r="F42" s="15">
        <f t="shared" si="3"/>
        <v>1.34626</v>
      </c>
      <c r="G42" s="180">
        <f t="shared" si="4"/>
        <v>1.3462700000000001</v>
      </c>
      <c r="H42" s="180">
        <f t="shared" si="5"/>
        <v>1.41421356238236E-5</v>
      </c>
      <c r="J42" s="18"/>
      <c r="K42" s="15">
        <f t="shared" si="10"/>
        <v>7222</v>
      </c>
      <c r="L42" s="20">
        <f t="shared" si="6"/>
        <v>79.940460000000357</v>
      </c>
      <c r="M42" s="20">
        <f t="shared" si="7"/>
        <v>79.817379999999545</v>
      </c>
      <c r="N42" s="114">
        <f t="shared" si="8"/>
        <v>79.878919999999951</v>
      </c>
      <c r="O42" s="66">
        <f t="shared" si="9"/>
        <v>8.7030702629014189E-2</v>
      </c>
      <c r="P42" s="18"/>
      <c r="Q42" s="15"/>
    </row>
    <row r="43" spans="1:18" x14ac:dyDescent="0.25">
      <c r="A43" s="6">
        <v>27</v>
      </c>
      <c r="B43" s="213">
        <v>7224</v>
      </c>
      <c r="C43" s="48">
        <v>599</v>
      </c>
      <c r="D43" s="48">
        <v>599</v>
      </c>
      <c r="E43" s="15">
        <f t="shared" si="2"/>
        <v>1.34599</v>
      </c>
      <c r="F43" s="15">
        <f t="shared" si="3"/>
        <v>1.34599</v>
      </c>
      <c r="G43" s="180">
        <f t="shared" si="4"/>
        <v>1.34599</v>
      </c>
      <c r="H43" s="180">
        <f t="shared" si="5"/>
        <v>0</v>
      </c>
      <c r="J43" s="18"/>
      <c r="K43" s="15">
        <f t="shared" si="10"/>
        <v>7224</v>
      </c>
      <c r="L43" s="20">
        <f t="shared" si="6"/>
        <v>78.155799999999587</v>
      </c>
      <c r="M43" s="20">
        <f t="shared" si="7"/>
        <v>78.155799999999587</v>
      </c>
      <c r="N43" s="114">
        <f t="shared" si="8"/>
        <v>78.155799999999587</v>
      </c>
      <c r="O43" s="66">
        <f t="shared" si="9"/>
        <v>0</v>
      </c>
      <c r="P43" s="18"/>
      <c r="Q43" s="15"/>
    </row>
    <row r="44" spans="1:18" x14ac:dyDescent="0.25">
      <c r="A44" s="6">
        <v>28</v>
      </c>
      <c r="B44" s="213">
        <v>7229</v>
      </c>
      <c r="C44" s="48">
        <v>644</v>
      </c>
      <c r="D44" s="48">
        <v>645</v>
      </c>
      <c r="E44" s="15">
        <f t="shared" si="2"/>
        <v>1.3464400000000001</v>
      </c>
      <c r="F44" s="15">
        <f t="shared" si="3"/>
        <v>1.3464500000000001</v>
      </c>
      <c r="G44" s="180">
        <f t="shared" si="4"/>
        <v>1.3464450000000001</v>
      </c>
      <c r="H44" s="180">
        <f t="shared" si="5"/>
        <v>7.0710678119117998E-6</v>
      </c>
      <c r="J44" s="18"/>
      <c r="K44" s="15">
        <f t="shared" si="10"/>
        <v>7229</v>
      </c>
      <c r="L44" s="20">
        <f t="shared" si="6"/>
        <v>80.925099999999972</v>
      </c>
      <c r="M44" s="20">
        <f t="shared" si="7"/>
        <v>80.986640000000378</v>
      </c>
      <c r="N44" s="114">
        <f t="shared" si="8"/>
        <v>80.955870000000175</v>
      </c>
      <c r="O44" s="66">
        <f t="shared" si="9"/>
        <v>4.3515351314507095E-2</v>
      </c>
      <c r="P44" s="18"/>
      <c r="Q44" s="15"/>
    </row>
    <row r="45" spans="1:18" x14ac:dyDescent="0.25">
      <c r="A45" s="6">
        <v>29</v>
      </c>
      <c r="B45" s="213">
        <v>7234</v>
      </c>
      <c r="C45" s="48">
        <v>633</v>
      </c>
      <c r="D45" s="48">
        <v>633</v>
      </c>
      <c r="E45" s="15">
        <f t="shared" si="2"/>
        <v>1.34633</v>
      </c>
      <c r="F45" s="15">
        <f t="shared" si="3"/>
        <v>1.34633</v>
      </c>
      <c r="G45" s="180">
        <f t="shared" si="4"/>
        <v>1.34633</v>
      </c>
      <c r="H45" s="180">
        <f t="shared" si="5"/>
        <v>0</v>
      </c>
      <c r="J45" s="18"/>
      <c r="K45" s="15">
        <f t="shared" si="10"/>
        <v>7234</v>
      </c>
      <c r="L45" s="20">
        <f t="shared" si="6"/>
        <v>80.248159999999629</v>
      </c>
      <c r="M45" s="20">
        <f t="shared" si="7"/>
        <v>80.248159999999629</v>
      </c>
      <c r="N45" s="114">
        <f t="shared" si="8"/>
        <v>80.248159999999629</v>
      </c>
      <c r="O45" s="66">
        <f t="shared" si="9"/>
        <v>0</v>
      </c>
      <c r="P45" s="18"/>
      <c r="Q45" s="15"/>
    </row>
    <row r="46" spans="1:18" x14ac:dyDescent="0.25">
      <c r="A46" s="6">
        <v>30</v>
      </c>
      <c r="B46" s="213">
        <v>7241</v>
      </c>
      <c r="C46" s="48">
        <v>598</v>
      </c>
      <c r="D46" s="48">
        <v>601</v>
      </c>
      <c r="E46" s="15">
        <f t="shared" si="2"/>
        <v>1.3459800000000002</v>
      </c>
      <c r="F46" s="15">
        <f t="shared" si="3"/>
        <v>1.3460100000000002</v>
      </c>
      <c r="G46" s="180">
        <f t="shared" si="4"/>
        <v>1.3459950000000003</v>
      </c>
      <c r="H46" s="180">
        <f>STDEV(E46:F46)</f>
        <v>2.1213203435578389E-5</v>
      </c>
      <c r="J46" s="18"/>
      <c r="K46" s="15">
        <f t="shared" si="10"/>
        <v>7241</v>
      </c>
      <c r="L46" s="20">
        <f t="shared" si="6"/>
        <v>78.09426000000056</v>
      </c>
      <c r="M46" s="20">
        <f t="shared" si="7"/>
        <v>78.278880000000399</v>
      </c>
      <c r="N46" s="114">
        <f t="shared" si="8"/>
        <v>78.186570000000472</v>
      </c>
      <c r="O46" s="66">
        <f t="shared" si="9"/>
        <v>0.13054605394254656</v>
      </c>
      <c r="P46" s="18"/>
      <c r="Q46" s="15"/>
    </row>
    <row r="47" spans="1:18" x14ac:dyDescent="0.25">
      <c r="A47" s="6">
        <v>31</v>
      </c>
      <c r="B47" s="213">
        <v>7246</v>
      </c>
      <c r="C47" s="48">
        <v>569</v>
      </c>
      <c r="D47" s="48">
        <v>572</v>
      </c>
      <c r="E47" s="15">
        <f t="shared" si="2"/>
        <v>1.3456900000000001</v>
      </c>
      <c r="F47" s="15">
        <f t="shared" si="3"/>
        <v>1.34572</v>
      </c>
      <c r="G47" s="180">
        <f t="shared" si="4"/>
        <v>1.3457050000000002</v>
      </c>
      <c r="H47" s="180">
        <f t="shared" si="5"/>
        <v>2.1213203435578389E-5</v>
      </c>
      <c r="J47" s="18"/>
      <c r="K47" s="15">
        <f t="shared" si="10"/>
        <v>7246</v>
      </c>
      <c r="L47" s="20">
        <f t="shared" si="6"/>
        <v>76.30959999999979</v>
      </c>
      <c r="M47" s="20">
        <f t="shared" si="7"/>
        <v>76.494219999999643</v>
      </c>
      <c r="N47" s="114">
        <f t="shared" si="8"/>
        <v>76.401909999999717</v>
      </c>
      <c r="O47" s="66">
        <f t="shared" si="9"/>
        <v>0.13054605394255661</v>
      </c>
      <c r="P47" s="18"/>
      <c r="Q47" s="15"/>
    </row>
    <row r="48" spans="1:18" ht="15.75" thickBot="1" x14ac:dyDescent="0.3">
      <c r="A48" s="6">
        <v>32</v>
      </c>
      <c r="B48" s="216" t="s">
        <v>173</v>
      </c>
      <c r="C48" s="48">
        <v>639</v>
      </c>
      <c r="D48" s="48">
        <v>640</v>
      </c>
      <c r="E48" s="15">
        <f t="shared" si="2"/>
        <v>1.34639</v>
      </c>
      <c r="F48" s="15">
        <f t="shared" si="3"/>
        <v>1.3464</v>
      </c>
      <c r="G48" s="180">
        <f t="shared" si="4"/>
        <v>1.346395</v>
      </c>
      <c r="H48" s="180">
        <f t="shared" si="5"/>
        <v>7.0710678119117998E-6</v>
      </c>
      <c r="J48" s="18"/>
      <c r="K48" s="15" t="str">
        <f t="shared" si="10"/>
        <v>Tradition Malt Check</v>
      </c>
      <c r="L48" s="20">
        <f t="shared" si="6"/>
        <v>80.617399999999321</v>
      </c>
      <c r="M48" s="20">
        <f t="shared" si="7"/>
        <v>80.678939999999727</v>
      </c>
      <c r="N48" s="114">
        <f t="shared" si="8"/>
        <v>80.648169999999524</v>
      </c>
      <c r="O48" s="66">
        <f t="shared" si="9"/>
        <v>4.3515351314507095E-2</v>
      </c>
      <c r="P48" s="18"/>
      <c r="Q48" s="15"/>
    </row>
    <row r="49" spans="1:17" x14ac:dyDescent="0.25">
      <c r="A49" s="6">
        <v>33</v>
      </c>
      <c r="B49" s="210">
        <v>7247</v>
      </c>
      <c r="C49" s="48">
        <v>620</v>
      </c>
      <c r="D49" s="48">
        <v>624</v>
      </c>
      <c r="E49" s="15">
        <f t="shared" si="2"/>
        <v>1.3462000000000001</v>
      </c>
      <c r="F49" s="15">
        <f t="shared" si="3"/>
        <v>1.3462400000000001</v>
      </c>
      <c r="G49" s="180">
        <f t="shared" si="4"/>
        <v>1.3462200000000002</v>
      </c>
      <c r="H49" s="180">
        <f t="shared" si="5"/>
        <v>2.8284271247490186E-5</v>
      </c>
      <c r="J49" s="18"/>
      <c r="K49" s="15">
        <f t="shared" si="10"/>
        <v>7247</v>
      </c>
      <c r="L49" s="20">
        <f t="shared" si="6"/>
        <v>79.448139999999853</v>
      </c>
      <c r="M49" s="20">
        <f t="shared" si="7"/>
        <v>79.694300000000112</v>
      </c>
      <c r="N49" s="114">
        <f t="shared" si="8"/>
        <v>79.571219999999983</v>
      </c>
      <c r="O49" s="66">
        <f t="shared" si="9"/>
        <v>0.17406140525706373</v>
      </c>
      <c r="P49" s="18"/>
      <c r="Q49" s="15"/>
    </row>
    <row r="50" spans="1:17" x14ac:dyDescent="0.25">
      <c r="A50" s="6">
        <v>34</v>
      </c>
      <c r="B50" s="213">
        <v>7250</v>
      </c>
      <c r="C50" s="48">
        <v>584</v>
      </c>
      <c r="D50" s="48">
        <v>585</v>
      </c>
      <c r="E50" s="15">
        <f t="shared" si="2"/>
        <v>1.3458400000000001</v>
      </c>
      <c r="F50" s="15">
        <f t="shared" si="3"/>
        <v>1.34585</v>
      </c>
      <c r="G50" s="180">
        <f t="shared" si="4"/>
        <v>1.3458450000000002</v>
      </c>
      <c r="H50" s="180">
        <f t="shared" si="5"/>
        <v>7.0710678117547895E-6</v>
      </c>
      <c r="J50" s="18"/>
      <c r="K50" s="15">
        <f t="shared" si="10"/>
        <v>7250</v>
      </c>
      <c r="L50" s="20">
        <f t="shared" si="6"/>
        <v>77.232700000000378</v>
      </c>
      <c r="M50" s="20">
        <f t="shared" si="7"/>
        <v>77.294239999999419</v>
      </c>
      <c r="N50" s="114">
        <f t="shared" si="8"/>
        <v>77.263469999999899</v>
      </c>
      <c r="O50" s="66">
        <f t="shared" si="9"/>
        <v>4.3515351313542429E-2</v>
      </c>
      <c r="P50" s="18"/>
      <c r="Q50" s="15"/>
    </row>
    <row r="51" spans="1:17" x14ac:dyDescent="0.25">
      <c r="A51" s="6">
        <v>35</v>
      </c>
      <c r="B51" s="213">
        <v>7256</v>
      </c>
      <c r="C51" s="48">
        <v>615</v>
      </c>
      <c r="D51" s="48">
        <v>614</v>
      </c>
      <c r="E51" s="15">
        <f t="shared" si="2"/>
        <v>1.3461500000000002</v>
      </c>
      <c r="F51" s="15">
        <f t="shared" si="3"/>
        <v>1.3461400000000001</v>
      </c>
      <c r="G51" s="180">
        <f t="shared" si="4"/>
        <v>1.3461450000000001</v>
      </c>
      <c r="H51" s="180">
        <f t="shared" si="5"/>
        <v>7.0710678119117998E-6</v>
      </c>
      <c r="J51" s="18"/>
      <c r="K51" s="15">
        <f t="shared" si="10"/>
        <v>7256</v>
      </c>
      <c r="L51" s="20">
        <f t="shared" si="6"/>
        <v>79.140440000000581</v>
      </c>
      <c r="M51" s="20">
        <f t="shared" si="7"/>
        <v>79.078900000000175</v>
      </c>
      <c r="N51" s="114">
        <f t="shared" si="8"/>
        <v>79.109670000000378</v>
      </c>
      <c r="O51" s="66">
        <f t="shared" si="9"/>
        <v>4.3515351314507095E-2</v>
      </c>
      <c r="P51" s="18"/>
      <c r="Q51" s="15"/>
    </row>
    <row r="52" spans="1:17" x14ac:dyDescent="0.25">
      <c r="A52" s="6">
        <v>36</v>
      </c>
      <c r="B52" s="213">
        <v>7262</v>
      </c>
      <c r="C52" s="48">
        <v>639</v>
      </c>
      <c r="D52" s="48">
        <v>632</v>
      </c>
      <c r="E52" s="15">
        <f t="shared" si="2"/>
        <v>1.34639</v>
      </c>
      <c r="F52" s="15">
        <f t="shared" si="3"/>
        <v>1.3463200000000002</v>
      </c>
      <c r="G52" s="180">
        <f t="shared" si="4"/>
        <v>1.346355</v>
      </c>
      <c r="H52" s="180">
        <f t="shared" si="5"/>
        <v>4.9497474682911566E-5</v>
      </c>
      <c r="J52" s="18"/>
      <c r="K52" s="15">
        <f t="shared" si="10"/>
        <v>7262</v>
      </c>
      <c r="L52" s="20">
        <f t="shared" si="6"/>
        <v>80.617399999999321</v>
      </c>
      <c r="M52" s="20">
        <f t="shared" si="7"/>
        <v>80.186620000000602</v>
      </c>
      <c r="N52" s="114">
        <f t="shared" si="8"/>
        <v>80.402009999999962</v>
      </c>
      <c r="O52" s="66">
        <f t="shared" si="9"/>
        <v>0.30460745919863558</v>
      </c>
      <c r="P52" s="18"/>
      <c r="Q52" s="15"/>
    </row>
    <row r="53" spans="1:17" x14ac:dyDescent="0.25">
      <c r="A53" s="6">
        <v>37</v>
      </c>
      <c r="B53" s="213">
        <v>7274</v>
      </c>
      <c r="C53" s="48">
        <v>594</v>
      </c>
      <c r="D53" s="48">
        <v>596</v>
      </c>
      <c r="E53" s="15">
        <f t="shared" si="2"/>
        <v>1.3459400000000001</v>
      </c>
      <c r="F53" s="15">
        <f t="shared" si="3"/>
        <v>1.34596</v>
      </c>
      <c r="G53" s="180">
        <f t="shared" si="4"/>
        <v>1.3459500000000002</v>
      </c>
      <c r="H53" s="180">
        <f t="shared" si="5"/>
        <v>1.4142135623666588E-5</v>
      </c>
      <c r="J53" s="18"/>
      <c r="K53" s="15">
        <f t="shared" si="10"/>
        <v>7274</v>
      </c>
      <c r="L53" s="20">
        <f t="shared" si="6"/>
        <v>77.848100000000315</v>
      </c>
      <c r="M53" s="20">
        <f t="shared" si="7"/>
        <v>77.971179999999748</v>
      </c>
      <c r="N53" s="114">
        <f t="shared" si="8"/>
        <v>77.909640000000024</v>
      </c>
      <c r="O53" s="66">
        <f t="shared" si="9"/>
        <v>8.7030702628039483E-2</v>
      </c>
      <c r="P53" s="18"/>
      <c r="Q53" s="15"/>
    </row>
    <row r="54" spans="1:17" x14ac:dyDescent="0.25">
      <c r="A54" s="6">
        <v>38</v>
      </c>
      <c r="B54" s="213">
        <v>7276</v>
      </c>
      <c r="C54" s="48">
        <v>602</v>
      </c>
      <c r="D54" s="48">
        <v>603</v>
      </c>
      <c r="E54" s="15">
        <f t="shared" si="2"/>
        <v>1.34602</v>
      </c>
      <c r="F54" s="15">
        <f t="shared" si="3"/>
        <v>1.3460300000000001</v>
      </c>
      <c r="G54" s="180">
        <f t="shared" si="4"/>
        <v>1.346025</v>
      </c>
      <c r="H54" s="180">
        <f t="shared" si="5"/>
        <v>7.0710678119117998E-6</v>
      </c>
      <c r="J54" s="18"/>
      <c r="K54" s="15">
        <f t="shared" si="10"/>
        <v>7276</v>
      </c>
      <c r="L54" s="20">
        <f t="shared" si="6"/>
        <v>78.34041999999944</v>
      </c>
      <c r="M54" s="20">
        <f t="shared" si="7"/>
        <v>78.401959999999832</v>
      </c>
      <c r="N54" s="114">
        <f t="shared" si="8"/>
        <v>78.371189999999643</v>
      </c>
      <c r="O54" s="66">
        <f t="shared" si="9"/>
        <v>4.3515351314497047E-2</v>
      </c>
      <c r="P54" s="18"/>
      <c r="Q54" s="15"/>
    </row>
    <row r="55" spans="1:17" x14ac:dyDescent="0.25">
      <c r="A55" s="6">
        <v>39</v>
      </c>
      <c r="B55" s="213">
        <v>7283</v>
      </c>
      <c r="C55" s="48">
        <v>581</v>
      </c>
      <c r="D55" s="48">
        <v>581</v>
      </c>
      <c r="E55" s="15">
        <f t="shared" si="2"/>
        <v>1.3458100000000002</v>
      </c>
      <c r="F55" s="15">
        <f t="shared" si="3"/>
        <v>1.3458100000000002</v>
      </c>
      <c r="G55" s="180">
        <f t="shared" si="4"/>
        <v>1.3458100000000002</v>
      </c>
      <c r="H55" s="180">
        <f t="shared" si="5"/>
        <v>0</v>
      </c>
      <c r="J55" s="18"/>
      <c r="K55" s="15">
        <f t="shared" si="10"/>
        <v>7283</v>
      </c>
      <c r="L55" s="20">
        <f t="shared" si="6"/>
        <v>77.048080000000539</v>
      </c>
      <c r="M55" s="20">
        <f t="shared" si="7"/>
        <v>77.048080000000539</v>
      </c>
      <c r="N55" s="114">
        <f t="shared" si="8"/>
        <v>77.048080000000539</v>
      </c>
      <c r="O55" s="66">
        <f t="shared" si="9"/>
        <v>0</v>
      </c>
      <c r="P55" s="18"/>
    </row>
    <row r="56" spans="1:17" x14ac:dyDescent="0.25">
      <c r="A56" s="6">
        <v>40</v>
      </c>
      <c r="B56" s="213">
        <v>7285</v>
      </c>
      <c r="C56" s="48">
        <v>622</v>
      </c>
      <c r="D56" s="48">
        <v>624</v>
      </c>
      <c r="E56" s="15">
        <f t="shared" si="2"/>
        <v>1.34622</v>
      </c>
      <c r="F56" s="15">
        <f t="shared" si="3"/>
        <v>1.3462400000000001</v>
      </c>
      <c r="G56" s="180">
        <f t="shared" si="4"/>
        <v>1.34623</v>
      </c>
      <c r="H56" s="180">
        <f t="shared" si="5"/>
        <v>1.41421356238236E-5</v>
      </c>
      <c r="J56" s="18"/>
      <c r="K56" s="15">
        <f t="shared" si="10"/>
        <v>7285</v>
      </c>
      <c r="L56" s="20">
        <f t="shared" si="6"/>
        <v>79.5712199999993</v>
      </c>
      <c r="M56" s="20">
        <f t="shared" si="7"/>
        <v>79.694300000000112</v>
      </c>
      <c r="N56" s="114">
        <f t="shared" si="8"/>
        <v>79.632759999999706</v>
      </c>
      <c r="O56" s="66">
        <f t="shared" si="9"/>
        <v>8.7030702629014189E-2</v>
      </c>
      <c r="P56" s="18"/>
    </row>
    <row r="57" spans="1:17" x14ac:dyDescent="0.25">
      <c r="A57" s="6">
        <v>41</v>
      </c>
      <c r="B57" s="213">
        <v>7295</v>
      </c>
      <c r="C57" s="48">
        <v>630</v>
      </c>
      <c r="D57" s="48">
        <v>630</v>
      </c>
      <c r="E57" s="15">
        <f t="shared" si="2"/>
        <v>1.3463000000000001</v>
      </c>
      <c r="F57" s="15">
        <f t="shared" si="3"/>
        <v>1.3463000000000001</v>
      </c>
      <c r="G57" s="180">
        <f t="shared" si="4"/>
        <v>1.3463000000000001</v>
      </c>
      <c r="H57" s="180">
        <f t="shared" si="5"/>
        <v>0</v>
      </c>
      <c r="J57" s="18"/>
      <c r="K57" s="15">
        <f t="shared" si="10"/>
        <v>7295</v>
      </c>
      <c r="L57" s="20">
        <f t="shared" si="6"/>
        <v>80.06353999999979</v>
      </c>
      <c r="M57" s="20">
        <f t="shared" si="7"/>
        <v>80.06353999999979</v>
      </c>
      <c r="N57" s="114">
        <f t="shared" si="8"/>
        <v>80.06353999999979</v>
      </c>
      <c r="O57" s="66">
        <f t="shared" si="9"/>
        <v>0</v>
      </c>
      <c r="P57" s="18"/>
    </row>
    <row r="58" spans="1:17" x14ac:dyDescent="0.25">
      <c r="A58" s="6">
        <v>42</v>
      </c>
      <c r="B58" s="213">
        <v>7297</v>
      </c>
      <c r="C58" s="48">
        <v>589</v>
      </c>
      <c r="D58" s="48">
        <v>589</v>
      </c>
      <c r="E58" s="15">
        <f t="shared" si="2"/>
        <v>1.34589</v>
      </c>
      <c r="F58" s="15">
        <f t="shared" si="3"/>
        <v>1.34589</v>
      </c>
      <c r="G58" s="180">
        <f t="shared" si="4"/>
        <v>1.34589</v>
      </c>
      <c r="H58" s="180">
        <f t="shared" si="5"/>
        <v>0</v>
      </c>
      <c r="J58" s="18"/>
      <c r="K58" s="15">
        <f t="shared" si="10"/>
        <v>7297</v>
      </c>
      <c r="L58" s="20">
        <f t="shared" si="6"/>
        <v>77.540399999999664</v>
      </c>
      <c r="M58" s="20">
        <f t="shared" si="7"/>
        <v>77.540399999999664</v>
      </c>
      <c r="N58" s="114">
        <f t="shared" si="8"/>
        <v>77.540399999999664</v>
      </c>
      <c r="O58" s="66">
        <f t="shared" si="9"/>
        <v>0</v>
      </c>
      <c r="P58" s="18"/>
    </row>
    <row r="59" spans="1:17" x14ac:dyDescent="0.25">
      <c r="A59" s="6">
        <v>43</v>
      </c>
      <c r="B59" s="213">
        <v>7301</v>
      </c>
      <c r="C59" s="48">
        <v>648</v>
      </c>
      <c r="D59" s="48">
        <v>649</v>
      </c>
      <c r="E59" s="15">
        <f t="shared" si="2"/>
        <v>1.3464800000000001</v>
      </c>
      <c r="F59" s="15">
        <f t="shared" si="3"/>
        <v>1.3464900000000002</v>
      </c>
      <c r="G59" s="180">
        <f t="shared" si="4"/>
        <v>1.3464850000000002</v>
      </c>
      <c r="H59" s="180">
        <f t="shared" si="5"/>
        <v>7.0710678119117998E-6</v>
      </c>
      <c r="J59" s="18"/>
      <c r="K59" s="15">
        <f t="shared" si="10"/>
        <v>7301</v>
      </c>
      <c r="L59" s="20">
        <f t="shared" si="6"/>
        <v>81.171260000000217</v>
      </c>
      <c r="M59" s="20">
        <f t="shared" si="7"/>
        <v>81.232800000000623</v>
      </c>
      <c r="N59" s="114">
        <f t="shared" si="8"/>
        <v>81.20203000000042</v>
      </c>
      <c r="O59" s="66">
        <f t="shared" si="9"/>
        <v>4.3515351314507095E-2</v>
      </c>
    </row>
    <row r="60" spans="1:17" x14ac:dyDescent="0.25">
      <c r="A60" s="6">
        <v>44</v>
      </c>
      <c r="B60" s="213">
        <v>7305</v>
      </c>
      <c r="C60" s="48">
        <v>590</v>
      </c>
      <c r="D60" s="48">
        <v>590</v>
      </c>
      <c r="E60" s="15">
        <f t="shared" si="2"/>
        <v>1.3459000000000001</v>
      </c>
      <c r="F60" s="15">
        <f t="shared" si="3"/>
        <v>1.3459000000000001</v>
      </c>
      <c r="G60" s="180">
        <f t="shared" si="4"/>
        <v>1.3459000000000001</v>
      </c>
      <c r="H60" s="180">
        <f t="shared" si="5"/>
        <v>0</v>
      </c>
      <c r="J60" s="18"/>
      <c r="K60" s="15">
        <f t="shared" si="10"/>
        <v>7305</v>
      </c>
      <c r="L60" s="20">
        <f t="shared" si="6"/>
        <v>77.601940000000056</v>
      </c>
      <c r="M60" s="20">
        <f t="shared" si="7"/>
        <v>77.601940000000056</v>
      </c>
      <c r="N60" s="114">
        <f t="shared" si="8"/>
        <v>77.601940000000056</v>
      </c>
      <c r="O60" s="66">
        <f t="shared" si="9"/>
        <v>0</v>
      </c>
    </row>
    <row r="61" spans="1:17" x14ac:dyDescent="0.25">
      <c r="A61" s="6">
        <v>45</v>
      </c>
      <c r="B61" s="213">
        <v>7306</v>
      </c>
      <c r="C61" s="48">
        <v>564</v>
      </c>
      <c r="D61" s="48">
        <v>564</v>
      </c>
      <c r="E61" s="15">
        <f t="shared" si="2"/>
        <v>1.3456400000000002</v>
      </c>
      <c r="F61" s="15">
        <f t="shared" si="3"/>
        <v>1.3456400000000002</v>
      </c>
      <c r="G61" s="180">
        <f t="shared" si="4"/>
        <v>1.3456400000000002</v>
      </c>
      <c r="H61" s="180">
        <f t="shared" si="5"/>
        <v>0</v>
      </c>
      <c r="J61" s="18"/>
      <c r="K61" s="15">
        <f t="shared" si="10"/>
        <v>7306</v>
      </c>
      <c r="L61" s="20">
        <f t="shared" si="6"/>
        <v>76.001900000000518</v>
      </c>
      <c r="M61" s="20">
        <f t="shared" si="7"/>
        <v>76.001900000000518</v>
      </c>
      <c r="N61" s="114">
        <f t="shared" si="8"/>
        <v>76.001900000000518</v>
      </c>
      <c r="O61" s="66">
        <f t="shared" si="9"/>
        <v>0</v>
      </c>
    </row>
    <row r="62" spans="1:17" x14ac:dyDescent="0.25">
      <c r="A62" s="6">
        <v>46</v>
      </c>
      <c r="B62" s="221">
        <v>7307</v>
      </c>
      <c r="C62" s="48">
        <v>927</v>
      </c>
      <c r="D62" s="48">
        <v>929</v>
      </c>
      <c r="E62" s="15">
        <f t="shared" si="2"/>
        <v>1.3492700000000002</v>
      </c>
      <c r="F62" s="15">
        <f t="shared" si="3"/>
        <v>1.3492900000000001</v>
      </c>
      <c r="G62" s="180">
        <f t="shared" si="4"/>
        <v>1.3492800000000003</v>
      </c>
      <c r="H62" s="180">
        <f t="shared" si="5"/>
        <v>1.4142135623666588E-5</v>
      </c>
      <c r="J62" s="18"/>
      <c r="K62" s="15">
        <f t="shared" si="10"/>
        <v>7307</v>
      </c>
      <c r="L62" s="20">
        <f t="shared" si="6"/>
        <v>98.340920000000651</v>
      </c>
      <c r="M62" s="20">
        <f t="shared" si="7"/>
        <v>98.464000000000084</v>
      </c>
      <c r="N62" s="114">
        <f t="shared" si="8"/>
        <v>98.40246000000036</v>
      </c>
      <c r="O62" s="66">
        <f t="shared" si="9"/>
        <v>8.7030702628039483E-2</v>
      </c>
    </row>
    <row r="63" spans="1:17" x14ac:dyDescent="0.25">
      <c r="A63" s="6">
        <v>47</v>
      </c>
      <c r="B63" s="213">
        <v>7314</v>
      </c>
      <c r="C63" s="48">
        <v>636</v>
      </c>
      <c r="D63" s="48">
        <v>637</v>
      </c>
      <c r="E63" s="15">
        <f t="shared" si="2"/>
        <v>1.34636</v>
      </c>
      <c r="F63" s="15">
        <f t="shared" si="3"/>
        <v>1.3463700000000001</v>
      </c>
      <c r="G63" s="180">
        <f t="shared" si="4"/>
        <v>1.346365</v>
      </c>
      <c r="H63" s="180">
        <f t="shared" si="5"/>
        <v>7.0710678119117998E-6</v>
      </c>
      <c r="J63" s="18"/>
      <c r="K63" s="15">
        <f t="shared" si="10"/>
        <v>7314</v>
      </c>
      <c r="L63" s="20">
        <f t="shared" si="6"/>
        <v>80.432779999999482</v>
      </c>
      <c r="M63" s="20">
        <f t="shared" si="7"/>
        <v>80.494319999999874</v>
      </c>
      <c r="N63" s="114">
        <f t="shared" si="8"/>
        <v>80.463549999999685</v>
      </c>
      <c r="O63" s="66">
        <f t="shared" si="9"/>
        <v>4.3515351314497047E-2</v>
      </c>
    </row>
    <row r="64" spans="1:17" ht="15.75" thickBot="1" x14ac:dyDescent="0.3">
      <c r="A64" s="6">
        <v>48</v>
      </c>
      <c r="B64" s="216" t="s">
        <v>173</v>
      </c>
      <c r="C64" s="48">
        <v>643</v>
      </c>
      <c r="D64" s="48">
        <v>648</v>
      </c>
      <c r="E64" s="15">
        <f t="shared" si="2"/>
        <v>1.34643</v>
      </c>
      <c r="F64" s="15">
        <f t="shared" si="3"/>
        <v>1.3464800000000001</v>
      </c>
      <c r="G64" s="180">
        <f t="shared" si="4"/>
        <v>1.3464550000000002</v>
      </c>
      <c r="H64" s="180">
        <f t="shared" si="5"/>
        <v>3.535533905940199E-5</v>
      </c>
      <c r="J64" s="18"/>
      <c r="K64" s="15" t="str">
        <f t="shared" si="10"/>
        <v>Tradition Malt Check</v>
      </c>
      <c r="L64" s="20">
        <f t="shared" si="6"/>
        <v>80.863559999999566</v>
      </c>
      <c r="M64" s="20">
        <f t="shared" si="7"/>
        <v>81.171260000000217</v>
      </c>
      <c r="N64" s="114">
        <f t="shared" si="8"/>
        <v>81.017409999999899</v>
      </c>
      <c r="O64" s="66">
        <f t="shared" si="9"/>
        <v>0.21757675657156078</v>
      </c>
    </row>
    <row r="65" spans="1:15" x14ac:dyDescent="0.25">
      <c r="A65" s="6">
        <v>49</v>
      </c>
      <c r="B65" s="48"/>
      <c r="C65" s="48"/>
      <c r="D65" s="48"/>
      <c r="E65" s="15"/>
      <c r="F65" s="15"/>
      <c r="G65" s="180"/>
      <c r="H65" s="180"/>
      <c r="J65" s="18"/>
      <c r="K65" s="15">
        <f t="shared" si="10"/>
        <v>0</v>
      </c>
      <c r="L65" s="20">
        <f t="shared" si="6"/>
        <v>-8205.0666600000004</v>
      </c>
      <c r="M65" s="20">
        <f t="shared" si="7"/>
        <v>-8205.0666600000004</v>
      </c>
      <c r="N65" s="114">
        <f t="shared" si="8"/>
        <v>-8205.0666600000004</v>
      </c>
      <c r="O65" s="66">
        <f t="shared" si="9"/>
        <v>0</v>
      </c>
    </row>
    <row r="66" spans="1:15" x14ac:dyDescent="0.25">
      <c r="A66" s="6">
        <v>50</v>
      </c>
      <c r="B66" s="48"/>
      <c r="C66" s="48"/>
      <c r="D66" s="48"/>
      <c r="E66" s="15"/>
      <c r="F66" s="15"/>
      <c r="G66" s="180"/>
      <c r="H66" s="180"/>
      <c r="J66" s="18"/>
      <c r="K66" s="15">
        <f t="shared" si="10"/>
        <v>0</v>
      </c>
      <c r="L66" s="20">
        <f t="shared" si="6"/>
        <v>-8205.0666600000004</v>
      </c>
      <c r="M66" s="20">
        <f t="shared" si="7"/>
        <v>-8205.0666600000004</v>
      </c>
      <c r="N66" s="114">
        <f t="shared" si="8"/>
        <v>-8205.0666600000004</v>
      </c>
      <c r="O66" s="66">
        <f t="shared" si="9"/>
        <v>0</v>
      </c>
    </row>
    <row r="67" spans="1:15" x14ac:dyDescent="0.25">
      <c r="A67" s="6">
        <v>51</v>
      </c>
      <c r="B67" s="48"/>
      <c r="C67" s="48"/>
      <c r="D67" s="48"/>
      <c r="E67" s="15"/>
      <c r="F67" s="15"/>
      <c r="G67" s="180"/>
      <c r="H67" s="180"/>
      <c r="J67" s="18"/>
      <c r="K67" s="15">
        <f t="shared" si="10"/>
        <v>0</v>
      </c>
      <c r="L67" s="20">
        <f t="shared" si="6"/>
        <v>-8205.0666600000004</v>
      </c>
      <c r="M67" s="20">
        <f t="shared" si="7"/>
        <v>-8205.0666600000004</v>
      </c>
      <c r="N67" s="114">
        <f t="shared" si="8"/>
        <v>-8205.0666600000004</v>
      </c>
      <c r="O67" s="66">
        <f t="shared" si="9"/>
        <v>0</v>
      </c>
    </row>
    <row r="68" spans="1:15" x14ac:dyDescent="0.25">
      <c r="A68" s="6">
        <v>52</v>
      </c>
      <c r="B68" s="48"/>
      <c r="C68" s="48"/>
      <c r="D68" s="48"/>
      <c r="E68" s="15"/>
      <c r="F68" s="15"/>
      <c r="G68" s="180"/>
      <c r="H68" s="180"/>
      <c r="J68" s="18"/>
      <c r="K68" s="15">
        <f t="shared" si="10"/>
        <v>0</v>
      </c>
      <c r="L68" s="20">
        <f t="shared" si="6"/>
        <v>-8205.0666600000004</v>
      </c>
      <c r="M68" s="20">
        <f t="shared" si="7"/>
        <v>-8205.0666600000004</v>
      </c>
      <c r="N68" s="114">
        <f t="shared" si="8"/>
        <v>-8205.0666600000004</v>
      </c>
      <c r="O68" s="66">
        <f t="shared" si="9"/>
        <v>0</v>
      </c>
    </row>
    <row r="69" spans="1:15" x14ac:dyDescent="0.25">
      <c r="A69" s="6">
        <v>53</v>
      </c>
      <c r="B69" s="48"/>
      <c r="C69" s="48"/>
      <c r="D69" s="48"/>
      <c r="E69" s="15"/>
      <c r="F69" s="15"/>
      <c r="G69" s="180"/>
      <c r="H69" s="180"/>
      <c r="J69" s="18"/>
      <c r="K69" s="15">
        <f t="shared" si="10"/>
        <v>0</v>
      </c>
      <c r="L69" s="20">
        <f t="shared" si="6"/>
        <v>-8205.0666600000004</v>
      </c>
      <c r="M69" s="20">
        <f t="shared" si="7"/>
        <v>-8205.0666600000004</v>
      </c>
      <c r="N69" s="114">
        <f t="shared" si="8"/>
        <v>-8205.0666600000004</v>
      </c>
      <c r="O69" s="66">
        <f t="shared" si="9"/>
        <v>0</v>
      </c>
    </row>
    <row r="70" spans="1:15" x14ac:dyDescent="0.25">
      <c r="A70" s="6">
        <v>54</v>
      </c>
      <c r="B70" s="48"/>
      <c r="C70" s="48"/>
      <c r="D70" s="48"/>
      <c r="E70" s="15"/>
      <c r="F70" s="15"/>
      <c r="G70" s="180"/>
      <c r="H70" s="180"/>
      <c r="J70" s="18"/>
      <c r="K70" s="15">
        <f t="shared" si="10"/>
        <v>0</v>
      </c>
      <c r="L70" s="20">
        <f t="shared" si="6"/>
        <v>-8205.0666600000004</v>
      </c>
      <c r="M70" s="20">
        <f t="shared" si="7"/>
        <v>-8205.0666600000004</v>
      </c>
      <c r="N70" s="114">
        <f t="shared" si="8"/>
        <v>-8205.0666600000004</v>
      </c>
      <c r="O70" s="66">
        <f t="shared" si="9"/>
        <v>0</v>
      </c>
    </row>
    <row r="71" spans="1:15" x14ac:dyDescent="0.25">
      <c r="A71" s="6">
        <v>55</v>
      </c>
      <c r="B71" s="48"/>
      <c r="C71" s="48"/>
      <c r="D71" s="48"/>
      <c r="E71" s="15"/>
      <c r="F71" s="15"/>
      <c r="G71" s="180"/>
      <c r="H71" s="180"/>
      <c r="J71" s="18"/>
      <c r="K71" s="15">
        <f t="shared" si="10"/>
        <v>0</v>
      </c>
      <c r="L71" s="20">
        <f t="shared" si="6"/>
        <v>-8205.0666600000004</v>
      </c>
      <c r="M71" s="20">
        <f t="shared" si="7"/>
        <v>-8205.0666600000004</v>
      </c>
      <c r="N71" s="114">
        <f t="shared" si="8"/>
        <v>-8205.0666600000004</v>
      </c>
      <c r="O71" s="66">
        <f t="shared" si="9"/>
        <v>0</v>
      </c>
    </row>
    <row r="72" spans="1:15" x14ac:dyDescent="0.25">
      <c r="A72" s="6">
        <v>56</v>
      </c>
      <c r="B72" s="48"/>
      <c r="C72" s="48"/>
      <c r="D72" s="48"/>
      <c r="E72" s="15"/>
      <c r="F72" s="15"/>
      <c r="G72" s="180"/>
      <c r="H72" s="180"/>
      <c r="J72" s="18"/>
      <c r="K72" s="15">
        <f t="shared" si="10"/>
        <v>0</v>
      </c>
      <c r="L72" s="20">
        <f t="shared" si="6"/>
        <v>-8205.0666600000004</v>
      </c>
      <c r="M72" s="20">
        <f t="shared" si="7"/>
        <v>-8205.0666600000004</v>
      </c>
      <c r="N72" s="114">
        <f t="shared" si="8"/>
        <v>-8205.0666600000004</v>
      </c>
      <c r="O72" s="66">
        <f t="shared" si="9"/>
        <v>0</v>
      </c>
    </row>
    <row r="73" spans="1:15" x14ac:dyDescent="0.25">
      <c r="A73" s="6">
        <v>57</v>
      </c>
      <c r="B73" s="48"/>
      <c r="C73" s="48"/>
      <c r="D73" s="48"/>
      <c r="E73" s="15"/>
      <c r="F73" s="15"/>
      <c r="G73" s="180"/>
      <c r="H73" s="180"/>
      <c r="J73" s="18"/>
      <c r="K73" s="15">
        <f t="shared" si="10"/>
        <v>0</v>
      </c>
      <c r="L73" s="20">
        <f t="shared" si="6"/>
        <v>-8205.0666600000004</v>
      </c>
      <c r="M73" s="20">
        <f t="shared" si="7"/>
        <v>-8205.0666600000004</v>
      </c>
      <c r="N73" s="114">
        <f t="shared" si="8"/>
        <v>-8205.0666600000004</v>
      </c>
      <c r="O73" s="66">
        <f t="shared" si="9"/>
        <v>0</v>
      </c>
    </row>
    <row r="74" spans="1:15" x14ac:dyDescent="0.25">
      <c r="A74" s="6">
        <v>58</v>
      </c>
      <c r="B74" s="48"/>
      <c r="C74" s="48"/>
      <c r="D74" s="48"/>
      <c r="E74" s="15"/>
      <c r="F74" s="15"/>
      <c r="G74" s="180"/>
      <c r="H74" s="180"/>
      <c r="J74" s="18"/>
      <c r="K74" s="15">
        <f t="shared" si="10"/>
        <v>0</v>
      </c>
      <c r="L74" s="20">
        <f t="shared" si="6"/>
        <v>-8205.0666600000004</v>
      </c>
      <c r="M74" s="20">
        <f t="shared" si="7"/>
        <v>-8205.0666600000004</v>
      </c>
      <c r="N74" s="114">
        <f t="shared" si="8"/>
        <v>-8205.0666600000004</v>
      </c>
      <c r="O74" s="66">
        <f t="shared" si="9"/>
        <v>0</v>
      </c>
    </row>
    <row r="75" spans="1:15" x14ac:dyDescent="0.25">
      <c r="A75" s="6">
        <v>59</v>
      </c>
      <c r="B75" s="48"/>
      <c r="C75" s="48"/>
      <c r="D75" s="48"/>
      <c r="E75" s="15"/>
      <c r="F75" s="15"/>
      <c r="G75" s="180"/>
      <c r="H75" s="180"/>
      <c r="J75" s="18"/>
      <c r="K75" s="15">
        <f t="shared" si="10"/>
        <v>0</v>
      </c>
      <c r="L75" s="20">
        <f t="shared" si="6"/>
        <v>-8205.0666600000004</v>
      </c>
      <c r="M75" s="20">
        <f t="shared" si="7"/>
        <v>-8205.0666600000004</v>
      </c>
      <c r="N75" s="114">
        <f t="shared" si="8"/>
        <v>-8205.0666600000004</v>
      </c>
      <c r="O75" s="66">
        <f t="shared" si="9"/>
        <v>0</v>
      </c>
    </row>
    <row r="76" spans="1:15" x14ac:dyDescent="0.25">
      <c r="A76" s="6">
        <v>60</v>
      </c>
      <c r="B76" s="48"/>
      <c r="C76" s="48"/>
      <c r="D76" s="48"/>
      <c r="E76" s="15"/>
      <c r="F76" s="15"/>
      <c r="G76" s="180"/>
      <c r="H76" s="180"/>
      <c r="J76" s="18"/>
      <c r="K76" s="15">
        <f t="shared" si="10"/>
        <v>0</v>
      </c>
      <c r="L76" s="20">
        <f t="shared" si="6"/>
        <v>-8205.0666600000004</v>
      </c>
      <c r="M76" s="20">
        <f t="shared" si="7"/>
        <v>-8205.0666600000004</v>
      </c>
      <c r="N76" s="114">
        <f t="shared" si="8"/>
        <v>-8205.0666600000004</v>
      </c>
      <c r="O76" s="66">
        <f t="shared" si="9"/>
        <v>0</v>
      </c>
    </row>
    <row r="77" spans="1:15" x14ac:dyDescent="0.25">
      <c r="A77" s="6">
        <v>61</v>
      </c>
      <c r="B77" s="48"/>
      <c r="C77" s="48"/>
      <c r="D77" s="48"/>
      <c r="E77" s="15"/>
      <c r="F77" s="15"/>
      <c r="G77" s="180"/>
      <c r="H77" s="180"/>
      <c r="J77" s="18"/>
      <c r="K77" s="15">
        <f t="shared" si="10"/>
        <v>0</v>
      </c>
      <c r="L77" s="20">
        <f t="shared" si="6"/>
        <v>-8205.0666600000004</v>
      </c>
      <c r="M77" s="20">
        <f t="shared" si="7"/>
        <v>-8205.0666600000004</v>
      </c>
      <c r="N77" s="114">
        <f t="shared" si="8"/>
        <v>-8205.0666600000004</v>
      </c>
      <c r="O77" s="66">
        <f t="shared" si="9"/>
        <v>0</v>
      </c>
    </row>
    <row r="78" spans="1:15" x14ac:dyDescent="0.25">
      <c r="A78" s="6">
        <v>62</v>
      </c>
      <c r="B78" s="48"/>
      <c r="C78" s="48"/>
      <c r="D78" s="48"/>
      <c r="E78" s="15"/>
      <c r="F78" s="15"/>
      <c r="G78" s="180"/>
      <c r="H78" s="180"/>
      <c r="J78" s="18"/>
      <c r="K78" s="15">
        <f t="shared" si="10"/>
        <v>0</v>
      </c>
      <c r="L78" s="20">
        <f t="shared" si="6"/>
        <v>-8205.0666600000004</v>
      </c>
      <c r="M78" s="20">
        <f t="shared" si="7"/>
        <v>-8205.0666600000004</v>
      </c>
      <c r="N78" s="114">
        <f t="shared" si="8"/>
        <v>-8205.0666600000004</v>
      </c>
      <c r="O78" s="66">
        <f t="shared" si="9"/>
        <v>0</v>
      </c>
    </row>
    <row r="79" spans="1:15" x14ac:dyDescent="0.25">
      <c r="A79" s="6">
        <v>63</v>
      </c>
      <c r="B79" s="48"/>
      <c r="C79" s="48"/>
      <c r="D79" s="48"/>
      <c r="E79" s="15"/>
      <c r="F79" s="15"/>
      <c r="G79" s="180"/>
      <c r="H79" s="180"/>
      <c r="J79" s="18"/>
      <c r="K79" s="15">
        <f t="shared" si="10"/>
        <v>0</v>
      </c>
      <c r="L79" s="20">
        <f t="shared" si="6"/>
        <v>-8205.0666600000004</v>
      </c>
      <c r="M79" s="20">
        <f t="shared" si="7"/>
        <v>-8205.0666600000004</v>
      </c>
      <c r="N79" s="114">
        <f t="shared" si="8"/>
        <v>-8205.0666600000004</v>
      </c>
      <c r="O79" s="66">
        <f t="shared" si="9"/>
        <v>0</v>
      </c>
    </row>
    <row r="80" spans="1:15" x14ac:dyDescent="0.25">
      <c r="A80" s="6">
        <v>64</v>
      </c>
      <c r="B80" s="48"/>
      <c r="C80" s="48"/>
      <c r="D80" s="48"/>
      <c r="E80" s="15"/>
      <c r="F80" s="15"/>
      <c r="G80" s="180"/>
      <c r="H80" s="180"/>
      <c r="J80" s="18"/>
      <c r="K80" s="15">
        <f t="shared" si="10"/>
        <v>0</v>
      </c>
      <c r="L80" s="20">
        <f t="shared" si="6"/>
        <v>-8205.0666600000004</v>
      </c>
      <c r="M80" s="20">
        <f t="shared" si="7"/>
        <v>-8205.0666600000004</v>
      </c>
      <c r="N80" s="114">
        <f t="shared" si="8"/>
        <v>-8205.0666600000004</v>
      </c>
      <c r="O80" s="66">
        <f t="shared" si="9"/>
        <v>0</v>
      </c>
    </row>
    <row r="81" spans="1:15" x14ac:dyDescent="0.25">
      <c r="A81" s="6">
        <v>65</v>
      </c>
      <c r="B81" s="48"/>
      <c r="C81" s="48"/>
      <c r="D81" s="48"/>
      <c r="E81" s="15"/>
      <c r="F81" s="15"/>
      <c r="G81" s="180"/>
      <c r="H81" s="180"/>
      <c r="J81" s="18"/>
      <c r="K81" s="15">
        <f t="shared" si="10"/>
        <v>0</v>
      </c>
      <c r="L81" s="20">
        <f t="shared" si="6"/>
        <v>-8205.0666600000004</v>
      </c>
      <c r="M81" s="20">
        <f t="shared" si="7"/>
        <v>-8205.0666600000004</v>
      </c>
      <c r="N81" s="114">
        <f t="shared" si="8"/>
        <v>-8205.0666600000004</v>
      </c>
      <c r="O81" s="66">
        <f t="shared" si="9"/>
        <v>0</v>
      </c>
    </row>
    <row r="82" spans="1:15" x14ac:dyDescent="0.25">
      <c r="A82" s="6">
        <v>66</v>
      </c>
      <c r="B82" s="48"/>
      <c r="C82" s="48"/>
      <c r="D82" s="48"/>
      <c r="E82" s="15"/>
      <c r="F82" s="15"/>
      <c r="G82" s="180"/>
      <c r="H82" s="180"/>
      <c r="J82" s="18"/>
      <c r="K82" s="15">
        <f t="shared" si="10"/>
        <v>0</v>
      </c>
      <c r="L82" s="20">
        <f t="shared" ref="L82:L112" si="11">(E82-1.33329)*6154</f>
        <v>-8205.0666600000004</v>
      </c>
      <c r="M82" s="20">
        <f t="shared" ref="M82:M112" si="12">(F82-1.33329)*6154</f>
        <v>-8205.0666600000004</v>
      </c>
      <c r="N82" s="114">
        <f t="shared" ref="N82:N112" si="13">AVERAGE(L82:M82)</f>
        <v>-8205.0666600000004</v>
      </c>
      <c r="O82" s="66">
        <f t="shared" ref="O82:O112" si="14">STDEV(L82:M82)</f>
        <v>0</v>
      </c>
    </row>
    <row r="83" spans="1:15" x14ac:dyDescent="0.25">
      <c r="A83" s="6">
        <v>67</v>
      </c>
      <c r="B83" s="48"/>
      <c r="C83" s="48"/>
      <c r="D83" s="48"/>
      <c r="E83" s="15"/>
      <c r="F83" s="15"/>
      <c r="G83" s="180"/>
      <c r="H83" s="180"/>
      <c r="J83" s="18"/>
      <c r="K83" s="15">
        <f t="shared" si="10"/>
        <v>0</v>
      </c>
      <c r="L83" s="20">
        <f t="shared" si="11"/>
        <v>-8205.0666600000004</v>
      </c>
      <c r="M83" s="20">
        <f t="shared" si="12"/>
        <v>-8205.0666600000004</v>
      </c>
      <c r="N83" s="114">
        <f t="shared" si="13"/>
        <v>-8205.0666600000004</v>
      </c>
      <c r="O83" s="66">
        <f t="shared" si="14"/>
        <v>0</v>
      </c>
    </row>
    <row r="84" spans="1:15" x14ac:dyDescent="0.25">
      <c r="A84" s="6">
        <v>68</v>
      </c>
      <c r="B84" s="48"/>
      <c r="C84" s="48"/>
      <c r="D84" s="48"/>
      <c r="E84" s="15"/>
      <c r="F84" s="15"/>
      <c r="G84" s="180"/>
      <c r="H84" s="180"/>
      <c r="J84" s="18"/>
      <c r="K84" s="15">
        <f t="shared" si="10"/>
        <v>0</v>
      </c>
      <c r="L84" s="20">
        <f t="shared" si="11"/>
        <v>-8205.0666600000004</v>
      </c>
      <c r="M84" s="20">
        <f t="shared" si="12"/>
        <v>-8205.0666600000004</v>
      </c>
      <c r="N84" s="114">
        <f t="shared" si="13"/>
        <v>-8205.0666600000004</v>
      </c>
      <c r="O84" s="66">
        <f t="shared" si="14"/>
        <v>0</v>
      </c>
    </row>
    <row r="85" spans="1:15" x14ac:dyDescent="0.25">
      <c r="A85" s="6">
        <v>69</v>
      </c>
      <c r="B85" s="48"/>
      <c r="C85" s="48"/>
      <c r="D85" s="48"/>
      <c r="E85" s="15"/>
      <c r="F85" s="15"/>
      <c r="G85" s="180"/>
      <c r="H85" s="180"/>
      <c r="J85" s="18"/>
      <c r="K85" s="15">
        <f t="shared" si="10"/>
        <v>0</v>
      </c>
      <c r="L85" s="20">
        <f t="shared" si="11"/>
        <v>-8205.0666600000004</v>
      </c>
      <c r="M85" s="20">
        <f t="shared" si="12"/>
        <v>-8205.0666600000004</v>
      </c>
      <c r="N85" s="114">
        <f t="shared" si="13"/>
        <v>-8205.0666600000004</v>
      </c>
      <c r="O85" s="66">
        <f t="shared" si="14"/>
        <v>0</v>
      </c>
    </row>
    <row r="86" spans="1:15" x14ac:dyDescent="0.25">
      <c r="A86" s="6">
        <v>70</v>
      </c>
      <c r="B86" s="48"/>
      <c r="C86" s="48"/>
      <c r="D86" s="48"/>
      <c r="E86" s="15"/>
      <c r="F86" s="15"/>
      <c r="G86" s="180"/>
      <c r="H86" s="180"/>
      <c r="J86" s="18"/>
      <c r="K86" s="15">
        <f t="shared" si="10"/>
        <v>0</v>
      </c>
      <c r="L86" s="20">
        <f t="shared" si="11"/>
        <v>-8205.0666600000004</v>
      </c>
      <c r="M86" s="20">
        <f t="shared" si="12"/>
        <v>-8205.0666600000004</v>
      </c>
      <c r="N86" s="114">
        <f t="shared" si="13"/>
        <v>-8205.0666600000004</v>
      </c>
      <c r="O86" s="66">
        <f t="shared" si="14"/>
        <v>0</v>
      </c>
    </row>
    <row r="87" spans="1:15" x14ac:dyDescent="0.25">
      <c r="A87" s="6">
        <v>71</v>
      </c>
      <c r="B87" s="48"/>
      <c r="C87" s="48"/>
      <c r="D87" s="48"/>
      <c r="E87" s="15"/>
      <c r="F87" s="15"/>
      <c r="G87" s="180"/>
      <c r="H87" s="180"/>
      <c r="J87" s="18"/>
      <c r="K87" s="15">
        <f t="shared" si="10"/>
        <v>0</v>
      </c>
      <c r="L87" s="20">
        <f t="shared" si="11"/>
        <v>-8205.0666600000004</v>
      </c>
      <c r="M87" s="20">
        <f t="shared" si="12"/>
        <v>-8205.0666600000004</v>
      </c>
      <c r="N87" s="114">
        <f t="shared" si="13"/>
        <v>-8205.0666600000004</v>
      </c>
      <c r="O87" s="66">
        <f t="shared" si="14"/>
        <v>0</v>
      </c>
    </row>
    <row r="88" spans="1:15" x14ac:dyDescent="0.25">
      <c r="A88" s="6">
        <v>72</v>
      </c>
      <c r="B88" s="48"/>
      <c r="C88" s="48"/>
      <c r="D88" s="48"/>
      <c r="E88" s="15"/>
      <c r="F88" s="15"/>
      <c r="G88" s="180"/>
      <c r="H88" s="180"/>
      <c r="J88" s="18"/>
      <c r="K88" s="15">
        <f t="shared" si="10"/>
        <v>0</v>
      </c>
      <c r="L88" s="20">
        <f t="shared" si="11"/>
        <v>-8205.0666600000004</v>
      </c>
      <c r="M88" s="20">
        <f t="shared" si="12"/>
        <v>-8205.0666600000004</v>
      </c>
      <c r="N88" s="114">
        <f t="shared" si="13"/>
        <v>-8205.0666600000004</v>
      </c>
      <c r="O88" s="66">
        <f t="shared" si="14"/>
        <v>0</v>
      </c>
    </row>
    <row r="89" spans="1:15" x14ac:dyDescent="0.25">
      <c r="A89" s="6">
        <v>73</v>
      </c>
      <c r="B89" s="48"/>
      <c r="C89" s="48"/>
      <c r="D89" s="48"/>
      <c r="E89" s="15"/>
      <c r="F89" s="15"/>
      <c r="G89" s="180"/>
      <c r="H89" s="180"/>
      <c r="J89" s="18"/>
      <c r="K89" s="15">
        <f t="shared" ref="K89:K112" si="15">B89</f>
        <v>0</v>
      </c>
      <c r="L89" s="20">
        <f t="shared" si="11"/>
        <v>-8205.0666600000004</v>
      </c>
      <c r="M89" s="20">
        <f t="shared" si="12"/>
        <v>-8205.0666600000004</v>
      </c>
      <c r="N89" s="114">
        <f t="shared" si="13"/>
        <v>-8205.0666600000004</v>
      </c>
      <c r="O89" s="66">
        <f t="shared" si="14"/>
        <v>0</v>
      </c>
    </row>
    <row r="90" spans="1:15" x14ac:dyDescent="0.25">
      <c r="A90" s="6">
        <v>74</v>
      </c>
      <c r="B90" s="48"/>
      <c r="C90" s="48"/>
      <c r="D90" s="48"/>
      <c r="E90" s="15"/>
      <c r="F90" s="15"/>
      <c r="G90" s="180"/>
      <c r="H90" s="180"/>
      <c r="J90" s="18"/>
      <c r="K90" s="15">
        <f t="shared" si="15"/>
        <v>0</v>
      </c>
      <c r="L90" s="20">
        <f t="shared" si="11"/>
        <v>-8205.0666600000004</v>
      </c>
      <c r="M90" s="20">
        <f t="shared" si="12"/>
        <v>-8205.0666600000004</v>
      </c>
      <c r="N90" s="114">
        <f t="shared" si="13"/>
        <v>-8205.0666600000004</v>
      </c>
      <c r="O90" s="66">
        <f t="shared" si="14"/>
        <v>0</v>
      </c>
    </row>
    <row r="91" spans="1:15" x14ac:dyDescent="0.25">
      <c r="A91" s="6">
        <v>75</v>
      </c>
      <c r="B91" s="48"/>
      <c r="C91" s="48"/>
      <c r="D91" s="48"/>
      <c r="E91" s="15"/>
      <c r="F91" s="15"/>
      <c r="G91" s="180"/>
      <c r="H91" s="180"/>
      <c r="J91" s="18"/>
      <c r="K91" s="15">
        <f t="shared" si="15"/>
        <v>0</v>
      </c>
      <c r="L91" s="20">
        <f t="shared" si="11"/>
        <v>-8205.0666600000004</v>
      </c>
      <c r="M91" s="20">
        <f t="shared" si="12"/>
        <v>-8205.0666600000004</v>
      </c>
      <c r="N91" s="114">
        <f t="shared" si="13"/>
        <v>-8205.0666600000004</v>
      </c>
      <c r="O91" s="66">
        <f t="shared" si="14"/>
        <v>0</v>
      </c>
    </row>
    <row r="92" spans="1:15" x14ac:dyDescent="0.25">
      <c r="A92" s="6">
        <v>76</v>
      </c>
      <c r="B92" s="48"/>
      <c r="C92" s="48"/>
      <c r="D92" s="48"/>
      <c r="E92" s="15"/>
      <c r="F92" s="15"/>
      <c r="G92" s="180"/>
      <c r="H92" s="180"/>
      <c r="J92" s="18"/>
      <c r="K92" s="15">
        <f t="shared" si="15"/>
        <v>0</v>
      </c>
      <c r="L92" s="20">
        <f t="shared" si="11"/>
        <v>-8205.0666600000004</v>
      </c>
      <c r="M92" s="20">
        <f t="shared" si="12"/>
        <v>-8205.0666600000004</v>
      </c>
      <c r="N92" s="114">
        <f t="shared" si="13"/>
        <v>-8205.0666600000004</v>
      </c>
      <c r="O92" s="66">
        <f t="shared" si="14"/>
        <v>0</v>
      </c>
    </row>
    <row r="93" spans="1:15" x14ac:dyDescent="0.25">
      <c r="A93" s="6">
        <v>77</v>
      </c>
      <c r="B93" s="48"/>
      <c r="C93" s="48"/>
      <c r="D93" s="48"/>
      <c r="E93" s="15"/>
      <c r="F93" s="15"/>
      <c r="G93" s="180"/>
      <c r="H93" s="180"/>
      <c r="J93" s="18"/>
      <c r="K93" s="15">
        <f t="shared" si="15"/>
        <v>0</v>
      </c>
      <c r="L93" s="20">
        <f t="shared" si="11"/>
        <v>-8205.0666600000004</v>
      </c>
      <c r="M93" s="20">
        <f t="shared" si="12"/>
        <v>-8205.0666600000004</v>
      </c>
      <c r="N93" s="114">
        <f t="shared" si="13"/>
        <v>-8205.0666600000004</v>
      </c>
      <c r="O93" s="66">
        <f t="shared" si="14"/>
        <v>0</v>
      </c>
    </row>
    <row r="94" spans="1:15" x14ac:dyDescent="0.25">
      <c r="A94" s="6">
        <v>78</v>
      </c>
      <c r="B94" s="48"/>
      <c r="C94" s="48"/>
      <c r="D94" s="48"/>
      <c r="E94" s="15"/>
      <c r="F94" s="15"/>
      <c r="G94" s="180"/>
      <c r="H94" s="180"/>
      <c r="J94" s="18"/>
      <c r="K94" s="15">
        <f t="shared" si="15"/>
        <v>0</v>
      </c>
      <c r="L94" s="20">
        <f t="shared" si="11"/>
        <v>-8205.0666600000004</v>
      </c>
      <c r="M94" s="20">
        <f t="shared" si="12"/>
        <v>-8205.0666600000004</v>
      </c>
      <c r="N94" s="114">
        <f t="shared" si="13"/>
        <v>-8205.0666600000004</v>
      </c>
      <c r="O94" s="66">
        <f t="shared" si="14"/>
        <v>0</v>
      </c>
    </row>
    <row r="95" spans="1:15" x14ac:dyDescent="0.25">
      <c r="A95" s="6">
        <v>79</v>
      </c>
      <c r="B95" s="48"/>
      <c r="C95" s="48"/>
      <c r="D95" s="48"/>
      <c r="E95" s="15"/>
      <c r="F95" s="15"/>
      <c r="G95" s="180"/>
      <c r="H95" s="180"/>
      <c r="J95" s="18"/>
      <c r="K95" s="15">
        <f t="shared" si="15"/>
        <v>0</v>
      </c>
      <c r="L95" s="20">
        <f t="shared" si="11"/>
        <v>-8205.0666600000004</v>
      </c>
      <c r="M95" s="20">
        <f t="shared" si="12"/>
        <v>-8205.0666600000004</v>
      </c>
      <c r="N95" s="114">
        <f t="shared" si="13"/>
        <v>-8205.0666600000004</v>
      </c>
      <c r="O95" s="66">
        <f t="shared" si="14"/>
        <v>0</v>
      </c>
    </row>
    <row r="96" spans="1:15" x14ac:dyDescent="0.25">
      <c r="A96" s="6">
        <v>80</v>
      </c>
      <c r="B96" s="48"/>
      <c r="C96" s="48"/>
      <c r="D96" s="48"/>
      <c r="E96" s="15"/>
      <c r="F96" s="15"/>
      <c r="G96" s="180"/>
      <c r="H96" s="180"/>
      <c r="J96" s="18"/>
      <c r="K96" s="15">
        <f t="shared" si="15"/>
        <v>0</v>
      </c>
      <c r="L96" s="20">
        <f t="shared" si="11"/>
        <v>-8205.0666600000004</v>
      </c>
      <c r="M96" s="20">
        <f t="shared" si="12"/>
        <v>-8205.0666600000004</v>
      </c>
      <c r="N96" s="114">
        <f t="shared" si="13"/>
        <v>-8205.0666600000004</v>
      </c>
      <c r="O96" s="66">
        <f t="shared" si="14"/>
        <v>0</v>
      </c>
    </row>
    <row r="97" spans="1:15" x14ac:dyDescent="0.25">
      <c r="A97" s="6">
        <v>81</v>
      </c>
      <c r="B97" s="48"/>
      <c r="C97" s="180"/>
      <c r="D97" s="180"/>
      <c r="E97" s="15"/>
      <c r="F97" s="15"/>
      <c r="G97" s="180"/>
      <c r="H97" s="180"/>
      <c r="J97" s="18"/>
      <c r="K97" s="15">
        <f t="shared" si="15"/>
        <v>0</v>
      </c>
      <c r="L97" s="20">
        <f t="shared" si="11"/>
        <v>-8205.0666600000004</v>
      </c>
      <c r="M97" s="20">
        <f t="shared" si="12"/>
        <v>-8205.0666600000004</v>
      </c>
      <c r="N97" s="114">
        <f t="shared" si="13"/>
        <v>-8205.0666600000004</v>
      </c>
      <c r="O97" s="66">
        <f t="shared" si="14"/>
        <v>0</v>
      </c>
    </row>
    <row r="98" spans="1:15" x14ac:dyDescent="0.25">
      <c r="A98" s="6">
        <v>82</v>
      </c>
      <c r="B98" s="48"/>
      <c r="C98" s="180"/>
      <c r="D98" s="180"/>
      <c r="E98" s="15"/>
      <c r="F98" s="15"/>
      <c r="G98" s="180"/>
      <c r="H98" s="180"/>
      <c r="J98" s="18"/>
      <c r="K98" s="15">
        <f t="shared" si="15"/>
        <v>0</v>
      </c>
      <c r="L98" s="20">
        <f t="shared" si="11"/>
        <v>-8205.0666600000004</v>
      </c>
      <c r="M98" s="20">
        <f t="shared" si="12"/>
        <v>-8205.0666600000004</v>
      </c>
      <c r="N98" s="114">
        <f t="shared" si="13"/>
        <v>-8205.0666600000004</v>
      </c>
      <c r="O98" s="66">
        <f t="shared" si="14"/>
        <v>0</v>
      </c>
    </row>
    <row r="99" spans="1:15" x14ac:dyDescent="0.25">
      <c r="A99" s="6">
        <v>83</v>
      </c>
      <c r="B99" s="48"/>
      <c r="C99" s="180"/>
      <c r="D99" s="180"/>
      <c r="E99" s="15"/>
      <c r="F99" s="15"/>
      <c r="G99" s="180"/>
      <c r="H99" s="180"/>
      <c r="J99" s="18"/>
      <c r="K99" s="15">
        <f t="shared" si="15"/>
        <v>0</v>
      </c>
      <c r="L99" s="20">
        <f t="shared" si="11"/>
        <v>-8205.0666600000004</v>
      </c>
      <c r="M99" s="20">
        <f t="shared" si="12"/>
        <v>-8205.0666600000004</v>
      </c>
      <c r="N99" s="114">
        <f t="shared" si="13"/>
        <v>-8205.0666600000004</v>
      </c>
      <c r="O99" s="66">
        <f t="shared" si="14"/>
        <v>0</v>
      </c>
    </row>
    <row r="100" spans="1:15" x14ac:dyDescent="0.25">
      <c r="A100" s="6">
        <v>84</v>
      </c>
      <c r="B100" s="48"/>
      <c r="C100" s="180"/>
      <c r="D100" s="180"/>
      <c r="E100" s="15"/>
      <c r="F100" s="15"/>
      <c r="G100" s="180"/>
      <c r="H100" s="180"/>
      <c r="J100" s="18"/>
      <c r="K100" s="15">
        <f t="shared" si="15"/>
        <v>0</v>
      </c>
      <c r="L100" s="20">
        <f t="shared" si="11"/>
        <v>-8205.0666600000004</v>
      </c>
      <c r="M100" s="20">
        <f t="shared" si="12"/>
        <v>-8205.0666600000004</v>
      </c>
      <c r="N100" s="114">
        <f t="shared" si="13"/>
        <v>-8205.0666600000004</v>
      </c>
      <c r="O100" s="66">
        <f t="shared" si="14"/>
        <v>0</v>
      </c>
    </row>
    <row r="101" spans="1:15" x14ac:dyDescent="0.25">
      <c r="A101" s="6">
        <v>85</v>
      </c>
      <c r="B101" s="48"/>
      <c r="C101" s="180"/>
      <c r="D101" s="180"/>
      <c r="E101" s="15"/>
      <c r="F101" s="15"/>
      <c r="G101" s="180"/>
      <c r="H101" s="180"/>
      <c r="J101" s="18"/>
      <c r="K101" s="15">
        <f t="shared" si="15"/>
        <v>0</v>
      </c>
      <c r="L101" s="20">
        <f t="shared" si="11"/>
        <v>-8205.0666600000004</v>
      </c>
      <c r="M101" s="20">
        <f t="shared" si="12"/>
        <v>-8205.0666600000004</v>
      </c>
      <c r="N101" s="114">
        <f t="shared" si="13"/>
        <v>-8205.0666600000004</v>
      </c>
      <c r="O101" s="66">
        <f t="shared" si="14"/>
        <v>0</v>
      </c>
    </row>
    <row r="102" spans="1:15" x14ac:dyDescent="0.25">
      <c r="A102" s="6">
        <v>86</v>
      </c>
      <c r="B102" s="48"/>
      <c r="C102" s="180"/>
      <c r="D102" s="180"/>
      <c r="E102" s="15"/>
      <c r="F102" s="15"/>
      <c r="G102" s="180"/>
      <c r="H102" s="180"/>
      <c r="J102" s="18"/>
      <c r="K102" s="15">
        <f t="shared" si="15"/>
        <v>0</v>
      </c>
      <c r="L102" s="20">
        <f t="shared" si="11"/>
        <v>-8205.0666600000004</v>
      </c>
      <c r="M102" s="20">
        <f t="shared" si="12"/>
        <v>-8205.0666600000004</v>
      </c>
      <c r="N102" s="114">
        <f t="shared" si="13"/>
        <v>-8205.0666600000004</v>
      </c>
      <c r="O102" s="66">
        <f t="shared" si="14"/>
        <v>0</v>
      </c>
    </row>
    <row r="103" spans="1:15" x14ac:dyDescent="0.25">
      <c r="A103" s="6">
        <v>87</v>
      </c>
      <c r="B103" s="48"/>
      <c r="C103" s="180"/>
      <c r="D103" s="180"/>
      <c r="E103" s="15"/>
      <c r="F103" s="15"/>
      <c r="G103" s="180"/>
      <c r="H103" s="180"/>
      <c r="J103" s="18"/>
      <c r="K103" s="15">
        <f t="shared" si="15"/>
        <v>0</v>
      </c>
      <c r="L103" s="20">
        <f t="shared" si="11"/>
        <v>-8205.0666600000004</v>
      </c>
      <c r="M103" s="20">
        <f t="shared" si="12"/>
        <v>-8205.0666600000004</v>
      </c>
      <c r="N103" s="114">
        <f t="shared" si="13"/>
        <v>-8205.0666600000004</v>
      </c>
      <c r="O103" s="66">
        <f t="shared" si="14"/>
        <v>0</v>
      </c>
    </row>
    <row r="104" spans="1:15" x14ac:dyDescent="0.25">
      <c r="A104" s="6">
        <v>88</v>
      </c>
      <c r="B104" s="48"/>
      <c r="C104" s="180"/>
      <c r="D104" s="180"/>
      <c r="E104" s="15"/>
      <c r="F104" s="15"/>
      <c r="G104" s="180"/>
      <c r="H104" s="180"/>
      <c r="J104" s="18"/>
      <c r="K104" s="15">
        <f t="shared" si="15"/>
        <v>0</v>
      </c>
      <c r="L104" s="20">
        <f t="shared" si="11"/>
        <v>-8205.0666600000004</v>
      </c>
      <c r="M104" s="20">
        <f t="shared" si="12"/>
        <v>-8205.0666600000004</v>
      </c>
      <c r="N104" s="114">
        <f t="shared" si="13"/>
        <v>-8205.0666600000004</v>
      </c>
      <c r="O104" s="66">
        <f t="shared" si="14"/>
        <v>0</v>
      </c>
    </row>
    <row r="105" spans="1:15" x14ac:dyDescent="0.25">
      <c r="A105" s="6">
        <v>89</v>
      </c>
      <c r="B105" s="48"/>
      <c r="C105" s="180"/>
      <c r="D105" s="180"/>
      <c r="E105" s="15"/>
      <c r="F105" s="15"/>
      <c r="G105" s="180"/>
      <c r="H105" s="180"/>
      <c r="J105" s="18"/>
      <c r="K105" s="15">
        <f t="shared" si="15"/>
        <v>0</v>
      </c>
      <c r="L105" s="20">
        <f t="shared" si="11"/>
        <v>-8205.0666600000004</v>
      </c>
      <c r="M105" s="20">
        <f t="shared" si="12"/>
        <v>-8205.0666600000004</v>
      </c>
      <c r="N105" s="114">
        <f t="shared" si="13"/>
        <v>-8205.0666600000004</v>
      </c>
      <c r="O105" s="66">
        <f t="shared" si="14"/>
        <v>0</v>
      </c>
    </row>
    <row r="106" spans="1:15" x14ac:dyDescent="0.25">
      <c r="A106" s="6">
        <v>90</v>
      </c>
      <c r="B106" s="48"/>
      <c r="C106" s="180"/>
      <c r="D106" s="180"/>
      <c r="E106" s="15"/>
      <c r="F106" s="15"/>
      <c r="G106" s="180"/>
      <c r="H106" s="180"/>
      <c r="J106" s="18"/>
      <c r="K106" s="15">
        <f t="shared" si="15"/>
        <v>0</v>
      </c>
      <c r="L106" s="20">
        <f t="shared" si="11"/>
        <v>-8205.0666600000004</v>
      </c>
      <c r="M106" s="20">
        <f t="shared" si="12"/>
        <v>-8205.0666600000004</v>
      </c>
      <c r="N106" s="114">
        <f t="shared" si="13"/>
        <v>-8205.0666600000004</v>
      </c>
      <c r="O106" s="66">
        <f t="shared" si="14"/>
        <v>0</v>
      </c>
    </row>
    <row r="107" spans="1:15" x14ac:dyDescent="0.25">
      <c r="A107" s="6">
        <v>91</v>
      </c>
      <c r="B107" s="48"/>
      <c r="C107" s="180"/>
      <c r="D107" s="180"/>
      <c r="E107" s="15"/>
      <c r="F107" s="15"/>
      <c r="G107" s="180"/>
      <c r="H107" s="180"/>
      <c r="J107" s="18"/>
      <c r="K107" s="15">
        <f t="shared" si="15"/>
        <v>0</v>
      </c>
      <c r="L107" s="20">
        <f t="shared" si="11"/>
        <v>-8205.0666600000004</v>
      </c>
      <c r="M107" s="20">
        <f t="shared" si="12"/>
        <v>-8205.0666600000004</v>
      </c>
      <c r="N107" s="114">
        <f t="shared" si="13"/>
        <v>-8205.0666600000004</v>
      </c>
      <c r="O107" s="66">
        <f t="shared" si="14"/>
        <v>0</v>
      </c>
    </row>
    <row r="108" spans="1:15" x14ac:dyDescent="0.25">
      <c r="A108" s="6">
        <v>92</v>
      </c>
      <c r="B108" s="48"/>
      <c r="C108" s="180"/>
      <c r="D108" s="180"/>
      <c r="E108" s="15"/>
      <c r="F108" s="15"/>
      <c r="G108" s="180"/>
      <c r="H108" s="180"/>
      <c r="J108" s="18"/>
      <c r="K108" s="15">
        <f t="shared" si="15"/>
        <v>0</v>
      </c>
      <c r="L108" s="20">
        <f t="shared" si="11"/>
        <v>-8205.0666600000004</v>
      </c>
      <c r="M108" s="20">
        <f t="shared" si="12"/>
        <v>-8205.0666600000004</v>
      </c>
      <c r="N108" s="114">
        <f t="shared" si="13"/>
        <v>-8205.0666600000004</v>
      </c>
      <c r="O108" s="66">
        <f t="shared" si="14"/>
        <v>0</v>
      </c>
    </row>
    <row r="109" spans="1:15" x14ac:dyDescent="0.25">
      <c r="A109" s="6">
        <v>93</v>
      </c>
      <c r="B109" s="48"/>
      <c r="C109" s="180"/>
      <c r="D109" s="180"/>
      <c r="E109" s="15"/>
      <c r="F109" s="15"/>
      <c r="G109" s="180"/>
      <c r="H109" s="180"/>
      <c r="J109" s="18"/>
      <c r="K109" s="15">
        <f t="shared" si="15"/>
        <v>0</v>
      </c>
      <c r="L109" s="20">
        <f t="shared" si="11"/>
        <v>-8205.0666600000004</v>
      </c>
      <c r="M109" s="20">
        <f t="shared" si="12"/>
        <v>-8205.0666600000004</v>
      </c>
      <c r="N109" s="114">
        <f t="shared" si="13"/>
        <v>-8205.0666600000004</v>
      </c>
      <c r="O109" s="66">
        <f t="shared" si="14"/>
        <v>0</v>
      </c>
    </row>
    <row r="110" spans="1:15" x14ac:dyDescent="0.25">
      <c r="A110" s="6">
        <v>94</v>
      </c>
      <c r="B110" s="48"/>
      <c r="C110" s="180"/>
      <c r="D110" s="180"/>
      <c r="E110" s="15"/>
      <c r="F110" s="15"/>
      <c r="G110" s="180"/>
      <c r="H110" s="180"/>
      <c r="J110" s="18"/>
      <c r="K110" s="15">
        <f t="shared" si="15"/>
        <v>0</v>
      </c>
      <c r="L110" s="20">
        <f t="shared" si="11"/>
        <v>-8205.0666600000004</v>
      </c>
      <c r="M110" s="20">
        <f t="shared" si="12"/>
        <v>-8205.0666600000004</v>
      </c>
      <c r="N110" s="114">
        <f t="shared" si="13"/>
        <v>-8205.0666600000004</v>
      </c>
      <c r="O110" s="66">
        <f t="shared" si="14"/>
        <v>0</v>
      </c>
    </row>
    <row r="111" spans="1:15" x14ac:dyDescent="0.25">
      <c r="A111" s="6">
        <v>95</v>
      </c>
      <c r="B111" s="48"/>
      <c r="C111" s="180"/>
      <c r="D111" s="180"/>
      <c r="E111" s="15"/>
      <c r="F111" s="15"/>
      <c r="G111" s="180"/>
      <c r="H111" s="180"/>
      <c r="J111" s="18"/>
      <c r="K111" s="15">
        <f t="shared" si="15"/>
        <v>0</v>
      </c>
      <c r="L111" s="20">
        <f t="shared" si="11"/>
        <v>-8205.0666600000004</v>
      </c>
      <c r="M111" s="20">
        <f t="shared" si="12"/>
        <v>-8205.0666600000004</v>
      </c>
      <c r="N111" s="114">
        <f t="shared" si="13"/>
        <v>-8205.0666600000004</v>
      </c>
      <c r="O111" s="66">
        <f t="shared" si="14"/>
        <v>0</v>
      </c>
    </row>
    <row r="112" spans="1:15" x14ac:dyDescent="0.25">
      <c r="A112" s="6">
        <v>96</v>
      </c>
      <c r="B112" s="48"/>
      <c r="C112" s="180"/>
      <c r="D112" s="180"/>
      <c r="E112" s="15"/>
      <c r="F112" s="15"/>
      <c r="G112" s="180"/>
      <c r="H112" s="180"/>
      <c r="J112" s="18"/>
      <c r="K112" s="15">
        <f t="shared" si="15"/>
        <v>0</v>
      </c>
      <c r="L112" s="20">
        <f t="shared" si="11"/>
        <v>-8205.0666600000004</v>
      </c>
      <c r="M112" s="20">
        <f t="shared" si="12"/>
        <v>-8205.0666600000004</v>
      </c>
      <c r="N112" s="114">
        <f t="shared" si="13"/>
        <v>-8205.0666600000004</v>
      </c>
      <c r="O112" s="66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33" zoomScaleNormal="100" workbookViewId="0">
      <selection activeCell="O42" sqref="O42:P6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8">
        <v>44594</v>
      </c>
      <c r="C4" s="6"/>
      <c r="K4" s="2" t="s">
        <v>123</v>
      </c>
    </row>
    <row r="5" spans="1:15" x14ac:dyDescent="0.25">
      <c r="A5" s="2" t="s">
        <v>5</v>
      </c>
      <c r="B5" s="189" t="s">
        <v>207</v>
      </c>
      <c r="C5" s="204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40"/>
      <c r="D13" s="264" t="s">
        <v>24</v>
      </c>
      <c r="E13" s="257"/>
      <c r="F13" s="257"/>
      <c r="G13" s="257" t="s">
        <v>20</v>
      </c>
      <c r="H13" s="257"/>
      <c r="I13" s="257"/>
      <c r="J13" s="257" t="s">
        <v>20</v>
      </c>
      <c r="K13" s="257"/>
      <c r="L13" s="257"/>
      <c r="M13" s="258" t="s">
        <v>20</v>
      </c>
      <c r="N13" s="259"/>
      <c r="O13" s="26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5">
        <v>9</v>
      </c>
      <c r="K14" s="17">
        <f t="shared" ref="K14:K21" si="2">J14</f>
        <v>9</v>
      </c>
      <c r="L14" s="46">
        <f t="shared" ref="L14:L21" si="3">J14</f>
        <v>9</v>
      </c>
      <c r="M14" s="17">
        <v>17</v>
      </c>
      <c r="N14" s="17">
        <f t="shared" ref="N14:N21" si="4">M14</f>
        <v>17</v>
      </c>
      <c r="O14" s="47">
        <f t="shared" ref="O14:O21" si="5">M14</f>
        <v>17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</v>
      </c>
      <c r="H15" s="31">
        <f t="shared" si="0"/>
        <v>2</v>
      </c>
      <c r="I15" s="31">
        <f t="shared" si="1"/>
        <v>2</v>
      </c>
      <c r="J15" s="55">
        <v>10</v>
      </c>
      <c r="K15" s="31">
        <f t="shared" si="2"/>
        <v>10</v>
      </c>
      <c r="L15" s="56">
        <f t="shared" si="3"/>
        <v>10</v>
      </c>
      <c r="M15" s="31">
        <v>18</v>
      </c>
      <c r="N15" s="31">
        <f t="shared" si="4"/>
        <v>18</v>
      </c>
      <c r="O15" s="57">
        <f t="shared" si="5"/>
        <v>18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3</v>
      </c>
      <c r="H16" s="15">
        <f t="shared" si="0"/>
        <v>3</v>
      </c>
      <c r="I16" s="15">
        <f t="shared" si="1"/>
        <v>3</v>
      </c>
      <c r="J16" s="25">
        <v>11</v>
      </c>
      <c r="K16" s="15">
        <f t="shared" si="2"/>
        <v>11</v>
      </c>
      <c r="L16" s="60">
        <f t="shared" si="3"/>
        <v>11</v>
      </c>
      <c r="M16" s="15">
        <v>19</v>
      </c>
      <c r="N16" s="15">
        <f t="shared" si="4"/>
        <v>19</v>
      </c>
      <c r="O16" s="61">
        <f t="shared" si="5"/>
        <v>19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4</v>
      </c>
      <c r="H17" s="31">
        <f t="shared" si="0"/>
        <v>4</v>
      </c>
      <c r="I17" s="31">
        <f t="shared" si="1"/>
        <v>4</v>
      </c>
      <c r="J17" s="55">
        <v>12</v>
      </c>
      <c r="K17" s="31">
        <f t="shared" si="2"/>
        <v>12</v>
      </c>
      <c r="L17" s="56">
        <f t="shared" si="3"/>
        <v>12</v>
      </c>
      <c r="M17" s="31">
        <v>20</v>
      </c>
      <c r="N17" s="31">
        <f t="shared" si="4"/>
        <v>20</v>
      </c>
      <c r="O17" s="57">
        <f t="shared" si="5"/>
        <v>20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5</v>
      </c>
      <c r="H18" s="15">
        <f t="shared" si="0"/>
        <v>5</v>
      </c>
      <c r="I18" s="15">
        <f t="shared" si="1"/>
        <v>5</v>
      </c>
      <c r="J18" s="25">
        <v>13</v>
      </c>
      <c r="K18" s="15">
        <f t="shared" si="2"/>
        <v>13</v>
      </c>
      <c r="L18" s="60">
        <f t="shared" si="3"/>
        <v>13</v>
      </c>
      <c r="M18" s="15">
        <v>21</v>
      </c>
      <c r="N18" s="15">
        <f t="shared" si="4"/>
        <v>21</v>
      </c>
      <c r="O18" s="61">
        <f t="shared" si="5"/>
        <v>21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6</v>
      </c>
      <c r="H19" s="31">
        <f t="shared" si="0"/>
        <v>6</v>
      </c>
      <c r="I19" s="31">
        <f t="shared" si="1"/>
        <v>6</v>
      </c>
      <c r="J19" s="55">
        <v>14</v>
      </c>
      <c r="K19" s="31">
        <f t="shared" si="2"/>
        <v>14</v>
      </c>
      <c r="L19" s="56">
        <f t="shared" si="3"/>
        <v>14</v>
      </c>
      <c r="M19" s="31">
        <v>22</v>
      </c>
      <c r="N19" s="31">
        <f t="shared" si="4"/>
        <v>22</v>
      </c>
      <c r="O19" s="57">
        <f t="shared" si="5"/>
        <v>22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7</v>
      </c>
      <c r="H20" s="15">
        <f t="shared" si="0"/>
        <v>7</v>
      </c>
      <c r="I20" s="15">
        <f t="shared" si="1"/>
        <v>7</v>
      </c>
      <c r="J20" s="25">
        <v>15</v>
      </c>
      <c r="K20" s="15">
        <f t="shared" si="2"/>
        <v>15</v>
      </c>
      <c r="L20" s="60">
        <f t="shared" si="3"/>
        <v>15</v>
      </c>
      <c r="M20" s="15">
        <v>23</v>
      </c>
      <c r="N20" s="15">
        <f t="shared" si="4"/>
        <v>23</v>
      </c>
      <c r="O20" s="61">
        <f t="shared" si="5"/>
        <v>23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8</v>
      </c>
      <c r="H21" s="19">
        <f t="shared" si="0"/>
        <v>8</v>
      </c>
      <c r="I21" s="19">
        <f t="shared" si="1"/>
        <v>8</v>
      </c>
      <c r="J21" s="72">
        <v>16</v>
      </c>
      <c r="K21" s="19">
        <f t="shared" si="2"/>
        <v>16</v>
      </c>
      <c r="L21" s="73">
        <f t="shared" si="3"/>
        <v>16</v>
      </c>
      <c r="M21" s="19">
        <v>24</v>
      </c>
      <c r="N21" s="19">
        <f t="shared" si="4"/>
        <v>24</v>
      </c>
      <c r="O21" s="74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61" t="s">
        <v>9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3"/>
    </row>
    <row r="28" spans="1:15" ht="15.75" thickBot="1" x14ac:dyDescent="0.3">
      <c r="B28" s="75"/>
      <c r="C28" s="18" t="s">
        <v>206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20.5</v>
      </c>
      <c r="D29" s="80">
        <v>53158.057999999997</v>
      </c>
      <c r="E29" s="81">
        <v>54650.464</v>
      </c>
      <c r="F29" s="81">
        <v>52261.807999999997</v>
      </c>
      <c r="G29" s="82">
        <v>55571.82</v>
      </c>
      <c r="H29" s="81">
        <v>51595.116999999998</v>
      </c>
      <c r="I29" s="234"/>
      <c r="J29" s="81">
        <v>53602.663999999997</v>
      </c>
      <c r="K29" s="81">
        <v>53788.002999999997</v>
      </c>
      <c r="L29" s="81">
        <v>56291.428999999996</v>
      </c>
      <c r="M29" s="82">
        <v>56910.334999999999</v>
      </c>
      <c r="N29" s="81">
        <v>53630.432999999997</v>
      </c>
      <c r="O29" s="84">
        <v>54760.627999999997</v>
      </c>
    </row>
    <row r="30" spans="1:15" x14ac:dyDescent="0.25">
      <c r="B30" s="18"/>
      <c r="C30" s="18"/>
      <c r="D30" s="85">
        <v>58218.531000000003</v>
      </c>
      <c r="E30" s="48">
        <v>59617.074000000001</v>
      </c>
      <c r="F30" s="48">
        <v>57104.160000000003</v>
      </c>
      <c r="G30" s="59">
        <v>55704.195</v>
      </c>
      <c r="H30" s="48">
        <v>54671.377999999997</v>
      </c>
      <c r="I30" s="235"/>
      <c r="J30" s="48">
        <v>67769.342999999993</v>
      </c>
      <c r="K30" s="48">
        <v>63489.152000000002</v>
      </c>
      <c r="L30" s="48">
        <v>65440.377999999997</v>
      </c>
      <c r="M30" s="229"/>
      <c r="N30" s="48">
        <v>78659.171000000002</v>
      </c>
      <c r="O30" s="86">
        <v>78990.679000000004</v>
      </c>
    </row>
    <row r="31" spans="1:15" x14ac:dyDescent="0.25">
      <c r="B31" s="18"/>
      <c r="C31" s="18"/>
      <c r="D31" s="87">
        <v>65778.570000000007</v>
      </c>
      <c r="E31" s="53">
        <v>66062.156000000003</v>
      </c>
      <c r="F31" s="53">
        <v>63970.05</v>
      </c>
      <c r="G31" s="52">
        <v>57109.105000000003</v>
      </c>
      <c r="H31" s="53">
        <v>56566.875</v>
      </c>
      <c r="I31" s="236"/>
      <c r="J31" s="53">
        <v>54202.625</v>
      </c>
      <c r="K31" s="53">
        <v>53398.584999999999</v>
      </c>
      <c r="L31" s="53">
        <v>55915.440999999999</v>
      </c>
      <c r="M31" s="227"/>
      <c r="N31" s="53">
        <v>98581.085000000006</v>
      </c>
      <c r="O31" s="88">
        <v>99110.546000000002</v>
      </c>
    </row>
    <row r="32" spans="1:15" x14ac:dyDescent="0.25">
      <c r="B32" s="18"/>
      <c r="C32" s="18"/>
      <c r="D32" s="85">
        <v>73538</v>
      </c>
      <c r="E32" s="48">
        <v>73855.171000000002</v>
      </c>
      <c r="F32" s="48">
        <v>72625.125</v>
      </c>
      <c r="G32" s="59">
        <v>69860.741999999998</v>
      </c>
      <c r="H32" s="226"/>
      <c r="I32" s="49">
        <v>71793.14</v>
      </c>
      <c r="J32" s="48">
        <v>71276.148000000001</v>
      </c>
      <c r="K32" s="48">
        <v>67243.108999999997</v>
      </c>
      <c r="L32" s="48">
        <v>68926.577999999994</v>
      </c>
      <c r="M32" s="229"/>
      <c r="N32" s="48">
        <v>68357.585000000006</v>
      </c>
      <c r="O32" s="86">
        <v>68909.39</v>
      </c>
    </row>
    <row r="33" spans="1:16" x14ac:dyDescent="0.25">
      <c r="B33" s="18"/>
      <c r="C33" s="18"/>
      <c r="D33" s="87">
        <v>81229.241999999998</v>
      </c>
      <c r="E33" s="53">
        <v>81239.366999999998</v>
      </c>
      <c r="F33" s="53">
        <v>80764.131999999998</v>
      </c>
      <c r="G33" s="227"/>
      <c r="H33" s="53">
        <v>59119.96</v>
      </c>
      <c r="I33" s="54">
        <v>57720.902000000002</v>
      </c>
      <c r="J33" s="53">
        <v>63551.457000000002</v>
      </c>
      <c r="K33" s="53">
        <v>61797.05</v>
      </c>
      <c r="L33" s="53">
        <v>65015.756999999998</v>
      </c>
      <c r="M33" s="52">
        <v>66226.506999999998</v>
      </c>
      <c r="N33" s="53">
        <v>63224.362999999998</v>
      </c>
      <c r="O33" s="88">
        <v>63614.3</v>
      </c>
    </row>
    <row r="34" spans="1:16" x14ac:dyDescent="0.25">
      <c r="A34" s="2"/>
      <c r="B34" s="18"/>
      <c r="C34" s="18"/>
      <c r="D34" s="85">
        <v>54779.171000000002</v>
      </c>
      <c r="E34" s="48">
        <v>54187.334999999999</v>
      </c>
      <c r="F34" s="48">
        <v>53680.237999999998</v>
      </c>
      <c r="G34" s="59">
        <v>78576.406000000003</v>
      </c>
      <c r="H34" s="48">
        <v>77710.312000000005</v>
      </c>
      <c r="I34" s="49">
        <v>78378.671000000002</v>
      </c>
      <c r="J34" s="48">
        <v>79858.406000000003</v>
      </c>
      <c r="K34" s="226"/>
      <c r="L34" s="48">
        <v>77568.070000000007</v>
      </c>
      <c r="M34" s="229"/>
      <c r="N34" s="48">
        <v>86515.64</v>
      </c>
      <c r="O34" s="86">
        <v>86739.077999999994</v>
      </c>
    </row>
    <row r="35" spans="1:16" x14ac:dyDescent="0.25">
      <c r="A35" s="89"/>
      <c r="B35" s="18"/>
      <c r="C35" s="18"/>
      <c r="D35" s="87">
        <v>55257.449000000001</v>
      </c>
      <c r="E35" s="53">
        <v>53214.468000000001</v>
      </c>
      <c r="F35" s="53">
        <v>50365.23</v>
      </c>
      <c r="G35" s="52">
        <v>72584.350999999995</v>
      </c>
      <c r="H35" s="53">
        <v>70842.131999999998</v>
      </c>
      <c r="I35" s="54">
        <v>70545.039000000004</v>
      </c>
      <c r="J35" s="228"/>
      <c r="K35" s="53">
        <v>113669.734</v>
      </c>
      <c r="L35" s="53">
        <v>113075.929</v>
      </c>
      <c r="M35" s="52">
        <v>58439.381999999998</v>
      </c>
      <c r="N35" s="53">
        <v>56075.41</v>
      </c>
      <c r="O35" s="88">
        <v>56213.084999999999</v>
      </c>
    </row>
    <row r="36" spans="1:16" ht="15.75" thickBot="1" x14ac:dyDescent="0.3">
      <c r="A36" s="89"/>
      <c r="B36" s="18"/>
      <c r="C36" s="18"/>
      <c r="D36" s="90">
        <v>53730.464</v>
      </c>
      <c r="E36" s="91">
        <v>52279.635999999999</v>
      </c>
      <c r="F36" s="91">
        <v>49513.764999999999</v>
      </c>
      <c r="G36" s="92">
        <v>58147.273000000001</v>
      </c>
      <c r="H36" s="91">
        <v>57063.510999999999</v>
      </c>
      <c r="I36" s="93">
        <v>56819.203000000001</v>
      </c>
      <c r="J36" s="91">
        <v>66492.687000000005</v>
      </c>
      <c r="K36" s="91">
        <v>64844.792999999998</v>
      </c>
      <c r="L36" s="91">
        <v>68239.25</v>
      </c>
      <c r="M36" s="92">
        <v>87779.421000000002</v>
      </c>
      <c r="N36" s="91">
        <v>80770.539000000004</v>
      </c>
      <c r="O36" s="94">
        <v>80761.562000000005</v>
      </c>
    </row>
    <row r="37" spans="1:16" x14ac:dyDescent="0.25">
      <c r="A37" s="33"/>
    </row>
    <row r="38" spans="1:16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6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6" x14ac:dyDescent="0.25">
      <c r="A40" s="35"/>
      <c r="C40" s="265" t="s">
        <v>88</v>
      </c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7"/>
      <c r="O40" s="36"/>
    </row>
    <row r="41" spans="1:16" x14ac:dyDescent="0.25">
      <c r="A41" s="36"/>
      <c r="B41" s="39"/>
      <c r="C41" s="270" t="s">
        <v>28</v>
      </c>
      <c r="D41" s="271"/>
      <c r="E41" s="272"/>
      <c r="F41" s="270" t="s">
        <v>29</v>
      </c>
      <c r="G41" s="271"/>
      <c r="H41" s="272"/>
      <c r="I41" s="271" t="s">
        <v>30</v>
      </c>
      <c r="J41" s="271"/>
      <c r="K41" s="271"/>
      <c r="L41" s="270" t="s">
        <v>31</v>
      </c>
      <c r="M41" s="271"/>
      <c r="N41" s="272"/>
      <c r="O41" s="36"/>
    </row>
    <row r="42" spans="1:16" x14ac:dyDescent="0.25">
      <c r="A42" s="36"/>
      <c r="B42" s="39"/>
      <c r="C42" s="116" t="s">
        <v>2</v>
      </c>
      <c r="D42" s="117" t="s">
        <v>4</v>
      </c>
      <c r="E42" s="118" t="s">
        <v>7</v>
      </c>
      <c r="F42" s="119" t="s">
        <v>20</v>
      </c>
      <c r="G42" s="120" t="s">
        <v>4</v>
      </c>
      <c r="H42" s="118" t="s">
        <v>7</v>
      </c>
      <c r="I42" s="119" t="s">
        <v>20</v>
      </c>
      <c r="J42" s="120" t="s">
        <v>4</v>
      </c>
      <c r="K42" s="118" t="s">
        <v>7</v>
      </c>
      <c r="L42" s="119" t="s">
        <v>20</v>
      </c>
      <c r="M42" s="120" t="s">
        <v>4</v>
      </c>
      <c r="N42" s="118" t="s">
        <v>7</v>
      </c>
      <c r="O42" s="108"/>
      <c r="P42" s="95"/>
    </row>
    <row r="43" spans="1:16" x14ac:dyDescent="0.25">
      <c r="A43" s="36"/>
      <c r="B43" s="16"/>
      <c r="C43" s="121">
        <v>0</v>
      </c>
      <c r="D43" s="122">
        <f>AVERAGE(D29:F29)</f>
        <v>53356.776666666665</v>
      </c>
      <c r="E43" s="123">
        <f>STDEV(D29:F29)</f>
        <v>1206.6632516760162</v>
      </c>
      <c r="F43" s="175">
        <f t="shared" ref="F43:F50" si="6">G14</f>
        <v>1</v>
      </c>
      <c r="G43" s="122">
        <f t="shared" ref="G43:G50" si="7">AVERAGE(G29:I29)</f>
        <v>53583.468500000003</v>
      </c>
      <c r="H43" s="123">
        <f t="shared" ref="H43:H50" si="8">STDEV(G29:I29)</f>
        <v>2811.9536580648883</v>
      </c>
      <c r="I43" s="175">
        <f t="shared" ref="I43:I50" si="9">J14</f>
        <v>9</v>
      </c>
      <c r="J43" s="122">
        <f t="shared" ref="J43:J50" si="10">AVERAGE(J29:L29)</f>
        <v>54560.698666666663</v>
      </c>
      <c r="K43" s="123">
        <f t="shared" ref="K43:K50" si="11">STDEV(J29:L29)</f>
        <v>1501.7184327530686</v>
      </c>
      <c r="L43" s="175">
        <f t="shared" ref="L43:L50" si="12">M14</f>
        <v>17</v>
      </c>
      <c r="M43" s="122">
        <f t="shared" ref="M43:M50" si="13">AVERAGE(M29:O29)</f>
        <v>55100.465333333334</v>
      </c>
      <c r="N43" s="123">
        <f t="shared" ref="N43:N50" si="14">STDEV(M29:O29)</f>
        <v>1666.1501559722451</v>
      </c>
      <c r="O43" s="108"/>
      <c r="P43" s="95"/>
    </row>
    <row r="44" spans="1:16" x14ac:dyDescent="0.25">
      <c r="A44" s="36"/>
      <c r="B44" s="16"/>
      <c r="C44" s="121">
        <v>100</v>
      </c>
      <c r="D44" s="122">
        <f>AVERAGE(D30:F30)</f>
        <v>58313.255000000005</v>
      </c>
      <c r="E44" s="123">
        <f>STDEV(D30:F30)</f>
        <v>1259.1321098204892</v>
      </c>
      <c r="F44" s="124">
        <f t="shared" si="6"/>
        <v>2</v>
      </c>
      <c r="G44" s="122">
        <f t="shared" si="7"/>
        <v>55187.786500000002</v>
      </c>
      <c r="H44" s="123">
        <f t="shared" si="8"/>
        <v>730.31190442474838</v>
      </c>
      <c r="I44" s="124">
        <f t="shared" si="9"/>
        <v>10</v>
      </c>
      <c r="J44" s="122">
        <f t="shared" si="10"/>
        <v>65566.290999999997</v>
      </c>
      <c r="K44" s="123">
        <f t="shared" si="11"/>
        <v>2142.8717441314543</v>
      </c>
      <c r="L44" s="124">
        <f t="shared" si="12"/>
        <v>18</v>
      </c>
      <c r="M44" s="122">
        <f t="shared" si="13"/>
        <v>78824.925000000003</v>
      </c>
      <c r="N44" s="123">
        <f t="shared" si="14"/>
        <v>234.41155481759117</v>
      </c>
      <c r="O44" s="108"/>
      <c r="P44" s="95"/>
    </row>
    <row r="45" spans="1:16" x14ac:dyDescent="0.25">
      <c r="A45" s="36"/>
      <c r="B45" s="16"/>
      <c r="C45" s="121">
        <v>200</v>
      </c>
      <c r="D45" s="122">
        <f>AVERAGE(D31:F31)</f>
        <v>65270.258666666668</v>
      </c>
      <c r="E45" s="123">
        <f>STDEV(D31:F31)</f>
        <v>1134.9062461301969</v>
      </c>
      <c r="F45" s="124">
        <f t="shared" si="6"/>
        <v>3</v>
      </c>
      <c r="G45" s="122">
        <f t="shared" si="7"/>
        <v>56837.990000000005</v>
      </c>
      <c r="H45" s="123">
        <f t="shared" si="8"/>
        <v>383.41450996278394</v>
      </c>
      <c r="I45" s="124">
        <f t="shared" si="9"/>
        <v>11</v>
      </c>
      <c r="J45" s="122">
        <f t="shared" si="10"/>
        <v>54505.550333333325</v>
      </c>
      <c r="K45" s="123">
        <f t="shared" si="11"/>
        <v>1285.4819521740992</v>
      </c>
      <c r="L45" s="124">
        <f t="shared" si="12"/>
        <v>19</v>
      </c>
      <c r="M45" s="122">
        <f t="shared" si="13"/>
        <v>98845.815499999997</v>
      </c>
      <c r="N45" s="123">
        <f t="shared" si="14"/>
        <v>374.38546347380759</v>
      </c>
      <c r="O45" s="108"/>
      <c r="P45" s="95"/>
    </row>
    <row r="46" spans="1:16" x14ac:dyDescent="0.25">
      <c r="A46" s="36"/>
      <c r="B46" s="16"/>
      <c r="C46" s="121">
        <v>300</v>
      </c>
      <c r="D46" s="122">
        <f>AVERAGE(D32:F32)</f>
        <v>73339.432000000001</v>
      </c>
      <c r="E46" s="123">
        <f>STDEV(D32:F32)</f>
        <v>638.61195455221559</v>
      </c>
      <c r="F46" s="124">
        <f t="shared" si="6"/>
        <v>4</v>
      </c>
      <c r="G46" s="122">
        <f t="shared" si="7"/>
        <v>70826.940999999992</v>
      </c>
      <c r="H46" s="123">
        <f t="shared" si="8"/>
        <v>1366.4117297513228</v>
      </c>
      <c r="I46" s="124">
        <f t="shared" si="9"/>
        <v>12</v>
      </c>
      <c r="J46" s="122">
        <f t="shared" si="10"/>
        <v>69148.611666666649</v>
      </c>
      <c r="K46" s="123">
        <f t="shared" si="11"/>
        <v>2025.666583061078</v>
      </c>
      <c r="L46" s="124">
        <f t="shared" si="12"/>
        <v>20</v>
      </c>
      <c r="M46" s="122">
        <f t="shared" si="13"/>
        <v>68633.487500000003</v>
      </c>
      <c r="N46" s="123">
        <f t="shared" si="14"/>
        <v>390.18505739263793</v>
      </c>
      <c r="O46" s="108"/>
      <c r="P46" s="95"/>
    </row>
    <row r="47" spans="1:16" x14ac:dyDescent="0.25">
      <c r="A47" s="36"/>
      <c r="B47" s="16"/>
      <c r="C47" s="121">
        <v>400</v>
      </c>
      <c r="D47" s="122">
        <f>AVERAGE(D33:F33)</f>
        <v>81077.580333333332</v>
      </c>
      <c r="E47" s="123">
        <f>STDEV(D33:F33)</f>
        <v>271.50142201898962</v>
      </c>
      <c r="F47" s="124">
        <f t="shared" si="6"/>
        <v>5</v>
      </c>
      <c r="G47" s="122">
        <f t="shared" si="7"/>
        <v>58420.430999999997</v>
      </c>
      <c r="H47" s="123">
        <f>STDEV(G33:I33)</f>
        <v>989.28339907328689</v>
      </c>
      <c r="I47" s="124">
        <f t="shared" si="9"/>
        <v>13</v>
      </c>
      <c r="J47" s="122">
        <f t="shared" si="10"/>
        <v>63454.754666666675</v>
      </c>
      <c r="K47" s="123">
        <f t="shared" si="11"/>
        <v>1611.5310092940581</v>
      </c>
      <c r="L47" s="124">
        <f t="shared" si="12"/>
        <v>21</v>
      </c>
      <c r="M47" s="122">
        <f t="shared" si="13"/>
        <v>64355.056666666664</v>
      </c>
      <c r="N47" s="123">
        <f t="shared" si="14"/>
        <v>1632.4084901127933</v>
      </c>
      <c r="O47" s="108"/>
      <c r="P47" s="95"/>
    </row>
    <row r="48" spans="1:16" x14ac:dyDescent="0.25">
      <c r="A48" s="36"/>
      <c r="B48" s="16"/>
      <c r="C48" s="125"/>
      <c r="D48" s="122"/>
      <c r="E48" s="123"/>
      <c r="F48" s="124">
        <f t="shared" si="6"/>
        <v>6</v>
      </c>
      <c r="G48" s="122">
        <f t="shared" si="7"/>
        <v>78221.796333333332</v>
      </c>
      <c r="H48" s="123">
        <f t="shared" si="8"/>
        <v>453.85785218538621</v>
      </c>
      <c r="I48" s="124">
        <f t="shared" si="9"/>
        <v>14</v>
      </c>
      <c r="J48" s="122">
        <f t="shared" si="10"/>
        <v>78713.238000000012</v>
      </c>
      <c r="K48" s="123">
        <f t="shared" si="11"/>
        <v>1619.5121167956693</v>
      </c>
      <c r="L48" s="124">
        <f t="shared" si="12"/>
        <v>22</v>
      </c>
      <c r="M48" s="122">
        <f t="shared" si="13"/>
        <v>86627.358999999997</v>
      </c>
      <c r="N48" s="123">
        <f t="shared" si="14"/>
        <v>157.99452497475602</v>
      </c>
      <c r="O48" s="108"/>
      <c r="P48" s="95"/>
    </row>
    <row r="49" spans="1:16" x14ac:dyDescent="0.25">
      <c r="A49" s="36"/>
      <c r="B49" s="16"/>
      <c r="C49" s="125"/>
      <c r="D49" s="122"/>
      <c r="E49" s="123"/>
      <c r="F49" s="124">
        <f t="shared" si="6"/>
        <v>7</v>
      </c>
      <c r="G49" s="122">
        <f t="shared" si="7"/>
        <v>71323.840666666671</v>
      </c>
      <c r="H49" s="123">
        <f t="shared" si="8"/>
        <v>1101.6945075620215</v>
      </c>
      <c r="I49" s="124">
        <f t="shared" si="9"/>
        <v>15</v>
      </c>
      <c r="J49" s="122">
        <f t="shared" si="10"/>
        <v>113372.8315</v>
      </c>
      <c r="K49" s="123">
        <f t="shared" si="11"/>
        <v>419.88354220247294</v>
      </c>
      <c r="L49" s="124">
        <f t="shared" si="12"/>
        <v>23</v>
      </c>
      <c r="M49" s="122">
        <f t="shared" si="13"/>
        <v>56909.292333333338</v>
      </c>
      <c r="N49" s="123">
        <f t="shared" si="14"/>
        <v>1326.883337914953</v>
      </c>
      <c r="O49" s="108"/>
      <c r="P49" s="95"/>
    </row>
    <row r="50" spans="1:16" x14ac:dyDescent="0.25">
      <c r="A50" s="36"/>
      <c r="B50" s="16"/>
      <c r="C50" s="126"/>
      <c r="D50" s="127"/>
      <c r="E50" s="128"/>
      <c r="F50" s="129">
        <f t="shared" si="6"/>
        <v>8</v>
      </c>
      <c r="G50" s="127">
        <f t="shared" si="7"/>
        <v>57343.328999999998</v>
      </c>
      <c r="H50" s="128">
        <f t="shared" si="8"/>
        <v>706.87061480019133</v>
      </c>
      <c r="I50" s="129">
        <f t="shared" si="9"/>
        <v>16</v>
      </c>
      <c r="J50" s="127">
        <f t="shared" si="10"/>
        <v>66525.576666666675</v>
      </c>
      <c r="K50" s="128">
        <f t="shared" si="11"/>
        <v>1697.467489774793</v>
      </c>
      <c r="L50" s="129">
        <f t="shared" si="12"/>
        <v>24</v>
      </c>
      <c r="M50" s="127">
        <f t="shared" si="13"/>
        <v>83103.840666666671</v>
      </c>
      <c r="N50" s="128">
        <f t="shared" si="14"/>
        <v>4049.1738338483715</v>
      </c>
      <c r="O50" s="108"/>
      <c r="P50" s="95"/>
    </row>
    <row r="51" spans="1:16" x14ac:dyDescent="0.25">
      <c r="A51" s="39"/>
      <c r="M51" s="48"/>
      <c r="N51" s="48"/>
      <c r="O51" s="108"/>
      <c r="P51" s="95"/>
    </row>
    <row r="52" spans="1:16" x14ac:dyDescent="0.25">
      <c r="A52" s="2" t="s">
        <v>32</v>
      </c>
      <c r="B52" s="269" t="s">
        <v>91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108"/>
      <c r="P52" s="95"/>
    </row>
    <row r="53" spans="1:16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8"/>
      <c r="P53" s="95"/>
    </row>
    <row r="54" spans="1:16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08"/>
      <c r="P54" s="95"/>
    </row>
    <row r="55" spans="1:16" x14ac:dyDescent="0.25">
      <c r="B55" s="16"/>
      <c r="C55" s="134" t="s">
        <v>126</v>
      </c>
      <c r="D55" s="273" t="s">
        <v>125</v>
      </c>
      <c r="E55" s="273"/>
      <c r="F55" s="134" t="s">
        <v>20</v>
      </c>
      <c r="G55" s="135" t="s">
        <v>125</v>
      </c>
      <c r="H55" s="136"/>
      <c r="I55" s="137" t="s">
        <v>20</v>
      </c>
      <c r="J55" s="135" t="s">
        <v>125</v>
      </c>
      <c r="K55" s="137"/>
      <c r="L55" s="134" t="s">
        <v>20</v>
      </c>
      <c r="M55" s="135" t="s">
        <v>125</v>
      </c>
      <c r="N55" s="136"/>
      <c r="O55" s="108"/>
      <c r="P55" s="95"/>
    </row>
    <row r="56" spans="1:16" x14ac:dyDescent="0.25">
      <c r="B56" s="16"/>
      <c r="C56" s="121">
        <v>0</v>
      </c>
      <c r="D56" s="122">
        <f>(D43-$D$43)</f>
        <v>0</v>
      </c>
      <c r="E56" s="130"/>
      <c r="F56" s="175">
        <f>F43</f>
        <v>1</v>
      </c>
      <c r="G56" s="122">
        <f>(G43-$D$43)</f>
        <v>226.69183333333785</v>
      </c>
      <c r="H56" s="131"/>
      <c r="I56" s="175">
        <f>I43</f>
        <v>9</v>
      </c>
      <c r="J56" s="122">
        <f>(J43-$D$43)</f>
        <v>1203.9219999999987</v>
      </c>
      <c r="K56" s="130"/>
      <c r="L56" s="175">
        <f>L43</f>
        <v>17</v>
      </c>
      <c r="M56" s="122">
        <f>(M43-$D$43)</f>
        <v>1743.6886666666687</v>
      </c>
      <c r="N56" s="131"/>
      <c r="O56" s="108"/>
      <c r="P56" s="95"/>
    </row>
    <row r="57" spans="1:16" x14ac:dyDescent="0.25">
      <c r="B57" s="16"/>
      <c r="C57" s="121">
        <v>100</v>
      </c>
      <c r="D57" s="122">
        <f>(D44-$D$43)</f>
        <v>4956.4783333333398</v>
      </c>
      <c r="E57" s="130"/>
      <c r="F57" s="124">
        <f t="shared" ref="F57:F63" si="15">F44</f>
        <v>2</v>
      </c>
      <c r="G57" s="122">
        <f t="shared" ref="G57:G63" si="16">(G44-$D$43)</f>
        <v>1831.0098333333372</v>
      </c>
      <c r="H57" s="131"/>
      <c r="I57" s="124">
        <f t="shared" ref="I57:I63" si="17">I44</f>
        <v>10</v>
      </c>
      <c r="J57" s="122">
        <f t="shared" ref="J57:J63" si="18">(J44-$D$43)</f>
        <v>12209.514333333333</v>
      </c>
      <c r="K57" s="130"/>
      <c r="L57" s="124">
        <f t="shared" ref="L57:L63" si="19">L44</f>
        <v>18</v>
      </c>
      <c r="M57" s="122">
        <f t="shared" ref="M57:M63" si="20">(M44-$D$43)</f>
        <v>25468.148333333338</v>
      </c>
      <c r="N57" s="131"/>
      <c r="O57" s="108"/>
      <c r="P57" s="95"/>
    </row>
    <row r="58" spans="1:16" x14ac:dyDescent="0.25">
      <c r="B58" s="16"/>
      <c r="C58" s="121">
        <v>200</v>
      </c>
      <c r="D58" s="122">
        <f>(D45-$D$43)</f>
        <v>11913.482000000004</v>
      </c>
      <c r="E58" s="130"/>
      <c r="F58" s="124">
        <f t="shared" si="15"/>
        <v>3</v>
      </c>
      <c r="G58" s="122">
        <f t="shared" si="16"/>
        <v>3481.2133333333404</v>
      </c>
      <c r="H58" s="131"/>
      <c r="I58" s="124">
        <f t="shared" si="17"/>
        <v>11</v>
      </c>
      <c r="J58" s="122">
        <f t="shared" si="18"/>
        <v>1148.7736666666606</v>
      </c>
      <c r="K58" s="130"/>
      <c r="L58" s="124">
        <f t="shared" si="19"/>
        <v>19</v>
      </c>
      <c r="M58" s="122">
        <f t="shared" si="20"/>
        <v>45489.038833333332</v>
      </c>
      <c r="N58" s="131"/>
      <c r="O58" s="108"/>
      <c r="P58" s="95"/>
    </row>
    <row r="59" spans="1:16" x14ac:dyDescent="0.25">
      <c r="B59" s="16"/>
      <c r="C59" s="121">
        <v>300</v>
      </c>
      <c r="D59" s="122">
        <f>(D46-$D$43)</f>
        <v>19982.655333333336</v>
      </c>
      <c r="E59" s="130"/>
      <c r="F59" s="124">
        <f t="shared" si="15"/>
        <v>4</v>
      </c>
      <c r="G59" s="122">
        <f t="shared" si="16"/>
        <v>17470.164333333327</v>
      </c>
      <c r="H59" s="131"/>
      <c r="I59" s="124">
        <f t="shared" si="17"/>
        <v>12</v>
      </c>
      <c r="J59" s="122">
        <f t="shared" si="18"/>
        <v>15791.834999999985</v>
      </c>
      <c r="K59" s="130"/>
      <c r="L59" s="124">
        <f t="shared" si="19"/>
        <v>20</v>
      </c>
      <c r="M59" s="122">
        <f t="shared" si="20"/>
        <v>15276.710833333338</v>
      </c>
      <c r="N59" s="131"/>
      <c r="O59" s="108"/>
      <c r="P59" s="95"/>
    </row>
    <row r="60" spans="1:16" x14ac:dyDescent="0.25">
      <c r="A60" s="6"/>
      <c r="B60" s="16"/>
      <c r="C60" s="121">
        <v>400</v>
      </c>
      <c r="D60" s="122">
        <f>(D47-$D$43)</f>
        <v>27720.803666666667</v>
      </c>
      <c r="E60" s="130"/>
      <c r="F60" s="124">
        <f t="shared" si="15"/>
        <v>5</v>
      </c>
      <c r="G60" s="122">
        <f t="shared" si="16"/>
        <v>5063.654333333332</v>
      </c>
      <c r="H60" s="131"/>
      <c r="I60" s="124">
        <f t="shared" si="17"/>
        <v>13</v>
      </c>
      <c r="J60" s="122">
        <f t="shared" si="18"/>
        <v>10097.97800000001</v>
      </c>
      <c r="K60" s="130"/>
      <c r="L60" s="124">
        <f t="shared" si="19"/>
        <v>21</v>
      </c>
      <c r="M60" s="122">
        <f t="shared" si="20"/>
        <v>10998.279999999999</v>
      </c>
      <c r="N60" s="131"/>
      <c r="O60" s="108"/>
      <c r="P60" s="95"/>
    </row>
    <row r="61" spans="1:16" x14ac:dyDescent="0.25">
      <c r="A61" s="6"/>
      <c r="B61" s="16"/>
      <c r="C61" s="125"/>
      <c r="D61" s="130"/>
      <c r="E61" s="130"/>
      <c r="F61" s="124">
        <f t="shared" si="15"/>
        <v>6</v>
      </c>
      <c r="G61" s="122">
        <f t="shared" si="16"/>
        <v>24865.019666666667</v>
      </c>
      <c r="H61" s="131"/>
      <c r="I61" s="124">
        <f t="shared" si="17"/>
        <v>14</v>
      </c>
      <c r="J61" s="122">
        <f t="shared" si="18"/>
        <v>25356.461333333347</v>
      </c>
      <c r="K61" s="130"/>
      <c r="L61" s="124">
        <f t="shared" si="19"/>
        <v>22</v>
      </c>
      <c r="M61" s="122">
        <f t="shared" si="20"/>
        <v>33270.582333333332</v>
      </c>
      <c r="N61" s="131"/>
      <c r="O61" s="108"/>
      <c r="P61" s="95"/>
    </row>
    <row r="62" spans="1:16" x14ac:dyDescent="0.25">
      <c r="A62" s="6"/>
      <c r="B62" s="16"/>
      <c r="C62" s="125"/>
      <c r="D62" s="130"/>
      <c r="E62" s="130"/>
      <c r="F62" s="124">
        <f t="shared" si="15"/>
        <v>7</v>
      </c>
      <c r="G62" s="122">
        <f t="shared" si="16"/>
        <v>17967.064000000006</v>
      </c>
      <c r="H62" s="131"/>
      <c r="I62" s="124">
        <f t="shared" si="17"/>
        <v>15</v>
      </c>
      <c r="J62" s="122">
        <f t="shared" si="18"/>
        <v>60016.054833333335</v>
      </c>
      <c r="K62" s="130"/>
      <c r="L62" s="124">
        <f t="shared" si="19"/>
        <v>23</v>
      </c>
      <c r="M62" s="122">
        <f t="shared" si="20"/>
        <v>3552.5156666666735</v>
      </c>
      <c r="N62" s="131"/>
      <c r="O62" s="108"/>
      <c r="P62" s="95"/>
    </row>
    <row r="63" spans="1:16" x14ac:dyDescent="0.25">
      <c r="A63" s="6"/>
      <c r="B63" s="16"/>
      <c r="C63" s="126"/>
      <c r="D63" s="132"/>
      <c r="E63" s="132"/>
      <c r="F63" s="129">
        <f t="shared" si="15"/>
        <v>8</v>
      </c>
      <c r="G63" s="127">
        <f t="shared" si="16"/>
        <v>3986.5523333333331</v>
      </c>
      <c r="H63" s="133"/>
      <c r="I63" s="129">
        <f t="shared" si="17"/>
        <v>16</v>
      </c>
      <c r="J63" s="127">
        <f t="shared" si="18"/>
        <v>13168.80000000001</v>
      </c>
      <c r="K63" s="132"/>
      <c r="L63" s="129">
        <f t="shared" si="19"/>
        <v>24</v>
      </c>
      <c r="M63" s="127">
        <f t="shared" si="20"/>
        <v>29747.064000000006</v>
      </c>
      <c r="N63" s="133"/>
      <c r="O63" s="108"/>
      <c r="P63" s="95"/>
    </row>
    <row r="64" spans="1:16" x14ac:dyDescent="0.25">
      <c r="A64" s="95"/>
      <c r="O64" s="108"/>
      <c r="P64" s="95"/>
    </row>
    <row r="65" spans="1:16" x14ac:dyDescent="0.25">
      <c r="A65" s="96" t="s">
        <v>56</v>
      </c>
      <c r="B65" s="268" t="s">
        <v>47</v>
      </c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108"/>
      <c r="P65" s="95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70.468000000000004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-1178.9000000000001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07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07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56" t="s">
        <v>38</v>
      </c>
      <c r="C87" s="256"/>
      <c r="D87" s="256"/>
      <c r="E87" s="256"/>
      <c r="F87" s="256"/>
      <c r="G87" s="256"/>
      <c r="H87" s="256"/>
      <c r="I87" s="256"/>
      <c r="J87" s="25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50"/>
      <c r="E88" s="208" t="s">
        <v>118</v>
      </c>
      <c r="F88" s="201" t="s">
        <v>142</v>
      </c>
      <c r="G88" s="109" t="s">
        <v>11</v>
      </c>
      <c r="J88" s="164"/>
      <c r="L88" s="50"/>
      <c r="N88" s="50"/>
      <c r="O88" s="108"/>
    </row>
    <row r="89" spans="1:16" x14ac:dyDescent="0.25">
      <c r="A89" s="108"/>
      <c r="B89" s="110">
        <v>0</v>
      </c>
      <c r="C89" s="48">
        <f>(D56-$L$71)/$L$70</f>
        <v>16.729579383549982</v>
      </c>
      <c r="D89" s="111"/>
      <c r="E89" s="3" t="str">
        <f>Data!D9</f>
        <v>WinterTP1-3</v>
      </c>
      <c r="F89" s="171">
        <v>1</v>
      </c>
      <c r="G89" s="48">
        <f>(G56-$L$71)/$L$70</f>
        <v>19.946526555788981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87.066162418875791</v>
      </c>
      <c r="D90" s="111"/>
      <c r="E90" s="3" t="str">
        <f>Data!D10</f>
        <v>WinterTP1-3</v>
      </c>
      <c r="F90" s="171">
        <v>2</v>
      </c>
      <c r="G90" s="48">
        <f t="shared" ref="G90:G95" si="21">(G57-$L$71)/$L$70</f>
        <v>42.713144027549198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185.79187716410289</v>
      </c>
      <c r="D91" s="111"/>
      <c r="E91" s="3" t="str">
        <f>Data!D11</f>
        <v>WinterTP1-3</v>
      </c>
      <c r="F91" s="171">
        <v>3</v>
      </c>
      <c r="G91" s="48">
        <f t="shared" si="21"/>
        <v>66.13091521447096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300.30021191652008</v>
      </c>
      <c r="D92" s="111"/>
      <c r="E92" s="3" t="str">
        <f>Data!D12</f>
        <v>WinterTP1-3</v>
      </c>
      <c r="F92" s="171">
        <v>4</v>
      </c>
      <c r="G92" s="48">
        <f t="shared" si="21"/>
        <v>264.64585816730045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410.1110243893209</v>
      </c>
      <c r="D93" s="111"/>
      <c r="E93" s="3" t="str">
        <f>Data!D13</f>
        <v>WinterTP1-3</v>
      </c>
      <c r="F93" s="171">
        <v>5</v>
      </c>
      <c r="G93" s="48">
        <f t="shared" si="21"/>
        <v>88.587079714669514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E94" s="3" t="str">
        <f>Data!D14</f>
        <v>WinterTP1-3</v>
      </c>
      <c r="F94" s="171">
        <v>6</v>
      </c>
      <c r="G94" s="48">
        <f t="shared" si="21"/>
        <v>369.58505515505857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 t="str">
        <f>Data!D15</f>
        <v>WinterTP1-3</v>
      </c>
      <c r="F95" s="171">
        <v>7</v>
      </c>
      <c r="G95" s="48">
        <f t="shared" si="21"/>
        <v>271.69728103536363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E96" s="3" t="str">
        <f>Data!D16</f>
        <v>WinterTP1-3</v>
      </c>
      <c r="F96" s="171">
        <v>8</v>
      </c>
      <c r="G96" s="48">
        <f>(G63-$L$71)/$L$70</f>
        <v>73.302099298026519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 t="str">
        <f>Data!D17</f>
        <v>WinterTP1-3</v>
      </c>
      <c r="F97" s="171">
        <v>9</v>
      </c>
      <c r="G97" s="48">
        <f>(J56-$L$71)/$L$70</f>
        <v>33.814241925412936</v>
      </c>
      <c r="J97" s="20"/>
      <c r="K97" s="186"/>
      <c r="P97" s="89"/>
    </row>
    <row r="98" spans="1:16" x14ac:dyDescent="0.25">
      <c r="A98" s="95"/>
      <c r="B98" s="34"/>
      <c r="C98" s="34"/>
      <c r="D98" s="34"/>
      <c r="E98" s="3" t="str">
        <f>Data!D18</f>
        <v>WinterTP1-3</v>
      </c>
      <c r="F98" s="171">
        <v>10</v>
      </c>
      <c r="G98" s="48">
        <f>(J57-$L$71)/$L$70</f>
        <v>189.99282416605172</v>
      </c>
      <c r="J98" s="20"/>
      <c r="P98" s="89"/>
    </row>
    <row r="99" spans="1:16" x14ac:dyDescent="0.25">
      <c r="A99" s="95"/>
      <c r="B99" s="34"/>
      <c r="C99" s="34"/>
      <c r="D99" s="34"/>
      <c r="E99" s="3" t="str">
        <f>Data!D19</f>
        <v>WinterTP1-3</v>
      </c>
      <c r="F99" s="171">
        <v>11</v>
      </c>
      <c r="G99" s="48">
        <f t="shared" ref="G99:G104" si="22">(J58-$L$71)/$L$70</f>
        <v>33.031640839340703</v>
      </c>
      <c r="J99" s="20"/>
      <c r="K99" s="186"/>
      <c r="P99" s="89"/>
    </row>
    <row r="100" spans="1:16" x14ac:dyDescent="0.25">
      <c r="E100" s="3" t="str">
        <f>Data!D20</f>
        <v>WinterTP1-3</v>
      </c>
      <c r="F100" s="171">
        <v>12</v>
      </c>
      <c r="G100" s="48">
        <f t="shared" si="22"/>
        <v>240.82895782482808</v>
      </c>
      <c r="J100" s="20"/>
    </row>
    <row r="101" spans="1:16" x14ac:dyDescent="0.25">
      <c r="E101" s="3" t="str">
        <f>Data!D21</f>
        <v>WinterTP1-3</v>
      </c>
      <c r="F101" s="171">
        <v>13</v>
      </c>
      <c r="G101" s="48">
        <f t="shared" si="22"/>
        <v>160.02835329511279</v>
      </c>
      <c r="J101" s="20"/>
      <c r="K101" s="186"/>
    </row>
    <row r="102" spans="1:16" x14ac:dyDescent="0.25">
      <c r="E102" s="3" t="str">
        <f>Data!D22</f>
        <v>WinterTP1-3</v>
      </c>
      <c r="F102" s="171">
        <v>14</v>
      </c>
      <c r="G102" s="48">
        <f t="shared" si="22"/>
        <v>376.55902442716337</v>
      </c>
      <c r="J102" s="20"/>
    </row>
    <row r="103" spans="1:16" x14ac:dyDescent="0.25">
      <c r="E103" s="3" t="str">
        <f>Data!D23</f>
        <v>WinterTP1-3</v>
      </c>
      <c r="F103" s="171">
        <v>15</v>
      </c>
      <c r="G103" s="48">
        <f t="shared" si="22"/>
        <v>868.40771461277927</v>
      </c>
      <c r="J103" s="20"/>
      <c r="K103" s="186"/>
    </row>
    <row r="104" spans="1:16" x14ac:dyDescent="0.25">
      <c r="E104" s="3" t="s">
        <v>208</v>
      </c>
      <c r="F104" s="171">
        <v>16</v>
      </c>
      <c r="G104" s="48">
        <f t="shared" si="22"/>
        <v>203.60589203610164</v>
      </c>
      <c r="J104" s="20"/>
    </row>
    <row r="105" spans="1:16" x14ac:dyDescent="0.25">
      <c r="E105" s="3" t="str">
        <f>Data!D25</f>
        <v>WinterTP1-3</v>
      </c>
      <c r="F105" s="171">
        <v>17</v>
      </c>
      <c r="G105" s="48">
        <f>(M56-$L$71)/$L$70</f>
        <v>41.473983462943018</v>
      </c>
      <c r="J105" s="187"/>
      <c r="K105" s="186"/>
    </row>
    <row r="106" spans="1:16" x14ac:dyDescent="0.25">
      <c r="E106" s="3" t="str">
        <f>Data!D26</f>
        <v>WinterTP1-3</v>
      </c>
      <c r="F106" s="171">
        <v>18</v>
      </c>
      <c r="G106" s="48">
        <f t="shared" ref="G106:G112" si="23">(M57-$L$71)/$L$70</f>
        <v>378.14395659495568</v>
      </c>
      <c r="K106" s="186"/>
    </row>
    <row r="107" spans="1:16" x14ac:dyDescent="0.25">
      <c r="E107" s="3" t="str">
        <f>Data!D27</f>
        <v>WinterTP1-3</v>
      </c>
      <c r="F107" s="171">
        <v>19</v>
      </c>
      <c r="G107" s="48">
        <f t="shared" si="23"/>
        <v>662.257178199088</v>
      </c>
      <c r="K107" s="186"/>
    </row>
    <row r="108" spans="1:16" x14ac:dyDescent="0.25">
      <c r="E108" s="3" t="str">
        <f>Data!D28</f>
        <v>WinterTP1-3</v>
      </c>
      <c r="F108" s="171">
        <v>20</v>
      </c>
      <c r="G108" s="48">
        <f t="shared" si="23"/>
        <v>233.51891402244053</v>
      </c>
      <c r="J108" s="20"/>
      <c r="K108" s="186"/>
    </row>
    <row r="109" spans="1:16" x14ac:dyDescent="0.25">
      <c r="E109" s="3" t="str">
        <f>Data!D29</f>
        <v>WinterTP1-3</v>
      </c>
      <c r="F109" s="171">
        <v>21</v>
      </c>
      <c r="G109" s="48">
        <f t="shared" si="23"/>
        <v>172.80439348356697</v>
      </c>
      <c r="J109" s="20"/>
    </row>
    <row r="110" spans="1:16" x14ac:dyDescent="0.25">
      <c r="E110" s="3" t="str">
        <f>Data!D30</f>
        <v>WinterTP1-3</v>
      </c>
      <c r="F110" s="171">
        <v>22</v>
      </c>
      <c r="G110" s="48">
        <f t="shared" si="23"/>
        <v>488.8670365745208</v>
      </c>
      <c r="J110" s="20"/>
      <c r="K110" s="186"/>
    </row>
    <row r="111" spans="1:16" x14ac:dyDescent="0.25">
      <c r="E111" s="3" t="str">
        <f>Data!D31</f>
        <v>WinterTP1-3</v>
      </c>
      <c r="F111" s="171">
        <v>23</v>
      </c>
      <c r="G111" s="48">
        <f t="shared" si="23"/>
        <v>67.142755103971638</v>
      </c>
      <c r="J111" s="20"/>
    </row>
    <row r="112" spans="1:16" x14ac:dyDescent="0.25">
      <c r="E112" s="3" t="str">
        <f>Data!D32</f>
        <v>WinterTP1-3</v>
      </c>
      <c r="F112" s="171">
        <v>24</v>
      </c>
      <c r="G112" s="48">
        <f t="shared" si="23"/>
        <v>438.86535732531087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22" workbookViewId="0">
      <selection activeCell="B6" sqref="B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2" customFormat="1" x14ac:dyDescent="0.25">
      <c r="K2" s="5" t="s">
        <v>122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88">
        <v>44594</v>
      </c>
      <c r="C4" s="6"/>
      <c r="K4" s="2" t="s">
        <v>123</v>
      </c>
    </row>
    <row r="5" spans="1:15" x14ac:dyDescent="0.25">
      <c r="A5" s="2" t="s">
        <v>5</v>
      </c>
      <c r="B5" s="189" t="s">
        <v>207</v>
      </c>
      <c r="C5" s="204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3"/>
    </row>
    <row r="10" spans="1:15" x14ac:dyDescent="0.25">
      <c r="A10" s="2" t="s">
        <v>23</v>
      </c>
      <c r="B10" s="34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x14ac:dyDescent="0.25">
      <c r="A11" s="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5" ht="15.75" thickBot="1" x14ac:dyDescent="0.3">
      <c r="B12" s="18"/>
      <c r="C12" s="37"/>
      <c r="D12" s="38">
        <v>1</v>
      </c>
      <c r="E12" s="38">
        <v>2</v>
      </c>
      <c r="F12" s="38">
        <v>3</v>
      </c>
      <c r="G12" s="38">
        <v>4</v>
      </c>
      <c r="H12" s="38">
        <v>5</v>
      </c>
      <c r="I12" s="38">
        <v>6</v>
      </c>
      <c r="J12" s="38">
        <v>7</v>
      </c>
      <c r="K12" s="38">
        <v>8</v>
      </c>
      <c r="L12" s="38">
        <v>9</v>
      </c>
      <c r="M12" s="38">
        <v>10</v>
      </c>
      <c r="N12" s="38">
        <v>11</v>
      </c>
      <c r="O12" s="38">
        <v>12</v>
      </c>
    </row>
    <row r="13" spans="1:15" ht="15.75" thickBot="1" x14ac:dyDescent="0.3">
      <c r="B13" s="18"/>
      <c r="C13" s="192"/>
      <c r="D13" s="264" t="s">
        <v>24</v>
      </c>
      <c r="E13" s="257"/>
      <c r="F13" s="257"/>
      <c r="G13" s="257" t="s">
        <v>20</v>
      </c>
      <c r="H13" s="257"/>
      <c r="I13" s="257"/>
      <c r="J13" s="257" t="s">
        <v>20</v>
      </c>
      <c r="K13" s="257"/>
      <c r="L13" s="257"/>
      <c r="M13" s="258" t="s">
        <v>20</v>
      </c>
      <c r="N13" s="259"/>
      <c r="O13" s="260"/>
    </row>
    <row r="14" spans="1:15" x14ac:dyDescent="0.25">
      <c r="B14" s="18"/>
      <c r="C14" s="41" t="s">
        <v>12</v>
      </c>
      <c r="D14" s="42">
        <v>0</v>
      </c>
      <c r="E14" s="43">
        <v>0</v>
      </c>
      <c r="F14" s="44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5">
        <v>33</v>
      </c>
      <c r="K14" s="17">
        <f t="shared" ref="K14:K21" si="2">J14</f>
        <v>33</v>
      </c>
      <c r="L14" s="46">
        <f t="shared" ref="L14:L21" si="3">J14</f>
        <v>33</v>
      </c>
      <c r="M14" s="17">
        <v>41</v>
      </c>
      <c r="N14" s="17">
        <f t="shared" ref="N14:N21" si="4">M14</f>
        <v>41</v>
      </c>
      <c r="O14" s="47">
        <f t="shared" ref="O14:O21" si="5">M14</f>
        <v>41</v>
      </c>
    </row>
    <row r="15" spans="1:15" x14ac:dyDescent="0.25">
      <c r="B15" s="18"/>
      <c r="C15" s="51" t="s">
        <v>13</v>
      </c>
      <c r="D15" s="52">
        <v>100</v>
      </c>
      <c r="E15" s="53">
        <v>100</v>
      </c>
      <c r="F15" s="54">
        <v>100</v>
      </c>
      <c r="G15" s="31">
        <v>26</v>
      </c>
      <c r="H15" s="31">
        <f t="shared" si="0"/>
        <v>26</v>
      </c>
      <c r="I15" s="31">
        <f t="shared" si="1"/>
        <v>26</v>
      </c>
      <c r="J15" s="55">
        <v>34</v>
      </c>
      <c r="K15" s="31">
        <f t="shared" si="2"/>
        <v>34</v>
      </c>
      <c r="L15" s="56">
        <f t="shared" si="3"/>
        <v>34</v>
      </c>
      <c r="M15" s="31">
        <v>42</v>
      </c>
      <c r="N15" s="31">
        <f t="shared" si="4"/>
        <v>42</v>
      </c>
      <c r="O15" s="57">
        <f t="shared" si="5"/>
        <v>42</v>
      </c>
    </row>
    <row r="16" spans="1:15" x14ac:dyDescent="0.25">
      <c r="B16" s="18"/>
      <c r="C16" s="58" t="s">
        <v>14</v>
      </c>
      <c r="D16" s="59">
        <v>200</v>
      </c>
      <c r="E16" s="48">
        <v>200</v>
      </c>
      <c r="F16" s="49">
        <v>200</v>
      </c>
      <c r="G16" s="15">
        <v>27</v>
      </c>
      <c r="H16" s="15">
        <f t="shared" si="0"/>
        <v>27</v>
      </c>
      <c r="I16" s="15">
        <f t="shared" si="1"/>
        <v>27</v>
      </c>
      <c r="J16" s="25">
        <v>35</v>
      </c>
      <c r="K16" s="15">
        <f t="shared" si="2"/>
        <v>35</v>
      </c>
      <c r="L16" s="60">
        <f t="shared" si="3"/>
        <v>35</v>
      </c>
      <c r="M16" s="15">
        <v>43</v>
      </c>
      <c r="N16" s="15">
        <f t="shared" si="4"/>
        <v>43</v>
      </c>
      <c r="O16" s="61">
        <f t="shared" si="5"/>
        <v>43</v>
      </c>
    </row>
    <row r="17" spans="1:15" x14ac:dyDescent="0.25">
      <c r="B17" s="18"/>
      <c r="C17" s="51" t="s">
        <v>15</v>
      </c>
      <c r="D17" s="52">
        <v>300</v>
      </c>
      <c r="E17" s="53">
        <v>300</v>
      </c>
      <c r="F17" s="54">
        <v>300</v>
      </c>
      <c r="G17" s="31">
        <v>28</v>
      </c>
      <c r="H17" s="31">
        <f t="shared" si="0"/>
        <v>28</v>
      </c>
      <c r="I17" s="31">
        <f t="shared" si="1"/>
        <v>28</v>
      </c>
      <c r="J17" s="55">
        <v>36</v>
      </c>
      <c r="K17" s="31">
        <f t="shared" si="2"/>
        <v>36</v>
      </c>
      <c r="L17" s="56">
        <f t="shared" si="3"/>
        <v>36</v>
      </c>
      <c r="M17" s="31">
        <v>44</v>
      </c>
      <c r="N17" s="31">
        <f t="shared" si="4"/>
        <v>44</v>
      </c>
      <c r="O17" s="57">
        <f t="shared" si="5"/>
        <v>44</v>
      </c>
    </row>
    <row r="18" spans="1:15" x14ac:dyDescent="0.25">
      <c r="B18" s="18"/>
      <c r="C18" s="58" t="s">
        <v>16</v>
      </c>
      <c r="D18" s="59">
        <v>400</v>
      </c>
      <c r="E18" s="48">
        <v>400</v>
      </c>
      <c r="F18" s="49">
        <v>400</v>
      </c>
      <c r="G18" s="15">
        <v>29</v>
      </c>
      <c r="H18" s="15">
        <f t="shared" si="0"/>
        <v>29</v>
      </c>
      <c r="I18" s="15">
        <f t="shared" si="1"/>
        <v>29</v>
      </c>
      <c r="J18" s="25">
        <v>37</v>
      </c>
      <c r="K18" s="15">
        <f t="shared" si="2"/>
        <v>37</v>
      </c>
      <c r="L18" s="60">
        <f t="shared" si="3"/>
        <v>37</v>
      </c>
      <c r="M18" s="15">
        <v>45</v>
      </c>
      <c r="N18" s="15">
        <f t="shared" si="4"/>
        <v>45</v>
      </c>
      <c r="O18" s="61">
        <f t="shared" si="5"/>
        <v>45</v>
      </c>
    </row>
    <row r="19" spans="1:15" x14ac:dyDescent="0.25">
      <c r="B19" s="18"/>
      <c r="C19" s="51" t="s">
        <v>17</v>
      </c>
      <c r="D19" s="62"/>
      <c r="E19" s="63"/>
      <c r="F19" s="64"/>
      <c r="G19" s="31">
        <v>30</v>
      </c>
      <c r="H19" s="31">
        <f t="shared" si="0"/>
        <v>30</v>
      </c>
      <c r="I19" s="31">
        <f t="shared" si="1"/>
        <v>30</v>
      </c>
      <c r="J19" s="55">
        <v>38</v>
      </c>
      <c r="K19" s="31">
        <f t="shared" si="2"/>
        <v>38</v>
      </c>
      <c r="L19" s="56">
        <f t="shared" si="3"/>
        <v>38</v>
      </c>
      <c r="M19" s="31">
        <v>46</v>
      </c>
      <c r="N19" s="31">
        <f t="shared" si="4"/>
        <v>46</v>
      </c>
      <c r="O19" s="57">
        <f t="shared" si="5"/>
        <v>46</v>
      </c>
    </row>
    <row r="20" spans="1:15" x14ac:dyDescent="0.25">
      <c r="B20" s="18"/>
      <c r="C20" s="58" t="s">
        <v>18</v>
      </c>
      <c r="D20" s="65"/>
      <c r="E20" s="66"/>
      <c r="F20" s="67"/>
      <c r="G20" s="15">
        <v>31</v>
      </c>
      <c r="H20" s="15">
        <f t="shared" si="0"/>
        <v>31</v>
      </c>
      <c r="I20" s="15">
        <f t="shared" si="1"/>
        <v>31</v>
      </c>
      <c r="J20" s="25">
        <v>39</v>
      </c>
      <c r="K20" s="15">
        <f t="shared" si="2"/>
        <v>39</v>
      </c>
      <c r="L20" s="60">
        <f t="shared" si="3"/>
        <v>39</v>
      </c>
      <c r="M20" s="15">
        <v>47</v>
      </c>
      <c r="N20" s="15">
        <f t="shared" si="4"/>
        <v>47</v>
      </c>
      <c r="O20" s="61">
        <f t="shared" si="5"/>
        <v>47</v>
      </c>
    </row>
    <row r="21" spans="1:15" ht="15.75" thickBot="1" x14ac:dyDescent="0.3">
      <c r="B21" s="18"/>
      <c r="C21" s="68" t="s">
        <v>19</v>
      </c>
      <c r="D21" s="69"/>
      <c r="E21" s="70"/>
      <c r="F21" s="71"/>
      <c r="G21" s="19">
        <v>32</v>
      </c>
      <c r="H21" s="19">
        <f t="shared" si="0"/>
        <v>32</v>
      </c>
      <c r="I21" s="19">
        <f t="shared" si="1"/>
        <v>32</v>
      </c>
      <c r="J21" s="72">
        <v>40</v>
      </c>
      <c r="K21" s="19">
        <f t="shared" si="2"/>
        <v>40</v>
      </c>
      <c r="L21" s="73">
        <f t="shared" si="3"/>
        <v>40</v>
      </c>
      <c r="M21" s="19">
        <v>48</v>
      </c>
      <c r="N21" s="19">
        <f t="shared" si="4"/>
        <v>48</v>
      </c>
      <c r="O21" s="74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9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61" t="s">
        <v>9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3"/>
    </row>
    <row r="28" spans="1:15" ht="15.75" thickBot="1" x14ac:dyDescent="0.3">
      <c r="B28" s="75"/>
      <c r="C28" s="18" t="s">
        <v>206</v>
      </c>
      <c r="D28" s="76">
        <v>1</v>
      </c>
      <c r="E28" s="14">
        <v>2</v>
      </c>
      <c r="F28" s="14">
        <v>3</v>
      </c>
      <c r="G28" s="77">
        <v>4</v>
      </c>
      <c r="H28" s="14">
        <v>5</v>
      </c>
      <c r="I28" s="78">
        <v>6</v>
      </c>
      <c r="J28" s="14">
        <v>7</v>
      </c>
      <c r="K28" s="14">
        <v>8</v>
      </c>
      <c r="L28" s="14">
        <v>9</v>
      </c>
      <c r="M28" s="77">
        <v>10</v>
      </c>
      <c r="N28" s="14">
        <v>11</v>
      </c>
      <c r="O28" s="79">
        <v>12</v>
      </c>
    </row>
    <row r="29" spans="1:15" x14ac:dyDescent="0.25">
      <c r="B29" s="18"/>
      <c r="C29" s="18">
        <v>20.5</v>
      </c>
      <c r="D29" s="80">
        <v>52099.355000000003</v>
      </c>
      <c r="E29" s="81">
        <v>52338.625</v>
      </c>
      <c r="F29" s="81">
        <v>53095.495999999999</v>
      </c>
      <c r="G29" s="82">
        <v>66973.991999999998</v>
      </c>
      <c r="H29" s="81">
        <v>63206.807999999997</v>
      </c>
      <c r="I29" s="83">
        <v>63615.394</v>
      </c>
      <c r="J29" s="81">
        <v>53202.756999999998</v>
      </c>
      <c r="K29" s="81">
        <v>53499.131999999998</v>
      </c>
      <c r="L29" s="81">
        <v>56431.472000000002</v>
      </c>
      <c r="M29" s="231"/>
      <c r="N29" s="81">
        <v>77525.092999999993</v>
      </c>
      <c r="O29" s="84">
        <v>77791.687000000005</v>
      </c>
    </row>
    <row r="30" spans="1:15" x14ac:dyDescent="0.25">
      <c r="B30" s="18"/>
      <c r="C30" s="18"/>
      <c r="D30" s="85">
        <v>57550.48</v>
      </c>
      <c r="E30" s="48">
        <v>57286.445</v>
      </c>
      <c r="F30" s="48">
        <v>57726.678999999996</v>
      </c>
      <c r="G30" s="59">
        <v>57010.042999999998</v>
      </c>
      <c r="H30" s="48">
        <v>56194.053999999996</v>
      </c>
      <c r="I30" s="49">
        <v>56884.010999999999</v>
      </c>
      <c r="J30" s="48">
        <v>60524.644</v>
      </c>
      <c r="K30" s="48">
        <v>57224.57</v>
      </c>
      <c r="L30" s="48">
        <v>59367.862999999998</v>
      </c>
      <c r="M30" s="229"/>
      <c r="N30" s="48">
        <v>55479.71</v>
      </c>
      <c r="O30" s="86">
        <v>53350.764999999999</v>
      </c>
    </row>
    <row r="31" spans="1:15" x14ac:dyDescent="0.25">
      <c r="B31" s="18"/>
      <c r="C31" s="18"/>
      <c r="D31" s="87">
        <v>66734.898000000001</v>
      </c>
      <c r="E31" s="53">
        <v>60981.366999999998</v>
      </c>
      <c r="F31" s="53">
        <v>67375.398000000001</v>
      </c>
      <c r="G31" s="52">
        <v>59084.237999999998</v>
      </c>
      <c r="H31" s="53">
        <v>56988.285000000003</v>
      </c>
      <c r="I31" s="54">
        <v>57594.406000000003</v>
      </c>
      <c r="J31" s="53">
        <v>54208.127999999997</v>
      </c>
      <c r="K31" s="53">
        <v>54220.925000000003</v>
      </c>
      <c r="L31" s="53">
        <v>55116.608999999997</v>
      </c>
      <c r="M31" s="227"/>
      <c r="N31" s="53">
        <v>69927.648000000001</v>
      </c>
      <c r="O31" s="88">
        <v>70770.023000000001</v>
      </c>
    </row>
    <row r="32" spans="1:15" x14ac:dyDescent="0.25">
      <c r="B32" s="18"/>
      <c r="C32" s="18"/>
      <c r="D32" s="85">
        <v>75418.304000000004</v>
      </c>
      <c r="E32" s="48">
        <v>71272.539000000004</v>
      </c>
      <c r="F32" s="48">
        <v>70821.945000000007</v>
      </c>
      <c r="G32" s="59">
        <v>62339.667999999998</v>
      </c>
      <c r="H32" s="48">
        <v>59259.199000000001</v>
      </c>
      <c r="I32" s="49">
        <v>59836.5</v>
      </c>
      <c r="J32" s="48">
        <v>78869.570000000007</v>
      </c>
      <c r="K32" s="48">
        <v>72830.625</v>
      </c>
      <c r="L32" s="48">
        <v>75962.342999999993</v>
      </c>
      <c r="M32" s="229"/>
      <c r="N32" s="48">
        <v>54577.625</v>
      </c>
      <c r="O32" s="86">
        <v>53675.756999999998</v>
      </c>
    </row>
    <row r="33" spans="1:15" x14ac:dyDescent="0.25">
      <c r="B33" s="18"/>
      <c r="C33" s="18"/>
      <c r="D33" s="87">
        <v>84288.506999999998</v>
      </c>
      <c r="E33" s="53">
        <v>76589.406000000003</v>
      </c>
      <c r="F33" s="53">
        <v>83120.991999999998</v>
      </c>
      <c r="G33" s="52">
        <v>63969.167999999998</v>
      </c>
      <c r="H33" s="53">
        <v>61204.358999999997</v>
      </c>
      <c r="I33" s="54">
        <v>60710.949000000001</v>
      </c>
      <c r="J33" s="53">
        <v>61121.936999999998</v>
      </c>
      <c r="K33" s="53">
        <v>59548.792999999998</v>
      </c>
      <c r="L33" s="53">
        <v>62520.917999999998</v>
      </c>
      <c r="M33" s="227"/>
      <c r="N33" s="53">
        <v>52600.699000000001</v>
      </c>
      <c r="O33" s="88">
        <v>53069.553999999996</v>
      </c>
    </row>
    <row r="34" spans="1:15" x14ac:dyDescent="0.25">
      <c r="A34" s="2"/>
      <c r="B34" s="18"/>
      <c r="C34" s="18"/>
      <c r="D34" s="85">
        <v>53499.413999999997</v>
      </c>
      <c r="E34" s="48">
        <v>52369.144</v>
      </c>
      <c r="F34" s="48">
        <v>55292.718000000001</v>
      </c>
      <c r="G34" s="229"/>
      <c r="H34" s="48">
        <v>65617.131999999998</v>
      </c>
      <c r="I34" s="49">
        <v>65583.375</v>
      </c>
      <c r="J34" s="226"/>
      <c r="K34" s="48">
        <v>69583.031000000003</v>
      </c>
      <c r="L34" s="48">
        <v>72290.866999999998</v>
      </c>
      <c r="M34" s="229"/>
      <c r="N34" s="48">
        <v>62230.41</v>
      </c>
      <c r="O34" s="86">
        <v>62276.190999999999</v>
      </c>
    </row>
    <row r="35" spans="1:15" x14ac:dyDescent="0.25">
      <c r="A35" s="89"/>
      <c r="B35" s="18"/>
      <c r="C35" s="18"/>
      <c r="D35" s="87">
        <v>53861.928999999996</v>
      </c>
      <c r="E35" s="53">
        <v>52179.574000000001</v>
      </c>
      <c r="F35" s="53">
        <v>53340.222000000002</v>
      </c>
      <c r="G35" s="227"/>
      <c r="H35" s="53">
        <v>91718.092999999993</v>
      </c>
      <c r="I35" s="54">
        <v>90601.546000000002</v>
      </c>
      <c r="J35" s="53">
        <v>53456.582000000002</v>
      </c>
      <c r="K35" s="53">
        <v>51320.347000000002</v>
      </c>
      <c r="L35" s="53">
        <v>54710.3</v>
      </c>
      <c r="M35" s="227"/>
      <c r="N35" s="53">
        <v>76139.89</v>
      </c>
      <c r="O35" s="88">
        <v>74086.491999999998</v>
      </c>
    </row>
    <row r="36" spans="1:15" ht="15.75" thickBot="1" x14ac:dyDescent="0.3">
      <c r="A36" s="89"/>
      <c r="B36" s="18"/>
      <c r="C36" s="18"/>
      <c r="D36" s="90">
        <v>52645.195</v>
      </c>
      <c r="E36" s="91">
        <v>71048.39</v>
      </c>
      <c r="F36" s="91">
        <v>54892.949000000001</v>
      </c>
      <c r="G36" s="92">
        <v>68728.108999999997</v>
      </c>
      <c r="H36" s="91">
        <v>65882.717999999993</v>
      </c>
      <c r="I36" s="93">
        <v>66305.39</v>
      </c>
      <c r="J36" s="91">
        <v>55924.358999999997</v>
      </c>
      <c r="K36" s="91">
        <v>53120.14</v>
      </c>
      <c r="L36" s="91">
        <v>56625.445</v>
      </c>
      <c r="M36" s="230"/>
      <c r="N36" s="91">
        <v>56096.82</v>
      </c>
      <c r="O36" s="94">
        <v>54098.436999999998</v>
      </c>
    </row>
    <row r="37" spans="1:15" x14ac:dyDescent="0.25">
      <c r="A37" s="33"/>
    </row>
    <row r="38" spans="1:15" x14ac:dyDescent="0.25">
      <c r="A38" s="2" t="s">
        <v>27</v>
      </c>
      <c r="B38" s="34" t="s">
        <v>87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5" x14ac:dyDescent="0.25">
      <c r="A39" s="2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5" x14ac:dyDescent="0.25">
      <c r="A40" s="35"/>
      <c r="C40" s="265" t="s">
        <v>88</v>
      </c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7"/>
      <c r="O40" s="36"/>
    </row>
    <row r="41" spans="1:15" x14ac:dyDescent="0.25">
      <c r="A41" s="36"/>
      <c r="B41" s="39"/>
      <c r="C41" s="270" t="s">
        <v>28</v>
      </c>
      <c r="D41" s="271"/>
      <c r="E41" s="272"/>
      <c r="F41" s="270" t="s">
        <v>29</v>
      </c>
      <c r="G41" s="271"/>
      <c r="H41" s="272"/>
      <c r="I41" s="271" t="s">
        <v>30</v>
      </c>
      <c r="J41" s="271"/>
      <c r="K41" s="271"/>
      <c r="L41" s="270" t="s">
        <v>31</v>
      </c>
      <c r="M41" s="271"/>
      <c r="N41" s="272"/>
      <c r="O41" s="36"/>
    </row>
    <row r="42" spans="1:15" x14ac:dyDescent="0.25">
      <c r="A42" s="36"/>
      <c r="B42" s="39"/>
      <c r="C42" s="116" t="s">
        <v>2</v>
      </c>
      <c r="D42" s="117" t="s">
        <v>4</v>
      </c>
      <c r="E42" s="195" t="s">
        <v>7</v>
      </c>
      <c r="F42" s="193" t="s">
        <v>20</v>
      </c>
      <c r="G42" s="194" t="s">
        <v>4</v>
      </c>
      <c r="H42" s="195" t="s">
        <v>7</v>
      </c>
      <c r="I42" s="193" t="s">
        <v>20</v>
      </c>
      <c r="J42" s="194" t="s">
        <v>4</v>
      </c>
      <c r="K42" s="195" t="s">
        <v>7</v>
      </c>
      <c r="L42" s="193" t="s">
        <v>20</v>
      </c>
      <c r="M42" s="194" t="s">
        <v>4</v>
      </c>
      <c r="N42" s="195" t="s">
        <v>7</v>
      </c>
      <c r="O42" s="36"/>
    </row>
    <row r="43" spans="1:15" x14ac:dyDescent="0.25">
      <c r="A43" s="36"/>
      <c r="B43" s="16"/>
      <c r="C43" s="121">
        <v>0</v>
      </c>
      <c r="D43" s="122">
        <f>AVERAGE(D29:F29)</f>
        <v>52511.158666666677</v>
      </c>
      <c r="E43" s="123">
        <f>STDEV(D29:F29)</f>
        <v>520.00011785607467</v>
      </c>
      <c r="F43" s="175">
        <f t="shared" ref="F43:F50" si="6">G14</f>
        <v>25</v>
      </c>
      <c r="G43" s="122">
        <f t="shared" ref="G43:G50" si="7">AVERAGE(G29:I29)</f>
        <v>64598.73133333333</v>
      </c>
      <c r="H43" s="123">
        <f t="shared" ref="H43:H50" si="8">STDEV(G29:I29)</f>
        <v>2067.155788954798</v>
      </c>
      <c r="I43" s="175">
        <f t="shared" ref="I43:I50" si="9">J14</f>
        <v>33</v>
      </c>
      <c r="J43" s="122">
        <f t="shared" ref="J43:J50" si="10">AVERAGE(J29:L29)</f>
        <v>54377.787000000004</v>
      </c>
      <c r="K43" s="123">
        <f t="shared" ref="K43:K50" si="11">STDEV(J29:L29)</f>
        <v>1784.7061647719515</v>
      </c>
      <c r="L43" s="175">
        <f t="shared" ref="L43:L50" si="12">M14</f>
        <v>41</v>
      </c>
      <c r="M43" s="122">
        <f t="shared" ref="M43:M50" si="13">AVERAGE(M29:O29)</f>
        <v>77658.39</v>
      </c>
      <c r="N43" s="123">
        <f t="shared" ref="N43:N50" si="14">STDEV(M29:O29)</f>
        <v>188.51042522365486</v>
      </c>
      <c r="O43" s="36"/>
    </row>
    <row r="44" spans="1:15" x14ac:dyDescent="0.25">
      <c r="A44" s="36"/>
      <c r="B44" s="16"/>
      <c r="C44" s="121">
        <v>100</v>
      </c>
      <c r="D44" s="122">
        <f>AVERAGE(D30:F30)</f>
        <v>57521.201333333331</v>
      </c>
      <c r="E44" s="123">
        <f>STDEV(D30:F30)</f>
        <v>221.57261547928877</v>
      </c>
      <c r="F44" s="198">
        <f t="shared" si="6"/>
        <v>26</v>
      </c>
      <c r="G44" s="122">
        <f t="shared" si="7"/>
        <v>56696.036</v>
      </c>
      <c r="H44" s="123">
        <f t="shared" si="8"/>
        <v>439.2726516629516</v>
      </c>
      <c r="I44" s="198">
        <f t="shared" si="9"/>
        <v>34</v>
      </c>
      <c r="J44" s="122">
        <f t="shared" si="10"/>
        <v>59039.025666666661</v>
      </c>
      <c r="K44" s="123">
        <f t="shared" si="11"/>
        <v>1674.4320216761066</v>
      </c>
      <c r="L44" s="198">
        <f t="shared" si="12"/>
        <v>42</v>
      </c>
      <c r="M44" s="122">
        <f t="shared" si="13"/>
        <v>54415.237500000003</v>
      </c>
      <c r="N44" s="123">
        <f t="shared" si="14"/>
        <v>1505.3914462731941</v>
      </c>
      <c r="O44" s="36"/>
    </row>
    <row r="45" spans="1:15" x14ac:dyDescent="0.25">
      <c r="A45" s="36"/>
      <c r="B45" s="16"/>
      <c r="C45" s="121">
        <v>200</v>
      </c>
      <c r="D45" s="122">
        <f>AVERAGE(D31:F31)</f>
        <v>65030.554333333333</v>
      </c>
      <c r="E45" s="123">
        <f>STDEV(D31:F31)</f>
        <v>3521.2921787066098</v>
      </c>
      <c r="F45" s="198">
        <f t="shared" si="6"/>
        <v>27</v>
      </c>
      <c r="G45" s="122">
        <f t="shared" si="7"/>
        <v>57888.976333333332</v>
      </c>
      <c r="H45" s="123">
        <f t="shared" si="8"/>
        <v>1078.5793923083856</v>
      </c>
      <c r="I45" s="198">
        <f t="shared" si="9"/>
        <v>35</v>
      </c>
      <c r="J45" s="122">
        <f t="shared" si="10"/>
        <v>54515.220666666668</v>
      </c>
      <c r="K45" s="123">
        <f t="shared" si="11"/>
        <v>520.85687708268904</v>
      </c>
      <c r="L45" s="198">
        <f t="shared" si="12"/>
        <v>43</v>
      </c>
      <c r="M45" s="122">
        <f t="shared" si="13"/>
        <v>70348.835500000001</v>
      </c>
      <c r="N45" s="123">
        <f t="shared" si="14"/>
        <v>595.64907480201794</v>
      </c>
      <c r="O45" s="36"/>
    </row>
    <row r="46" spans="1:15" x14ac:dyDescent="0.25">
      <c r="A46" s="36"/>
      <c r="B46" s="16"/>
      <c r="C46" s="121">
        <v>300</v>
      </c>
      <c r="D46" s="122">
        <f>AVERAGE(D32:F32)</f>
        <v>72504.262666666662</v>
      </c>
      <c r="E46" s="123">
        <f>STDEV(D32:F32)</f>
        <v>2533.6705404393692</v>
      </c>
      <c r="F46" s="198">
        <f t="shared" si="6"/>
        <v>28</v>
      </c>
      <c r="G46" s="122">
        <f t="shared" si="7"/>
        <v>60478.455666666669</v>
      </c>
      <c r="H46" s="123">
        <f t="shared" si="8"/>
        <v>1637.4988926604892</v>
      </c>
      <c r="I46" s="198">
        <f t="shared" si="9"/>
        <v>36</v>
      </c>
      <c r="J46" s="122">
        <f t="shared" si="10"/>
        <v>75887.512666666662</v>
      </c>
      <c r="K46" s="123">
        <f t="shared" si="11"/>
        <v>3020.1678533396703</v>
      </c>
      <c r="L46" s="198">
        <f t="shared" si="12"/>
        <v>44</v>
      </c>
      <c r="M46" s="122">
        <f t="shared" si="13"/>
        <v>54126.690999999999</v>
      </c>
      <c r="N46" s="123">
        <f t="shared" si="14"/>
        <v>637.71697853515082</v>
      </c>
      <c r="O46" s="36"/>
    </row>
    <row r="47" spans="1:15" x14ac:dyDescent="0.25">
      <c r="A47" s="36"/>
      <c r="B47" s="16"/>
      <c r="C47" s="121">
        <v>400</v>
      </c>
      <c r="D47" s="122">
        <f>AVERAGE(D33:F33)</f>
        <v>81332.968333333338</v>
      </c>
      <c r="E47" s="123">
        <f>STDEV(D33:F33)</f>
        <v>4149.3144646399496</v>
      </c>
      <c r="F47" s="198">
        <f t="shared" si="6"/>
        <v>29</v>
      </c>
      <c r="G47" s="122">
        <f t="shared" si="7"/>
        <v>61961.491999999998</v>
      </c>
      <c r="H47" s="123">
        <f t="shared" si="8"/>
        <v>1756.1137627605444</v>
      </c>
      <c r="I47" s="198">
        <f t="shared" si="9"/>
        <v>37</v>
      </c>
      <c r="J47" s="122">
        <f t="shared" si="10"/>
        <v>61063.882666666665</v>
      </c>
      <c r="K47" s="123">
        <f t="shared" si="11"/>
        <v>1486.9127355431231</v>
      </c>
      <c r="L47" s="198">
        <f t="shared" si="12"/>
        <v>45</v>
      </c>
      <c r="M47" s="122">
        <f t="shared" si="13"/>
        <v>52835.126499999998</v>
      </c>
      <c r="N47" s="123">
        <f t="shared" si="14"/>
        <v>331.53054989321583</v>
      </c>
      <c r="O47" s="36"/>
    </row>
    <row r="48" spans="1:15" x14ac:dyDescent="0.25">
      <c r="A48" s="36"/>
      <c r="B48" s="16"/>
      <c r="C48" s="125"/>
      <c r="D48" s="122"/>
      <c r="E48" s="123"/>
      <c r="F48" s="198">
        <f t="shared" si="6"/>
        <v>30</v>
      </c>
      <c r="G48" s="122">
        <f t="shared" si="7"/>
        <v>65600.253499999992</v>
      </c>
      <c r="H48" s="123">
        <f t="shared" si="8"/>
        <v>23.869803612512722</v>
      </c>
      <c r="I48" s="198">
        <f t="shared" si="9"/>
        <v>38</v>
      </c>
      <c r="J48" s="122">
        <f t="shared" si="10"/>
        <v>70936.948999999993</v>
      </c>
      <c r="K48" s="123">
        <f t="shared" si="11"/>
        <v>1914.7291979410529</v>
      </c>
      <c r="L48" s="198">
        <f t="shared" si="12"/>
        <v>46</v>
      </c>
      <c r="M48" s="122">
        <f t="shared" si="13"/>
        <v>62253.300499999998</v>
      </c>
      <c r="N48" s="123">
        <f t="shared" si="14"/>
        <v>32.372055549498079</v>
      </c>
      <c r="O48" s="36"/>
    </row>
    <row r="49" spans="1:15" x14ac:dyDescent="0.25">
      <c r="A49" s="36"/>
      <c r="B49" s="16"/>
      <c r="C49" s="125"/>
      <c r="D49" s="122"/>
      <c r="E49" s="123"/>
      <c r="F49" s="198">
        <f t="shared" si="6"/>
        <v>31</v>
      </c>
      <c r="G49" s="122">
        <f t="shared" si="7"/>
        <v>91159.819499999998</v>
      </c>
      <c r="H49" s="123">
        <f t="shared" si="8"/>
        <v>789.51795521349004</v>
      </c>
      <c r="I49" s="198">
        <f t="shared" si="9"/>
        <v>39</v>
      </c>
      <c r="J49" s="122">
        <f t="shared" si="10"/>
        <v>53162.409666666666</v>
      </c>
      <c r="K49" s="123">
        <f t="shared" si="11"/>
        <v>1714.0152732185136</v>
      </c>
      <c r="L49" s="198">
        <f t="shared" si="12"/>
        <v>47</v>
      </c>
      <c r="M49" s="122">
        <f t="shared" si="13"/>
        <v>75113.190999999992</v>
      </c>
      <c r="N49" s="123">
        <f t="shared" si="14"/>
        <v>1451.9716502748952</v>
      </c>
      <c r="O49" s="36"/>
    </row>
    <row r="50" spans="1:15" x14ac:dyDescent="0.25">
      <c r="A50" s="36"/>
      <c r="B50" s="16"/>
      <c r="C50" s="126"/>
      <c r="D50" s="127"/>
      <c r="E50" s="128"/>
      <c r="F50" s="129">
        <f t="shared" si="6"/>
        <v>32</v>
      </c>
      <c r="G50" s="127">
        <f t="shared" si="7"/>
        <v>66972.07233333333</v>
      </c>
      <c r="H50" s="128">
        <f t="shared" si="8"/>
        <v>1535.386428852468</v>
      </c>
      <c r="I50" s="129">
        <f t="shared" si="9"/>
        <v>40</v>
      </c>
      <c r="J50" s="127">
        <f t="shared" si="10"/>
        <v>55223.314666666665</v>
      </c>
      <c r="K50" s="128">
        <f t="shared" si="11"/>
        <v>1854.8283353804825</v>
      </c>
      <c r="L50" s="129">
        <f t="shared" si="12"/>
        <v>48</v>
      </c>
      <c r="M50" s="127">
        <f t="shared" si="13"/>
        <v>55097.628499999999</v>
      </c>
      <c r="N50" s="128">
        <f t="shared" si="14"/>
        <v>1413.0701707079174</v>
      </c>
      <c r="O50" s="36"/>
    </row>
    <row r="51" spans="1:15" x14ac:dyDescent="0.25">
      <c r="A51" s="39"/>
      <c r="M51" s="48"/>
      <c r="N51" s="48"/>
      <c r="O51" s="36"/>
    </row>
    <row r="52" spans="1:15" x14ac:dyDescent="0.25">
      <c r="A52" s="2" t="s">
        <v>32</v>
      </c>
      <c r="B52" s="269" t="s">
        <v>91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</row>
    <row r="55" spans="1:15" x14ac:dyDescent="0.25">
      <c r="B55" s="16"/>
      <c r="C55" s="134" t="s">
        <v>126</v>
      </c>
      <c r="D55" s="273" t="s">
        <v>125</v>
      </c>
      <c r="E55" s="273"/>
      <c r="F55" s="134" t="s">
        <v>20</v>
      </c>
      <c r="G55" s="135" t="s">
        <v>125</v>
      </c>
      <c r="H55" s="136"/>
      <c r="I55" s="199" t="s">
        <v>20</v>
      </c>
      <c r="J55" s="135" t="s">
        <v>125</v>
      </c>
      <c r="K55" s="199"/>
      <c r="L55" s="134" t="s">
        <v>20</v>
      </c>
      <c r="M55" s="135" t="s">
        <v>125</v>
      </c>
      <c r="N55" s="136"/>
    </row>
    <row r="56" spans="1:15" x14ac:dyDescent="0.25">
      <c r="B56" s="16"/>
      <c r="C56" s="121">
        <v>0</v>
      </c>
      <c r="D56" s="122">
        <f>(D43-$D$43)</f>
        <v>0</v>
      </c>
      <c r="E56" s="130"/>
      <c r="F56" s="175">
        <f>F43</f>
        <v>25</v>
      </c>
      <c r="G56" s="122">
        <f>(G43-$D$43)</f>
        <v>12087.572666666652</v>
      </c>
      <c r="H56" s="131"/>
      <c r="I56" s="175">
        <f>I43</f>
        <v>33</v>
      </c>
      <c r="J56" s="122">
        <f>(J43-$D$43)</f>
        <v>1866.6283333333267</v>
      </c>
      <c r="K56" s="130"/>
      <c r="L56" s="175">
        <f>L43</f>
        <v>41</v>
      </c>
      <c r="M56" s="122">
        <f>(M43-$D$43)</f>
        <v>25147.231333333322</v>
      </c>
      <c r="N56" s="131"/>
    </row>
    <row r="57" spans="1:15" x14ac:dyDescent="0.25">
      <c r="B57" s="16"/>
      <c r="C57" s="121">
        <v>100</v>
      </c>
      <c r="D57" s="122">
        <f>(D44-$D$43)</f>
        <v>5010.0426666666535</v>
      </c>
      <c r="E57" s="130"/>
      <c r="F57" s="198">
        <f t="shared" ref="F57:F63" si="15">F44</f>
        <v>26</v>
      </c>
      <c r="G57" s="122">
        <f t="shared" ref="G57:G63" si="16">(G44-$D$43)</f>
        <v>4184.8773333333229</v>
      </c>
      <c r="H57" s="131"/>
      <c r="I57" s="198">
        <f t="shared" ref="I57:I63" si="17">I44</f>
        <v>34</v>
      </c>
      <c r="J57" s="122">
        <f t="shared" ref="J57:J63" si="18">(J44-$D$43)</f>
        <v>6527.8669999999838</v>
      </c>
      <c r="K57" s="130"/>
      <c r="L57" s="198">
        <f t="shared" ref="L57:L63" si="19">L44</f>
        <v>42</v>
      </c>
      <c r="M57" s="122">
        <f t="shared" ref="M57:M63" si="20">(M44-$D$43)</f>
        <v>1904.0788333333257</v>
      </c>
      <c r="N57" s="131"/>
    </row>
    <row r="58" spans="1:15" x14ac:dyDescent="0.25">
      <c r="B58" s="16"/>
      <c r="C58" s="121">
        <v>200</v>
      </c>
      <c r="D58" s="122">
        <f>(D45-$D$43)</f>
        <v>12519.395666666656</v>
      </c>
      <c r="E58" s="130"/>
      <c r="F58" s="198">
        <f t="shared" si="15"/>
        <v>27</v>
      </c>
      <c r="G58" s="122">
        <f t="shared" si="16"/>
        <v>5377.817666666655</v>
      </c>
      <c r="H58" s="131"/>
      <c r="I58" s="198">
        <f t="shared" si="17"/>
        <v>35</v>
      </c>
      <c r="J58" s="122">
        <f t="shared" si="18"/>
        <v>2004.0619999999908</v>
      </c>
      <c r="K58" s="130"/>
      <c r="L58" s="198">
        <f t="shared" si="19"/>
        <v>43</v>
      </c>
      <c r="M58" s="122">
        <f t="shared" si="20"/>
        <v>17837.676833333324</v>
      </c>
      <c r="N58" s="131"/>
    </row>
    <row r="59" spans="1:15" x14ac:dyDescent="0.25">
      <c r="B59" s="16"/>
      <c r="C59" s="121">
        <v>300</v>
      </c>
      <c r="D59" s="122">
        <f>(D46-$D$43)</f>
        <v>19993.103999999985</v>
      </c>
      <c r="E59" s="130"/>
      <c r="F59" s="198">
        <f t="shared" si="15"/>
        <v>28</v>
      </c>
      <c r="G59" s="122">
        <f t="shared" si="16"/>
        <v>7967.2969999999914</v>
      </c>
      <c r="H59" s="131"/>
      <c r="I59" s="198">
        <f t="shared" si="17"/>
        <v>36</v>
      </c>
      <c r="J59" s="122">
        <f t="shared" si="18"/>
        <v>23376.353999999985</v>
      </c>
      <c r="K59" s="130"/>
      <c r="L59" s="198">
        <f t="shared" si="19"/>
        <v>44</v>
      </c>
      <c r="M59" s="122">
        <f t="shared" si="20"/>
        <v>1615.5323333333217</v>
      </c>
      <c r="N59" s="131"/>
    </row>
    <row r="60" spans="1:15" x14ac:dyDescent="0.25">
      <c r="A60" s="6"/>
      <c r="B60" s="16"/>
      <c r="C60" s="121">
        <v>400</v>
      </c>
      <c r="D60" s="122">
        <f>(D47-$D$43)</f>
        <v>28821.809666666661</v>
      </c>
      <c r="E60" s="130"/>
      <c r="F60" s="198">
        <f t="shared" si="15"/>
        <v>29</v>
      </c>
      <c r="G60" s="122">
        <f t="shared" si="16"/>
        <v>9450.3333333333212</v>
      </c>
      <c r="H60" s="131"/>
      <c r="I60" s="198">
        <f t="shared" si="17"/>
        <v>37</v>
      </c>
      <c r="J60" s="122">
        <f t="shared" si="18"/>
        <v>8552.7239999999874</v>
      </c>
      <c r="K60" s="130"/>
      <c r="L60" s="198">
        <f t="shared" si="19"/>
        <v>45</v>
      </c>
      <c r="M60" s="122">
        <f t="shared" si="20"/>
        <v>323.96783333332132</v>
      </c>
      <c r="N60" s="131"/>
    </row>
    <row r="61" spans="1:15" x14ac:dyDescent="0.25">
      <c r="A61" s="6"/>
      <c r="B61" s="16"/>
      <c r="C61" s="125"/>
      <c r="D61" s="130"/>
      <c r="E61" s="130"/>
      <c r="F61" s="198">
        <f t="shared" si="15"/>
        <v>30</v>
      </c>
      <c r="G61" s="122">
        <f t="shared" si="16"/>
        <v>13089.094833333314</v>
      </c>
      <c r="H61" s="131"/>
      <c r="I61" s="198">
        <f t="shared" si="17"/>
        <v>38</v>
      </c>
      <c r="J61" s="122">
        <f t="shared" si="18"/>
        <v>18425.790333333316</v>
      </c>
      <c r="K61" s="130"/>
      <c r="L61" s="198">
        <f t="shared" si="19"/>
        <v>46</v>
      </c>
      <c r="M61" s="122">
        <f t="shared" si="20"/>
        <v>9742.1418333333204</v>
      </c>
      <c r="N61" s="131"/>
    </row>
    <row r="62" spans="1:15" x14ac:dyDescent="0.25">
      <c r="A62" s="6"/>
      <c r="B62" s="16"/>
      <c r="C62" s="125"/>
      <c r="D62" s="130"/>
      <c r="E62" s="130"/>
      <c r="F62" s="198">
        <f t="shared" si="15"/>
        <v>31</v>
      </c>
      <c r="G62" s="122">
        <f t="shared" si="16"/>
        <v>38648.660833333321</v>
      </c>
      <c r="H62" s="131"/>
      <c r="I62" s="198">
        <f t="shared" si="17"/>
        <v>39</v>
      </c>
      <c r="J62" s="122">
        <f t="shared" si="18"/>
        <v>651.25099999998929</v>
      </c>
      <c r="K62" s="130"/>
      <c r="L62" s="198">
        <f t="shared" si="19"/>
        <v>47</v>
      </c>
      <c r="M62" s="122">
        <f t="shared" si="20"/>
        <v>22602.032333333314</v>
      </c>
      <c r="N62" s="131"/>
    </row>
    <row r="63" spans="1:15" x14ac:dyDescent="0.25">
      <c r="A63" s="6"/>
      <c r="B63" s="16"/>
      <c r="C63" s="126"/>
      <c r="D63" s="132"/>
      <c r="E63" s="132"/>
      <c r="F63" s="129">
        <f t="shared" si="15"/>
        <v>32</v>
      </c>
      <c r="G63" s="127">
        <f t="shared" si="16"/>
        <v>14460.913666666653</v>
      </c>
      <c r="H63" s="133"/>
      <c r="I63" s="129">
        <f t="shared" si="17"/>
        <v>40</v>
      </c>
      <c r="J63" s="127">
        <f t="shared" si="18"/>
        <v>2712.1559999999881</v>
      </c>
      <c r="K63" s="132"/>
      <c r="L63" s="129">
        <f t="shared" si="19"/>
        <v>48</v>
      </c>
      <c r="M63" s="127">
        <f t="shared" si="20"/>
        <v>2586.4698333333217</v>
      </c>
      <c r="N63" s="133"/>
    </row>
    <row r="64" spans="1:15" x14ac:dyDescent="0.25">
      <c r="A64" s="95"/>
    </row>
    <row r="65" spans="1:16" x14ac:dyDescent="0.25">
      <c r="A65" s="96" t="s">
        <v>56</v>
      </c>
      <c r="B65" s="268" t="s">
        <v>47</v>
      </c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P65" s="89"/>
    </row>
    <row r="66" spans="1:16" x14ac:dyDescent="0.25">
      <c r="A66" s="95"/>
      <c r="B66" s="98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9"/>
    </row>
    <row r="67" spans="1:16" x14ac:dyDescent="0.25">
      <c r="A67" s="95"/>
      <c r="B67" s="24"/>
      <c r="C67" s="27"/>
      <c r="D67" s="27"/>
      <c r="E67" s="27"/>
      <c r="F67" s="27"/>
      <c r="G67" s="27"/>
      <c r="H67" s="176"/>
      <c r="I67" s="16"/>
      <c r="J67" s="18"/>
      <c r="K67" s="39"/>
      <c r="L67" s="98"/>
      <c r="M67" s="16"/>
      <c r="N67" s="18"/>
      <c r="P67" s="89"/>
    </row>
    <row r="68" spans="1:16" x14ac:dyDescent="0.25">
      <c r="A68" s="95"/>
      <c r="B68" s="97"/>
      <c r="C68" s="16"/>
      <c r="D68" s="16"/>
      <c r="E68" s="16"/>
      <c r="F68" s="16"/>
      <c r="G68" s="16"/>
      <c r="H68" s="177"/>
      <c r="I68" s="16"/>
      <c r="J68" s="39" t="s">
        <v>65</v>
      </c>
      <c r="K68" s="39" t="s">
        <v>66</v>
      </c>
      <c r="L68" s="39"/>
      <c r="M68" s="16"/>
      <c r="N68" s="18"/>
      <c r="P68" s="89"/>
    </row>
    <row r="69" spans="1:16" ht="15.75" thickBot="1" x14ac:dyDescent="0.3">
      <c r="A69" s="95"/>
      <c r="B69" s="97"/>
      <c r="C69" s="16"/>
      <c r="D69" s="36"/>
      <c r="E69" s="36"/>
      <c r="F69" s="36"/>
      <c r="G69" s="16"/>
      <c r="H69" s="177"/>
      <c r="I69" s="16"/>
      <c r="J69" s="18"/>
      <c r="K69" s="18"/>
      <c r="L69" s="18"/>
      <c r="M69" s="18"/>
      <c r="N69" s="18"/>
    </row>
    <row r="70" spans="1:16" ht="15.75" thickBot="1" x14ac:dyDescent="0.3">
      <c r="A70" s="95"/>
      <c r="B70" s="97"/>
      <c r="C70" s="16"/>
      <c r="D70" s="36"/>
      <c r="E70" s="36"/>
      <c r="F70" s="36"/>
      <c r="G70" s="36"/>
      <c r="H70" s="178"/>
      <c r="I70" s="36"/>
      <c r="J70" s="16"/>
      <c r="K70" s="39" t="s">
        <v>63</v>
      </c>
      <c r="L70" s="100">
        <v>72.626999999999995</v>
      </c>
      <c r="M70" s="18"/>
      <c r="N70" s="18"/>
    </row>
    <row r="71" spans="1:16" ht="15.75" thickBot="1" x14ac:dyDescent="0.3">
      <c r="A71" s="95"/>
      <c r="B71" s="97"/>
      <c r="C71" s="16"/>
      <c r="D71" s="36"/>
      <c r="E71" s="36"/>
      <c r="F71" s="36"/>
      <c r="G71" s="36"/>
      <c r="H71" s="178"/>
      <c r="I71" s="36"/>
      <c r="J71" s="16"/>
      <c r="K71" s="39" t="s">
        <v>64</v>
      </c>
      <c r="L71" s="100">
        <v>-1256.5</v>
      </c>
      <c r="M71" s="18"/>
      <c r="N71" s="18"/>
    </row>
    <row r="72" spans="1:16" x14ac:dyDescent="0.25">
      <c r="A72" s="95"/>
      <c r="B72" s="97"/>
      <c r="C72" s="16"/>
      <c r="D72" s="16"/>
      <c r="E72" s="16"/>
      <c r="F72" s="101"/>
      <c r="G72" s="36"/>
      <c r="H72" s="178"/>
      <c r="I72" s="36"/>
      <c r="J72" s="16"/>
      <c r="K72" s="18"/>
      <c r="L72" s="18"/>
      <c r="M72" s="18"/>
      <c r="N72" s="18"/>
    </row>
    <row r="73" spans="1:16" x14ac:dyDescent="0.25">
      <c r="A73" s="95"/>
      <c r="B73" s="97"/>
      <c r="C73" s="16"/>
      <c r="D73" s="101"/>
      <c r="E73" s="16" t="s">
        <v>36</v>
      </c>
      <c r="F73" s="102"/>
      <c r="G73" s="16"/>
      <c r="H73" s="177"/>
      <c r="I73" s="16"/>
      <c r="J73" s="98" t="s">
        <v>124</v>
      </c>
      <c r="K73" s="2" t="s">
        <v>111</v>
      </c>
      <c r="L73" s="18"/>
      <c r="M73" s="18"/>
      <c r="N73" s="18"/>
    </row>
    <row r="74" spans="1:16" x14ac:dyDescent="0.25">
      <c r="A74" s="95"/>
      <c r="B74" s="97"/>
      <c r="C74" s="16"/>
      <c r="D74" s="101"/>
      <c r="E74" s="16"/>
      <c r="F74" s="102"/>
      <c r="G74" s="16"/>
      <c r="H74" s="177"/>
      <c r="I74" s="16"/>
      <c r="K74" s="98" t="s">
        <v>109</v>
      </c>
      <c r="L74" s="18"/>
      <c r="M74" s="18"/>
      <c r="N74" s="18"/>
    </row>
    <row r="75" spans="1:16" x14ac:dyDescent="0.25">
      <c r="A75" s="95"/>
      <c r="B75" s="97"/>
      <c r="C75" s="16"/>
      <c r="D75" s="16" t="s">
        <v>35</v>
      </c>
      <c r="E75" s="16"/>
      <c r="F75" s="102"/>
      <c r="G75" s="16"/>
      <c r="H75" s="177"/>
      <c r="I75" s="16"/>
      <c r="K75" s="98" t="s">
        <v>110</v>
      </c>
      <c r="L75" s="18"/>
      <c r="M75" s="18"/>
      <c r="N75" s="18"/>
    </row>
    <row r="76" spans="1:16" x14ac:dyDescent="0.25">
      <c r="A76" s="95"/>
      <c r="B76" s="97"/>
      <c r="C76" s="16"/>
      <c r="D76" s="16"/>
      <c r="E76" s="16"/>
      <c r="F76" s="16"/>
      <c r="G76" s="16"/>
      <c r="H76" s="177"/>
      <c r="I76" s="16"/>
      <c r="J76" s="18"/>
      <c r="K76" s="18"/>
      <c r="L76" s="18"/>
      <c r="M76" s="18"/>
      <c r="N76" s="18"/>
    </row>
    <row r="77" spans="1:16" x14ac:dyDescent="0.25">
      <c r="A77" s="95"/>
      <c r="B77" s="97"/>
      <c r="C77" s="16"/>
      <c r="D77" s="16"/>
      <c r="E77" s="16"/>
      <c r="F77" s="16"/>
      <c r="G77" s="16"/>
      <c r="H77" s="177"/>
      <c r="I77" s="16"/>
      <c r="J77" s="18"/>
      <c r="K77" s="18"/>
      <c r="L77" s="18"/>
      <c r="M77" s="18"/>
      <c r="N77" s="18"/>
    </row>
    <row r="78" spans="1:16" x14ac:dyDescent="0.25">
      <c r="A78" s="95"/>
      <c r="B78" s="97"/>
      <c r="C78" s="16"/>
      <c r="D78" s="16"/>
      <c r="E78" s="16"/>
      <c r="F78" s="16"/>
      <c r="G78" s="16"/>
      <c r="H78" s="177"/>
      <c r="I78" s="16"/>
      <c r="J78" s="18"/>
      <c r="K78" s="18"/>
      <c r="L78" s="18"/>
      <c r="M78" s="18"/>
      <c r="N78" s="18"/>
    </row>
    <row r="79" spans="1:16" x14ac:dyDescent="0.25">
      <c r="A79" s="95"/>
      <c r="B79" s="97"/>
      <c r="C79" s="16"/>
      <c r="D79" s="16"/>
      <c r="E79" s="16"/>
      <c r="F79" s="16"/>
      <c r="G79" s="16"/>
      <c r="H79" s="177"/>
      <c r="I79" s="16"/>
      <c r="J79" s="18"/>
      <c r="K79" s="18"/>
      <c r="L79" s="18"/>
      <c r="M79" s="18"/>
      <c r="N79" s="18"/>
    </row>
    <row r="80" spans="1:16" x14ac:dyDescent="0.25">
      <c r="A80" s="95"/>
      <c r="B80" s="97"/>
      <c r="C80" s="16"/>
      <c r="D80" s="16"/>
      <c r="E80" s="16"/>
      <c r="F80" s="16"/>
      <c r="G80" s="16"/>
      <c r="H80" s="177"/>
      <c r="I80" s="16"/>
      <c r="J80" s="18"/>
      <c r="K80" s="18"/>
      <c r="L80" s="18"/>
      <c r="M80" s="18"/>
      <c r="N80" s="18"/>
    </row>
    <row r="81" spans="1:16" x14ac:dyDescent="0.25">
      <c r="B81" s="97"/>
      <c r="C81" s="16"/>
      <c r="D81" s="16"/>
      <c r="E81" s="16"/>
      <c r="F81" s="16"/>
      <c r="G81" s="16"/>
      <c r="H81" s="177"/>
      <c r="I81" s="16"/>
      <c r="J81" s="18"/>
      <c r="K81" s="18"/>
      <c r="L81" s="18"/>
      <c r="M81" s="18"/>
      <c r="N81" s="18"/>
      <c r="P81" s="89"/>
    </row>
    <row r="82" spans="1:16" x14ac:dyDescent="0.25">
      <c r="A82" s="95"/>
      <c r="B82" s="105"/>
      <c r="C82" s="106"/>
      <c r="D82" s="106"/>
      <c r="E82" s="106"/>
      <c r="F82" s="106"/>
      <c r="G82" s="106"/>
      <c r="H82" s="179"/>
      <c r="I82" s="16"/>
      <c r="J82" s="18"/>
      <c r="K82" s="18"/>
      <c r="L82" s="18"/>
      <c r="M82" s="18"/>
      <c r="N82" s="18"/>
      <c r="P82" s="89"/>
    </row>
    <row r="83" spans="1:16" s="18" customFormat="1" x14ac:dyDescent="0.25">
      <c r="A83" s="103"/>
      <c r="B83" s="16"/>
      <c r="C83" s="16"/>
      <c r="D83" s="16"/>
      <c r="E83" s="16"/>
      <c r="F83" s="16"/>
      <c r="G83" s="16"/>
      <c r="H83" s="16"/>
      <c r="I83" s="16"/>
      <c r="P83" s="104"/>
    </row>
    <row r="84" spans="1:16" x14ac:dyDescent="0.25">
      <c r="A84" s="2" t="s">
        <v>34</v>
      </c>
      <c r="B84" s="196" t="s">
        <v>48</v>
      </c>
      <c r="C84" s="36"/>
      <c r="D84" s="36"/>
      <c r="E84" s="36"/>
      <c r="F84" s="36"/>
      <c r="G84" s="16"/>
      <c r="H84" s="36"/>
      <c r="I84" s="36"/>
      <c r="J84" s="36"/>
      <c r="K84" s="16"/>
      <c r="L84" s="36"/>
      <c r="M84" s="36"/>
      <c r="N84" s="36"/>
      <c r="O84" s="16"/>
    </row>
    <row r="85" spans="1:16" x14ac:dyDescent="0.25">
      <c r="A85" s="2"/>
      <c r="B85" s="162" t="s">
        <v>62</v>
      </c>
      <c r="C85" s="36"/>
      <c r="D85" s="36"/>
      <c r="E85" s="36"/>
      <c r="F85" s="36"/>
      <c r="G85" s="16"/>
      <c r="H85" s="36"/>
      <c r="I85" s="36"/>
      <c r="J85" s="36"/>
      <c r="K85" s="16"/>
      <c r="L85" s="36"/>
      <c r="M85" s="36"/>
      <c r="N85" s="36"/>
      <c r="O85" s="16"/>
    </row>
    <row r="86" spans="1:16" x14ac:dyDescent="0.25">
      <c r="A86" s="2"/>
      <c r="B86" s="196"/>
      <c r="C86" s="36"/>
      <c r="D86" s="36"/>
      <c r="E86" s="36"/>
      <c r="F86" s="36"/>
      <c r="G86" s="16"/>
      <c r="H86" s="36"/>
      <c r="I86" s="36"/>
      <c r="J86" s="36"/>
      <c r="K86" s="16"/>
      <c r="L86" s="36"/>
      <c r="M86" s="36"/>
      <c r="N86" s="36"/>
      <c r="O86" s="16"/>
    </row>
    <row r="87" spans="1:16" x14ac:dyDescent="0.25">
      <c r="A87" s="95"/>
      <c r="B87" s="256" t="s">
        <v>38</v>
      </c>
      <c r="C87" s="256"/>
      <c r="D87" s="256"/>
      <c r="E87" s="256"/>
      <c r="F87" s="256"/>
      <c r="G87" s="256"/>
      <c r="H87" s="256"/>
      <c r="I87" s="256"/>
      <c r="J87" s="256"/>
      <c r="K87" s="10"/>
      <c r="L87" s="10"/>
      <c r="M87" s="10"/>
      <c r="N87" s="10"/>
      <c r="O87" s="108"/>
    </row>
    <row r="88" spans="1:16" ht="15.75" thickBot="1" x14ac:dyDescent="0.3">
      <c r="A88" s="95"/>
      <c r="B88" s="109" t="s">
        <v>1</v>
      </c>
      <c r="C88" s="109" t="s">
        <v>11</v>
      </c>
      <c r="D88" s="191"/>
      <c r="E88" s="208" t="s">
        <v>118</v>
      </c>
      <c r="F88" s="201" t="s">
        <v>142</v>
      </c>
      <c r="G88" s="109" t="s">
        <v>11</v>
      </c>
      <c r="J88" s="164"/>
      <c r="L88" s="191"/>
      <c r="N88" s="191"/>
      <c r="O88" s="108"/>
    </row>
    <row r="89" spans="1:16" x14ac:dyDescent="0.25">
      <c r="A89" s="108"/>
      <c r="B89" s="110">
        <v>0</v>
      </c>
      <c r="C89" s="48">
        <f>(D56-$L$71)/$L$70</f>
        <v>17.300728379252895</v>
      </c>
      <c r="D89" s="111"/>
      <c r="E89" s="3" t="str">
        <f>Data!D33</f>
        <v>WinterTP1-3</v>
      </c>
      <c r="F89" s="171">
        <v>25</v>
      </c>
      <c r="G89" s="48">
        <f>(G56-$L$71)/$L$70</f>
        <v>183.73432286431566</v>
      </c>
      <c r="J89" s="20"/>
      <c r="L89" s="36"/>
      <c r="N89" s="111"/>
      <c r="O89" s="108"/>
    </row>
    <row r="90" spans="1:16" x14ac:dyDescent="0.25">
      <c r="A90" s="108"/>
      <c r="B90" s="110">
        <v>100</v>
      </c>
      <c r="C90" s="48">
        <f>(D57-$L$71)/$L$70</f>
        <v>86.283925629127651</v>
      </c>
      <c r="D90" s="111"/>
      <c r="E90" s="3" t="str">
        <f>Data!D34</f>
        <v>WinterTP1-3</v>
      </c>
      <c r="F90" s="171">
        <v>26</v>
      </c>
      <c r="G90" s="48">
        <f t="shared" ref="G90:G95" si="21">(G57-$L$71)/$L$70</f>
        <v>74.922237368104462</v>
      </c>
      <c r="J90" s="20"/>
      <c r="N90" s="111"/>
      <c r="O90" s="108"/>
    </row>
    <row r="91" spans="1:16" x14ac:dyDescent="0.25">
      <c r="A91" s="108"/>
      <c r="B91" s="110">
        <v>200</v>
      </c>
      <c r="C91" s="48">
        <f>(D58-$L$71)/$L$70</f>
        <v>189.68008683639221</v>
      </c>
      <c r="D91" s="111"/>
      <c r="E91" s="3" t="str">
        <f>Data!D35</f>
        <v>WinterTP1-3</v>
      </c>
      <c r="F91" s="171">
        <v>27</v>
      </c>
      <c r="G91" s="48">
        <f t="shared" si="21"/>
        <v>91.347813714825833</v>
      </c>
      <c r="J91" s="20"/>
      <c r="K91" s="186"/>
      <c r="N91" s="111"/>
      <c r="O91" s="108"/>
    </row>
    <row r="92" spans="1:16" x14ac:dyDescent="0.25">
      <c r="A92" s="108"/>
      <c r="B92" s="110">
        <v>300</v>
      </c>
      <c r="C92" s="48">
        <f>(D59-$L$71)/$L$70</f>
        <v>292.58545719911308</v>
      </c>
      <c r="D92" s="111"/>
      <c r="E92" s="3" t="str">
        <f>Data!D36</f>
        <v>WinterTP1-3</v>
      </c>
      <c r="F92" s="171">
        <v>28</v>
      </c>
      <c r="G92" s="48">
        <f t="shared" si="21"/>
        <v>127.00231318930965</v>
      </c>
      <c r="J92" s="20"/>
      <c r="N92" s="111"/>
      <c r="O92" s="108"/>
    </row>
    <row r="93" spans="1:16" x14ac:dyDescent="0.25">
      <c r="A93" s="108"/>
      <c r="B93" s="110">
        <v>400</v>
      </c>
      <c r="C93" s="48">
        <f>(D60-$L$71)/$L$70</f>
        <v>414.14776414648355</v>
      </c>
      <c r="D93" s="111"/>
      <c r="E93" s="3" t="str">
        <f>Data!D37</f>
        <v>WinterTP1-3</v>
      </c>
      <c r="F93" s="171">
        <v>29</v>
      </c>
      <c r="G93" s="48">
        <f t="shared" si="21"/>
        <v>147.42221671462846</v>
      </c>
      <c r="J93" s="20"/>
      <c r="K93" s="186"/>
      <c r="N93" s="111"/>
      <c r="O93" s="108"/>
    </row>
    <row r="94" spans="1:16" x14ac:dyDescent="0.25">
      <c r="A94" s="95"/>
      <c r="B94" s="115"/>
      <c r="C94" s="66"/>
      <c r="D94" s="111"/>
      <c r="E94" s="3" t="str">
        <f>Data!D38</f>
        <v>WinterTP1-3</v>
      </c>
      <c r="F94" s="171">
        <v>30</v>
      </c>
      <c r="G94" s="48">
        <f t="shared" si="21"/>
        <v>197.52426553944559</v>
      </c>
      <c r="J94" s="20"/>
      <c r="N94" s="111"/>
      <c r="O94" s="108"/>
      <c r="P94" s="89"/>
    </row>
    <row r="95" spans="1:16" x14ac:dyDescent="0.25">
      <c r="A95" s="95"/>
      <c r="B95" s="115"/>
      <c r="C95" s="66"/>
      <c r="D95" s="111"/>
      <c r="E95" s="3" t="str">
        <f>Data!D39</f>
        <v>WinterTP1-3</v>
      </c>
      <c r="F95" s="171">
        <v>31</v>
      </c>
      <c r="G95" s="48">
        <f t="shared" si="21"/>
        <v>549.45352049972223</v>
      </c>
      <c r="J95" s="20"/>
      <c r="K95" s="186"/>
      <c r="N95" s="111"/>
      <c r="O95" s="108"/>
      <c r="P95" s="89"/>
    </row>
    <row r="96" spans="1:16" x14ac:dyDescent="0.25">
      <c r="A96" s="95"/>
      <c r="B96" s="115"/>
      <c r="C96" s="66"/>
      <c r="D96" s="111"/>
      <c r="E96" s="3">
        <f>Data!D40</f>
        <v>0</v>
      </c>
      <c r="F96" s="171">
        <v>32</v>
      </c>
      <c r="G96" s="48">
        <f>(G63-$L$71)/$L$70</f>
        <v>216.41281708822689</v>
      </c>
      <c r="J96" s="20"/>
      <c r="N96" s="111"/>
      <c r="O96" s="108"/>
      <c r="P96" s="89"/>
    </row>
    <row r="97" spans="1:16" x14ac:dyDescent="0.25">
      <c r="A97" s="95"/>
      <c r="B97" s="34"/>
      <c r="C97" s="34"/>
      <c r="D97" s="34"/>
      <c r="E97" s="3" t="str">
        <f>Data!D41</f>
        <v>WinterTP1-4</v>
      </c>
      <c r="F97" s="171">
        <v>33</v>
      </c>
      <c r="G97" s="48">
        <f>(J56-$L$71)/$L$70</f>
        <v>43.002304009987014</v>
      </c>
      <c r="J97" s="20"/>
      <c r="K97" s="186"/>
      <c r="P97" s="89"/>
    </row>
    <row r="98" spans="1:16" x14ac:dyDescent="0.25">
      <c r="A98" s="95"/>
      <c r="B98" s="34"/>
      <c r="C98" s="34"/>
      <c r="D98" s="34"/>
      <c r="E98" s="3" t="str">
        <f>Data!D42</f>
        <v>WinterTP1-4</v>
      </c>
      <c r="F98" s="171">
        <v>34</v>
      </c>
      <c r="G98" s="48">
        <f>(J57-$L$71)/$L$70</f>
        <v>107.18282456937482</v>
      </c>
      <c r="J98" s="20"/>
      <c r="P98" s="89"/>
    </row>
    <row r="99" spans="1:16" x14ac:dyDescent="0.25">
      <c r="A99" s="95"/>
      <c r="B99" s="34"/>
      <c r="C99" s="34"/>
      <c r="D99" s="34"/>
      <c r="E99" s="3" t="str">
        <f>Data!D43</f>
        <v>WinterTP1-4</v>
      </c>
      <c r="F99" s="171">
        <v>35</v>
      </c>
      <c r="G99" s="48">
        <f t="shared" ref="G99:G104" si="22">(J58-$L$71)/$L$70</f>
        <v>44.894625965549878</v>
      </c>
      <c r="J99" s="20"/>
      <c r="K99" s="186"/>
      <c r="P99" s="89"/>
    </row>
    <row r="100" spans="1:16" x14ac:dyDescent="0.25">
      <c r="E100" s="3" t="str">
        <f>Data!D44</f>
        <v>WinterTP1-4</v>
      </c>
      <c r="F100" s="171">
        <v>36</v>
      </c>
      <c r="G100" s="48">
        <f t="shared" si="22"/>
        <v>339.16937227201987</v>
      </c>
      <c r="J100" s="20"/>
    </row>
    <row r="101" spans="1:16" x14ac:dyDescent="0.25">
      <c r="E101" s="3" t="str">
        <f>Data!D45</f>
        <v>WinterTP1-4</v>
      </c>
      <c r="F101" s="171">
        <v>37</v>
      </c>
      <c r="G101" s="48">
        <f t="shared" si="22"/>
        <v>135.0630481776748</v>
      </c>
      <c r="J101" s="20"/>
      <c r="K101" s="186"/>
    </row>
    <row r="102" spans="1:16" x14ac:dyDescent="0.25">
      <c r="E102" s="3" t="str">
        <f>Data!D46</f>
        <v>WinterTP1-4</v>
      </c>
      <c r="F102" s="171">
        <v>38</v>
      </c>
      <c r="G102" s="48">
        <f t="shared" si="22"/>
        <v>271.00514042068812</v>
      </c>
      <c r="J102" s="20"/>
    </row>
    <row r="103" spans="1:16" x14ac:dyDescent="0.25">
      <c r="E103" s="3" t="str">
        <f>Data!D47</f>
        <v>WinterTP1-4</v>
      </c>
      <c r="F103" s="171">
        <v>39</v>
      </c>
      <c r="G103" s="48">
        <f t="shared" si="22"/>
        <v>26.267792969556631</v>
      </c>
      <c r="J103" s="20"/>
      <c r="K103" s="186"/>
    </row>
    <row r="104" spans="1:16" x14ac:dyDescent="0.25">
      <c r="E104" s="3" t="str">
        <f>Data!D48</f>
        <v>WinterTP1-4</v>
      </c>
      <c r="F104" s="171">
        <v>40</v>
      </c>
      <c r="G104" s="48">
        <f t="shared" si="22"/>
        <v>54.6443609126081</v>
      </c>
      <c r="J104" s="20"/>
    </row>
    <row r="105" spans="1:16" x14ac:dyDescent="0.25">
      <c r="E105" s="3" t="str">
        <f>Data!D49</f>
        <v>WinterTP1-4</v>
      </c>
      <c r="F105" s="171">
        <v>41</v>
      </c>
      <c r="G105" s="48">
        <f>(M56-$L$71)/$L$70</f>
        <v>363.55255391704634</v>
      </c>
      <c r="J105" s="187"/>
      <c r="K105" s="186"/>
    </row>
    <row r="106" spans="1:16" x14ac:dyDescent="0.25">
      <c r="E106" s="3" t="str">
        <f>Data!D50</f>
        <v>WinterTP1-4</v>
      </c>
      <c r="F106" s="171">
        <v>42</v>
      </c>
      <c r="G106" s="48">
        <f t="shared" ref="G106:G112" si="23">(M57-$L$71)/$L$70</f>
        <v>43.517959344779847</v>
      </c>
      <c r="K106" s="186"/>
    </row>
    <row r="107" spans="1:16" x14ac:dyDescent="0.25">
      <c r="E107" s="3" t="str">
        <f>Data!D51</f>
        <v>WinterTP1-4</v>
      </c>
      <c r="F107" s="171">
        <v>43</v>
      </c>
      <c r="G107" s="48">
        <f t="shared" si="23"/>
        <v>262.90741505684286</v>
      </c>
      <c r="K107" s="186"/>
    </row>
    <row r="108" spans="1:16" x14ac:dyDescent="0.25">
      <c r="E108" s="3" t="str">
        <f>Data!D52</f>
        <v>WinterTP1-4</v>
      </c>
      <c r="F108" s="171">
        <v>44</v>
      </c>
      <c r="G108" s="48">
        <f t="shared" si="23"/>
        <v>39.54496720686965</v>
      </c>
      <c r="J108" s="20"/>
      <c r="K108" s="186"/>
    </row>
    <row r="109" spans="1:16" x14ac:dyDescent="0.25">
      <c r="E109" s="3" t="str">
        <f>Data!D53</f>
        <v>WinterTP1-4</v>
      </c>
      <c r="F109" s="171">
        <v>45</v>
      </c>
      <c r="G109" s="48">
        <f t="shared" si="23"/>
        <v>21.7614362886161</v>
      </c>
      <c r="J109" s="20"/>
    </row>
    <row r="110" spans="1:16" x14ac:dyDescent="0.25">
      <c r="E110" s="3" t="str">
        <f>Data!D54</f>
        <v>WinterTP1-4</v>
      </c>
      <c r="F110" s="171">
        <v>46</v>
      </c>
      <c r="G110" s="48">
        <f t="shared" si="23"/>
        <v>151.44012327830313</v>
      </c>
      <c r="J110" s="20"/>
      <c r="K110" s="186"/>
    </row>
    <row r="111" spans="1:16" x14ac:dyDescent="0.25">
      <c r="E111" s="3" t="str">
        <f>Data!D55</f>
        <v>WinterTP1-4</v>
      </c>
      <c r="F111" s="171">
        <v>47</v>
      </c>
      <c r="G111" s="48">
        <f t="shared" si="23"/>
        <v>328.5077496431536</v>
      </c>
      <c r="J111" s="20"/>
    </row>
    <row r="112" spans="1:16" x14ac:dyDescent="0.25">
      <c r="E112" s="3">
        <f>Data!D56</f>
        <v>0</v>
      </c>
      <c r="F112" s="171">
        <v>48</v>
      </c>
      <c r="G112" s="48">
        <f t="shared" si="23"/>
        <v>52.913790096428627</v>
      </c>
      <c r="J112" s="20"/>
      <c r="K112" s="186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topLeftCell="A16" zoomScaleNormal="100" workbookViewId="0">
      <selection activeCell="B6" sqref="B6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8">
        <v>44594</v>
      </c>
      <c r="C5" s="6"/>
      <c r="J5" s="2" t="s">
        <v>132</v>
      </c>
    </row>
    <row r="6" spans="1:25" x14ac:dyDescent="0.25">
      <c r="A6" s="2" t="s">
        <v>5</v>
      </c>
      <c r="B6" s="189"/>
      <c r="C6" s="204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74" t="s">
        <v>43</v>
      </c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40"/>
      <c r="D12" s="264" t="s">
        <v>39</v>
      </c>
      <c r="E12" s="257"/>
      <c r="F12" s="257"/>
      <c r="G12" s="257" t="s">
        <v>20</v>
      </c>
      <c r="H12" s="257"/>
      <c r="I12" s="257"/>
      <c r="J12" s="257" t="s">
        <v>20</v>
      </c>
      <c r="K12" s="257"/>
      <c r="L12" s="257"/>
      <c r="M12" s="258" t="s">
        <v>20</v>
      </c>
      <c r="N12" s="259"/>
      <c r="O12" s="26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5">
        <v>9</v>
      </c>
      <c r="K13" s="17">
        <f t="shared" ref="K13:K20" si="2">J13</f>
        <v>9</v>
      </c>
      <c r="L13" s="46">
        <f t="shared" ref="L13:L20" si="3">J13</f>
        <v>9</v>
      </c>
      <c r="M13" s="17">
        <v>17</v>
      </c>
      <c r="N13" s="17">
        <f t="shared" ref="N13:N20" si="4">M13</f>
        <v>17</v>
      </c>
      <c r="O13" s="47">
        <f t="shared" ref="O13:O20" si="5">M13</f>
        <v>17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</v>
      </c>
      <c r="H14" s="31">
        <f t="shared" si="0"/>
        <v>2</v>
      </c>
      <c r="I14" s="31">
        <f t="shared" si="1"/>
        <v>2</v>
      </c>
      <c r="J14" s="55">
        <v>10</v>
      </c>
      <c r="K14" s="31">
        <f t="shared" si="2"/>
        <v>10</v>
      </c>
      <c r="L14" s="56">
        <f t="shared" si="3"/>
        <v>10</v>
      </c>
      <c r="M14" s="31">
        <v>18</v>
      </c>
      <c r="N14" s="31">
        <f t="shared" si="4"/>
        <v>18</v>
      </c>
      <c r="O14" s="57">
        <f t="shared" si="5"/>
        <v>18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3</v>
      </c>
      <c r="H15" s="15">
        <f t="shared" si="0"/>
        <v>3</v>
      </c>
      <c r="I15" s="15">
        <f t="shared" si="1"/>
        <v>3</v>
      </c>
      <c r="J15" s="25">
        <v>11</v>
      </c>
      <c r="K15" s="15">
        <f t="shared" si="2"/>
        <v>11</v>
      </c>
      <c r="L15" s="60">
        <f t="shared" si="3"/>
        <v>11</v>
      </c>
      <c r="M15" s="15">
        <v>19</v>
      </c>
      <c r="N15" s="15">
        <f t="shared" si="4"/>
        <v>19</v>
      </c>
      <c r="O15" s="61">
        <f t="shared" si="5"/>
        <v>19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4</v>
      </c>
      <c r="H16" s="31">
        <f t="shared" si="0"/>
        <v>4</v>
      </c>
      <c r="I16" s="31">
        <f t="shared" si="1"/>
        <v>4</v>
      </c>
      <c r="J16" s="55">
        <v>12</v>
      </c>
      <c r="K16" s="31">
        <f t="shared" si="2"/>
        <v>12</v>
      </c>
      <c r="L16" s="56">
        <f t="shared" si="3"/>
        <v>12</v>
      </c>
      <c r="M16" s="31">
        <v>20</v>
      </c>
      <c r="N16" s="31">
        <f t="shared" si="4"/>
        <v>20</v>
      </c>
      <c r="O16" s="57">
        <f t="shared" si="5"/>
        <v>20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5</v>
      </c>
      <c r="H17" s="15">
        <f t="shared" si="0"/>
        <v>5</v>
      </c>
      <c r="I17" s="15">
        <f t="shared" si="1"/>
        <v>5</v>
      </c>
      <c r="J17" s="25">
        <v>13</v>
      </c>
      <c r="K17" s="15">
        <f t="shared" si="2"/>
        <v>13</v>
      </c>
      <c r="L17" s="60">
        <f t="shared" si="3"/>
        <v>13</v>
      </c>
      <c r="M17" s="15">
        <v>21</v>
      </c>
      <c r="N17" s="15">
        <f t="shared" si="4"/>
        <v>21</v>
      </c>
      <c r="O17" s="61">
        <f t="shared" si="5"/>
        <v>21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6</v>
      </c>
      <c r="H18" s="31">
        <f t="shared" si="0"/>
        <v>6</v>
      </c>
      <c r="I18" s="31">
        <f t="shared" si="1"/>
        <v>6</v>
      </c>
      <c r="J18" s="55">
        <v>14</v>
      </c>
      <c r="K18" s="31">
        <f t="shared" si="2"/>
        <v>14</v>
      </c>
      <c r="L18" s="56">
        <f t="shared" si="3"/>
        <v>14</v>
      </c>
      <c r="M18" s="31">
        <v>22</v>
      </c>
      <c r="N18" s="31">
        <f t="shared" si="4"/>
        <v>22</v>
      </c>
      <c r="O18" s="57">
        <f t="shared" si="5"/>
        <v>22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7</v>
      </c>
      <c r="H19" s="15">
        <f t="shared" si="0"/>
        <v>7</v>
      </c>
      <c r="I19" s="15">
        <f t="shared" si="1"/>
        <v>7</v>
      </c>
      <c r="J19" s="25">
        <v>15</v>
      </c>
      <c r="K19" s="15">
        <f t="shared" si="2"/>
        <v>15</v>
      </c>
      <c r="L19" s="60">
        <f t="shared" si="3"/>
        <v>15</v>
      </c>
      <c r="M19" s="15">
        <v>23</v>
      </c>
      <c r="N19" s="15">
        <f t="shared" si="4"/>
        <v>23</v>
      </c>
      <c r="O19" s="61">
        <f t="shared" si="5"/>
        <v>23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8</v>
      </c>
      <c r="H20" s="19">
        <f t="shared" si="0"/>
        <v>8</v>
      </c>
      <c r="I20" s="19">
        <f t="shared" si="1"/>
        <v>8</v>
      </c>
      <c r="J20" s="72">
        <v>16</v>
      </c>
      <c r="K20" s="19">
        <f t="shared" si="2"/>
        <v>16</v>
      </c>
      <c r="L20" s="73">
        <f t="shared" si="3"/>
        <v>16</v>
      </c>
      <c r="M20" s="19">
        <v>24</v>
      </c>
      <c r="N20" s="19">
        <f t="shared" si="4"/>
        <v>24</v>
      </c>
      <c r="O20" s="74">
        <f t="shared" si="5"/>
        <v>24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61" t="s">
        <v>44</v>
      </c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206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21.2</v>
      </c>
      <c r="D27" s="142">
        <v>6.6600000000000006E-2</v>
      </c>
      <c r="E27" s="143">
        <v>6.6600000000000006E-2</v>
      </c>
      <c r="F27" s="143">
        <v>6.4600000000000005E-2</v>
      </c>
      <c r="G27" s="144">
        <v>0.28079999999999999</v>
      </c>
      <c r="H27" s="143">
        <v>0.2626</v>
      </c>
      <c r="I27" s="29">
        <v>0.26910000000000001</v>
      </c>
      <c r="J27" s="143">
        <v>0.29339999999999999</v>
      </c>
      <c r="K27" s="143">
        <v>0.27289999999999998</v>
      </c>
      <c r="L27" s="143">
        <v>0.2727</v>
      </c>
      <c r="M27" s="144">
        <v>0.26419999999999999</v>
      </c>
      <c r="N27" s="143">
        <v>0.251</v>
      </c>
      <c r="O27" s="23">
        <v>0.25419999999999998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0.15060000000000001</v>
      </c>
      <c r="E28" s="146">
        <v>0.15840000000000001</v>
      </c>
      <c r="F28" s="146">
        <v>0.14419999999999999</v>
      </c>
      <c r="G28" s="147">
        <v>0.31190000000000001</v>
      </c>
      <c r="H28" s="146">
        <v>0.2747</v>
      </c>
      <c r="I28" s="28">
        <v>0.2833</v>
      </c>
      <c r="J28" s="146">
        <v>0.22359999999999999</v>
      </c>
      <c r="K28" s="146">
        <v>0.2303</v>
      </c>
      <c r="L28" s="146">
        <v>0.21160000000000001</v>
      </c>
      <c r="M28" s="147">
        <v>0.2356</v>
      </c>
      <c r="N28" s="146">
        <v>0.2288</v>
      </c>
      <c r="O28" s="21">
        <v>0.2311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0.25280000000000002</v>
      </c>
      <c r="E29" s="149">
        <v>0.23119999999999999</v>
      </c>
      <c r="F29" s="232"/>
      <c r="G29" s="150">
        <v>0.21510000000000001</v>
      </c>
      <c r="H29" s="149">
        <v>0.20599999999999999</v>
      </c>
      <c r="I29" s="151">
        <v>0.20330000000000001</v>
      </c>
      <c r="J29" s="149">
        <v>0.26229999999999998</v>
      </c>
      <c r="K29" s="149">
        <v>0.25590000000000002</v>
      </c>
      <c r="L29" s="149">
        <v>0.2525</v>
      </c>
      <c r="M29" s="150">
        <v>0.28199999999999997</v>
      </c>
      <c r="N29" s="149">
        <v>0.28660000000000002</v>
      </c>
      <c r="O29" s="152">
        <v>0.26450000000000001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0.33210000000000001</v>
      </c>
      <c r="E30" s="146">
        <v>0.31659999999999999</v>
      </c>
      <c r="F30" s="146">
        <v>0.31240000000000001</v>
      </c>
      <c r="G30" s="147">
        <v>0.2833</v>
      </c>
      <c r="H30" s="146">
        <v>0.25769999999999998</v>
      </c>
      <c r="I30" s="28">
        <v>0.25850000000000001</v>
      </c>
      <c r="J30" s="146">
        <v>0.23719999999999999</v>
      </c>
      <c r="K30" s="146">
        <v>0.23680000000000001</v>
      </c>
      <c r="L30" s="146">
        <v>0.22189999999999999</v>
      </c>
      <c r="M30" s="147">
        <v>0.23100000000000001</v>
      </c>
      <c r="N30" s="146">
        <v>0.20569999999999999</v>
      </c>
      <c r="O30" s="21">
        <v>0.2046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0.42649999999999999</v>
      </c>
      <c r="E31" s="149">
        <v>0.39379999999999998</v>
      </c>
      <c r="F31" s="149">
        <v>0.39350000000000002</v>
      </c>
      <c r="G31" s="150">
        <v>0.29249999999999998</v>
      </c>
      <c r="H31" s="149">
        <v>0.27239999999999998</v>
      </c>
      <c r="I31" s="151">
        <v>0.26829999999999998</v>
      </c>
      <c r="J31" s="149">
        <v>0.2218</v>
      </c>
      <c r="K31" s="149">
        <v>0.20899999999999999</v>
      </c>
      <c r="L31" s="149">
        <v>0.21010000000000001</v>
      </c>
      <c r="M31" s="150">
        <v>0.26600000000000001</v>
      </c>
      <c r="N31" s="149">
        <v>0.25690000000000002</v>
      </c>
      <c r="O31" s="152">
        <v>0.2354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6.3899999999999998E-2</v>
      </c>
      <c r="E32" s="146">
        <v>6.4299999999999996E-2</v>
      </c>
      <c r="F32" s="146">
        <v>6.6299999999999998E-2</v>
      </c>
      <c r="G32" s="147">
        <v>0.2326</v>
      </c>
      <c r="H32" s="146">
        <v>0.23430000000000001</v>
      </c>
      <c r="I32" s="28">
        <v>0.22009999999999999</v>
      </c>
      <c r="J32" s="146">
        <v>0.24490000000000001</v>
      </c>
      <c r="K32" s="146">
        <v>0.2306</v>
      </c>
      <c r="L32" s="146">
        <v>0.22900000000000001</v>
      </c>
      <c r="M32" s="147">
        <v>0.17330000000000001</v>
      </c>
      <c r="N32" s="146">
        <v>0.16930000000000001</v>
      </c>
      <c r="O32" s="21">
        <v>0.16819999999999999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6.4100000000000004E-2</v>
      </c>
      <c r="E33" s="149">
        <v>6.4799999999999996E-2</v>
      </c>
      <c r="F33" s="149">
        <v>6.3899999999999998E-2</v>
      </c>
      <c r="G33" s="150">
        <v>0.2311</v>
      </c>
      <c r="H33" s="149">
        <v>0.22770000000000001</v>
      </c>
      <c r="I33" s="151">
        <v>0.20880000000000001</v>
      </c>
      <c r="J33" s="149">
        <v>0.25629999999999997</v>
      </c>
      <c r="K33" s="149">
        <v>0.23</v>
      </c>
      <c r="L33" s="149">
        <v>0.22869999999999999</v>
      </c>
      <c r="M33" s="150">
        <v>0.2757</v>
      </c>
      <c r="N33" s="149">
        <v>0.26050000000000001</v>
      </c>
      <c r="O33" s="152">
        <v>0.25979999999999998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6.59E-2</v>
      </c>
      <c r="E34" s="154">
        <v>6.5299999999999997E-2</v>
      </c>
      <c r="F34" s="154">
        <v>6.3700000000000007E-2</v>
      </c>
      <c r="G34" s="155">
        <v>0.28039999999999998</v>
      </c>
      <c r="H34" s="154">
        <v>0.25459999999999999</v>
      </c>
      <c r="I34" s="156">
        <v>0.2581</v>
      </c>
      <c r="J34" s="154">
        <v>0.35010000000000002</v>
      </c>
      <c r="K34" s="154">
        <v>0.31909999999999999</v>
      </c>
      <c r="L34" s="154">
        <v>0.3221</v>
      </c>
      <c r="M34" s="155">
        <v>0.2243</v>
      </c>
      <c r="N34" s="154">
        <v>0.21160000000000001</v>
      </c>
      <c r="O34" s="157">
        <v>0.21440000000000001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68" t="s">
        <v>40</v>
      </c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</row>
    <row r="37" spans="1:25" x14ac:dyDescent="0.25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</row>
    <row r="38" spans="1:25" x14ac:dyDescent="0.25">
      <c r="A38" s="36"/>
      <c r="B38" s="98"/>
      <c r="C38" s="265" t="s">
        <v>28</v>
      </c>
      <c r="D38" s="266"/>
      <c r="E38" s="267"/>
      <c r="F38" s="265" t="s">
        <v>29</v>
      </c>
      <c r="G38" s="266"/>
      <c r="H38" s="267"/>
      <c r="I38" s="265" t="s">
        <v>30</v>
      </c>
      <c r="J38" s="266"/>
      <c r="K38" s="267"/>
      <c r="L38" s="265" t="s">
        <v>31</v>
      </c>
      <c r="M38" s="266"/>
      <c r="N38" s="267"/>
    </row>
    <row r="39" spans="1:25" x14ac:dyDescent="0.25">
      <c r="A39" s="36"/>
      <c r="B39" s="98"/>
      <c r="C39" s="116" t="s">
        <v>3</v>
      </c>
      <c r="D39" s="117" t="s">
        <v>4</v>
      </c>
      <c r="E39" s="118" t="s">
        <v>7</v>
      </c>
      <c r="F39" s="119" t="s">
        <v>20</v>
      </c>
      <c r="G39" s="120" t="s">
        <v>4</v>
      </c>
      <c r="H39" s="118" t="s">
        <v>7</v>
      </c>
      <c r="I39" s="119" t="s">
        <v>20</v>
      </c>
      <c r="J39" s="120" t="s">
        <v>4</v>
      </c>
      <c r="K39" s="118" t="s">
        <v>7</v>
      </c>
      <c r="L39" s="119" t="s">
        <v>20</v>
      </c>
      <c r="M39" s="120" t="s">
        <v>4</v>
      </c>
      <c r="N39" s="118" t="s">
        <v>7</v>
      </c>
    </row>
    <row r="40" spans="1:25" x14ac:dyDescent="0.25">
      <c r="A40" s="36"/>
      <c r="B40" s="16"/>
      <c r="C40" s="121">
        <v>0</v>
      </c>
      <c r="D40" s="138">
        <f>AVERAGE(D27:F27)</f>
        <v>6.5933333333333344E-2</v>
      </c>
      <c r="E40" s="139">
        <f>STDEV(D27:F27)</f>
        <v>1.1547005383792527E-3</v>
      </c>
      <c r="F40" s="124">
        <f t="shared" ref="F40:F47" si="6">G13</f>
        <v>1</v>
      </c>
      <c r="G40" s="138">
        <f t="shared" ref="G40:G47" si="7">AVERAGE(G27:I27)</f>
        <v>0.27083333333333331</v>
      </c>
      <c r="H40" s="139">
        <f t="shared" ref="H40:H47" si="8">STDEV(G27:I27)</f>
        <v>9.2229785499768589E-3</v>
      </c>
      <c r="I40" s="124">
        <f t="shared" ref="I40:I47" si="9">J13</f>
        <v>9</v>
      </c>
      <c r="J40" s="138">
        <f t="shared" ref="J40:J47" si="10">AVERAGE(J27:L27)</f>
        <v>0.27966666666666667</v>
      </c>
      <c r="K40" s="139">
        <f t="shared" ref="K40:K47" si="11">STDEV(J27:L27)</f>
        <v>1.1893835938557982E-2</v>
      </c>
      <c r="L40" s="124">
        <f t="shared" ref="L40:L47" si="12">M13</f>
        <v>17</v>
      </c>
      <c r="M40" s="138">
        <f t="shared" ref="M40:M47" si="13">AVERAGE(M27:O27)</f>
        <v>0.25646666666666668</v>
      </c>
      <c r="N40" s="139">
        <f t="shared" ref="N40:N47" si="14">STDEV(M27:O27)</f>
        <v>6.8857340446268544E-3</v>
      </c>
    </row>
    <row r="41" spans="1:25" x14ac:dyDescent="0.25">
      <c r="A41" s="36"/>
      <c r="B41" s="16"/>
      <c r="C41" s="121">
        <v>75</v>
      </c>
      <c r="D41" s="138">
        <f>AVERAGE(D28:F28)</f>
        <v>0.15106666666666668</v>
      </c>
      <c r="E41" s="139">
        <f>STDEV(D28:F28)</f>
        <v>7.1114930452988185E-3</v>
      </c>
      <c r="F41" s="124">
        <f t="shared" si="6"/>
        <v>2</v>
      </c>
      <c r="G41" s="138">
        <f t="shared" si="7"/>
        <v>0.28996666666666665</v>
      </c>
      <c r="H41" s="139">
        <f t="shared" si="8"/>
        <v>1.9475454637397648E-2</v>
      </c>
      <c r="I41" s="124">
        <f t="shared" si="9"/>
        <v>10</v>
      </c>
      <c r="J41" s="138">
        <f t="shared" si="10"/>
        <v>0.22183333333333333</v>
      </c>
      <c r="K41" s="139">
        <f t="shared" si="11"/>
        <v>9.4743513410329716E-3</v>
      </c>
      <c r="L41" s="124">
        <f t="shared" si="12"/>
        <v>18</v>
      </c>
      <c r="M41" s="138">
        <f t="shared" si="13"/>
        <v>0.23183333333333334</v>
      </c>
      <c r="N41" s="139">
        <f t="shared" si="14"/>
        <v>3.4588051886935375E-3</v>
      </c>
    </row>
    <row r="42" spans="1:25" x14ac:dyDescent="0.25">
      <c r="A42" s="36"/>
      <c r="B42" s="16"/>
      <c r="C42" s="121">
        <v>150</v>
      </c>
      <c r="D42" s="138">
        <f>AVERAGE(D29:F29)</f>
        <v>0.24199999999999999</v>
      </c>
      <c r="E42" s="139">
        <f>STDEV(D29:F29)</f>
        <v>1.5273506473629453E-2</v>
      </c>
      <c r="F42" s="124">
        <f t="shared" si="6"/>
        <v>3</v>
      </c>
      <c r="G42" s="138">
        <f t="shared" si="7"/>
        <v>0.20813333333333336</v>
      </c>
      <c r="H42" s="139">
        <f t="shared" si="8"/>
        <v>6.1825021903217639E-3</v>
      </c>
      <c r="I42" s="124">
        <f t="shared" si="9"/>
        <v>11</v>
      </c>
      <c r="J42" s="138">
        <f t="shared" si="10"/>
        <v>0.25689999999999996</v>
      </c>
      <c r="K42" s="139">
        <f t="shared" si="11"/>
        <v>4.9759421218498771E-3</v>
      </c>
      <c r="L42" s="124">
        <f t="shared" si="12"/>
        <v>19</v>
      </c>
      <c r="M42" s="138">
        <f t="shared" si="13"/>
        <v>0.2777</v>
      </c>
      <c r="N42" s="139">
        <f t="shared" si="14"/>
        <v>1.1660617479361885E-2</v>
      </c>
    </row>
    <row r="43" spans="1:25" x14ac:dyDescent="0.25">
      <c r="A43" s="36"/>
      <c r="B43" s="16"/>
      <c r="C43" s="121">
        <v>225</v>
      </c>
      <c r="D43" s="138">
        <f>AVERAGE(D30:F30)</f>
        <v>0.32036666666666669</v>
      </c>
      <c r="E43" s="139">
        <f>STDEV(D30:F30)</f>
        <v>1.0376094319797472E-2</v>
      </c>
      <c r="F43" s="124">
        <f t="shared" si="6"/>
        <v>4</v>
      </c>
      <c r="G43" s="138">
        <f t="shared" si="7"/>
        <v>0.26649999999999996</v>
      </c>
      <c r="H43" s="139">
        <f t="shared" si="8"/>
        <v>1.4554724318928201E-2</v>
      </c>
      <c r="I43" s="124">
        <f t="shared" si="9"/>
        <v>12</v>
      </c>
      <c r="J43" s="138">
        <f t="shared" si="10"/>
        <v>0.23196666666666665</v>
      </c>
      <c r="K43" s="139">
        <f t="shared" si="11"/>
        <v>8.7202828700297039E-3</v>
      </c>
      <c r="L43" s="124">
        <f t="shared" si="12"/>
        <v>20</v>
      </c>
      <c r="M43" s="138">
        <f t="shared" si="13"/>
        <v>0.21376666666666666</v>
      </c>
      <c r="N43" s="139">
        <f t="shared" si="14"/>
        <v>1.4934635359905293E-2</v>
      </c>
    </row>
    <row r="44" spans="1:25" x14ac:dyDescent="0.25">
      <c r="A44" s="36"/>
      <c r="B44" s="16"/>
      <c r="C44" s="121">
        <v>300</v>
      </c>
      <c r="D44" s="138">
        <f>AVERAGE(D31:F31)</f>
        <v>0.40460000000000002</v>
      </c>
      <c r="E44" s="139">
        <f>STDEV(D31:F31)</f>
        <v>1.8966549501688485E-2</v>
      </c>
      <c r="F44" s="124">
        <f t="shared" si="6"/>
        <v>5</v>
      </c>
      <c r="G44" s="138">
        <f t="shared" si="7"/>
        <v>0.27773333333333333</v>
      </c>
      <c r="H44" s="139">
        <f t="shared" si="8"/>
        <v>1.2951576480619391E-2</v>
      </c>
      <c r="I44" s="124">
        <f t="shared" si="9"/>
        <v>13</v>
      </c>
      <c r="J44" s="138">
        <f t="shared" si="10"/>
        <v>0.21363333333333334</v>
      </c>
      <c r="K44" s="139">
        <f t="shared" si="11"/>
        <v>7.0938940881107972E-3</v>
      </c>
      <c r="L44" s="124">
        <f t="shared" si="12"/>
        <v>21</v>
      </c>
      <c r="M44" s="138">
        <f t="shared" si="13"/>
        <v>0.25276666666666664</v>
      </c>
      <c r="N44" s="139">
        <f t="shared" si="14"/>
        <v>1.5713157968191296E-2</v>
      </c>
    </row>
    <row r="45" spans="1:25" x14ac:dyDescent="0.25">
      <c r="A45" s="36"/>
      <c r="B45" s="16"/>
      <c r="C45" s="125"/>
      <c r="D45" s="122"/>
      <c r="E45" s="123"/>
      <c r="F45" s="124">
        <f t="shared" si="6"/>
        <v>6</v>
      </c>
      <c r="G45" s="138">
        <f t="shared" si="7"/>
        <v>0.22899999999999998</v>
      </c>
      <c r="H45" s="139">
        <f t="shared" si="8"/>
        <v>7.7543536158728365E-3</v>
      </c>
      <c r="I45" s="124">
        <f t="shared" si="9"/>
        <v>14</v>
      </c>
      <c r="J45" s="138">
        <f t="shared" si="10"/>
        <v>0.23483333333333334</v>
      </c>
      <c r="K45" s="139">
        <f t="shared" si="11"/>
        <v>8.7546178290850221E-3</v>
      </c>
      <c r="L45" s="124">
        <f t="shared" si="12"/>
        <v>22</v>
      </c>
      <c r="M45" s="138">
        <f t="shared" si="13"/>
        <v>0.17026666666666668</v>
      </c>
      <c r="N45" s="139">
        <f t="shared" si="14"/>
        <v>2.6839026311200973E-3</v>
      </c>
    </row>
    <row r="46" spans="1:25" x14ac:dyDescent="0.25">
      <c r="A46" s="36"/>
      <c r="B46" s="16"/>
      <c r="C46" s="125"/>
      <c r="D46" s="122"/>
      <c r="E46" s="123"/>
      <c r="F46" s="124">
        <f t="shared" si="6"/>
        <v>7</v>
      </c>
      <c r="G46" s="138">
        <f t="shared" si="7"/>
        <v>0.22253333333333333</v>
      </c>
      <c r="H46" s="139">
        <f t="shared" si="8"/>
        <v>1.2014297038667441E-2</v>
      </c>
      <c r="I46" s="124">
        <f t="shared" si="9"/>
        <v>15</v>
      </c>
      <c r="J46" s="138">
        <f t="shared" si="10"/>
        <v>0.23833333333333331</v>
      </c>
      <c r="K46" s="139">
        <f t="shared" si="11"/>
        <v>1.5573160672558827E-2</v>
      </c>
      <c r="L46" s="124">
        <f t="shared" si="12"/>
        <v>23</v>
      </c>
      <c r="M46" s="138">
        <f t="shared" si="13"/>
        <v>0.26533333333333337</v>
      </c>
      <c r="N46" s="139">
        <f t="shared" si="14"/>
        <v>8.9846164822619673E-3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8</v>
      </c>
      <c r="G47" s="140">
        <f t="shared" si="7"/>
        <v>0.26436666666666664</v>
      </c>
      <c r="H47" s="141">
        <f t="shared" si="8"/>
        <v>1.3995118196475982E-2</v>
      </c>
      <c r="I47" s="129">
        <f t="shared" si="9"/>
        <v>16</v>
      </c>
      <c r="J47" s="140">
        <f t="shared" si="10"/>
        <v>0.33043333333333336</v>
      </c>
      <c r="K47" s="141">
        <f t="shared" si="11"/>
        <v>1.7097758137642895E-2</v>
      </c>
      <c r="L47" s="129">
        <f t="shared" si="12"/>
        <v>24</v>
      </c>
      <c r="M47" s="140">
        <f t="shared" si="13"/>
        <v>0.21676666666666666</v>
      </c>
      <c r="N47" s="141">
        <f t="shared" si="14"/>
        <v>6.6725807101400622E-3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68" t="s">
        <v>58</v>
      </c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</row>
    <row r="50" spans="1:18" x14ac:dyDescent="0.25">
      <c r="A50" s="2"/>
      <c r="B50" s="10" t="s">
        <v>128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24">
        <f>F40</f>
        <v>1</v>
      </c>
      <c r="G53" s="165">
        <f t="shared" ref="G53:G60" si="15">(G40-$D$40)</f>
        <v>0.20489999999999997</v>
      </c>
      <c r="H53" s="131"/>
      <c r="I53" s="124">
        <f>I40</f>
        <v>9</v>
      </c>
      <c r="J53" s="165">
        <f t="shared" ref="J53:J60" si="16">(J40-$D$40)</f>
        <v>0.21373333333333333</v>
      </c>
      <c r="K53" s="131"/>
      <c r="L53" s="124">
        <f>L40</f>
        <v>17</v>
      </c>
      <c r="M53" s="165">
        <f t="shared" ref="M53:M60" si="17">(M40-$D$40)</f>
        <v>0.19053333333333333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8.5133333333333339E-2</v>
      </c>
      <c r="E54" s="131"/>
      <c r="F54" s="124">
        <f t="shared" ref="F54:F60" si="18">F41</f>
        <v>2</v>
      </c>
      <c r="G54" s="138">
        <f t="shared" si="15"/>
        <v>0.22403333333333331</v>
      </c>
      <c r="H54" s="131"/>
      <c r="I54" s="124">
        <f t="shared" ref="I54:I60" si="19">I41</f>
        <v>10</v>
      </c>
      <c r="J54" s="138">
        <f t="shared" si="16"/>
        <v>0.15589999999999998</v>
      </c>
      <c r="K54" s="131"/>
      <c r="L54" s="124">
        <f t="shared" ref="L54:L60" si="20">L41</f>
        <v>18</v>
      </c>
      <c r="M54" s="138">
        <f t="shared" si="17"/>
        <v>0.16589999999999999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0.17606666666666665</v>
      </c>
      <c r="E55" s="131"/>
      <c r="F55" s="124">
        <f t="shared" si="18"/>
        <v>3</v>
      </c>
      <c r="G55" s="138">
        <f t="shared" si="15"/>
        <v>0.14220000000000002</v>
      </c>
      <c r="H55" s="131"/>
      <c r="I55" s="124">
        <f t="shared" si="19"/>
        <v>11</v>
      </c>
      <c r="J55" s="138">
        <f t="shared" si="16"/>
        <v>0.19096666666666662</v>
      </c>
      <c r="K55" s="131"/>
      <c r="L55" s="124">
        <f t="shared" si="20"/>
        <v>19</v>
      </c>
      <c r="M55" s="138">
        <f t="shared" si="17"/>
        <v>0.21176666666666666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0.25443333333333334</v>
      </c>
      <c r="E56" s="131"/>
      <c r="F56" s="124">
        <f t="shared" si="18"/>
        <v>4</v>
      </c>
      <c r="G56" s="138">
        <f t="shared" si="15"/>
        <v>0.20056666666666662</v>
      </c>
      <c r="H56" s="131"/>
      <c r="I56" s="124">
        <f t="shared" si="19"/>
        <v>12</v>
      </c>
      <c r="J56" s="138">
        <f t="shared" si="16"/>
        <v>0.16603333333333331</v>
      </c>
      <c r="K56" s="131"/>
      <c r="L56" s="124">
        <f t="shared" si="20"/>
        <v>20</v>
      </c>
      <c r="M56" s="138">
        <f t="shared" si="17"/>
        <v>0.14783333333333332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0.33866666666666667</v>
      </c>
      <c r="E57" s="131"/>
      <c r="F57" s="124">
        <f t="shared" si="18"/>
        <v>5</v>
      </c>
      <c r="G57" s="138">
        <f t="shared" si="15"/>
        <v>0.21179999999999999</v>
      </c>
      <c r="H57" s="131"/>
      <c r="I57" s="124">
        <f t="shared" si="19"/>
        <v>13</v>
      </c>
      <c r="J57" s="138">
        <f t="shared" si="16"/>
        <v>0.1477</v>
      </c>
      <c r="K57" s="131"/>
      <c r="L57" s="124">
        <f t="shared" si="20"/>
        <v>21</v>
      </c>
      <c r="M57" s="138">
        <f t="shared" si="17"/>
        <v>0.1868333333333333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24">
        <f t="shared" si="18"/>
        <v>6</v>
      </c>
      <c r="G58" s="138">
        <f t="shared" si="15"/>
        <v>0.16306666666666664</v>
      </c>
      <c r="H58" s="131"/>
      <c r="I58" s="124">
        <f t="shared" si="19"/>
        <v>14</v>
      </c>
      <c r="J58" s="138">
        <f t="shared" si="16"/>
        <v>0.16889999999999999</v>
      </c>
      <c r="K58" s="131"/>
      <c r="L58" s="124">
        <f t="shared" si="20"/>
        <v>22</v>
      </c>
      <c r="M58" s="138">
        <f t="shared" si="17"/>
        <v>0.10433333333333333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24">
        <f t="shared" si="18"/>
        <v>7</v>
      </c>
      <c r="G59" s="138">
        <f t="shared" si="15"/>
        <v>0.15659999999999999</v>
      </c>
      <c r="H59" s="131"/>
      <c r="I59" s="124">
        <f t="shared" si="19"/>
        <v>15</v>
      </c>
      <c r="J59" s="138">
        <f t="shared" si="16"/>
        <v>0.17239999999999997</v>
      </c>
      <c r="K59" s="131"/>
      <c r="L59" s="124">
        <f t="shared" si="20"/>
        <v>23</v>
      </c>
      <c r="M59" s="138">
        <f t="shared" si="17"/>
        <v>0.19940000000000002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8</v>
      </c>
      <c r="G60" s="140">
        <f t="shared" si="15"/>
        <v>0.19843333333333329</v>
      </c>
      <c r="H60" s="133"/>
      <c r="I60" s="129">
        <f t="shared" si="19"/>
        <v>16</v>
      </c>
      <c r="J60" s="140">
        <f t="shared" si="16"/>
        <v>0.26450000000000001</v>
      </c>
      <c r="K60" s="133"/>
      <c r="L60" s="129">
        <f t="shared" si="20"/>
        <v>24</v>
      </c>
      <c r="M60" s="140">
        <f t="shared" si="17"/>
        <v>0.15083333333333332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68" t="s">
        <v>41</v>
      </c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1.1000000000000001E-3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1.5E-3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07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07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61" t="s">
        <v>42</v>
      </c>
      <c r="C84" s="262"/>
      <c r="D84" s="262"/>
      <c r="E84" s="262"/>
      <c r="F84" s="262"/>
      <c r="G84" s="262"/>
      <c r="H84" s="262"/>
      <c r="I84" s="262"/>
      <c r="J84" s="26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50"/>
      <c r="E85" s="201" t="s">
        <v>118</v>
      </c>
      <c r="F85" s="201" t="s">
        <v>142</v>
      </c>
      <c r="G85" s="109" t="s">
        <v>11</v>
      </c>
      <c r="I85" s="164"/>
      <c r="J85" s="164"/>
      <c r="L85" s="50"/>
      <c r="N85" s="50"/>
    </row>
    <row r="86" spans="1:18" x14ac:dyDescent="0.25">
      <c r="A86" s="95"/>
      <c r="B86" s="110">
        <v>0</v>
      </c>
      <c r="C86" s="48">
        <f>(D53-$L$68)/$L$67</f>
        <v>-1.3636363636363635</v>
      </c>
      <c r="D86" s="111"/>
      <c r="E86" s="3" t="str">
        <f>Data!D9</f>
        <v>WinterTP1-3</v>
      </c>
      <c r="F86" s="171">
        <v>1</v>
      </c>
      <c r="G86" s="48">
        <f t="shared" ref="G86:G93" si="21">(G53-$L$68)/$L$67</f>
        <v>184.90909090909088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76.030303030303031</v>
      </c>
      <c r="D87" s="111"/>
      <c r="E87" s="3" t="str">
        <f>Data!D10</f>
        <v>WinterTP1-3</v>
      </c>
      <c r="F87" s="171">
        <v>2</v>
      </c>
      <c r="G87" s="48">
        <f t="shared" si="21"/>
        <v>202.30303030303025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158.69696969696966</v>
      </c>
      <c r="D88" s="111"/>
      <c r="E88" s="3" t="str">
        <f>Data!D11</f>
        <v>WinterTP1-3</v>
      </c>
      <c r="F88" s="171">
        <v>3</v>
      </c>
      <c r="G88" s="48">
        <f t="shared" si="21"/>
        <v>127.90909090909092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229.93939393939394</v>
      </c>
      <c r="D89" s="111"/>
      <c r="E89" s="3" t="str">
        <f>Data!D12</f>
        <v>WinterTP1-3</v>
      </c>
      <c r="F89" s="171">
        <v>4</v>
      </c>
      <c r="G89" s="48">
        <f t="shared" si="21"/>
        <v>180.96969696969691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306.5151515151515</v>
      </c>
      <c r="D90" s="111"/>
      <c r="E90" s="3" t="str">
        <f>Data!D13</f>
        <v>WinterTP1-3</v>
      </c>
      <c r="F90" s="171">
        <v>5</v>
      </c>
      <c r="G90" s="48">
        <f t="shared" si="21"/>
        <v>191.18181818181816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 t="str">
        <f>Data!D14</f>
        <v>WinterTP1-3</v>
      </c>
      <c r="F91" s="171">
        <v>6</v>
      </c>
      <c r="G91" s="48">
        <f t="shared" si="21"/>
        <v>146.87878787878785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 t="str">
        <f>Data!D15</f>
        <v>WinterTP1-3</v>
      </c>
      <c r="F92" s="171">
        <v>7</v>
      </c>
      <c r="G92" s="48">
        <f t="shared" si="21"/>
        <v>140.99999999999997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 t="str">
        <f>Data!D16</f>
        <v>WinterTP1-3</v>
      </c>
      <c r="F93" s="171">
        <v>8</v>
      </c>
      <c r="G93" s="48">
        <f t="shared" si="21"/>
        <v>179.03030303030297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 t="str">
        <f>Data!D17</f>
        <v>WinterTP1-3</v>
      </c>
      <c r="F94" s="171">
        <v>9</v>
      </c>
      <c r="G94" s="48">
        <f t="shared" ref="G94:G101" si="22">(J53-$L$68)/$L$67</f>
        <v>192.93939393939394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 t="str">
        <f>Data!D18</f>
        <v>WinterTP1-3</v>
      </c>
      <c r="F95" s="171">
        <v>10</v>
      </c>
      <c r="G95" s="48">
        <f t="shared" si="22"/>
        <v>140.36363636363635</v>
      </c>
      <c r="I95" s="113"/>
      <c r="J95" s="113"/>
      <c r="L95" s="18"/>
      <c r="N95" s="18"/>
    </row>
    <row r="96" spans="1:18" x14ac:dyDescent="0.25">
      <c r="A96" s="95"/>
      <c r="E96" s="3" t="str">
        <f>Data!D19</f>
        <v>WinterTP1-3</v>
      </c>
      <c r="F96" s="171">
        <v>11</v>
      </c>
      <c r="G96" s="48">
        <f t="shared" si="22"/>
        <v>172.24242424242419</v>
      </c>
      <c r="I96" s="113"/>
      <c r="J96" s="113"/>
    </row>
    <row r="97" spans="1:10" x14ac:dyDescent="0.25">
      <c r="E97" s="3" t="str">
        <f>Data!D20</f>
        <v>WinterTP1-3</v>
      </c>
      <c r="F97" s="171">
        <v>12</v>
      </c>
      <c r="G97" s="48">
        <f t="shared" si="22"/>
        <v>149.57575757575754</v>
      </c>
      <c r="I97" s="113"/>
      <c r="J97" s="113"/>
    </row>
    <row r="98" spans="1:10" x14ac:dyDescent="0.25">
      <c r="E98" s="3" t="str">
        <f>Data!D21</f>
        <v>WinterTP1-3</v>
      </c>
      <c r="F98" s="171">
        <v>13</v>
      </c>
      <c r="G98" s="48">
        <f t="shared" si="22"/>
        <v>132.90909090909091</v>
      </c>
    </row>
    <row r="99" spans="1:10" x14ac:dyDescent="0.25">
      <c r="E99" s="3" t="str">
        <f>Data!D22</f>
        <v>WinterTP1-3</v>
      </c>
      <c r="F99" s="171">
        <v>14</v>
      </c>
      <c r="G99" s="48">
        <f t="shared" si="22"/>
        <v>152.18181818181816</v>
      </c>
    </row>
    <row r="100" spans="1:10" x14ac:dyDescent="0.25">
      <c r="E100" s="3" t="str">
        <f>Data!D23</f>
        <v>WinterTP1-3</v>
      </c>
      <c r="F100" s="171">
        <v>15</v>
      </c>
      <c r="G100" s="48">
        <f t="shared" si="22"/>
        <v>155.36363636363632</v>
      </c>
    </row>
    <row r="101" spans="1:10" x14ac:dyDescent="0.25">
      <c r="E101" s="3">
        <f>Data!D24</f>
        <v>0</v>
      </c>
      <c r="F101" s="171">
        <v>16</v>
      </c>
      <c r="G101" s="48">
        <f t="shared" si="22"/>
        <v>239.09090909090909</v>
      </c>
    </row>
    <row r="102" spans="1:10" x14ac:dyDescent="0.25">
      <c r="E102" s="3" t="str">
        <f>Data!D25</f>
        <v>WinterTP1-3</v>
      </c>
      <c r="F102" s="171">
        <v>17</v>
      </c>
      <c r="G102" s="48">
        <f t="shared" ref="G102:G109" si="23">(M53-$L$68)/$L$67</f>
        <v>171.84848484848484</v>
      </c>
    </row>
    <row r="103" spans="1:10" x14ac:dyDescent="0.25">
      <c r="E103" s="3" t="str">
        <f>Data!D26</f>
        <v>WinterTP1-3</v>
      </c>
      <c r="F103" s="171">
        <v>18</v>
      </c>
      <c r="G103" s="48">
        <f t="shared" si="23"/>
        <v>149.45454545454544</v>
      </c>
    </row>
    <row r="104" spans="1:10" x14ac:dyDescent="0.25">
      <c r="E104" s="3" t="str">
        <f>Data!D27</f>
        <v>WinterTP1-3</v>
      </c>
      <c r="F104" s="171">
        <v>19</v>
      </c>
      <c r="G104" s="48">
        <f t="shared" si="23"/>
        <v>191.15151515151513</v>
      </c>
    </row>
    <row r="105" spans="1:10" x14ac:dyDescent="0.25">
      <c r="E105" s="3" t="str">
        <f>Data!D28</f>
        <v>WinterTP1-3</v>
      </c>
      <c r="F105" s="171">
        <v>20</v>
      </c>
      <c r="G105" s="48">
        <f t="shared" si="23"/>
        <v>133.030303030303</v>
      </c>
    </row>
    <row r="106" spans="1:10" x14ac:dyDescent="0.25">
      <c r="E106" s="3" t="str">
        <f>Data!D29</f>
        <v>WinterTP1-3</v>
      </c>
      <c r="F106" s="171">
        <v>21</v>
      </c>
      <c r="G106" s="48">
        <f t="shared" si="23"/>
        <v>168.48484848484844</v>
      </c>
    </row>
    <row r="107" spans="1:10" x14ac:dyDescent="0.25">
      <c r="E107" s="3" t="str">
        <f>Data!D30</f>
        <v>WinterTP1-3</v>
      </c>
      <c r="F107" s="171">
        <v>22</v>
      </c>
      <c r="G107" s="48">
        <f t="shared" si="23"/>
        <v>93.484848484848484</v>
      </c>
    </row>
    <row r="108" spans="1:10" x14ac:dyDescent="0.25">
      <c r="E108" s="3" t="str">
        <f>Data!D31</f>
        <v>WinterTP1-3</v>
      </c>
      <c r="F108" s="171">
        <v>23</v>
      </c>
      <c r="G108" s="48">
        <f t="shared" si="23"/>
        <v>179.90909090909091</v>
      </c>
    </row>
    <row r="109" spans="1:10" x14ac:dyDescent="0.25">
      <c r="E109" s="3" t="str">
        <f>Data!D32</f>
        <v>WinterTP1-3</v>
      </c>
      <c r="F109" s="171">
        <v>24</v>
      </c>
      <c r="G109" s="48">
        <f t="shared" si="23"/>
        <v>135.75757575757572</v>
      </c>
    </row>
    <row r="110" spans="1:10" x14ac:dyDescent="0.25">
      <c r="F110" s="171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84:J84"/>
    <mergeCell ref="B49:N49"/>
    <mergeCell ref="B62:N62"/>
    <mergeCell ref="B36:N36"/>
    <mergeCell ref="C38:E38"/>
    <mergeCell ref="F38:H38"/>
    <mergeCell ref="I38:K38"/>
    <mergeCell ref="L38:N38"/>
    <mergeCell ref="D25:O25"/>
    <mergeCell ref="B10:N10"/>
    <mergeCell ref="D12:F12"/>
    <mergeCell ref="G12:I12"/>
    <mergeCell ref="J12:L12"/>
    <mergeCell ref="M12:O12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9"/>
  <sheetViews>
    <sheetView workbookViewId="0">
      <selection activeCell="L69" sqref="L69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88"/>
      <c r="C5" s="6"/>
      <c r="J5" s="2" t="s">
        <v>132</v>
      </c>
    </row>
    <row r="6" spans="1:25" x14ac:dyDescent="0.25">
      <c r="A6" s="2" t="s">
        <v>5</v>
      </c>
      <c r="B6" s="189"/>
      <c r="C6" s="204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x14ac:dyDescent="0.25">
      <c r="A10" s="2" t="s">
        <v>23</v>
      </c>
      <c r="B10" s="274" t="s">
        <v>43</v>
      </c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thickBot="1" x14ac:dyDescent="0.3">
      <c r="A11" s="2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thickBot="1" x14ac:dyDescent="0.3">
      <c r="B12" s="18"/>
      <c r="C12" s="192"/>
      <c r="D12" s="264" t="s">
        <v>39</v>
      </c>
      <c r="E12" s="257"/>
      <c r="F12" s="257"/>
      <c r="G12" s="257" t="s">
        <v>20</v>
      </c>
      <c r="H12" s="257"/>
      <c r="I12" s="257"/>
      <c r="J12" s="257" t="s">
        <v>20</v>
      </c>
      <c r="K12" s="257"/>
      <c r="L12" s="257"/>
      <c r="M12" s="258" t="s">
        <v>20</v>
      </c>
      <c r="N12" s="259"/>
      <c r="O12" s="26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x14ac:dyDescent="0.25">
      <c r="B13" s="18"/>
      <c r="C13" s="41" t="s">
        <v>12</v>
      </c>
      <c r="D13" s="42">
        <v>0</v>
      </c>
      <c r="E13" s="43">
        <v>0</v>
      </c>
      <c r="F13" s="44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5">
        <v>33</v>
      </c>
      <c r="K13" s="17">
        <f t="shared" ref="K13:K20" si="2">J13</f>
        <v>33</v>
      </c>
      <c r="L13" s="46">
        <f t="shared" ref="L13:L20" si="3">J13</f>
        <v>33</v>
      </c>
      <c r="M13" s="17">
        <v>41</v>
      </c>
      <c r="N13" s="17">
        <f t="shared" ref="N13:N20" si="4">M13</f>
        <v>41</v>
      </c>
      <c r="O13" s="47">
        <f t="shared" ref="O13:O20" si="5">M13</f>
        <v>41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x14ac:dyDescent="0.25">
      <c r="B14" s="18"/>
      <c r="C14" s="51" t="s">
        <v>13</v>
      </c>
      <c r="D14" s="52">
        <v>75</v>
      </c>
      <c r="E14" s="53">
        <v>75</v>
      </c>
      <c r="F14" s="54">
        <v>75</v>
      </c>
      <c r="G14" s="31">
        <v>26</v>
      </c>
      <c r="H14" s="31">
        <f t="shared" si="0"/>
        <v>26</v>
      </c>
      <c r="I14" s="31">
        <f t="shared" si="1"/>
        <v>26</v>
      </c>
      <c r="J14" s="55">
        <v>34</v>
      </c>
      <c r="K14" s="31">
        <f t="shared" si="2"/>
        <v>34</v>
      </c>
      <c r="L14" s="56">
        <f t="shared" si="3"/>
        <v>34</v>
      </c>
      <c r="M14" s="31">
        <v>42</v>
      </c>
      <c r="N14" s="31">
        <f t="shared" si="4"/>
        <v>42</v>
      </c>
      <c r="O14" s="57">
        <f t="shared" si="5"/>
        <v>42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x14ac:dyDescent="0.25">
      <c r="B15" s="18"/>
      <c r="C15" s="58" t="s">
        <v>14</v>
      </c>
      <c r="D15" s="59">
        <v>150</v>
      </c>
      <c r="E15" s="48">
        <v>150</v>
      </c>
      <c r="F15" s="49">
        <v>150</v>
      </c>
      <c r="G15" s="15">
        <v>27</v>
      </c>
      <c r="H15" s="15">
        <f t="shared" si="0"/>
        <v>27</v>
      </c>
      <c r="I15" s="15">
        <f t="shared" si="1"/>
        <v>27</v>
      </c>
      <c r="J15" s="25">
        <v>35</v>
      </c>
      <c r="K15" s="15">
        <f t="shared" si="2"/>
        <v>35</v>
      </c>
      <c r="L15" s="60">
        <f t="shared" si="3"/>
        <v>35</v>
      </c>
      <c r="M15" s="15">
        <v>43</v>
      </c>
      <c r="N15" s="15">
        <f t="shared" si="4"/>
        <v>43</v>
      </c>
      <c r="O15" s="61">
        <f t="shared" si="5"/>
        <v>43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x14ac:dyDescent="0.25">
      <c r="B16" s="18"/>
      <c r="C16" s="51" t="s">
        <v>15</v>
      </c>
      <c r="D16" s="52">
        <v>225</v>
      </c>
      <c r="E16" s="53">
        <v>225</v>
      </c>
      <c r="F16" s="54">
        <v>225</v>
      </c>
      <c r="G16" s="31">
        <v>28</v>
      </c>
      <c r="H16" s="31">
        <f t="shared" si="0"/>
        <v>28</v>
      </c>
      <c r="I16" s="31">
        <f t="shared" si="1"/>
        <v>28</v>
      </c>
      <c r="J16" s="55">
        <v>36</v>
      </c>
      <c r="K16" s="31">
        <f t="shared" si="2"/>
        <v>36</v>
      </c>
      <c r="L16" s="56">
        <f t="shared" si="3"/>
        <v>36</v>
      </c>
      <c r="M16" s="31">
        <v>44</v>
      </c>
      <c r="N16" s="31">
        <f t="shared" si="4"/>
        <v>44</v>
      </c>
      <c r="O16" s="57">
        <f t="shared" si="5"/>
        <v>44</v>
      </c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5">
      <c r="B17" s="18"/>
      <c r="C17" s="58" t="s">
        <v>16</v>
      </c>
      <c r="D17" s="59">
        <v>300</v>
      </c>
      <c r="E17" s="48">
        <v>300</v>
      </c>
      <c r="F17" s="49">
        <v>300</v>
      </c>
      <c r="G17" s="15">
        <v>29</v>
      </c>
      <c r="H17" s="15">
        <f t="shared" si="0"/>
        <v>29</v>
      </c>
      <c r="I17" s="15">
        <f t="shared" si="1"/>
        <v>29</v>
      </c>
      <c r="J17" s="25">
        <v>37</v>
      </c>
      <c r="K17" s="15">
        <f t="shared" si="2"/>
        <v>37</v>
      </c>
      <c r="L17" s="60">
        <f t="shared" si="3"/>
        <v>37</v>
      </c>
      <c r="M17" s="15">
        <v>45</v>
      </c>
      <c r="N17" s="15">
        <f t="shared" si="4"/>
        <v>45</v>
      </c>
      <c r="O17" s="61">
        <f t="shared" si="5"/>
        <v>45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x14ac:dyDescent="0.25">
      <c r="B18" s="18"/>
      <c r="C18" s="51" t="s">
        <v>17</v>
      </c>
      <c r="D18" s="62"/>
      <c r="E18" s="63"/>
      <c r="F18" s="64"/>
      <c r="G18" s="31">
        <v>30</v>
      </c>
      <c r="H18" s="31">
        <f t="shared" si="0"/>
        <v>30</v>
      </c>
      <c r="I18" s="31">
        <f t="shared" si="1"/>
        <v>30</v>
      </c>
      <c r="J18" s="55">
        <v>38</v>
      </c>
      <c r="K18" s="31">
        <f t="shared" si="2"/>
        <v>38</v>
      </c>
      <c r="L18" s="56">
        <f t="shared" si="3"/>
        <v>38</v>
      </c>
      <c r="M18" s="31">
        <v>46</v>
      </c>
      <c r="N18" s="31">
        <f t="shared" si="4"/>
        <v>46</v>
      </c>
      <c r="O18" s="57">
        <f t="shared" si="5"/>
        <v>46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x14ac:dyDescent="0.25">
      <c r="B19" s="18"/>
      <c r="C19" s="58" t="s">
        <v>18</v>
      </c>
      <c r="D19" s="65"/>
      <c r="E19" s="66"/>
      <c r="F19" s="67"/>
      <c r="G19" s="15">
        <v>31</v>
      </c>
      <c r="H19" s="15">
        <f t="shared" si="0"/>
        <v>31</v>
      </c>
      <c r="I19" s="15">
        <f t="shared" si="1"/>
        <v>31</v>
      </c>
      <c r="J19" s="25">
        <v>39</v>
      </c>
      <c r="K19" s="15">
        <f t="shared" si="2"/>
        <v>39</v>
      </c>
      <c r="L19" s="60">
        <f t="shared" si="3"/>
        <v>39</v>
      </c>
      <c r="M19" s="15">
        <v>47</v>
      </c>
      <c r="N19" s="15">
        <f t="shared" si="4"/>
        <v>47</v>
      </c>
      <c r="O19" s="61">
        <f t="shared" si="5"/>
        <v>47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thickBot="1" x14ac:dyDescent="0.3">
      <c r="B20" s="18"/>
      <c r="C20" s="68" t="s">
        <v>19</v>
      </c>
      <c r="D20" s="69"/>
      <c r="E20" s="70"/>
      <c r="F20" s="71"/>
      <c r="G20" s="19">
        <v>32</v>
      </c>
      <c r="H20" s="19">
        <f t="shared" si="0"/>
        <v>32</v>
      </c>
      <c r="I20" s="19">
        <f t="shared" si="1"/>
        <v>32</v>
      </c>
      <c r="J20" s="72">
        <v>40</v>
      </c>
      <c r="K20" s="19">
        <f t="shared" si="2"/>
        <v>40</v>
      </c>
      <c r="L20" s="73">
        <f t="shared" si="3"/>
        <v>40</v>
      </c>
      <c r="M20" s="19">
        <v>48</v>
      </c>
      <c r="N20" s="19">
        <f t="shared" si="4"/>
        <v>48</v>
      </c>
      <c r="O20" s="74">
        <f t="shared" si="5"/>
        <v>48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x14ac:dyDescent="0.25">
      <c r="A22" s="2" t="s">
        <v>25</v>
      </c>
      <c r="B22" s="39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thickBot="1" x14ac:dyDescent="0.3">
      <c r="B25" s="18"/>
      <c r="C25" s="18"/>
      <c r="D25" s="261" t="s">
        <v>44</v>
      </c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thickBot="1" x14ac:dyDescent="0.3">
      <c r="B26" s="75"/>
      <c r="C26" s="18" t="s">
        <v>206</v>
      </c>
      <c r="D26" s="76">
        <v>1</v>
      </c>
      <c r="E26" s="14">
        <v>2</v>
      </c>
      <c r="F26" s="14">
        <v>3</v>
      </c>
      <c r="G26" s="77">
        <v>4</v>
      </c>
      <c r="H26" s="14">
        <v>5</v>
      </c>
      <c r="I26" s="78">
        <v>6</v>
      </c>
      <c r="J26" s="14">
        <v>7</v>
      </c>
      <c r="K26" s="14">
        <v>8</v>
      </c>
      <c r="L26" s="14">
        <v>9</v>
      </c>
      <c r="M26" s="77">
        <v>10</v>
      </c>
      <c r="N26" s="14">
        <v>11</v>
      </c>
      <c r="O26" s="79">
        <v>12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x14ac:dyDescent="0.25">
      <c r="B27" s="18"/>
      <c r="C27" s="18">
        <v>21.2</v>
      </c>
      <c r="D27" s="142">
        <v>6.7400000000000002E-2</v>
      </c>
      <c r="E27" s="143">
        <v>6.54E-2</v>
      </c>
      <c r="F27" s="143">
        <v>6.5000000000000002E-2</v>
      </c>
      <c r="G27" s="144">
        <v>0.26910000000000001</v>
      </c>
      <c r="H27" s="143">
        <v>0.24759999999999999</v>
      </c>
      <c r="I27" s="29">
        <v>0.25629999999999997</v>
      </c>
      <c r="J27" s="143">
        <v>0.27239999999999998</v>
      </c>
      <c r="K27" s="143">
        <v>0.25609999999999999</v>
      </c>
      <c r="L27" s="143">
        <v>0.25369999999999998</v>
      </c>
      <c r="M27" s="144">
        <v>0.24110000000000001</v>
      </c>
      <c r="N27" s="143">
        <v>0.22509999999999999</v>
      </c>
      <c r="O27" s="23">
        <v>0.22670000000000001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x14ac:dyDescent="0.25">
      <c r="B28" s="18"/>
      <c r="C28" s="18"/>
      <c r="D28" s="145">
        <v>0.16089999999999999</v>
      </c>
      <c r="E28" s="146">
        <v>0.1517</v>
      </c>
      <c r="F28" s="146">
        <v>0.1502</v>
      </c>
      <c r="G28" s="147">
        <v>0.29730000000000001</v>
      </c>
      <c r="H28" s="146">
        <v>0.27679999999999999</v>
      </c>
      <c r="I28" s="28">
        <v>0.28120000000000001</v>
      </c>
      <c r="J28" s="146">
        <v>0.23530000000000001</v>
      </c>
      <c r="K28" s="146">
        <v>0.22170000000000001</v>
      </c>
      <c r="L28" s="146">
        <v>0.22289999999999999</v>
      </c>
      <c r="M28" s="147">
        <v>0.25290000000000001</v>
      </c>
      <c r="N28" s="146">
        <v>0.245</v>
      </c>
      <c r="O28" s="21">
        <v>0.25409999999999999</v>
      </c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x14ac:dyDescent="0.25">
      <c r="B29" s="18"/>
      <c r="C29" s="18"/>
      <c r="D29" s="148">
        <v>0.24890000000000001</v>
      </c>
      <c r="E29" s="149">
        <v>0.2346</v>
      </c>
      <c r="F29" s="149">
        <v>0.2407</v>
      </c>
      <c r="G29" s="150">
        <v>0.2747</v>
      </c>
      <c r="H29" s="149">
        <v>0.26240000000000002</v>
      </c>
      <c r="I29" s="151">
        <v>0.26079999999999998</v>
      </c>
      <c r="J29" s="149">
        <v>0.27810000000000001</v>
      </c>
      <c r="K29" s="149">
        <v>0.24490000000000001</v>
      </c>
      <c r="L29" s="149">
        <v>0.25969999999999999</v>
      </c>
      <c r="M29" s="150">
        <v>0.25190000000000001</v>
      </c>
      <c r="N29" s="149">
        <v>0.2326</v>
      </c>
      <c r="O29" s="152">
        <v>0.2354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x14ac:dyDescent="0.25">
      <c r="B30" s="18"/>
      <c r="C30" s="18"/>
      <c r="D30" s="145">
        <v>0.33560000000000001</v>
      </c>
      <c r="E30" s="146">
        <v>0.31540000000000001</v>
      </c>
      <c r="F30" s="146">
        <v>0.3211</v>
      </c>
      <c r="G30" s="147">
        <v>0.2883</v>
      </c>
      <c r="H30" s="146">
        <v>0.25679999999999997</v>
      </c>
      <c r="I30" s="28">
        <v>0.2666</v>
      </c>
      <c r="J30" s="146">
        <v>0.25030000000000002</v>
      </c>
      <c r="K30" s="146">
        <v>0.2349</v>
      </c>
      <c r="L30" s="146">
        <v>0.2359</v>
      </c>
      <c r="M30" s="147">
        <v>0.27750000000000002</v>
      </c>
      <c r="N30" s="146">
        <v>0.26050000000000001</v>
      </c>
      <c r="O30" s="21">
        <v>0.2611</v>
      </c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x14ac:dyDescent="0.25">
      <c r="B31" s="18"/>
      <c r="C31" s="18"/>
      <c r="D31" s="148">
        <v>0.39360000000000001</v>
      </c>
      <c r="E31" s="149">
        <v>0.40450000000000003</v>
      </c>
      <c r="F31" s="149">
        <v>0.4123</v>
      </c>
      <c r="G31" s="150">
        <v>0.28029999999999999</v>
      </c>
      <c r="H31" s="149">
        <v>0.25209999999999999</v>
      </c>
      <c r="I31" s="151">
        <v>0.2576</v>
      </c>
      <c r="J31" s="149">
        <v>0.22450000000000001</v>
      </c>
      <c r="K31" s="149">
        <v>0.2152</v>
      </c>
      <c r="L31" s="149">
        <v>0.21829999999999999</v>
      </c>
      <c r="M31" s="150">
        <v>0.28860000000000002</v>
      </c>
      <c r="N31" s="149">
        <v>0.26619999999999999</v>
      </c>
      <c r="O31" s="152">
        <v>0.27089999999999997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x14ac:dyDescent="0.25">
      <c r="A32" s="2"/>
      <c r="B32" s="18"/>
      <c r="C32" s="18"/>
      <c r="D32" s="145">
        <v>6.6699999999999995E-2</v>
      </c>
      <c r="E32" s="146">
        <v>6.4399999999999999E-2</v>
      </c>
      <c r="F32" s="146">
        <v>6.4899999999999999E-2</v>
      </c>
      <c r="G32" s="147">
        <v>0.2636</v>
      </c>
      <c r="H32" s="146">
        <v>0.24030000000000001</v>
      </c>
      <c r="I32" s="28">
        <v>0.24540000000000001</v>
      </c>
      <c r="J32" s="146">
        <v>0.24099999999999999</v>
      </c>
      <c r="K32" s="146">
        <v>0.2301</v>
      </c>
      <c r="L32" s="146">
        <v>0.2356</v>
      </c>
      <c r="M32" s="147">
        <v>0.1426</v>
      </c>
      <c r="N32" s="146">
        <v>0.1353</v>
      </c>
      <c r="O32" s="21">
        <v>0.1351</v>
      </c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x14ac:dyDescent="0.25">
      <c r="A33" s="89"/>
      <c r="B33" s="18"/>
      <c r="C33" s="18"/>
      <c r="D33" s="148">
        <v>6.5600000000000006E-2</v>
      </c>
      <c r="E33" s="149">
        <v>6.3899999999999998E-2</v>
      </c>
      <c r="F33" s="149">
        <v>6.7900000000000002E-2</v>
      </c>
      <c r="G33" s="150">
        <v>0.19309999999999999</v>
      </c>
      <c r="H33" s="149">
        <v>0.1721</v>
      </c>
      <c r="I33" s="151">
        <v>0.17180000000000001</v>
      </c>
      <c r="J33" s="149">
        <v>0.26840000000000003</v>
      </c>
      <c r="K33" s="149">
        <v>0.251</v>
      </c>
      <c r="L33" s="149">
        <v>0.23780000000000001</v>
      </c>
      <c r="M33" s="150">
        <v>0.23849999999999999</v>
      </c>
      <c r="N33" s="149">
        <v>0.223</v>
      </c>
      <c r="O33" s="152">
        <v>0.2263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thickBot="1" x14ac:dyDescent="0.3">
      <c r="A34" s="89"/>
      <c r="B34" s="18"/>
      <c r="C34" s="18"/>
      <c r="D34" s="153">
        <v>6.6199999999999995E-2</v>
      </c>
      <c r="E34" s="154">
        <v>6.4799999999999996E-2</v>
      </c>
      <c r="F34" s="154">
        <v>6.4299999999999996E-2</v>
      </c>
      <c r="G34" s="233"/>
      <c r="H34" s="154">
        <v>0.33839999999999998</v>
      </c>
      <c r="I34" s="156">
        <v>0.34389999999999998</v>
      </c>
      <c r="J34" s="154">
        <v>0.30420000000000003</v>
      </c>
      <c r="K34" s="154">
        <v>0.28460000000000002</v>
      </c>
      <c r="L34" s="154">
        <v>0.30230000000000001</v>
      </c>
      <c r="M34" s="233"/>
      <c r="N34" s="154">
        <v>0.38030000000000003</v>
      </c>
      <c r="O34" s="157">
        <v>0.38240000000000002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x14ac:dyDescent="0.25">
      <c r="A36" s="2" t="s">
        <v>27</v>
      </c>
      <c r="B36" s="268" t="s">
        <v>40</v>
      </c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</row>
    <row r="37" spans="1:25" x14ac:dyDescent="0.25">
      <c r="A37" s="2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25" x14ac:dyDescent="0.25">
      <c r="A38" s="36"/>
      <c r="B38" s="98"/>
      <c r="C38" s="265" t="s">
        <v>28</v>
      </c>
      <c r="D38" s="266"/>
      <c r="E38" s="267"/>
      <c r="F38" s="265" t="s">
        <v>29</v>
      </c>
      <c r="G38" s="266"/>
      <c r="H38" s="267"/>
      <c r="I38" s="265" t="s">
        <v>30</v>
      </c>
      <c r="J38" s="266"/>
      <c r="K38" s="267"/>
      <c r="L38" s="265" t="s">
        <v>31</v>
      </c>
      <c r="M38" s="266"/>
      <c r="N38" s="267"/>
    </row>
    <row r="39" spans="1:25" x14ac:dyDescent="0.25">
      <c r="A39" s="36"/>
      <c r="B39" s="98"/>
      <c r="C39" s="116" t="s">
        <v>3</v>
      </c>
      <c r="D39" s="117" t="s">
        <v>4</v>
      </c>
      <c r="E39" s="195" t="s">
        <v>7</v>
      </c>
      <c r="F39" s="193" t="s">
        <v>20</v>
      </c>
      <c r="G39" s="194" t="s">
        <v>4</v>
      </c>
      <c r="H39" s="195" t="s">
        <v>7</v>
      </c>
      <c r="I39" s="193" t="s">
        <v>20</v>
      </c>
      <c r="J39" s="194" t="s">
        <v>4</v>
      </c>
      <c r="K39" s="195" t="s">
        <v>7</v>
      </c>
      <c r="L39" s="193" t="s">
        <v>20</v>
      </c>
      <c r="M39" s="194" t="s">
        <v>4</v>
      </c>
      <c r="N39" s="195" t="s">
        <v>7</v>
      </c>
    </row>
    <row r="40" spans="1:25" x14ac:dyDescent="0.25">
      <c r="A40" s="36"/>
      <c r="B40" s="16"/>
      <c r="C40" s="121">
        <v>0</v>
      </c>
      <c r="D40" s="138">
        <f>AVERAGE(D27:F27)</f>
        <v>6.593333333333333E-2</v>
      </c>
      <c r="E40" s="139">
        <f>STDEV(D27:F27)</f>
        <v>1.2858201014657275E-3</v>
      </c>
      <c r="F40" s="198">
        <f t="shared" ref="F40:F47" si="6">G13</f>
        <v>25</v>
      </c>
      <c r="G40" s="138">
        <f t="shared" ref="G40:G47" si="7">AVERAGE(G27:I27)</f>
        <v>0.25766666666666665</v>
      </c>
      <c r="H40" s="139">
        <f t="shared" ref="H40:H47" si="8">STDEV(G27:I27)</f>
        <v>1.0814958776312259E-2</v>
      </c>
      <c r="I40" s="198">
        <f t="shared" ref="I40:I47" si="9">J13</f>
        <v>33</v>
      </c>
      <c r="J40" s="138">
        <f t="shared" ref="J40:J47" si="10">AVERAGE(J27:L27)</f>
        <v>0.26073333333333332</v>
      </c>
      <c r="K40" s="139">
        <f t="shared" ref="K40:K47" si="11">STDEV(J27:L27)</f>
        <v>1.0174641680832461E-2</v>
      </c>
      <c r="L40" s="198">
        <f t="shared" ref="L40:L47" si="12">M13</f>
        <v>41</v>
      </c>
      <c r="M40" s="138">
        <f t="shared" ref="M40:M47" si="13">AVERAGE(M27:O27)</f>
        <v>0.23096666666666668</v>
      </c>
      <c r="N40" s="139">
        <f t="shared" ref="N40:N47" si="14">STDEV(M27:O27)</f>
        <v>8.8121128756577672E-3</v>
      </c>
    </row>
    <row r="41" spans="1:25" x14ac:dyDescent="0.25">
      <c r="A41" s="36"/>
      <c r="B41" s="16"/>
      <c r="C41" s="121">
        <v>75</v>
      </c>
      <c r="D41" s="138">
        <f>AVERAGE(D28:F28)</f>
        <v>0.15426666666666666</v>
      </c>
      <c r="E41" s="139">
        <f>STDEV(D28:F28)</f>
        <v>5.7933870346571223E-3</v>
      </c>
      <c r="F41" s="198">
        <f t="shared" si="6"/>
        <v>26</v>
      </c>
      <c r="G41" s="138">
        <f t="shared" si="7"/>
        <v>0.28510000000000002</v>
      </c>
      <c r="H41" s="139">
        <f t="shared" si="8"/>
        <v>1.0792126759818945E-2</v>
      </c>
      <c r="I41" s="198">
        <f t="shared" si="9"/>
        <v>34</v>
      </c>
      <c r="J41" s="138">
        <f t="shared" si="10"/>
        <v>0.22663333333333333</v>
      </c>
      <c r="K41" s="139">
        <f t="shared" si="11"/>
        <v>7.529497548530939E-3</v>
      </c>
      <c r="L41" s="198">
        <f t="shared" si="12"/>
        <v>42</v>
      </c>
      <c r="M41" s="138">
        <f t="shared" si="13"/>
        <v>0.25066666666666665</v>
      </c>
      <c r="N41" s="139">
        <f t="shared" si="14"/>
        <v>4.9440199568097781E-3</v>
      </c>
    </row>
    <row r="42" spans="1:25" x14ac:dyDescent="0.25">
      <c r="A42" s="36"/>
      <c r="B42" s="16"/>
      <c r="C42" s="121">
        <v>150</v>
      </c>
      <c r="D42" s="138">
        <f>AVERAGE(D29:F29)</f>
        <v>0.24140000000000003</v>
      </c>
      <c r="E42" s="139">
        <f>STDEV(D29:F29)</f>
        <v>7.1756532803640988E-3</v>
      </c>
      <c r="F42" s="198">
        <f t="shared" si="6"/>
        <v>27</v>
      </c>
      <c r="G42" s="138">
        <f t="shared" si="7"/>
        <v>0.26596666666666668</v>
      </c>
      <c r="H42" s="139">
        <f t="shared" si="8"/>
        <v>7.6054804801099427E-3</v>
      </c>
      <c r="I42" s="198">
        <f t="shared" si="9"/>
        <v>35</v>
      </c>
      <c r="J42" s="138">
        <f t="shared" si="10"/>
        <v>0.26089999999999997</v>
      </c>
      <c r="K42" s="139">
        <f t="shared" si="11"/>
        <v>1.6632498309033437E-2</v>
      </c>
      <c r="L42" s="198">
        <f t="shared" si="12"/>
        <v>43</v>
      </c>
      <c r="M42" s="138">
        <f t="shared" si="13"/>
        <v>0.23996666666666666</v>
      </c>
      <c r="N42" s="139">
        <f t="shared" si="14"/>
        <v>1.0428966072115371E-2</v>
      </c>
    </row>
    <row r="43" spans="1:25" x14ac:dyDescent="0.25">
      <c r="A43" s="36"/>
      <c r="B43" s="16"/>
      <c r="C43" s="121">
        <v>225</v>
      </c>
      <c r="D43" s="138">
        <f>AVERAGE(D30:F30)</f>
        <v>0.32403333333333334</v>
      </c>
      <c r="E43" s="139">
        <f>STDEV(D30:F30)</f>
        <v>1.041457312295292E-2</v>
      </c>
      <c r="F43" s="198">
        <f t="shared" si="6"/>
        <v>28</v>
      </c>
      <c r="G43" s="138">
        <f t="shared" si="7"/>
        <v>0.27056666666666662</v>
      </c>
      <c r="H43" s="139">
        <f t="shared" si="8"/>
        <v>1.6120277086121494E-2</v>
      </c>
      <c r="I43" s="198">
        <f t="shared" si="9"/>
        <v>36</v>
      </c>
      <c r="J43" s="138">
        <f t="shared" si="10"/>
        <v>0.2403666666666667</v>
      </c>
      <c r="K43" s="139">
        <f t="shared" si="11"/>
        <v>8.6170373872540198E-3</v>
      </c>
      <c r="L43" s="198">
        <f t="shared" si="12"/>
        <v>44</v>
      </c>
      <c r="M43" s="138">
        <f t="shared" si="13"/>
        <v>0.2663666666666667</v>
      </c>
      <c r="N43" s="139">
        <f t="shared" si="14"/>
        <v>9.6464155691807912E-3</v>
      </c>
    </row>
    <row r="44" spans="1:25" x14ac:dyDescent="0.25">
      <c r="A44" s="36"/>
      <c r="B44" s="16"/>
      <c r="C44" s="121">
        <v>300</v>
      </c>
      <c r="D44" s="138">
        <f>AVERAGE(D31:F31)</f>
        <v>0.40346666666666664</v>
      </c>
      <c r="E44" s="139">
        <f>STDEV(D31:F31)</f>
        <v>9.3927276833374283E-3</v>
      </c>
      <c r="F44" s="198">
        <f t="shared" si="6"/>
        <v>29</v>
      </c>
      <c r="G44" s="138">
        <f t="shared" si="7"/>
        <v>0.26333333333333336</v>
      </c>
      <c r="H44" s="139">
        <f t="shared" si="8"/>
        <v>1.4948690020645064E-2</v>
      </c>
      <c r="I44" s="198">
        <f t="shared" si="9"/>
        <v>37</v>
      </c>
      <c r="J44" s="138">
        <f t="shared" si="10"/>
        <v>0.2193333333333333</v>
      </c>
      <c r="K44" s="139">
        <f t="shared" si="11"/>
        <v>4.7353282181210364E-3</v>
      </c>
      <c r="L44" s="198">
        <f t="shared" si="12"/>
        <v>45</v>
      </c>
      <c r="M44" s="138">
        <f t="shared" si="13"/>
        <v>0.27523333333333327</v>
      </c>
      <c r="N44" s="139">
        <f t="shared" si="14"/>
        <v>1.1811999548481783E-2</v>
      </c>
    </row>
    <row r="45" spans="1:25" x14ac:dyDescent="0.25">
      <c r="A45" s="36"/>
      <c r="B45" s="16"/>
      <c r="C45" s="125"/>
      <c r="D45" s="122"/>
      <c r="E45" s="123"/>
      <c r="F45" s="198">
        <f t="shared" si="6"/>
        <v>30</v>
      </c>
      <c r="G45" s="138">
        <f t="shared" si="7"/>
        <v>0.24976666666666669</v>
      </c>
      <c r="H45" s="139">
        <f t="shared" si="8"/>
        <v>1.2248401256218429E-2</v>
      </c>
      <c r="I45" s="198">
        <f t="shared" si="9"/>
        <v>38</v>
      </c>
      <c r="J45" s="138">
        <f t="shared" si="10"/>
        <v>0.23556666666666667</v>
      </c>
      <c r="K45" s="139">
        <f t="shared" si="11"/>
        <v>5.4500764520631542E-3</v>
      </c>
      <c r="L45" s="198">
        <f t="shared" si="12"/>
        <v>46</v>
      </c>
      <c r="M45" s="138">
        <f t="shared" si="13"/>
        <v>0.13766666666666669</v>
      </c>
      <c r="N45" s="139">
        <f t="shared" si="14"/>
        <v>4.2735621363604098E-3</v>
      </c>
    </row>
    <row r="46" spans="1:25" x14ac:dyDescent="0.25">
      <c r="A46" s="36"/>
      <c r="B46" s="16"/>
      <c r="C46" s="125"/>
      <c r="D46" s="122"/>
      <c r="E46" s="123"/>
      <c r="F46" s="198">
        <f t="shared" si="6"/>
        <v>31</v>
      </c>
      <c r="G46" s="138">
        <f t="shared" si="7"/>
        <v>0.17899999999999996</v>
      </c>
      <c r="H46" s="139">
        <f t="shared" si="8"/>
        <v>1.2211879462228566E-2</v>
      </c>
      <c r="I46" s="198">
        <f t="shared" si="9"/>
        <v>39</v>
      </c>
      <c r="J46" s="138">
        <f t="shared" si="10"/>
        <v>0.25240000000000001</v>
      </c>
      <c r="K46" s="139">
        <f t="shared" si="11"/>
        <v>1.5347964034359745E-2</v>
      </c>
      <c r="L46" s="198">
        <f t="shared" si="12"/>
        <v>47</v>
      </c>
      <c r="M46" s="138">
        <f t="shared" si="13"/>
        <v>0.22926666666666665</v>
      </c>
      <c r="N46" s="139">
        <f t="shared" si="14"/>
        <v>8.1647616825804067E-3</v>
      </c>
    </row>
    <row r="47" spans="1:25" x14ac:dyDescent="0.25">
      <c r="A47" s="36"/>
      <c r="B47" s="16"/>
      <c r="C47" s="126"/>
      <c r="D47" s="127"/>
      <c r="E47" s="128"/>
      <c r="F47" s="129">
        <f t="shared" si="6"/>
        <v>32</v>
      </c>
      <c r="G47" s="140">
        <f t="shared" si="7"/>
        <v>0.34114999999999995</v>
      </c>
      <c r="H47" s="141">
        <f t="shared" si="8"/>
        <v>3.889087296526015E-3</v>
      </c>
      <c r="I47" s="129">
        <f t="shared" si="9"/>
        <v>40</v>
      </c>
      <c r="J47" s="140">
        <f t="shared" si="10"/>
        <v>0.29703333333333332</v>
      </c>
      <c r="K47" s="141">
        <f t="shared" si="11"/>
        <v>1.0809409481249813E-2</v>
      </c>
      <c r="L47" s="129">
        <f t="shared" si="12"/>
        <v>48</v>
      </c>
      <c r="M47" s="140">
        <f t="shared" si="13"/>
        <v>0.38135000000000002</v>
      </c>
      <c r="N47" s="141">
        <f t="shared" si="14"/>
        <v>1.4849242404917434E-3</v>
      </c>
    </row>
    <row r="48" spans="1:25" x14ac:dyDescent="0.25">
      <c r="A48" s="39"/>
      <c r="B48" s="1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8"/>
      <c r="N48" s="48"/>
    </row>
    <row r="49" spans="1:18" x14ac:dyDescent="0.25">
      <c r="A49" s="2" t="s">
        <v>32</v>
      </c>
      <c r="B49" s="268" t="s">
        <v>58</v>
      </c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68"/>
    </row>
    <row r="50" spans="1:18" x14ac:dyDescent="0.25">
      <c r="A50" s="2"/>
      <c r="B50" s="10" t="s">
        <v>128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</row>
    <row r="51" spans="1:18" x14ac:dyDescent="0.25">
      <c r="B51" s="98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6"/>
    </row>
    <row r="52" spans="1:18" x14ac:dyDescent="0.25">
      <c r="B52" s="16"/>
      <c r="C52" s="159" t="s">
        <v>1</v>
      </c>
      <c r="D52" s="160" t="s">
        <v>129</v>
      </c>
      <c r="E52" s="161"/>
      <c r="F52" s="159" t="s">
        <v>20</v>
      </c>
      <c r="G52" s="160" t="s">
        <v>129</v>
      </c>
      <c r="H52" s="161"/>
      <c r="I52" s="159" t="s">
        <v>20</v>
      </c>
      <c r="J52" s="160" t="s">
        <v>129</v>
      </c>
      <c r="K52" s="161"/>
      <c r="L52" s="159" t="s">
        <v>20</v>
      </c>
      <c r="M52" s="160" t="s">
        <v>129</v>
      </c>
      <c r="N52" s="161"/>
      <c r="O52" s="36"/>
    </row>
    <row r="53" spans="1:18" x14ac:dyDescent="0.25">
      <c r="B53" s="16"/>
      <c r="C53" s="121">
        <v>0</v>
      </c>
      <c r="D53" s="138">
        <f>(D40-$D$40)</f>
        <v>0</v>
      </c>
      <c r="E53" s="131"/>
      <c r="F53" s="198">
        <f>F40</f>
        <v>25</v>
      </c>
      <c r="G53" s="165">
        <f t="shared" ref="G53:G60" si="15">(G40-$D$40)</f>
        <v>0.19173333333333331</v>
      </c>
      <c r="H53" s="131"/>
      <c r="I53" s="198">
        <f>I40</f>
        <v>33</v>
      </c>
      <c r="J53" s="165">
        <f t="shared" ref="J53:J60" si="16">(J40-$D$40)</f>
        <v>0.19479999999999997</v>
      </c>
      <c r="K53" s="131"/>
      <c r="L53" s="198">
        <f>L40</f>
        <v>41</v>
      </c>
      <c r="M53" s="165">
        <f t="shared" ref="M53:M60" si="17">(M40-$D$40)</f>
        <v>0.16503333333333337</v>
      </c>
      <c r="N53" s="131"/>
      <c r="O53" s="36"/>
      <c r="P53" s="36"/>
      <c r="Q53" s="36"/>
    </row>
    <row r="54" spans="1:18" x14ac:dyDescent="0.25">
      <c r="B54" s="16"/>
      <c r="C54" s="121">
        <v>75</v>
      </c>
      <c r="D54" s="138">
        <f>(D41-$D$40)</f>
        <v>8.8333333333333333E-2</v>
      </c>
      <c r="E54" s="131"/>
      <c r="F54" s="198">
        <f t="shared" ref="F54:F60" si="18">F41</f>
        <v>26</v>
      </c>
      <c r="G54" s="138">
        <f t="shared" si="15"/>
        <v>0.21916666666666668</v>
      </c>
      <c r="H54" s="131"/>
      <c r="I54" s="198">
        <f t="shared" ref="I54:I60" si="19">I41</f>
        <v>34</v>
      </c>
      <c r="J54" s="138">
        <f t="shared" si="16"/>
        <v>0.16070000000000001</v>
      </c>
      <c r="K54" s="131"/>
      <c r="L54" s="198">
        <f t="shared" ref="L54:L60" si="20">L41</f>
        <v>42</v>
      </c>
      <c r="M54" s="138">
        <f t="shared" si="17"/>
        <v>0.1847333333333333</v>
      </c>
      <c r="N54" s="131"/>
      <c r="O54" s="36"/>
      <c r="P54" s="36"/>
      <c r="Q54" s="36"/>
    </row>
    <row r="55" spans="1:18" x14ac:dyDescent="0.25">
      <c r="B55" s="16"/>
      <c r="C55" s="121">
        <v>150</v>
      </c>
      <c r="D55" s="138">
        <f>(D42-$D$40)</f>
        <v>0.17546666666666672</v>
      </c>
      <c r="E55" s="131"/>
      <c r="F55" s="198">
        <f t="shared" si="18"/>
        <v>27</v>
      </c>
      <c r="G55" s="138">
        <f t="shared" si="15"/>
        <v>0.20003333333333334</v>
      </c>
      <c r="H55" s="131"/>
      <c r="I55" s="198">
        <f t="shared" si="19"/>
        <v>35</v>
      </c>
      <c r="J55" s="138">
        <f t="shared" si="16"/>
        <v>0.19496666666666662</v>
      </c>
      <c r="K55" s="131"/>
      <c r="L55" s="198">
        <f t="shared" si="20"/>
        <v>43</v>
      </c>
      <c r="M55" s="138">
        <f t="shared" si="17"/>
        <v>0.17403333333333332</v>
      </c>
      <c r="N55" s="131"/>
      <c r="O55" s="36"/>
      <c r="P55" s="36"/>
      <c r="Q55" s="36"/>
    </row>
    <row r="56" spans="1:18" x14ac:dyDescent="0.25">
      <c r="B56" s="16"/>
      <c r="C56" s="121">
        <v>225</v>
      </c>
      <c r="D56" s="138">
        <f>(D43-$D$40)</f>
        <v>0.2581</v>
      </c>
      <c r="E56" s="131"/>
      <c r="F56" s="198">
        <f t="shared" si="18"/>
        <v>28</v>
      </c>
      <c r="G56" s="138">
        <f t="shared" si="15"/>
        <v>0.20463333333333328</v>
      </c>
      <c r="H56" s="131"/>
      <c r="I56" s="198">
        <f t="shared" si="19"/>
        <v>36</v>
      </c>
      <c r="J56" s="138">
        <f t="shared" si="16"/>
        <v>0.17443333333333338</v>
      </c>
      <c r="K56" s="131"/>
      <c r="L56" s="198">
        <f t="shared" si="20"/>
        <v>44</v>
      </c>
      <c r="M56" s="138">
        <f t="shared" si="17"/>
        <v>0.20043333333333335</v>
      </c>
      <c r="N56" s="131"/>
      <c r="O56" s="36"/>
      <c r="P56" s="36"/>
      <c r="Q56" s="36"/>
    </row>
    <row r="57" spans="1:18" x14ac:dyDescent="0.25">
      <c r="A57" s="6"/>
      <c r="B57" s="16"/>
      <c r="C57" s="121">
        <v>300</v>
      </c>
      <c r="D57" s="138">
        <f>(D44-$D$40)</f>
        <v>0.3375333333333333</v>
      </c>
      <c r="E57" s="131"/>
      <c r="F57" s="198">
        <f t="shared" si="18"/>
        <v>29</v>
      </c>
      <c r="G57" s="138">
        <f t="shared" si="15"/>
        <v>0.19740000000000002</v>
      </c>
      <c r="H57" s="131"/>
      <c r="I57" s="198">
        <f t="shared" si="19"/>
        <v>37</v>
      </c>
      <c r="J57" s="138">
        <f t="shared" si="16"/>
        <v>0.15339999999999998</v>
      </c>
      <c r="K57" s="131"/>
      <c r="L57" s="198">
        <f t="shared" si="20"/>
        <v>45</v>
      </c>
      <c r="M57" s="138">
        <f t="shared" si="17"/>
        <v>0.20929999999999993</v>
      </c>
      <c r="N57" s="131"/>
      <c r="O57" s="36"/>
      <c r="P57" s="36"/>
      <c r="Q57" s="36"/>
    </row>
    <row r="58" spans="1:18" x14ac:dyDescent="0.25">
      <c r="A58" s="6"/>
      <c r="B58" s="16"/>
      <c r="C58" s="125"/>
      <c r="D58" s="130"/>
      <c r="E58" s="131"/>
      <c r="F58" s="198">
        <f t="shared" si="18"/>
        <v>30</v>
      </c>
      <c r="G58" s="138">
        <f t="shared" si="15"/>
        <v>0.18383333333333335</v>
      </c>
      <c r="H58" s="131"/>
      <c r="I58" s="198">
        <f t="shared" si="19"/>
        <v>38</v>
      </c>
      <c r="J58" s="138">
        <f t="shared" si="16"/>
        <v>0.16963333333333336</v>
      </c>
      <c r="K58" s="131"/>
      <c r="L58" s="198">
        <f t="shared" si="20"/>
        <v>46</v>
      </c>
      <c r="M58" s="138">
        <f t="shared" si="17"/>
        <v>7.1733333333333357E-2</v>
      </c>
      <c r="N58" s="131"/>
      <c r="O58" s="36"/>
    </row>
    <row r="59" spans="1:18" x14ac:dyDescent="0.25">
      <c r="A59" s="6"/>
      <c r="B59" s="16"/>
      <c r="C59" s="125"/>
      <c r="D59" s="130"/>
      <c r="E59" s="131"/>
      <c r="F59" s="198">
        <f t="shared" si="18"/>
        <v>31</v>
      </c>
      <c r="G59" s="138">
        <f t="shared" si="15"/>
        <v>0.11306666666666663</v>
      </c>
      <c r="H59" s="131"/>
      <c r="I59" s="198">
        <f t="shared" si="19"/>
        <v>39</v>
      </c>
      <c r="J59" s="138">
        <f t="shared" si="16"/>
        <v>0.18646666666666667</v>
      </c>
      <c r="K59" s="131"/>
      <c r="L59" s="198">
        <f t="shared" si="20"/>
        <v>47</v>
      </c>
      <c r="M59" s="138">
        <f t="shared" si="17"/>
        <v>0.16333333333333333</v>
      </c>
      <c r="N59" s="131"/>
      <c r="O59" s="36"/>
    </row>
    <row r="60" spans="1:18" x14ac:dyDescent="0.25">
      <c r="A60" s="6"/>
      <c r="B60" s="16"/>
      <c r="C60" s="126"/>
      <c r="D60" s="132"/>
      <c r="E60" s="133"/>
      <c r="F60" s="129">
        <f t="shared" si="18"/>
        <v>32</v>
      </c>
      <c r="G60" s="140">
        <f t="shared" si="15"/>
        <v>0.27521666666666661</v>
      </c>
      <c r="H60" s="133"/>
      <c r="I60" s="129">
        <f t="shared" si="19"/>
        <v>40</v>
      </c>
      <c r="J60" s="140">
        <f t="shared" si="16"/>
        <v>0.23109999999999997</v>
      </c>
      <c r="K60" s="133"/>
      <c r="L60" s="129">
        <f t="shared" si="20"/>
        <v>48</v>
      </c>
      <c r="M60" s="140">
        <f t="shared" si="17"/>
        <v>0.31541666666666668</v>
      </c>
      <c r="N60" s="133"/>
      <c r="O60" s="36"/>
    </row>
    <row r="61" spans="1:18" x14ac:dyDescent="0.25">
      <c r="A61" s="9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8" x14ac:dyDescent="0.25">
      <c r="A62" s="96" t="s">
        <v>49</v>
      </c>
      <c r="B62" s="268" t="s">
        <v>41</v>
      </c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R62" s="89"/>
    </row>
    <row r="63" spans="1:18" x14ac:dyDescent="0.25">
      <c r="A63" s="95"/>
      <c r="B63" s="39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9"/>
    </row>
    <row r="64" spans="1:18" x14ac:dyDescent="0.25">
      <c r="A64" s="95"/>
      <c r="B64" s="24"/>
      <c r="C64" s="27"/>
      <c r="D64" s="27"/>
      <c r="E64" s="27"/>
      <c r="F64" s="27"/>
      <c r="G64" s="27"/>
      <c r="H64" s="27"/>
      <c r="I64" s="97"/>
      <c r="J64" s="18"/>
      <c r="K64" s="18"/>
      <c r="L64" s="18"/>
      <c r="M64" s="18"/>
      <c r="N64" s="18"/>
      <c r="R64" s="89"/>
    </row>
    <row r="65" spans="1:32" x14ac:dyDescent="0.25">
      <c r="A65" s="95"/>
      <c r="B65" s="97"/>
      <c r="F65" s="16"/>
      <c r="G65" s="16"/>
      <c r="H65" s="16"/>
      <c r="I65" s="97"/>
      <c r="J65" s="39" t="s">
        <v>65</v>
      </c>
      <c r="K65" s="39" t="s">
        <v>66</v>
      </c>
      <c r="L65" s="98"/>
      <c r="M65" s="16"/>
      <c r="N65" s="18"/>
      <c r="R65" s="89"/>
    </row>
    <row r="66" spans="1:32" ht="15.75" thickBot="1" x14ac:dyDescent="0.3">
      <c r="A66" s="95"/>
      <c r="B66" s="97"/>
      <c r="F66" s="16"/>
      <c r="G66" s="16"/>
      <c r="H66" s="16"/>
      <c r="I66" s="97"/>
      <c r="J66" s="18"/>
      <c r="K66" s="18"/>
      <c r="L66" s="39"/>
      <c r="M66" s="16"/>
      <c r="N66" s="18"/>
      <c r="R66" s="89"/>
    </row>
    <row r="67" spans="1:32" ht="15.75" thickBot="1" x14ac:dyDescent="0.3">
      <c r="A67" s="95"/>
      <c r="B67" s="97"/>
      <c r="F67" s="16"/>
      <c r="G67" s="36"/>
      <c r="H67" s="36"/>
      <c r="I67" s="99"/>
      <c r="J67" s="16"/>
      <c r="K67" s="39" t="s">
        <v>63</v>
      </c>
      <c r="L67" s="100">
        <v>1.1000000000000001E-3</v>
      </c>
      <c r="M67" s="18"/>
      <c r="N67" s="18"/>
      <c r="R67" s="89"/>
    </row>
    <row r="68" spans="1:32" ht="15.75" thickBot="1" x14ac:dyDescent="0.3">
      <c r="A68" s="95"/>
      <c r="B68" s="97"/>
      <c r="F68" s="16"/>
      <c r="G68" s="36"/>
      <c r="H68" s="36"/>
      <c r="I68" s="99"/>
      <c r="J68" s="16"/>
      <c r="K68" s="39" t="s">
        <v>64</v>
      </c>
      <c r="L68" s="158">
        <v>2.8999999999999998E-3</v>
      </c>
      <c r="M68" s="18"/>
      <c r="N68" s="18"/>
      <c r="R68" s="89"/>
    </row>
    <row r="69" spans="1:32" x14ac:dyDescent="0.25">
      <c r="A69" s="95"/>
      <c r="B69" s="97"/>
      <c r="C69" s="16"/>
      <c r="D69" s="16"/>
      <c r="E69" s="16"/>
      <c r="F69" s="101"/>
      <c r="G69" s="36"/>
      <c r="H69" s="36"/>
      <c r="I69" s="99"/>
      <c r="J69" s="16"/>
      <c r="M69" s="18"/>
      <c r="N69" s="18"/>
      <c r="R69" s="89"/>
    </row>
    <row r="70" spans="1:32" x14ac:dyDescent="0.25">
      <c r="A70" s="95"/>
      <c r="B70" s="97"/>
      <c r="C70" s="16"/>
      <c r="D70" s="101"/>
      <c r="E70" s="16" t="s">
        <v>36</v>
      </c>
      <c r="F70" s="102"/>
      <c r="G70" s="16"/>
      <c r="H70" s="16"/>
      <c r="I70" s="97"/>
      <c r="J70" s="98" t="s">
        <v>124</v>
      </c>
      <c r="K70" s="2" t="s">
        <v>111</v>
      </c>
      <c r="L70" s="18"/>
      <c r="M70" s="18"/>
      <c r="N70" s="18"/>
      <c r="R70" s="89"/>
    </row>
    <row r="71" spans="1:32" x14ac:dyDescent="0.25">
      <c r="A71" s="95"/>
      <c r="B71" s="97"/>
      <c r="C71" s="16"/>
      <c r="D71" s="101"/>
      <c r="E71" s="16"/>
      <c r="F71" s="102"/>
      <c r="G71" s="16"/>
      <c r="H71" s="16"/>
      <c r="I71" s="97"/>
      <c r="K71" s="98" t="s">
        <v>109</v>
      </c>
      <c r="L71" s="18"/>
      <c r="M71" s="18"/>
      <c r="N71" s="18"/>
      <c r="R71" s="89"/>
    </row>
    <row r="72" spans="1:32" x14ac:dyDescent="0.25">
      <c r="A72" s="95"/>
      <c r="B72" s="97"/>
      <c r="C72" s="16"/>
      <c r="D72" s="16" t="s">
        <v>35</v>
      </c>
      <c r="E72" s="16"/>
      <c r="F72" s="102"/>
      <c r="G72" s="16"/>
      <c r="H72" s="16"/>
      <c r="I72" s="97"/>
      <c r="K72" s="98" t="s">
        <v>110</v>
      </c>
      <c r="L72" s="18"/>
      <c r="M72" s="18"/>
      <c r="N72" s="18"/>
      <c r="R72" s="89"/>
    </row>
    <row r="73" spans="1:32" x14ac:dyDescent="0.25">
      <c r="A73" s="95"/>
      <c r="B73" s="97"/>
      <c r="C73" s="16"/>
      <c r="D73" s="16"/>
      <c r="E73" s="16"/>
      <c r="F73" s="16"/>
      <c r="G73" s="16"/>
      <c r="H73" s="16"/>
      <c r="I73" s="97"/>
      <c r="J73" s="18"/>
      <c r="K73" s="18"/>
      <c r="L73" s="18"/>
      <c r="M73" s="18"/>
      <c r="N73" s="18"/>
      <c r="R73" s="89"/>
    </row>
    <row r="74" spans="1:32" x14ac:dyDescent="0.25">
      <c r="A74" s="95"/>
      <c r="B74" s="97"/>
      <c r="C74" s="16"/>
      <c r="D74" s="16"/>
      <c r="E74" s="16"/>
      <c r="F74" s="16"/>
      <c r="G74" s="16"/>
      <c r="H74" s="16"/>
      <c r="I74" s="97"/>
      <c r="J74" s="18"/>
      <c r="K74" s="18"/>
      <c r="L74" s="18"/>
      <c r="M74" s="18"/>
      <c r="N74" s="18"/>
      <c r="R74" s="89"/>
    </row>
    <row r="75" spans="1:32" x14ac:dyDescent="0.25">
      <c r="A75" s="95"/>
      <c r="B75" s="97"/>
      <c r="C75" s="16"/>
      <c r="D75" s="16"/>
      <c r="E75" s="16"/>
      <c r="F75" s="16"/>
      <c r="G75" s="16"/>
      <c r="H75" s="16"/>
      <c r="I75" s="97"/>
      <c r="J75" s="18"/>
      <c r="K75" s="18"/>
      <c r="L75" s="18"/>
      <c r="M75" s="18"/>
      <c r="N75" s="18"/>
      <c r="R75" s="89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5"/>
      <c r="B76" s="97"/>
      <c r="C76" s="16"/>
      <c r="D76" s="16"/>
      <c r="E76" s="16"/>
      <c r="F76" s="16"/>
      <c r="G76" s="16"/>
      <c r="H76" s="16"/>
      <c r="I76" s="97"/>
      <c r="J76" s="18"/>
      <c r="K76" s="18"/>
      <c r="L76" s="18"/>
      <c r="M76" s="18"/>
      <c r="N76" s="18"/>
      <c r="R76" s="89"/>
    </row>
    <row r="77" spans="1:32" x14ac:dyDescent="0.25">
      <c r="A77" s="95"/>
      <c r="B77" s="97"/>
      <c r="C77" s="16"/>
      <c r="D77" s="16"/>
      <c r="E77" s="16"/>
      <c r="F77" s="16"/>
      <c r="G77" s="16"/>
      <c r="H77" s="16"/>
      <c r="I77" s="97"/>
      <c r="J77" s="18"/>
      <c r="K77" s="18"/>
      <c r="L77" s="18"/>
      <c r="M77" s="18"/>
      <c r="N77" s="18"/>
      <c r="R77" s="89"/>
    </row>
    <row r="78" spans="1:32" x14ac:dyDescent="0.25">
      <c r="B78" s="97"/>
      <c r="C78" s="16"/>
      <c r="D78" s="16"/>
      <c r="E78" s="16"/>
      <c r="F78" s="16"/>
      <c r="G78" s="16"/>
      <c r="H78" s="16"/>
      <c r="I78" s="97"/>
      <c r="J78" s="18"/>
      <c r="K78" s="18"/>
      <c r="L78" s="18"/>
      <c r="M78" s="18"/>
      <c r="N78" s="18"/>
      <c r="R78" s="89"/>
    </row>
    <row r="79" spans="1:32" x14ac:dyDescent="0.25">
      <c r="A79" s="103"/>
      <c r="B79" s="105"/>
      <c r="C79" s="106"/>
      <c r="D79" s="106"/>
      <c r="E79" s="106"/>
      <c r="F79" s="106"/>
      <c r="G79" s="106"/>
      <c r="H79" s="106"/>
      <c r="I79" s="97"/>
      <c r="J79" s="18"/>
      <c r="K79" s="18"/>
      <c r="L79" s="18"/>
      <c r="M79" s="18"/>
      <c r="N79" s="18"/>
      <c r="R79" s="89"/>
    </row>
    <row r="80" spans="1:32" x14ac:dyDescent="0.25">
      <c r="A80" s="103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9"/>
    </row>
    <row r="81" spans="1:18" x14ac:dyDescent="0.25">
      <c r="A81" s="2" t="s">
        <v>34</v>
      </c>
      <c r="B81" s="196" t="s">
        <v>50</v>
      </c>
      <c r="C81" s="36"/>
      <c r="D81" s="36"/>
      <c r="E81" s="36"/>
      <c r="F81" s="36"/>
      <c r="G81" s="16"/>
      <c r="H81" s="36"/>
      <c r="I81" s="36"/>
      <c r="J81" s="36"/>
      <c r="K81" s="16"/>
      <c r="L81" s="36"/>
      <c r="M81" s="36"/>
      <c r="N81" s="36"/>
      <c r="R81" s="89"/>
    </row>
    <row r="82" spans="1:18" x14ac:dyDescent="0.25">
      <c r="A82" s="2"/>
      <c r="B82" s="162" t="s">
        <v>104</v>
      </c>
      <c r="C82" s="36"/>
      <c r="D82" s="36"/>
      <c r="E82" s="36"/>
      <c r="F82" s="36"/>
      <c r="G82" s="16"/>
      <c r="H82" s="36"/>
      <c r="I82" s="36"/>
      <c r="J82" s="36"/>
      <c r="K82" s="16"/>
      <c r="L82" s="36"/>
      <c r="M82" s="36"/>
      <c r="N82" s="36"/>
      <c r="R82" s="89"/>
    </row>
    <row r="83" spans="1:18" ht="15.75" thickBot="1" x14ac:dyDescent="0.3">
      <c r="A83" s="2"/>
      <c r="B83" s="196"/>
      <c r="C83" s="36"/>
      <c r="D83" s="36"/>
      <c r="E83" s="36"/>
      <c r="F83" s="36"/>
      <c r="G83" s="16"/>
      <c r="H83" s="36"/>
      <c r="I83" s="36"/>
      <c r="J83" s="36"/>
      <c r="K83" s="16"/>
      <c r="L83" s="36"/>
      <c r="M83" s="36"/>
      <c r="N83" s="36"/>
    </row>
    <row r="84" spans="1:18" ht="15.75" thickBot="1" x14ac:dyDescent="0.3">
      <c r="A84" s="95"/>
      <c r="B84" s="261" t="s">
        <v>42</v>
      </c>
      <c r="C84" s="262"/>
      <c r="D84" s="262"/>
      <c r="E84" s="262"/>
      <c r="F84" s="262"/>
      <c r="G84" s="262"/>
      <c r="H84" s="262"/>
      <c r="I84" s="262"/>
      <c r="J84" s="263"/>
      <c r="K84" s="10"/>
      <c r="L84" s="10"/>
      <c r="M84" s="10"/>
      <c r="N84" s="10"/>
    </row>
    <row r="85" spans="1:18" ht="15.75" thickBot="1" x14ac:dyDescent="0.3">
      <c r="A85" s="95"/>
      <c r="B85" s="109" t="s">
        <v>1</v>
      </c>
      <c r="C85" s="109" t="s">
        <v>11</v>
      </c>
      <c r="D85" s="191"/>
      <c r="E85" s="209" t="s">
        <v>118</v>
      </c>
      <c r="F85" s="201" t="s">
        <v>142</v>
      </c>
      <c r="G85" s="109" t="s">
        <v>11</v>
      </c>
      <c r="I85" s="164"/>
      <c r="J85" s="164"/>
      <c r="L85" s="191"/>
      <c r="N85" s="191"/>
    </row>
    <row r="86" spans="1:18" x14ac:dyDescent="0.25">
      <c r="A86" s="95"/>
      <c r="B86" s="110">
        <v>0</v>
      </c>
      <c r="C86" s="48">
        <f>(D53-$L$68)/$L$67</f>
        <v>-2.6363636363636362</v>
      </c>
      <c r="D86" s="111"/>
      <c r="E86" s="3" t="str">
        <f>Data!D33</f>
        <v>WinterTP1-3</v>
      </c>
      <c r="F86" s="171">
        <v>25</v>
      </c>
      <c r="G86" s="48">
        <f t="shared" ref="G86:G93" si="21">(G53-$L$68)/$L$67</f>
        <v>171.66666666666663</v>
      </c>
      <c r="I86" s="113"/>
      <c r="J86" s="20"/>
      <c r="N86" s="111"/>
    </row>
    <row r="87" spans="1:18" x14ac:dyDescent="0.25">
      <c r="A87" s="95"/>
      <c r="B87" s="110">
        <v>75</v>
      </c>
      <c r="C87" s="48">
        <f>(D54-$L$68)/$L$67</f>
        <v>77.666666666666657</v>
      </c>
      <c r="D87" s="111"/>
      <c r="E87" s="3" t="str">
        <f>Data!D34</f>
        <v>WinterTP1-3</v>
      </c>
      <c r="F87" s="171">
        <v>26</v>
      </c>
      <c r="G87" s="48">
        <f t="shared" si="21"/>
        <v>196.60606060606059</v>
      </c>
      <c r="I87" s="113"/>
      <c r="J87" s="20"/>
      <c r="N87" s="111"/>
    </row>
    <row r="88" spans="1:18" x14ac:dyDescent="0.25">
      <c r="A88" s="95"/>
      <c r="B88" s="110">
        <v>150</v>
      </c>
      <c r="C88" s="48">
        <f>(D55-$L$68)/$L$67</f>
        <v>156.8787878787879</v>
      </c>
      <c r="D88" s="111"/>
      <c r="E88" s="3" t="str">
        <f>Data!D35</f>
        <v>WinterTP1-3</v>
      </c>
      <c r="F88" s="171">
        <v>27</v>
      </c>
      <c r="G88" s="48">
        <f t="shared" si="21"/>
        <v>179.21212121212119</v>
      </c>
      <c r="I88" s="113"/>
      <c r="J88" s="20"/>
      <c r="N88" s="111"/>
    </row>
    <row r="89" spans="1:18" x14ac:dyDescent="0.25">
      <c r="A89" s="95"/>
      <c r="B89" s="110">
        <v>225</v>
      </c>
      <c r="C89" s="48">
        <f>(D56-$L$68)/$L$67</f>
        <v>231.99999999999997</v>
      </c>
      <c r="D89" s="111"/>
      <c r="E89" s="3" t="str">
        <f>Data!D36</f>
        <v>WinterTP1-3</v>
      </c>
      <c r="F89" s="171">
        <v>28</v>
      </c>
      <c r="G89" s="48">
        <f t="shared" si="21"/>
        <v>183.39393939393932</v>
      </c>
      <c r="I89" s="113"/>
      <c r="J89" s="20"/>
      <c r="N89" s="111"/>
    </row>
    <row r="90" spans="1:18" x14ac:dyDescent="0.25">
      <c r="A90" s="95"/>
      <c r="B90" s="110">
        <v>300</v>
      </c>
      <c r="C90" s="48">
        <f>(D57-$L$68)/$L$67</f>
        <v>304.21212121212113</v>
      </c>
      <c r="D90" s="111"/>
      <c r="E90" s="3" t="str">
        <f>Data!D37</f>
        <v>WinterTP1-3</v>
      </c>
      <c r="F90" s="171">
        <v>29</v>
      </c>
      <c r="G90" s="48">
        <f t="shared" si="21"/>
        <v>176.81818181818181</v>
      </c>
      <c r="I90" s="113"/>
      <c r="J90" s="20"/>
      <c r="N90" s="111"/>
    </row>
    <row r="91" spans="1:18" x14ac:dyDescent="0.25">
      <c r="A91" s="95"/>
      <c r="B91" s="115"/>
      <c r="C91" s="66"/>
      <c r="D91" s="111"/>
      <c r="E91" s="3" t="str">
        <f>Data!D38</f>
        <v>WinterTP1-3</v>
      </c>
      <c r="F91" s="171">
        <v>30</v>
      </c>
      <c r="G91" s="48">
        <f t="shared" si="21"/>
        <v>164.48484848484847</v>
      </c>
      <c r="I91" s="113"/>
      <c r="J91" s="20"/>
      <c r="N91" s="111"/>
    </row>
    <row r="92" spans="1:18" x14ac:dyDescent="0.25">
      <c r="A92" s="95"/>
      <c r="B92" s="115"/>
      <c r="C92" s="66"/>
      <c r="D92" s="111"/>
      <c r="E92" s="3" t="str">
        <f>Data!D39</f>
        <v>WinterTP1-3</v>
      </c>
      <c r="F92" s="171">
        <v>31</v>
      </c>
      <c r="G92" s="48">
        <f t="shared" si="21"/>
        <v>100.15151515151511</v>
      </c>
      <c r="I92" s="113"/>
      <c r="J92" s="20"/>
      <c r="N92" s="111"/>
    </row>
    <row r="93" spans="1:18" x14ac:dyDescent="0.25">
      <c r="A93" s="95"/>
      <c r="B93" s="115"/>
      <c r="C93" s="66"/>
      <c r="D93" s="111"/>
      <c r="E93" s="3">
        <f>Data!D40</f>
        <v>0</v>
      </c>
      <c r="F93" s="171">
        <v>32</v>
      </c>
      <c r="G93" s="48">
        <f t="shared" si="21"/>
        <v>247.56060606060598</v>
      </c>
      <c r="I93" s="113"/>
      <c r="J93" s="20"/>
      <c r="N93" s="111"/>
    </row>
    <row r="94" spans="1:18" x14ac:dyDescent="0.25">
      <c r="A94" s="95"/>
      <c r="B94" s="16"/>
      <c r="C94" s="16"/>
      <c r="D94" s="16"/>
      <c r="E94" s="3" t="str">
        <f>Data!D41</f>
        <v>WinterTP1-4</v>
      </c>
      <c r="F94" s="171">
        <v>33</v>
      </c>
      <c r="G94" s="48">
        <f t="shared" ref="G94:G101" si="22">(J53-$L$68)/$L$67</f>
        <v>174.45454545454541</v>
      </c>
      <c r="I94" s="113"/>
      <c r="J94" s="113"/>
      <c r="L94" s="16"/>
      <c r="N94" s="16"/>
    </row>
    <row r="95" spans="1:18" x14ac:dyDescent="0.25">
      <c r="A95" s="95"/>
      <c r="B95" s="18"/>
      <c r="C95" s="18"/>
      <c r="D95" s="18"/>
      <c r="E95" s="3" t="str">
        <f>Data!D42</f>
        <v>WinterTP1-4</v>
      </c>
      <c r="F95" s="171">
        <v>34</v>
      </c>
      <c r="G95" s="48">
        <f t="shared" si="22"/>
        <v>143.45454545454544</v>
      </c>
      <c r="I95" s="113"/>
      <c r="J95" s="113"/>
      <c r="L95" s="18"/>
      <c r="N95" s="18"/>
    </row>
    <row r="96" spans="1:18" x14ac:dyDescent="0.25">
      <c r="A96" s="95"/>
      <c r="E96" s="3" t="str">
        <f>Data!D43</f>
        <v>WinterTP1-4</v>
      </c>
      <c r="F96" s="171">
        <v>35</v>
      </c>
      <c r="G96" s="48">
        <f t="shared" si="22"/>
        <v>174.60606060606054</v>
      </c>
      <c r="I96" s="113"/>
      <c r="J96" s="113"/>
    </row>
    <row r="97" spans="1:10" x14ac:dyDescent="0.25">
      <c r="E97" s="3" t="str">
        <f>Data!D44</f>
        <v>WinterTP1-4</v>
      </c>
      <c r="F97" s="171">
        <v>36</v>
      </c>
      <c r="G97" s="48">
        <f t="shared" si="22"/>
        <v>155.93939393939397</v>
      </c>
      <c r="I97" s="113"/>
      <c r="J97" s="113"/>
    </row>
    <row r="98" spans="1:10" x14ac:dyDescent="0.25">
      <c r="E98" s="3" t="str">
        <f>Data!D45</f>
        <v>WinterTP1-4</v>
      </c>
      <c r="F98" s="171">
        <v>37</v>
      </c>
      <c r="G98" s="48">
        <f t="shared" si="22"/>
        <v>136.81818181818178</v>
      </c>
    </row>
    <row r="99" spans="1:10" x14ac:dyDescent="0.25">
      <c r="E99" s="3" t="str">
        <f>Data!D46</f>
        <v>WinterTP1-4</v>
      </c>
      <c r="F99" s="171">
        <v>38</v>
      </c>
      <c r="G99" s="48">
        <f t="shared" si="22"/>
        <v>151.57575757575756</v>
      </c>
    </row>
    <row r="100" spans="1:10" x14ac:dyDescent="0.25">
      <c r="E100" s="3" t="str">
        <f>Data!D47</f>
        <v>WinterTP1-4</v>
      </c>
      <c r="F100" s="171">
        <v>39</v>
      </c>
      <c r="G100" s="48">
        <f t="shared" si="22"/>
        <v>166.87878787878785</v>
      </c>
    </row>
    <row r="101" spans="1:10" x14ac:dyDescent="0.25">
      <c r="E101" s="3" t="str">
        <f>Data!D48</f>
        <v>WinterTP1-4</v>
      </c>
      <c r="F101" s="171">
        <v>40</v>
      </c>
      <c r="G101" s="48">
        <f t="shared" si="22"/>
        <v>207.45454545454541</v>
      </c>
    </row>
    <row r="102" spans="1:10" x14ac:dyDescent="0.25">
      <c r="E102" s="3" t="str">
        <f>Data!D49</f>
        <v>WinterTP1-4</v>
      </c>
      <c r="F102" s="171">
        <v>41</v>
      </c>
      <c r="G102" s="48">
        <f t="shared" ref="G102:G109" si="23">(M53-$L$68)/$L$67</f>
        <v>147.39393939393941</v>
      </c>
    </row>
    <row r="103" spans="1:10" x14ac:dyDescent="0.25">
      <c r="E103" s="3" t="str">
        <f>Data!D50</f>
        <v>WinterTP1-4</v>
      </c>
      <c r="F103" s="171">
        <v>42</v>
      </c>
      <c r="G103" s="48">
        <f t="shared" si="23"/>
        <v>165.30303030303025</v>
      </c>
    </row>
    <row r="104" spans="1:10" x14ac:dyDescent="0.25">
      <c r="E104" s="3" t="str">
        <f>Data!D51</f>
        <v>WinterTP1-4</v>
      </c>
      <c r="F104" s="171">
        <v>43</v>
      </c>
      <c r="G104" s="48">
        <f t="shared" si="23"/>
        <v>155.57575757575754</v>
      </c>
    </row>
    <row r="105" spans="1:10" x14ac:dyDescent="0.25">
      <c r="E105" s="3" t="str">
        <f>Data!D52</f>
        <v>WinterTP1-4</v>
      </c>
      <c r="F105" s="171">
        <v>44</v>
      </c>
      <c r="G105" s="48">
        <f t="shared" si="23"/>
        <v>179.57575757575756</v>
      </c>
    </row>
    <row r="106" spans="1:10" x14ac:dyDescent="0.25">
      <c r="E106" s="3" t="str">
        <f>Data!D53</f>
        <v>WinterTP1-4</v>
      </c>
      <c r="F106" s="171">
        <v>45</v>
      </c>
      <c r="G106" s="48">
        <f t="shared" si="23"/>
        <v>187.63636363636354</v>
      </c>
    </row>
    <row r="107" spans="1:10" x14ac:dyDescent="0.25">
      <c r="E107" s="3" t="str">
        <f>Data!D54</f>
        <v>WinterTP1-4</v>
      </c>
      <c r="F107" s="171">
        <v>46</v>
      </c>
      <c r="G107" s="48">
        <f t="shared" si="23"/>
        <v>62.575757575757592</v>
      </c>
    </row>
    <row r="108" spans="1:10" x14ac:dyDescent="0.25">
      <c r="E108" s="3" t="str">
        <f>Data!D55</f>
        <v>WinterTP1-4</v>
      </c>
      <c r="F108" s="171">
        <v>47</v>
      </c>
      <c r="G108" s="48">
        <f t="shared" si="23"/>
        <v>145.84848484848482</v>
      </c>
    </row>
    <row r="109" spans="1:10" x14ac:dyDescent="0.25">
      <c r="E109" s="3">
        <f>Data!D56</f>
        <v>0</v>
      </c>
      <c r="F109" s="171">
        <v>48</v>
      </c>
      <c r="G109" s="48">
        <f t="shared" si="23"/>
        <v>284.10606060606057</v>
      </c>
    </row>
    <row r="110" spans="1:10" x14ac:dyDescent="0.25">
      <c r="F110" s="171"/>
      <c r="G110" s="48"/>
    </row>
    <row r="111" spans="1:10" x14ac:dyDescent="0.25">
      <c r="A111" s="2" t="s">
        <v>99</v>
      </c>
      <c r="B111" s="2" t="s">
        <v>101</v>
      </c>
    </row>
    <row r="112" spans="1:10" x14ac:dyDescent="0.25">
      <c r="A112" s="2"/>
      <c r="C112" s="3" t="s">
        <v>96</v>
      </c>
    </row>
    <row r="113" spans="1:3" x14ac:dyDescent="0.25">
      <c r="A113" s="2"/>
      <c r="C113" s="3" t="s">
        <v>113</v>
      </c>
    </row>
    <row r="114" spans="1:3" x14ac:dyDescent="0.25">
      <c r="A114" s="2"/>
      <c r="C114" s="3" t="s">
        <v>103</v>
      </c>
    </row>
    <row r="115" spans="1:3" x14ac:dyDescent="0.25">
      <c r="A115" s="2"/>
      <c r="C115" s="3" t="s">
        <v>114</v>
      </c>
    </row>
    <row r="119" spans="1:3" x14ac:dyDescent="0.25">
      <c r="A119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A160" zoomScale="85" zoomScaleNormal="85" workbookViewId="0">
      <selection activeCell="J178" sqref="J178"/>
    </sheetView>
  </sheetViews>
  <sheetFormatPr defaultRowHeight="12.75" x14ac:dyDescent="0.2"/>
  <cols>
    <col min="2" max="2" width="14.5703125" customWidth="1"/>
    <col min="3" max="3" width="16.7109375" customWidth="1"/>
    <col min="4" max="4" width="13.85546875" bestFit="1" customWidth="1"/>
  </cols>
  <sheetData>
    <row r="1" spans="1:11" ht="15" x14ac:dyDescent="0.2">
      <c r="A1" s="237" t="s">
        <v>210</v>
      </c>
      <c r="B1" s="237" t="s">
        <v>6</v>
      </c>
      <c r="C1" s="237" t="s">
        <v>211</v>
      </c>
      <c r="D1" s="237" t="s">
        <v>134</v>
      </c>
      <c r="E1" s="237" t="s">
        <v>135</v>
      </c>
      <c r="F1" s="237" t="s">
        <v>136</v>
      </c>
      <c r="G1" s="237" t="s">
        <v>137</v>
      </c>
      <c r="H1" s="237" t="s">
        <v>138</v>
      </c>
      <c r="I1" s="237" t="s">
        <v>212</v>
      </c>
      <c r="J1" s="237" t="s">
        <v>4</v>
      </c>
      <c r="K1" s="237" t="s">
        <v>7</v>
      </c>
    </row>
    <row r="2" spans="1:11" x14ac:dyDescent="0.2">
      <c r="A2" s="238">
        <v>1</v>
      </c>
      <c r="B2" s="238" t="s">
        <v>213</v>
      </c>
      <c r="C2" s="238" t="s">
        <v>214</v>
      </c>
      <c r="D2" s="239">
        <v>44594.556944444441</v>
      </c>
      <c r="E2" s="238">
        <v>225</v>
      </c>
      <c r="F2" s="238">
        <v>-5.0000000000000001E-3</v>
      </c>
      <c r="G2" s="238">
        <v>215</v>
      </c>
      <c r="H2" s="238">
        <v>-1.7000000000000001E-2</v>
      </c>
      <c r="I2" s="240">
        <v>-1.2E-2</v>
      </c>
      <c r="J2" s="240">
        <v>-6.0000000000000001E-3</v>
      </c>
      <c r="K2" s="240">
        <v>5.830951894845302E-3</v>
      </c>
    </row>
    <row r="3" spans="1:11" x14ac:dyDescent="0.2">
      <c r="A3" s="238">
        <v>2</v>
      </c>
      <c r="B3" s="238" t="s">
        <v>213</v>
      </c>
      <c r="C3" s="238" t="s">
        <v>214</v>
      </c>
      <c r="D3" s="239">
        <v>44594.556944444441</v>
      </c>
      <c r="E3" s="238">
        <v>225</v>
      </c>
      <c r="F3" s="238">
        <v>-6.0000000000000001E-3</v>
      </c>
      <c r="G3" s="238">
        <v>215</v>
      </c>
      <c r="H3" s="238">
        <v>-1.6E-2</v>
      </c>
      <c r="I3" s="240">
        <v>-0.01</v>
      </c>
    </row>
    <row r="4" spans="1:11" x14ac:dyDescent="0.2">
      <c r="A4" s="238">
        <v>3</v>
      </c>
      <c r="B4" s="238" t="s">
        <v>215</v>
      </c>
      <c r="C4" s="238" t="s">
        <v>214</v>
      </c>
      <c r="D4" s="239">
        <v>44594.557638888888</v>
      </c>
      <c r="E4" s="238">
        <v>225</v>
      </c>
      <c r="F4" s="238">
        <v>0</v>
      </c>
      <c r="G4" s="238">
        <v>215</v>
      </c>
      <c r="H4" s="238">
        <v>-1E-3</v>
      </c>
      <c r="I4" s="240">
        <v>-1E-3</v>
      </c>
    </row>
    <row r="5" spans="1:11" x14ac:dyDescent="0.2">
      <c r="A5" s="241">
        <v>4</v>
      </c>
      <c r="B5" s="241" t="s">
        <v>213</v>
      </c>
      <c r="C5" s="241" t="s">
        <v>214</v>
      </c>
      <c r="D5" s="242">
        <v>44594.557638888888</v>
      </c>
      <c r="E5" s="241">
        <v>225</v>
      </c>
      <c r="F5" s="241">
        <v>0</v>
      </c>
      <c r="G5" s="241">
        <v>215</v>
      </c>
      <c r="H5" s="241">
        <v>-1E-3</v>
      </c>
      <c r="I5" s="243">
        <v>-1E-3</v>
      </c>
      <c r="J5" s="244"/>
      <c r="K5" s="244"/>
    </row>
    <row r="6" spans="1:11" x14ac:dyDescent="0.2">
      <c r="A6" s="238">
        <v>5</v>
      </c>
      <c r="B6" s="238">
        <v>7129</v>
      </c>
      <c r="C6" s="238" t="s">
        <v>214</v>
      </c>
      <c r="D6" s="239">
        <v>44594.557638888888</v>
      </c>
      <c r="E6" s="238">
        <v>225</v>
      </c>
      <c r="F6" s="238">
        <v>2.3610000000000002</v>
      </c>
      <c r="G6" s="238">
        <v>215</v>
      </c>
      <c r="H6" s="238">
        <v>5.8789999999999996</v>
      </c>
      <c r="I6" s="240">
        <v>3.5179999999999993</v>
      </c>
      <c r="J6" s="240">
        <v>3.5279999999999996</v>
      </c>
      <c r="K6" s="240">
        <v>4.9906579392567811E-2</v>
      </c>
    </row>
    <row r="7" spans="1:11" x14ac:dyDescent="0.2">
      <c r="A7" s="238">
        <v>6</v>
      </c>
      <c r="B7" s="238">
        <v>7129</v>
      </c>
      <c r="C7" s="238" t="s">
        <v>214</v>
      </c>
      <c r="D7" s="239">
        <v>44594.558333333334</v>
      </c>
      <c r="E7" s="238">
        <v>225</v>
      </c>
      <c r="F7" s="238">
        <v>2.3479999999999999</v>
      </c>
      <c r="G7" s="238">
        <v>215</v>
      </c>
      <c r="H7" s="238">
        <v>5.81</v>
      </c>
      <c r="I7" s="240">
        <v>3.4619999999999997</v>
      </c>
    </row>
    <row r="8" spans="1:11" x14ac:dyDescent="0.2">
      <c r="A8" s="245">
        <v>7</v>
      </c>
      <c r="B8" s="245">
        <v>7129</v>
      </c>
      <c r="C8" s="245" t="s">
        <v>214</v>
      </c>
      <c r="D8" s="246">
        <v>44594.558333333334</v>
      </c>
      <c r="E8" s="245">
        <v>225</v>
      </c>
      <c r="F8" s="245">
        <v>2.3319999999999999</v>
      </c>
      <c r="G8" s="245">
        <v>215</v>
      </c>
      <c r="H8" s="245">
        <v>5.89</v>
      </c>
      <c r="I8" s="247">
        <v>3.5579999999999998</v>
      </c>
    </row>
    <row r="9" spans="1:11" x14ac:dyDescent="0.2">
      <c r="A9" s="241">
        <v>8</v>
      </c>
      <c r="B9" s="241">
        <v>7129</v>
      </c>
      <c r="C9" s="241" t="s">
        <v>214</v>
      </c>
      <c r="D9" s="242">
        <v>44594.558333333334</v>
      </c>
      <c r="E9" s="241">
        <v>225</v>
      </c>
      <c r="F9" s="241">
        <v>2.306</v>
      </c>
      <c r="G9" s="241">
        <v>215</v>
      </c>
      <c r="H9" s="241">
        <v>5.88</v>
      </c>
      <c r="I9" s="243">
        <v>3.5739999999999998</v>
      </c>
      <c r="J9" s="244"/>
      <c r="K9" s="244"/>
    </row>
    <row r="10" spans="1:11" x14ac:dyDescent="0.2">
      <c r="A10" s="238">
        <v>9</v>
      </c>
      <c r="B10" s="238">
        <v>7149</v>
      </c>
      <c r="C10" s="238" t="s">
        <v>214</v>
      </c>
      <c r="D10" s="239">
        <v>44594.558333333334</v>
      </c>
      <c r="E10" s="238">
        <v>225</v>
      </c>
      <c r="F10" s="238">
        <v>2.3730000000000002</v>
      </c>
      <c r="G10" s="238">
        <v>215</v>
      </c>
      <c r="H10" s="238">
        <v>6.0389999999999997</v>
      </c>
      <c r="I10" s="240">
        <v>3.6659999999999995</v>
      </c>
      <c r="J10" s="240">
        <v>3.7065000000000001</v>
      </c>
      <c r="K10" s="240">
        <v>5.5943423801790036E-2</v>
      </c>
    </row>
    <row r="11" spans="1:11" x14ac:dyDescent="0.2">
      <c r="A11" s="238">
        <v>10</v>
      </c>
      <c r="B11" s="238">
        <v>7149</v>
      </c>
      <c r="C11" s="238" t="s">
        <v>214</v>
      </c>
      <c r="D11" s="239">
        <v>44594.559027777781</v>
      </c>
      <c r="E11" s="238">
        <v>225</v>
      </c>
      <c r="F11" s="238">
        <v>2.4369999999999998</v>
      </c>
      <c r="G11" s="238">
        <v>215</v>
      </c>
      <c r="H11" s="238">
        <v>6.117</v>
      </c>
      <c r="I11" s="240">
        <v>3.68</v>
      </c>
    </row>
    <row r="12" spans="1:11" x14ac:dyDescent="0.2">
      <c r="A12" s="238">
        <v>11</v>
      </c>
      <c r="B12" s="238">
        <v>7149</v>
      </c>
      <c r="C12" s="238" t="s">
        <v>214</v>
      </c>
      <c r="D12" s="239">
        <v>44594.55972222222</v>
      </c>
      <c r="E12" s="238">
        <v>225</v>
      </c>
      <c r="F12" s="238">
        <v>2.4590000000000001</v>
      </c>
      <c r="G12" s="238">
        <v>215</v>
      </c>
      <c r="H12" s="238">
        <v>6.2480000000000002</v>
      </c>
      <c r="I12" s="240">
        <v>3.7890000000000001</v>
      </c>
    </row>
    <row r="13" spans="1:11" x14ac:dyDescent="0.2">
      <c r="A13" s="241">
        <v>12</v>
      </c>
      <c r="B13" s="241">
        <v>7149</v>
      </c>
      <c r="C13" s="241" t="s">
        <v>214</v>
      </c>
      <c r="D13" s="242">
        <v>44594.55972222222</v>
      </c>
      <c r="E13" s="241">
        <v>225</v>
      </c>
      <c r="F13" s="241">
        <v>2.41</v>
      </c>
      <c r="G13" s="241">
        <v>215</v>
      </c>
      <c r="H13" s="241">
        <v>6.101</v>
      </c>
      <c r="I13" s="243">
        <v>3.6909999999999998</v>
      </c>
      <c r="J13" s="244"/>
      <c r="K13" s="244"/>
    </row>
    <row r="14" spans="1:11" x14ac:dyDescent="0.2">
      <c r="A14" s="238">
        <v>13</v>
      </c>
      <c r="B14" s="238">
        <v>7151</v>
      </c>
      <c r="C14" s="238" t="s">
        <v>214</v>
      </c>
      <c r="D14" s="239">
        <v>44594.55972222222</v>
      </c>
      <c r="E14" s="238">
        <v>225</v>
      </c>
      <c r="F14" s="238">
        <v>1.8260000000000001</v>
      </c>
      <c r="G14" s="238">
        <v>215</v>
      </c>
      <c r="H14" s="238">
        <v>4.5069999999999997</v>
      </c>
      <c r="I14" s="240">
        <v>2.6809999999999996</v>
      </c>
      <c r="J14" s="240">
        <v>2.8462499999999999</v>
      </c>
      <c r="K14" s="240">
        <v>0.11576520778426216</v>
      </c>
    </row>
    <row r="15" spans="1:11" x14ac:dyDescent="0.2">
      <c r="A15" s="238">
        <v>14</v>
      </c>
      <c r="B15" s="238">
        <v>7151</v>
      </c>
      <c r="C15" s="238" t="s">
        <v>214</v>
      </c>
      <c r="D15" s="239">
        <v>44594.560416666667</v>
      </c>
      <c r="E15" s="238">
        <v>225</v>
      </c>
      <c r="F15" s="238">
        <v>1.923</v>
      </c>
      <c r="G15" s="238">
        <v>215</v>
      </c>
      <c r="H15" s="238">
        <v>4.8730000000000002</v>
      </c>
      <c r="I15" s="240">
        <v>2.95</v>
      </c>
    </row>
    <row r="16" spans="1:11" x14ac:dyDescent="0.2">
      <c r="A16" s="238">
        <v>15</v>
      </c>
      <c r="B16" s="238">
        <v>7151</v>
      </c>
      <c r="C16" s="238" t="s">
        <v>214</v>
      </c>
      <c r="D16" s="239">
        <v>44594.560416666667</v>
      </c>
      <c r="E16" s="238">
        <v>225</v>
      </c>
      <c r="F16" s="238">
        <v>1.899</v>
      </c>
      <c r="G16" s="238">
        <v>215</v>
      </c>
      <c r="H16" s="238">
        <v>4.7649999999999997</v>
      </c>
      <c r="I16" s="240">
        <v>2.8659999999999997</v>
      </c>
    </row>
    <row r="17" spans="1:11" x14ac:dyDescent="0.2">
      <c r="A17" s="241">
        <v>16</v>
      </c>
      <c r="B17" s="241">
        <v>7151</v>
      </c>
      <c r="C17" s="241" t="s">
        <v>214</v>
      </c>
      <c r="D17" s="242">
        <v>44594.560416666667</v>
      </c>
      <c r="E17" s="241">
        <v>225</v>
      </c>
      <c r="F17" s="241">
        <v>1.9239999999999999</v>
      </c>
      <c r="G17" s="241">
        <v>215</v>
      </c>
      <c r="H17" s="241">
        <v>4.8120000000000003</v>
      </c>
      <c r="I17" s="243">
        <v>2.8880000000000003</v>
      </c>
      <c r="J17" s="244"/>
      <c r="K17" s="244"/>
    </row>
    <row r="18" spans="1:11" x14ac:dyDescent="0.2">
      <c r="A18" s="238">
        <v>17</v>
      </c>
      <c r="B18" s="238">
        <v>7152</v>
      </c>
      <c r="C18" s="238" t="s">
        <v>214</v>
      </c>
      <c r="D18" s="239">
        <v>44594.560416666667</v>
      </c>
      <c r="E18" s="238">
        <v>225</v>
      </c>
      <c r="F18" s="238">
        <v>2.2229999999999999</v>
      </c>
      <c r="G18" s="238">
        <v>215</v>
      </c>
      <c r="H18" s="238">
        <v>5.6150000000000002</v>
      </c>
      <c r="I18" s="240">
        <v>3.3920000000000003</v>
      </c>
      <c r="J18" s="240">
        <v>3.4984999999999999</v>
      </c>
      <c r="K18" s="240">
        <v>7.5199734042082661E-2</v>
      </c>
    </row>
    <row r="19" spans="1:11" x14ac:dyDescent="0.2">
      <c r="A19" s="238">
        <v>18</v>
      </c>
      <c r="B19" s="238">
        <v>7152</v>
      </c>
      <c r="C19" s="238" t="s">
        <v>214</v>
      </c>
      <c r="D19" s="239">
        <v>44594.561111111114</v>
      </c>
      <c r="E19" s="238">
        <v>225</v>
      </c>
      <c r="F19" s="238">
        <v>2.383</v>
      </c>
      <c r="G19" s="238">
        <v>215</v>
      </c>
      <c r="H19" s="238">
        <v>5.952</v>
      </c>
      <c r="I19" s="240">
        <v>3.569</v>
      </c>
    </row>
    <row r="20" spans="1:11" x14ac:dyDescent="0.2">
      <c r="A20" s="238">
        <v>19</v>
      </c>
      <c r="B20" s="238">
        <v>7152</v>
      </c>
      <c r="C20" s="238" t="s">
        <v>214</v>
      </c>
      <c r="D20" s="239">
        <v>44594.561111111114</v>
      </c>
      <c r="E20" s="238">
        <v>225</v>
      </c>
      <c r="F20" s="238">
        <v>2.3109999999999999</v>
      </c>
      <c r="G20" s="238">
        <v>215</v>
      </c>
      <c r="H20" s="238">
        <v>5.8289999999999997</v>
      </c>
      <c r="I20" s="240">
        <v>3.5179999999999998</v>
      </c>
    </row>
    <row r="21" spans="1:11" x14ac:dyDescent="0.2">
      <c r="A21" s="241">
        <v>20</v>
      </c>
      <c r="B21" s="241">
        <v>7152</v>
      </c>
      <c r="C21" s="241" t="s">
        <v>214</v>
      </c>
      <c r="D21" s="242">
        <v>44594.561111111114</v>
      </c>
      <c r="E21" s="241">
        <v>225</v>
      </c>
      <c r="F21" s="241">
        <v>2.359</v>
      </c>
      <c r="G21" s="241">
        <v>215</v>
      </c>
      <c r="H21" s="241">
        <v>5.8739999999999997</v>
      </c>
      <c r="I21" s="243">
        <v>3.5149999999999997</v>
      </c>
      <c r="J21" s="244"/>
      <c r="K21" s="244"/>
    </row>
    <row r="22" spans="1:11" x14ac:dyDescent="0.2">
      <c r="A22" s="238">
        <v>21</v>
      </c>
      <c r="B22" s="238">
        <v>7157</v>
      </c>
      <c r="C22" s="238" t="s">
        <v>214</v>
      </c>
      <c r="D22" s="239">
        <v>44594.561111111114</v>
      </c>
      <c r="E22" s="238">
        <v>225</v>
      </c>
      <c r="F22" s="238">
        <v>2.4</v>
      </c>
      <c r="G22" s="238">
        <v>215</v>
      </c>
      <c r="H22" s="238">
        <v>5.9829999999999997</v>
      </c>
      <c r="I22" s="240">
        <v>3.5829999999999997</v>
      </c>
      <c r="J22" s="240">
        <v>3.6089999999999995</v>
      </c>
      <c r="K22" s="240">
        <v>4.4847891068960699E-2</v>
      </c>
    </row>
    <row r="23" spans="1:11" x14ac:dyDescent="0.2">
      <c r="A23" s="238">
        <v>22</v>
      </c>
      <c r="B23" s="238">
        <v>7157</v>
      </c>
      <c r="C23" s="238" t="s">
        <v>214</v>
      </c>
      <c r="D23" s="239">
        <v>44594.561805555553</v>
      </c>
      <c r="E23" s="238">
        <v>225</v>
      </c>
      <c r="F23" s="238">
        <v>2.4390000000000001</v>
      </c>
      <c r="G23" s="238">
        <v>215</v>
      </c>
      <c r="H23" s="238">
        <v>5.9989999999999997</v>
      </c>
      <c r="I23" s="240">
        <v>3.5599999999999996</v>
      </c>
    </row>
    <row r="24" spans="1:11" x14ac:dyDescent="0.2">
      <c r="A24" s="245">
        <v>23</v>
      </c>
      <c r="B24" s="245">
        <v>7157</v>
      </c>
      <c r="C24" s="245" t="s">
        <v>214</v>
      </c>
      <c r="D24" s="246">
        <v>44594.561805555553</v>
      </c>
      <c r="E24" s="245">
        <v>225</v>
      </c>
      <c r="F24" s="245">
        <v>2.4180000000000001</v>
      </c>
      <c r="G24" s="245">
        <v>215</v>
      </c>
      <c r="H24" s="245">
        <v>6.0730000000000004</v>
      </c>
      <c r="I24" s="247">
        <v>3.6550000000000002</v>
      </c>
    </row>
    <row r="25" spans="1:11" x14ac:dyDescent="0.2">
      <c r="A25" s="241">
        <v>24</v>
      </c>
      <c r="B25" s="241">
        <v>7157</v>
      </c>
      <c r="C25" s="241" t="s">
        <v>214</v>
      </c>
      <c r="D25" s="242">
        <v>44594.5625</v>
      </c>
      <c r="E25" s="241">
        <v>225</v>
      </c>
      <c r="F25" s="241">
        <v>2.4159999999999999</v>
      </c>
      <c r="G25" s="241">
        <v>215</v>
      </c>
      <c r="H25" s="241">
        <v>6.0540000000000003</v>
      </c>
      <c r="I25" s="243">
        <v>3.6380000000000003</v>
      </c>
      <c r="J25" s="244"/>
      <c r="K25" s="244"/>
    </row>
    <row r="26" spans="1:11" x14ac:dyDescent="0.2">
      <c r="A26" s="238">
        <v>25</v>
      </c>
      <c r="B26" s="238">
        <v>7159</v>
      </c>
      <c r="C26" s="238" t="s">
        <v>214</v>
      </c>
      <c r="D26" s="239">
        <v>44594.5625</v>
      </c>
      <c r="E26" s="238">
        <v>225</v>
      </c>
      <c r="F26" s="238">
        <v>1.8580000000000001</v>
      </c>
      <c r="G26" s="238">
        <v>215</v>
      </c>
      <c r="H26" s="238">
        <v>4.91</v>
      </c>
      <c r="I26" s="240">
        <v>3.052</v>
      </c>
      <c r="J26" s="240">
        <v>3.0654999999999997</v>
      </c>
      <c r="K26" s="240">
        <v>8.5332682289183101E-2</v>
      </c>
    </row>
    <row r="27" spans="1:11" x14ac:dyDescent="0.2">
      <c r="A27" s="238">
        <v>26</v>
      </c>
      <c r="B27" s="238">
        <v>7159</v>
      </c>
      <c r="C27" s="238" t="s">
        <v>214</v>
      </c>
      <c r="D27" s="239">
        <v>44594.5625</v>
      </c>
      <c r="E27" s="238">
        <v>225</v>
      </c>
      <c r="F27" s="238">
        <v>1.911</v>
      </c>
      <c r="G27" s="238">
        <v>215</v>
      </c>
      <c r="H27" s="238">
        <v>5.0759999999999996</v>
      </c>
      <c r="I27" s="240">
        <v>3.1649999999999996</v>
      </c>
    </row>
    <row r="28" spans="1:11" x14ac:dyDescent="0.2">
      <c r="A28" s="238">
        <v>27</v>
      </c>
      <c r="B28" s="238">
        <v>7159</v>
      </c>
      <c r="C28" s="238" t="s">
        <v>214</v>
      </c>
      <c r="D28" s="239">
        <v>44594.563194444447</v>
      </c>
      <c r="E28" s="238">
        <v>225</v>
      </c>
      <c r="F28" s="238">
        <v>1.8520000000000001</v>
      </c>
      <c r="G28" s="238">
        <v>215</v>
      </c>
      <c r="H28" s="238">
        <v>4.8109999999999999</v>
      </c>
      <c r="I28" s="240">
        <v>2.9589999999999996</v>
      </c>
    </row>
    <row r="29" spans="1:11" x14ac:dyDescent="0.2">
      <c r="A29" s="241">
        <v>28</v>
      </c>
      <c r="B29" s="241">
        <v>7159</v>
      </c>
      <c r="C29" s="241" t="s">
        <v>214</v>
      </c>
      <c r="D29" s="242">
        <v>44594.563194444447</v>
      </c>
      <c r="E29" s="241">
        <v>225</v>
      </c>
      <c r="F29" s="241">
        <v>1.8660000000000001</v>
      </c>
      <c r="G29" s="241">
        <v>215</v>
      </c>
      <c r="H29" s="241">
        <v>4.952</v>
      </c>
      <c r="I29" s="243">
        <v>3.0859999999999999</v>
      </c>
      <c r="J29" s="244"/>
      <c r="K29" s="244"/>
    </row>
    <row r="30" spans="1:11" x14ac:dyDescent="0.2">
      <c r="A30" s="238">
        <v>29</v>
      </c>
      <c r="B30" s="238">
        <v>7161</v>
      </c>
      <c r="C30" s="238" t="s">
        <v>214</v>
      </c>
      <c r="D30" s="239">
        <v>44594.563194444447</v>
      </c>
      <c r="E30" s="238">
        <v>225</v>
      </c>
      <c r="F30" s="238">
        <v>1.8939999999999999</v>
      </c>
      <c r="G30" s="238">
        <v>215</v>
      </c>
      <c r="H30" s="238">
        <v>4.9050000000000002</v>
      </c>
      <c r="I30" s="240">
        <v>3.0110000000000001</v>
      </c>
      <c r="J30" s="240">
        <v>3.0484999999999998</v>
      </c>
      <c r="K30" s="240">
        <v>4.464302857109935E-2</v>
      </c>
    </row>
    <row r="31" spans="1:11" x14ac:dyDescent="0.2">
      <c r="A31" s="238">
        <v>30</v>
      </c>
      <c r="B31" s="238">
        <v>7161</v>
      </c>
      <c r="C31" s="238" t="s">
        <v>214</v>
      </c>
      <c r="D31" s="239">
        <v>44594.563194444447</v>
      </c>
      <c r="E31" s="238">
        <v>225</v>
      </c>
      <c r="F31" s="238">
        <v>1.8959999999999999</v>
      </c>
      <c r="G31" s="238">
        <v>215</v>
      </c>
      <c r="H31" s="238">
        <v>4.9089999999999998</v>
      </c>
      <c r="I31" s="240">
        <v>3.0129999999999999</v>
      </c>
    </row>
    <row r="32" spans="1:11" x14ac:dyDescent="0.2">
      <c r="A32" s="245">
        <v>31</v>
      </c>
      <c r="B32" s="245">
        <v>7161</v>
      </c>
      <c r="C32" s="245" t="s">
        <v>214</v>
      </c>
      <c r="D32" s="246">
        <v>44594.563194444447</v>
      </c>
      <c r="E32" s="245">
        <v>225</v>
      </c>
      <c r="F32" s="245">
        <v>1.931</v>
      </c>
      <c r="G32" s="245">
        <v>215</v>
      </c>
      <c r="H32" s="245">
        <v>5.0339999999999998</v>
      </c>
      <c r="I32" s="247">
        <v>3.1029999999999998</v>
      </c>
    </row>
    <row r="33" spans="1:11" x14ac:dyDescent="0.2">
      <c r="A33" s="241">
        <v>32</v>
      </c>
      <c r="B33" s="241">
        <v>7161</v>
      </c>
      <c r="C33" s="241" t="s">
        <v>214</v>
      </c>
      <c r="D33" s="242">
        <v>44594.563888888886</v>
      </c>
      <c r="E33" s="241">
        <v>225</v>
      </c>
      <c r="F33" s="241">
        <v>1.97</v>
      </c>
      <c r="G33" s="241">
        <v>215</v>
      </c>
      <c r="H33" s="241">
        <v>5.0369999999999999</v>
      </c>
      <c r="I33" s="243">
        <v>3.0670000000000002</v>
      </c>
      <c r="J33" s="244"/>
      <c r="K33" s="244"/>
    </row>
    <row r="34" spans="1:11" x14ac:dyDescent="0.2">
      <c r="A34" s="238">
        <v>33</v>
      </c>
      <c r="B34" s="238">
        <v>7164</v>
      </c>
      <c r="C34" s="238" t="s">
        <v>214</v>
      </c>
      <c r="D34" s="239">
        <v>44594.563888888886</v>
      </c>
      <c r="E34" s="238">
        <v>225</v>
      </c>
      <c r="F34" s="238">
        <v>2.177</v>
      </c>
      <c r="G34" s="238">
        <v>215</v>
      </c>
      <c r="H34" s="238">
        <v>5.4710000000000001</v>
      </c>
      <c r="I34" s="240">
        <v>3.294</v>
      </c>
      <c r="J34" s="240">
        <v>3.3367499999999999</v>
      </c>
      <c r="K34" s="240">
        <v>5.1893320058237574E-2</v>
      </c>
    </row>
    <row r="35" spans="1:11" x14ac:dyDescent="0.2">
      <c r="A35" s="238">
        <v>34</v>
      </c>
      <c r="B35" s="238">
        <v>7164</v>
      </c>
      <c r="C35" s="238" t="s">
        <v>214</v>
      </c>
      <c r="D35" s="239">
        <v>44594.563888888886</v>
      </c>
      <c r="E35" s="238">
        <v>225</v>
      </c>
      <c r="F35" s="238">
        <v>2.2149999999999999</v>
      </c>
      <c r="G35" s="238">
        <v>215</v>
      </c>
      <c r="H35" s="238">
        <v>5.61</v>
      </c>
      <c r="I35" s="240">
        <v>3.3950000000000005</v>
      </c>
    </row>
    <row r="36" spans="1:11" x14ac:dyDescent="0.2">
      <c r="A36" s="245">
        <v>35</v>
      </c>
      <c r="B36" s="245">
        <v>7164</v>
      </c>
      <c r="C36" s="245" t="s">
        <v>214</v>
      </c>
      <c r="D36" s="246">
        <v>44594.563888888886</v>
      </c>
      <c r="E36" s="245">
        <v>225</v>
      </c>
      <c r="F36" s="245">
        <v>2.1779999999999999</v>
      </c>
      <c r="G36" s="245">
        <v>215</v>
      </c>
      <c r="H36" s="245">
        <v>5.47</v>
      </c>
      <c r="I36" s="247">
        <v>3.2919999999999998</v>
      </c>
    </row>
    <row r="37" spans="1:11" x14ac:dyDescent="0.2">
      <c r="A37" s="241">
        <v>36</v>
      </c>
      <c r="B37" s="241">
        <v>7164</v>
      </c>
      <c r="C37" s="241" t="s">
        <v>214</v>
      </c>
      <c r="D37" s="242">
        <v>44594.564583333333</v>
      </c>
      <c r="E37" s="241">
        <v>225</v>
      </c>
      <c r="F37" s="241">
        <v>2.1890000000000001</v>
      </c>
      <c r="G37" s="241">
        <v>215</v>
      </c>
      <c r="H37" s="241">
        <v>5.5549999999999997</v>
      </c>
      <c r="I37" s="243">
        <v>3.3659999999999997</v>
      </c>
      <c r="J37" s="244"/>
      <c r="K37" s="244"/>
    </row>
    <row r="38" spans="1:11" x14ac:dyDescent="0.2">
      <c r="A38" s="238">
        <v>37</v>
      </c>
      <c r="B38" s="238">
        <v>7169</v>
      </c>
      <c r="C38" s="238" t="s">
        <v>214</v>
      </c>
      <c r="D38" s="239">
        <v>44594.564583333333</v>
      </c>
      <c r="E38" s="238">
        <v>225</v>
      </c>
      <c r="F38" s="238">
        <v>2.2269999999999999</v>
      </c>
      <c r="G38" s="238">
        <v>215</v>
      </c>
      <c r="H38" s="238">
        <v>5.6210000000000004</v>
      </c>
      <c r="I38" s="240">
        <v>3.3940000000000006</v>
      </c>
      <c r="J38" s="240">
        <v>3.4850000000000003</v>
      </c>
      <c r="K38" s="240">
        <v>9.5655632348544878E-2</v>
      </c>
    </row>
    <row r="39" spans="1:11" x14ac:dyDescent="0.2">
      <c r="A39" s="238">
        <v>38</v>
      </c>
      <c r="B39" s="238">
        <v>7169</v>
      </c>
      <c r="C39" s="238" t="s">
        <v>214</v>
      </c>
      <c r="D39" s="239">
        <v>44594.564583333333</v>
      </c>
      <c r="E39" s="238">
        <v>225</v>
      </c>
      <c r="F39" s="238">
        <v>2.2610000000000001</v>
      </c>
      <c r="G39" s="238">
        <v>215</v>
      </c>
      <c r="H39" s="238">
        <v>5.673</v>
      </c>
      <c r="I39" s="240">
        <v>3.4119999999999999</v>
      </c>
    </row>
    <row r="40" spans="1:11" x14ac:dyDescent="0.2">
      <c r="A40" s="238">
        <v>39</v>
      </c>
      <c r="B40" s="238">
        <v>7169</v>
      </c>
      <c r="C40" s="238" t="s">
        <v>214</v>
      </c>
      <c r="D40" s="239">
        <v>44594.56527777778</v>
      </c>
      <c r="E40" s="238">
        <v>225</v>
      </c>
      <c r="F40" s="238">
        <v>2.323</v>
      </c>
      <c r="G40" s="238">
        <v>215</v>
      </c>
      <c r="H40" s="238">
        <v>5.8760000000000003</v>
      </c>
      <c r="I40" s="240">
        <v>3.5530000000000004</v>
      </c>
    </row>
    <row r="41" spans="1:11" x14ac:dyDescent="0.2">
      <c r="A41" s="241">
        <v>40</v>
      </c>
      <c r="B41" s="241">
        <v>7169</v>
      </c>
      <c r="C41" s="241" t="s">
        <v>214</v>
      </c>
      <c r="D41" s="242">
        <v>44594.56527777778</v>
      </c>
      <c r="E41" s="241">
        <v>225</v>
      </c>
      <c r="F41" s="241">
        <v>2.3439999999999999</v>
      </c>
      <c r="G41" s="241">
        <v>215</v>
      </c>
      <c r="H41" s="241">
        <v>5.9249999999999998</v>
      </c>
      <c r="I41" s="243">
        <v>3.581</v>
      </c>
      <c r="J41" s="244"/>
      <c r="K41" s="244"/>
    </row>
    <row r="42" spans="1:11" x14ac:dyDescent="0.2">
      <c r="A42" s="238">
        <v>41</v>
      </c>
      <c r="B42" s="238">
        <v>7174</v>
      </c>
      <c r="C42" s="238" t="s">
        <v>214</v>
      </c>
      <c r="D42" s="239">
        <v>44594.56527777778</v>
      </c>
      <c r="E42" s="238">
        <v>225</v>
      </c>
      <c r="F42" s="238">
        <v>1.9339999999999999</v>
      </c>
      <c r="G42" s="238">
        <v>215</v>
      </c>
      <c r="H42" s="238">
        <v>4.9669999999999996</v>
      </c>
      <c r="I42" s="240">
        <v>3.0329999999999995</v>
      </c>
      <c r="J42" s="240">
        <v>3.0132499999999998</v>
      </c>
      <c r="K42" s="240">
        <v>4.2382189655561377E-2</v>
      </c>
    </row>
    <row r="43" spans="1:11" x14ac:dyDescent="0.2">
      <c r="A43" s="238">
        <v>42</v>
      </c>
      <c r="B43" s="238">
        <v>7174</v>
      </c>
      <c r="C43" s="238" t="s">
        <v>214</v>
      </c>
      <c r="D43" s="239">
        <v>44594.56527777778</v>
      </c>
      <c r="E43" s="238">
        <v>225</v>
      </c>
      <c r="F43" s="238">
        <v>1.8759999999999999</v>
      </c>
      <c r="G43" s="238">
        <v>215</v>
      </c>
      <c r="H43" s="238">
        <v>4.9349999999999996</v>
      </c>
      <c r="I43" s="240">
        <v>3.0589999999999997</v>
      </c>
    </row>
    <row r="44" spans="1:11" x14ac:dyDescent="0.2">
      <c r="A44" s="238">
        <v>43</v>
      </c>
      <c r="B44" s="238">
        <v>7174</v>
      </c>
      <c r="C44" s="238" t="s">
        <v>214</v>
      </c>
      <c r="D44" s="239">
        <v>44594.565972222219</v>
      </c>
      <c r="E44" s="238">
        <v>225</v>
      </c>
      <c r="F44" s="238">
        <v>1.946</v>
      </c>
      <c r="G44" s="238">
        <v>215</v>
      </c>
      <c r="H44" s="238">
        <v>4.907</v>
      </c>
      <c r="I44" s="240">
        <v>2.9610000000000003</v>
      </c>
    </row>
    <row r="45" spans="1:11" x14ac:dyDescent="0.2">
      <c r="A45" s="241">
        <v>44</v>
      </c>
      <c r="B45" s="241">
        <v>7174</v>
      </c>
      <c r="C45" s="241" t="s">
        <v>214</v>
      </c>
      <c r="D45" s="242">
        <v>44594.565972222219</v>
      </c>
      <c r="E45" s="241">
        <v>225</v>
      </c>
      <c r="F45" s="241">
        <v>1.931</v>
      </c>
      <c r="G45" s="241">
        <v>215</v>
      </c>
      <c r="H45" s="241">
        <v>4.931</v>
      </c>
      <c r="I45" s="243">
        <v>3</v>
      </c>
      <c r="J45" s="244"/>
      <c r="K45" s="244"/>
    </row>
    <row r="46" spans="1:11" x14ac:dyDescent="0.2">
      <c r="A46" s="238">
        <v>45</v>
      </c>
      <c r="B46" s="238">
        <v>7176</v>
      </c>
      <c r="C46" s="238" t="s">
        <v>214</v>
      </c>
      <c r="D46" s="239">
        <v>44594.565972222219</v>
      </c>
      <c r="E46" s="238">
        <v>225</v>
      </c>
      <c r="F46" s="238">
        <v>2.2719999999999998</v>
      </c>
      <c r="G46" s="238">
        <v>215</v>
      </c>
      <c r="H46" s="238">
        <v>5.8010000000000002</v>
      </c>
      <c r="I46" s="240">
        <v>3.5290000000000004</v>
      </c>
      <c r="J46" s="240">
        <v>3.5282499999999999</v>
      </c>
      <c r="K46" s="240">
        <v>5.0460380497970671E-2</v>
      </c>
    </row>
    <row r="47" spans="1:11" x14ac:dyDescent="0.2">
      <c r="A47" s="238">
        <v>46</v>
      </c>
      <c r="B47" s="238">
        <v>7176</v>
      </c>
      <c r="C47" s="238" t="s">
        <v>214</v>
      </c>
      <c r="D47" s="239">
        <v>44594.565972222219</v>
      </c>
      <c r="E47" s="238">
        <v>225</v>
      </c>
      <c r="F47" s="238">
        <v>2.2789999999999999</v>
      </c>
      <c r="G47" s="238">
        <v>215</v>
      </c>
      <c r="H47" s="238">
        <v>5.7839999999999998</v>
      </c>
      <c r="I47" s="240">
        <v>3.5049999999999999</v>
      </c>
    </row>
    <row r="48" spans="1:11" x14ac:dyDescent="0.2">
      <c r="A48" s="238">
        <v>47</v>
      </c>
      <c r="B48" s="238">
        <v>7176</v>
      </c>
      <c r="C48" s="238" t="s">
        <v>214</v>
      </c>
      <c r="D48" s="239">
        <v>44594.565972222219</v>
      </c>
      <c r="E48" s="238">
        <v>225</v>
      </c>
      <c r="F48" s="238">
        <v>2.306</v>
      </c>
      <c r="G48" s="238">
        <v>215</v>
      </c>
      <c r="H48" s="238">
        <v>5.7869999999999999</v>
      </c>
      <c r="I48" s="240">
        <v>3.4809999999999999</v>
      </c>
    </row>
    <row r="49" spans="1:12" x14ac:dyDescent="0.2">
      <c r="A49" s="241">
        <v>48</v>
      </c>
      <c r="B49" s="241">
        <v>7176</v>
      </c>
      <c r="C49" s="241" t="s">
        <v>214</v>
      </c>
      <c r="D49" s="242">
        <v>44594.566666666666</v>
      </c>
      <c r="E49" s="241">
        <v>225</v>
      </c>
      <c r="F49" s="241">
        <v>2.3450000000000002</v>
      </c>
      <c r="G49" s="241">
        <v>215</v>
      </c>
      <c r="H49" s="241">
        <v>5.9429999999999996</v>
      </c>
      <c r="I49" s="243">
        <v>3.5979999999999994</v>
      </c>
      <c r="J49" s="244"/>
      <c r="K49" s="244"/>
    </row>
    <row r="50" spans="1:12" x14ac:dyDescent="0.2">
      <c r="A50" s="238">
        <v>49</v>
      </c>
      <c r="B50" s="238">
        <v>7180</v>
      </c>
      <c r="C50" s="238" t="s">
        <v>214</v>
      </c>
      <c r="D50" s="239">
        <v>44594.566666666666</v>
      </c>
      <c r="E50" s="238">
        <v>225</v>
      </c>
      <c r="F50" s="238">
        <v>1.929</v>
      </c>
      <c r="G50" s="238">
        <v>215</v>
      </c>
      <c r="H50" s="238">
        <v>5.0220000000000002</v>
      </c>
      <c r="I50" s="240">
        <v>3.093</v>
      </c>
      <c r="J50" s="240">
        <v>3.125</v>
      </c>
      <c r="K50" s="240">
        <v>7.7093017409706699E-2</v>
      </c>
    </row>
    <row r="51" spans="1:12" x14ac:dyDescent="0.2">
      <c r="A51" s="238">
        <v>50</v>
      </c>
      <c r="B51" s="238">
        <v>7180</v>
      </c>
      <c r="C51" s="238" t="s">
        <v>214</v>
      </c>
      <c r="D51" s="239">
        <v>44594.566666666666</v>
      </c>
      <c r="E51" s="238">
        <v>225</v>
      </c>
      <c r="F51" s="238">
        <v>1.948</v>
      </c>
      <c r="G51" s="238">
        <v>215</v>
      </c>
      <c r="H51" s="238">
        <v>4.9790000000000001</v>
      </c>
      <c r="I51" s="240">
        <v>3.0310000000000001</v>
      </c>
    </row>
    <row r="52" spans="1:12" x14ac:dyDescent="0.2">
      <c r="A52" s="245">
        <v>51</v>
      </c>
      <c r="B52" s="245">
        <v>7180</v>
      </c>
      <c r="C52" s="245" t="s">
        <v>214</v>
      </c>
      <c r="D52" s="246">
        <v>44594.566666666666</v>
      </c>
      <c r="E52" s="245">
        <v>225</v>
      </c>
      <c r="F52" s="245">
        <v>1.9550000000000001</v>
      </c>
      <c r="G52" s="245">
        <v>215</v>
      </c>
      <c r="H52" s="245">
        <v>5.1390000000000002</v>
      </c>
      <c r="I52" s="247">
        <v>3.1840000000000002</v>
      </c>
    </row>
    <row r="53" spans="1:12" x14ac:dyDescent="0.2">
      <c r="A53" s="241">
        <v>52</v>
      </c>
      <c r="B53" s="241">
        <v>7180</v>
      </c>
      <c r="C53" s="241" t="s">
        <v>214</v>
      </c>
      <c r="D53" s="242">
        <v>44594.566666666666</v>
      </c>
      <c r="E53" s="241">
        <v>225</v>
      </c>
      <c r="F53" s="241">
        <v>1.994</v>
      </c>
      <c r="G53" s="241">
        <v>215</v>
      </c>
      <c r="H53" s="241">
        <v>5.1859999999999999</v>
      </c>
      <c r="I53" s="243">
        <v>3.1920000000000002</v>
      </c>
      <c r="J53" s="244"/>
      <c r="K53" s="244"/>
    </row>
    <row r="54" spans="1:12" x14ac:dyDescent="0.2">
      <c r="A54" s="238">
        <v>53</v>
      </c>
      <c r="B54" s="238">
        <v>7183</v>
      </c>
      <c r="C54" s="238" t="s">
        <v>214</v>
      </c>
      <c r="D54" s="239">
        <v>44594.567361111112</v>
      </c>
      <c r="E54" s="238">
        <v>225</v>
      </c>
      <c r="F54" s="238">
        <v>1.774</v>
      </c>
      <c r="G54" s="238">
        <v>215</v>
      </c>
      <c r="H54" s="238">
        <v>4.782</v>
      </c>
      <c r="I54" s="240">
        <v>3.008</v>
      </c>
      <c r="J54" s="240">
        <v>2.9666666666666668</v>
      </c>
      <c r="K54" s="240">
        <v>3.7753587026047294E-2</v>
      </c>
    </row>
    <row r="55" spans="1:12" x14ac:dyDescent="0.2">
      <c r="A55" s="238">
        <v>54</v>
      </c>
      <c r="B55" s="238">
        <v>7183</v>
      </c>
      <c r="C55" s="238" t="s">
        <v>214</v>
      </c>
      <c r="D55" s="239">
        <v>44594.567361111112</v>
      </c>
      <c r="E55" s="238">
        <v>225</v>
      </c>
      <c r="F55" s="238">
        <v>1.7729999999999999</v>
      </c>
      <c r="G55" s="238">
        <v>215</v>
      </c>
      <c r="H55" s="238">
        <v>4.7069999999999999</v>
      </c>
      <c r="I55" s="240">
        <v>2.9340000000000002</v>
      </c>
    </row>
    <row r="56" spans="1:12" x14ac:dyDescent="0.2">
      <c r="A56" s="241">
        <v>56</v>
      </c>
      <c r="B56" s="241">
        <v>7183</v>
      </c>
      <c r="C56" s="241" t="s">
        <v>214</v>
      </c>
      <c r="D56" s="242">
        <v>44594.567361111112</v>
      </c>
      <c r="E56" s="241">
        <v>225</v>
      </c>
      <c r="F56" s="241">
        <v>1.841</v>
      </c>
      <c r="G56" s="241">
        <v>215</v>
      </c>
      <c r="H56" s="241">
        <v>4.7990000000000004</v>
      </c>
      <c r="I56" s="243">
        <v>2.9580000000000002</v>
      </c>
      <c r="J56" s="244"/>
      <c r="K56" s="244"/>
    </row>
    <row r="57" spans="1:12" x14ac:dyDescent="0.2">
      <c r="A57" s="238">
        <v>58</v>
      </c>
      <c r="B57" s="238">
        <v>7184</v>
      </c>
      <c r="C57" s="238" t="s">
        <v>214</v>
      </c>
      <c r="D57" s="239">
        <v>44594.568055555559</v>
      </c>
      <c r="E57" s="238">
        <v>225</v>
      </c>
      <c r="F57" s="238">
        <v>2.3370000000000002</v>
      </c>
      <c r="G57" s="238">
        <v>215</v>
      </c>
      <c r="H57" s="238">
        <v>5.8860000000000001</v>
      </c>
      <c r="I57" s="240">
        <v>3.5489999999999999</v>
      </c>
      <c r="J57" s="240">
        <v>3.6047500000000001</v>
      </c>
      <c r="K57" s="240">
        <v>6.7844798375901211E-2</v>
      </c>
    </row>
    <row r="58" spans="1:12" x14ac:dyDescent="0.2">
      <c r="A58" s="238">
        <v>59</v>
      </c>
      <c r="B58" s="238">
        <v>7184</v>
      </c>
      <c r="C58" s="238" t="s">
        <v>214</v>
      </c>
      <c r="D58" s="239">
        <v>44594.568055555559</v>
      </c>
      <c r="E58" s="238">
        <v>225</v>
      </c>
      <c r="F58" s="238">
        <v>2.2959999999999998</v>
      </c>
      <c r="G58" s="238">
        <v>215</v>
      </c>
      <c r="H58" s="238">
        <v>5.9210000000000003</v>
      </c>
      <c r="I58" s="240">
        <v>3.6250000000000004</v>
      </c>
    </row>
    <row r="59" spans="1:12" x14ac:dyDescent="0.2">
      <c r="A59" s="238">
        <v>60</v>
      </c>
      <c r="B59" s="238">
        <v>7184</v>
      </c>
      <c r="C59" s="238" t="s">
        <v>214</v>
      </c>
      <c r="D59" s="239">
        <v>44594.568055555559</v>
      </c>
      <c r="E59" s="238">
        <v>225</v>
      </c>
      <c r="F59" s="238">
        <v>2.3460000000000001</v>
      </c>
      <c r="G59" s="238">
        <v>215</v>
      </c>
      <c r="H59" s="238">
        <v>5.899</v>
      </c>
      <c r="I59" s="240">
        <v>3.5529999999999999</v>
      </c>
      <c r="L59" s="248"/>
    </row>
    <row r="60" spans="1:12" x14ac:dyDescent="0.2">
      <c r="A60" s="241">
        <v>61</v>
      </c>
      <c r="B60" s="241">
        <v>7184</v>
      </c>
      <c r="C60" s="241" t="s">
        <v>214</v>
      </c>
      <c r="D60" s="242">
        <v>44594.568055555559</v>
      </c>
      <c r="E60" s="241">
        <v>225</v>
      </c>
      <c r="F60" s="241">
        <v>2.4009999999999998</v>
      </c>
      <c r="G60" s="241">
        <v>215</v>
      </c>
      <c r="H60" s="241">
        <v>6.093</v>
      </c>
      <c r="I60" s="243">
        <v>3.6920000000000002</v>
      </c>
      <c r="J60" s="244"/>
      <c r="K60" s="244"/>
      <c r="L60" s="248"/>
    </row>
    <row r="61" spans="1:12" x14ac:dyDescent="0.2">
      <c r="A61" s="238">
        <v>62</v>
      </c>
      <c r="B61" s="238">
        <v>7186</v>
      </c>
      <c r="C61" s="238" t="s">
        <v>214</v>
      </c>
      <c r="D61" s="239">
        <v>44594.568749999999</v>
      </c>
      <c r="E61" s="238">
        <v>225</v>
      </c>
      <c r="F61" s="238">
        <v>2.0760000000000001</v>
      </c>
      <c r="G61" s="238">
        <v>215</v>
      </c>
      <c r="H61" s="238">
        <v>5.2770000000000001</v>
      </c>
      <c r="I61" s="240">
        <v>3.2010000000000001</v>
      </c>
      <c r="J61" s="240">
        <v>3.2857500000000002</v>
      </c>
      <c r="K61" s="240">
        <v>9.1138630667790779E-2</v>
      </c>
      <c r="L61" s="248"/>
    </row>
    <row r="62" spans="1:12" x14ac:dyDescent="0.2">
      <c r="A62" s="238">
        <v>63</v>
      </c>
      <c r="B62" s="238">
        <v>7186</v>
      </c>
      <c r="C62" s="238" t="s">
        <v>214</v>
      </c>
      <c r="D62" s="239">
        <v>44594.568749999999</v>
      </c>
      <c r="E62" s="238">
        <v>225</v>
      </c>
      <c r="F62" s="238">
        <v>2.0819999999999999</v>
      </c>
      <c r="G62" s="238">
        <v>215</v>
      </c>
      <c r="H62" s="238">
        <v>5.4509999999999996</v>
      </c>
      <c r="I62" s="240">
        <v>3.3689999999999998</v>
      </c>
      <c r="L62" s="248"/>
    </row>
    <row r="63" spans="1:12" x14ac:dyDescent="0.2">
      <c r="A63" s="238">
        <v>64</v>
      </c>
      <c r="B63" s="238">
        <v>7186</v>
      </c>
      <c r="C63" s="238" t="s">
        <v>214</v>
      </c>
      <c r="D63" s="239">
        <v>44594.568749999999</v>
      </c>
      <c r="E63" s="238">
        <v>225</v>
      </c>
      <c r="F63" s="238">
        <v>2.077</v>
      </c>
      <c r="G63" s="238">
        <v>215</v>
      </c>
      <c r="H63" s="238">
        <v>5.29</v>
      </c>
      <c r="I63" s="240">
        <v>3.2130000000000001</v>
      </c>
      <c r="L63" s="248"/>
    </row>
    <row r="64" spans="1:12" x14ac:dyDescent="0.2">
      <c r="A64" s="241">
        <v>65</v>
      </c>
      <c r="B64" s="241">
        <v>7186</v>
      </c>
      <c r="C64" s="241" t="s">
        <v>214</v>
      </c>
      <c r="D64" s="242">
        <v>44594.568749999999</v>
      </c>
      <c r="E64" s="241">
        <v>225</v>
      </c>
      <c r="F64" s="241">
        <v>2.169</v>
      </c>
      <c r="G64" s="241">
        <v>215</v>
      </c>
      <c r="H64" s="241">
        <v>5.5289999999999999</v>
      </c>
      <c r="I64" s="243">
        <v>3.36</v>
      </c>
      <c r="J64" s="244"/>
      <c r="K64" s="244"/>
      <c r="L64" s="248"/>
    </row>
    <row r="65" spans="1:12" x14ac:dyDescent="0.2">
      <c r="A65" s="238">
        <v>66</v>
      </c>
      <c r="B65" s="238" t="s">
        <v>208</v>
      </c>
      <c r="C65" s="238" t="s">
        <v>214</v>
      </c>
      <c r="D65" s="239">
        <v>44594.568749999999</v>
      </c>
      <c r="E65" s="238">
        <v>225</v>
      </c>
      <c r="F65" s="238">
        <v>3.0630000000000002</v>
      </c>
      <c r="G65" s="238">
        <v>215</v>
      </c>
      <c r="H65" s="238">
        <v>7.484</v>
      </c>
      <c r="I65" s="240">
        <v>4.4209999999999994</v>
      </c>
      <c r="J65" s="240">
        <v>4.4909999999999997</v>
      </c>
      <c r="K65" s="240">
        <v>4.6982266157917014E-2</v>
      </c>
      <c r="L65" s="248"/>
    </row>
    <row r="66" spans="1:12" x14ac:dyDescent="0.2">
      <c r="A66" s="238">
        <v>67</v>
      </c>
      <c r="B66" s="238" t="s">
        <v>208</v>
      </c>
      <c r="C66" s="238" t="s">
        <v>214</v>
      </c>
      <c r="D66" s="239">
        <v>44594.569444444445</v>
      </c>
      <c r="E66" s="238">
        <v>225</v>
      </c>
      <c r="F66" s="238">
        <v>3.16</v>
      </c>
      <c r="G66" s="238">
        <v>215</v>
      </c>
      <c r="H66" s="238">
        <v>7.67</v>
      </c>
      <c r="I66" s="240">
        <v>4.51</v>
      </c>
      <c r="L66" s="248"/>
    </row>
    <row r="67" spans="1:12" x14ac:dyDescent="0.2">
      <c r="A67" s="238">
        <v>68</v>
      </c>
      <c r="B67" s="238" t="s">
        <v>208</v>
      </c>
      <c r="C67" s="238" t="s">
        <v>214</v>
      </c>
      <c r="D67" s="239">
        <v>44594.569444444445</v>
      </c>
      <c r="E67" s="238">
        <v>225</v>
      </c>
      <c r="F67" s="238">
        <v>3.0950000000000002</v>
      </c>
      <c r="G67" s="238">
        <v>215</v>
      </c>
      <c r="H67" s="238">
        <v>7.6059999999999999</v>
      </c>
      <c r="I67" s="240">
        <v>4.5109999999999992</v>
      </c>
      <c r="L67" s="248"/>
    </row>
    <row r="68" spans="1:12" x14ac:dyDescent="0.2">
      <c r="A68" s="241">
        <v>69</v>
      </c>
      <c r="B68" s="241" t="s">
        <v>208</v>
      </c>
      <c r="C68" s="241" t="s">
        <v>214</v>
      </c>
      <c r="D68" s="242">
        <v>44594.569444444445</v>
      </c>
      <c r="E68" s="241">
        <v>225</v>
      </c>
      <c r="F68" s="241">
        <v>3.1949999999999998</v>
      </c>
      <c r="G68" s="241">
        <v>215</v>
      </c>
      <c r="H68" s="241">
        <v>7.7169999999999996</v>
      </c>
      <c r="I68" s="243">
        <v>4.5220000000000002</v>
      </c>
      <c r="J68" s="244"/>
      <c r="K68" s="244"/>
      <c r="L68" s="248"/>
    </row>
    <row r="69" spans="1:12" x14ac:dyDescent="0.2">
      <c r="A69" s="238">
        <v>70</v>
      </c>
      <c r="B69" s="238">
        <v>7190</v>
      </c>
      <c r="C69" s="238" t="s">
        <v>214</v>
      </c>
      <c r="D69" s="239">
        <v>44594.570138888892</v>
      </c>
      <c r="E69" s="238">
        <v>225</v>
      </c>
      <c r="F69" s="238">
        <v>2</v>
      </c>
      <c r="G69" s="238">
        <v>215</v>
      </c>
      <c r="H69" s="238">
        <v>5.2519999999999998</v>
      </c>
      <c r="I69" s="240">
        <v>3.2519999999999998</v>
      </c>
      <c r="J69" s="240">
        <v>3.2190000000000003</v>
      </c>
      <c r="K69" s="240">
        <v>6.2912637840103453E-2</v>
      </c>
      <c r="L69" s="248"/>
    </row>
    <row r="70" spans="1:12" x14ac:dyDescent="0.2">
      <c r="A70" s="238">
        <v>71</v>
      </c>
      <c r="B70" s="238">
        <v>7190</v>
      </c>
      <c r="C70" s="238" t="s">
        <v>214</v>
      </c>
      <c r="D70" s="239">
        <v>44594.570138888892</v>
      </c>
      <c r="E70" s="238">
        <v>225</v>
      </c>
      <c r="F70" s="238">
        <v>1.954</v>
      </c>
      <c r="G70" s="238">
        <v>215</v>
      </c>
      <c r="H70" s="238">
        <v>5.0869999999999997</v>
      </c>
      <c r="I70" s="240">
        <v>3.133</v>
      </c>
      <c r="L70" s="248"/>
    </row>
    <row r="71" spans="1:12" x14ac:dyDescent="0.2">
      <c r="A71" s="238">
        <v>72</v>
      </c>
      <c r="B71" s="238">
        <v>7190</v>
      </c>
      <c r="C71" s="238" t="s">
        <v>214</v>
      </c>
      <c r="D71" s="239">
        <v>44594.570138888892</v>
      </c>
      <c r="E71" s="238">
        <v>225</v>
      </c>
      <c r="F71" s="238">
        <v>2.0099999999999998</v>
      </c>
      <c r="G71" s="238">
        <v>215</v>
      </c>
      <c r="H71" s="238">
        <v>5.2240000000000002</v>
      </c>
      <c r="I71" s="240">
        <v>3.2140000000000004</v>
      </c>
      <c r="L71" s="248"/>
    </row>
    <row r="72" spans="1:12" x14ac:dyDescent="0.2">
      <c r="A72" s="241">
        <v>73</v>
      </c>
      <c r="B72" s="241">
        <v>7190</v>
      </c>
      <c r="C72" s="241" t="s">
        <v>214</v>
      </c>
      <c r="D72" s="242">
        <v>44594.570138888892</v>
      </c>
      <c r="E72" s="241">
        <v>225</v>
      </c>
      <c r="F72" s="241">
        <v>2.0139999999999998</v>
      </c>
      <c r="G72" s="241">
        <v>215</v>
      </c>
      <c r="H72" s="241">
        <v>5.2910000000000004</v>
      </c>
      <c r="I72" s="243">
        <v>3.2770000000000006</v>
      </c>
      <c r="J72" s="244"/>
      <c r="K72" s="244"/>
      <c r="L72" s="248"/>
    </row>
    <row r="73" spans="1:12" x14ac:dyDescent="0.2">
      <c r="A73" s="238">
        <v>74</v>
      </c>
      <c r="B73" s="238">
        <v>7195</v>
      </c>
      <c r="C73" s="238" t="s">
        <v>214</v>
      </c>
      <c r="D73" s="239">
        <v>44594.570138888892</v>
      </c>
      <c r="E73" s="238">
        <v>225</v>
      </c>
      <c r="F73" s="238">
        <v>2.0720000000000001</v>
      </c>
      <c r="G73" s="238">
        <v>215</v>
      </c>
      <c r="H73" s="238">
        <v>5.1529999999999996</v>
      </c>
      <c r="I73" s="240">
        <v>3.0809999999999995</v>
      </c>
      <c r="J73" s="240">
        <v>3.1777500000000001</v>
      </c>
      <c r="K73" s="240">
        <v>7.9159648811752942E-2</v>
      </c>
      <c r="L73" s="248"/>
    </row>
    <row r="74" spans="1:12" x14ac:dyDescent="0.2">
      <c r="A74" s="238">
        <v>75</v>
      </c>
      <c r="B74" s="238">
        <v>7195</v>
      </c>
      <c r="C74" s="238" t="s">
        <v>214</v>
      </c>
      <c r="D74" s="239">
        <v>44594.570833333331</v>
      </c>
      <c r="E74" s="238">
        <v>225</v>
      </c>
      <c r="F74" s="238">
        <v>2.1</v>
      </c>
      <c r="G74" s="238">
        <v>215</v>
      </c>
      <c r="H74" s="238">
        <v>5.3550000000000004</v>
      </c>
      <c r="I74" s="240">
        <v>3.2550000000000003</v>
      </c>
      <c r="L74" s="248"/>
    </row>
    <row r="75" spans="1:12" x14ac:dyDescent="0.2">
      <c r="A75" s="238">
        <v>76</v>
      </c>
      <c r="B75" s="238">
        <v>7195</v>
      </c>
      <c r="C75" s="238" t="s">
        <v>214</v>
      </c>
      <c r="D75" s="239">
        <v>44594.570833333331</v>
      </c>
      <c r="E75" s="238">
        <v>225</v>
      </c>
      <c r="F75" s="238">
        <v>2.0489999999999999</v>
      </c>
      <c r="G75" s="238">
        <v>215</v>
      </c>
      <c r="H75" s="238">
        <v>5.1959999999999997</v>
      </c>
      <c r="I75" s="240">
        <v>3.1469999999999998</v>
      </c>
      <c r="L75" s="248"/>
    </row>
    <row r="76" spans="1:12" x14ac:dyDescent="0.2">
      <c r="A76" s="241">
        <v>77</v>
      </c>
      <c r="B76" s="241">
        <v>7195</v>
      </c>
      <c r="C76" s="241" t="s">
        <v>214</v>
      </c>
      <c r="D76" s="242">
        <v>44594.570833333331</v>
      </c>
      <c r="E76" s="241">
        <v>225</v>
      </c>
      <c r="F76" s="241">
        <v>2.1720000000000002</v>
      </c>
      <c r="G76" s="241">
        <v>215</v>
      </c>
      <c r="H76" s="241">
        <v>5.4</v>
      </c>
      <c r="I76" s="243">
        <v>3.2280000000000002</v>
      </c>
      <c r="J76" s="244"/>
      <c r="K76" s="244"/>
      <c r="L76" s="248"/>
    </row>
    <row r="77" spans="1:12" x14ac:dyDescent="0.2">
      <c r="A77" s="238">
        <v>78</v>
      </c>
      <c r="B77" s="238">
        <v>7198</v>
      </c>
      <c r="C77" s="238" t="s">
        <v>214</v>
      </c>
      <c r="D77" s="239">
        <v>44594.570833333331</v>
      </c>
      <c r="E77" s="238">
        <v>225</v>
      </c>
      <c r="F77" s="238">
        <v>2.3319999999999999</v>
      </c>
      <c r="G77" s="238">
        <v>215</v>
      </c>
      <c r="H77" s="238">
        <v>5.9660000000000002</v>
      </c>
      <c r="I77" s="240">
        <v>3.6340000000000003</v>
      </c>
      <c r="J77" s="240">
        <v>3.6030000000000006</v>
      </c>
      <c r="K77" s="240">
        <v>7.4484897798144406E-2</v>
      </c>
      <c r="L77" s="248"/>
    </row>
    <row r="78" spans="1:12" x14ac:dyDescent="0.2">
      <c r="A78" s="238">
        <v>79</v>
      </c>
      <c r="B78" s="238">
        <v>7198</v>
      </c>
      <c r="C78" s="238" t="s">
        <v>214</v>
      </c>
      <c r="D78" s="239">
        <v>44594.570833333331</v>
      </c>
      <c r="E78" s="238">
        <v>225</v>
      </c>
      <c r="F78" s="238">
        <v>2.3079999999999998</v>
      </c>
      <c r="G78" s="238">
        <v>215</v>
      </c>
      <c r="H78" s="238">
        <v>5.8760000000000003</v>
      </c>
      <c r="I78" s="240">
        <v>3.5680000000000005</v>
      </c>
    </row>
    <row r="79" spans="1:12" x14ac:dyDescent="0.2">
      <c r="A79" s="238">
        <v>80</v>
      </c>
      <c r="B79" s="238">
        <v>7198</v>
      </c>
      <c r="C79" s="238" t="s">
        <v>214</v>
      </c>
      <c r="D79" s="239">
        <v>44594.571527777778</v>
      </c>
      <c r="E79" s="238">
        <v>225</v>
      </c>
      <c r="F79" s="238">
        <v>2.31</v>
      </c>
      <c r="G79" s="238">
        <v>215</v>
      </c>
      <c r="H79" s="238">
        <v>5.83</v>
      </c>
      <c r="I79" s="240">
        <v>3.52</v>
      </c>
    </row>
    <row r="80" spans="1:12" x14ac:dyDescent="0.2">
      <c r="A80" s="241">
        <v>81</v>
      </c>
      <c r="B80" s="241">
        <v>7198</v>
      </c>
      <c r="C80" s="241" t="s">
        <v>214</v>
      </c>
      <c r="D80" s="242">
        <v>44594.571527777778</v>
      </c>
      <c r="E80" s="241">
        <v>225</v>
      </c>
      <c r="F80" s="241">
        <v>2.407</v>
      </c>
      <c r="G80" s="241">
        <v>215</v>
      </c>
      <c r="H80" s="241">
        <v>6.0970000000000004</v>
      </c>
      <c r="I80" s="243">
        <v>3.6900000000000004</v>
      </c>
      <c r="J80" s="244"/>
      <c r="K80" s="244"/>
    </row>
    <row r="81" spans="1:11" x14ac:dyDescent="0.2">
      <c r="A81" s="238">
        <v>82</v>
      </c>
      <c r="B81" s="238">
        <v>7203</v>
      </c>
      <c r="C81" s="238" t="s">
        <v>214</v>
      </c>
      <c r="D81" s="239">
        <v>44594.571527777778</v>
      </c>
      <c r="E81" s="238">
        <v>225</v>
      </c>
      <c r="F81" s="238">
        <v>1.7809999999999999</v>
      </c>
      <c r="G81" s="238">
        <v>215</v>
      </c>
      <c r="H81" s="238">
        <v>4.54</v>
      </c>
      <c r="I81" s="240">
        <v>2.7590000000000003</v>
      </c>
      <c r="J81" s="240">
        <v>2.7922500000000001</v>
      </c>
      <c r="K81" s="240">
        <v>7.348185717123179E-2</v>
      </c>
    </row>
    <row r="82" spans="1:11" x14ac:dyDescent="0.2">
      <c r="A82" s="238">
        <v>83</v>
      </c>
      <c r="B82" s="238">
        <v>7203</v>
      </c>
      <c r="C82" s="238" t="s">
        <v>214</v>
      </c>
      <c r="D82" s="239">
        <v>44594.571527777778</v>
      </c>
      <c r="E82" s="238">
        <v>225</v>
      </c>
      <c r="F82" s="238">
        <v>1.788</v>
      </c>
      <c r="G82" s="238">
        <v>215</v>
      </c>
      <c r="H82" s="238">
        <v>4.4930000000000003</v>
      </c>
      <c r="I82" s="240">
        <v>2.7050000000000001</v>
      </c>
    </row>
    <row r="83" spans="1:11" x14ac:dyDescent="0.2">
      <c r="A83" s="238">
        <v>84</v>
      </c>
      <c r="B83" s="238">
        <v>7203</v>
      </c>
      <c r="C83" s="238" t="s">
        <v>214</v>
      </c>
      <c r="D83" s="239">
        <v>44594.572222222225</v>
      </c>
      <c r="E83" s="238">
        <v>225</v>
      </c>
      <c r="F83" s="238">
        <v>1.831</v>
      </c>
      <c r="G83" s="238">
        <v>215</v>
      </c>
      <c r="H83" s="238">
        <v>4.694</v>
      </c>
      <c r="I83" s="240">
        <v>2.863</v>
      </c>
    </row>
    <row r="84" spans="1:11" x14ac:dyDescent="0.2">
      <c r="A84" s="241">
        <v>85</v>
      </c>
      <c r="B84" s="241">
        <v>7203</v>
      </c>
      <c r="C84" s="241" t="s">
        <v>214</v>
      </c>
      <c r="D84" s="242">
        <v>44594.572222222225</v>
      </c>
      <c r="E84" s="241">
        <v>225</v>
      </c>
      <c r="F84" s="241">
        <v>1.8280000000000001</v>
      </c>
      <c r="G84" s="241">
        <v>215</v>
      </c>
      <c r="H84" s="241">
        <v>4.67</v>
      </c>
      <c r="I84" s="243">
        <v>2.8419999999999996</v>
      </c>
      <c r="J84" s="244"/>
      <c r="K84" s="244"/>
    </row>
    <row r="85" spans="1:11" x14ac:dyDescent="0.2">
      <c r="A85" s="238">
        <v>86</v>
      </c>
      <c r="B85" s="238">
        <v>7206</v>
      </c>
      <c r="C85" s="238" t="s">
        <v>214</v>
      </c>
      <c r="D85" s="239">
        <v>44594.572222222225</v>
      </c>
      <c r="E85" s="238">
        <v>225</v>
      </c>
      <c r="F85" s="238">
        <v>1.88</v>
      </c>
      <c r="G85" s="238">
        <v>215</v>
      </c>
      <c r="H85" s="238">
        <v>4.9039999999999999</v>
      </c>
      <c r="I85" s="240">
        <v>3.024</v>
      </c>
      <c r="J85" s="240">
        <v>3.0412499999999998</v>
      </c>
      <c r="K85" s="240">
        <v>5.3798234171764082E-2</v>
      </c>
    </row>
    <row r="86" spans="1:11" x14ac:dyDescent="0.2">
      <c r="A86" s="238">
        <v>87</v>
      </c>
      <c r="B86" s="238">
        <v>7206</v>
      </c>
      <c r="C86" s="238" t="s">
        <v>214</v>
      </c>
      <c r="D86" s="239">
        <v>44594.572222222225</v>
      </c>
      <c r="E86" s="238">
        <v>225</v>
      </c>
      <c r="F86" s="238">
        <v>1.954</v>
      </c>
      <c r="G86" s="238">
        <v>215</v>
      </c>
      <c r="H86" s="238">
        <v>4.9580000000000002</v>
      </c>
      <c r="I86" s="240">
        <v>3.0040000000000004</v>
      </c>
    </row>
    <row r="87" spans="1:11" x14ac:dyDescent="0.2">
      <c r="A87" s="238">
        <v>88</v>
      </c>
      <c r="B87" s="238">
        <v>7206</v>
      </c>
      <c r="C87" s="238" t="s">
        <v>214</v>
      </c>
      <c r="D87" s="239">
        <v>44594.572222222225</v>
      </c>
      <c r="E87" s="238">
        <v>225</v>
      </c>
      <c r="F87" s="238">
        <v>1.944</v>
      </c>
      <c r="G87" s="238">
        <v>215</v>
      </c>
      <c r="H87" s="238">
        <v>4.96</v>
      </c>
      <c r="I87" s="240">
        <v>3.016</v>
      </c>
    </row>
    <row r="88" spans="1:11" x14ac:dyDescent="0.2">
      <c r="A88" s="241">
        <v>89</v>
      </c>
      <c r="B88" s="241">
        <v>7206</v>
      </c>
      <c r="C88" s="241" t="s">
        <v>214</v>
      </c>
      <c r="D88" s="242">
        <v>44594.572916666664</v>
      </c>
      <c r="E88" s="241">
        <v>225</v>
      </c>
      <c r="F88" s="241">
        <v>2.016</v>
      </c>
      <c r="G88" s="241">
        <v>215</v>
      </c>
      <c r="H88" s="241">
        <v>5.1369999999999996</v>
      </c>
      <c r="I88" s="243">
        <v>3.1209999999999996</v>
      </c>
      <c r="J88" s="244"/>
      <c r="K88" s="244"/>
    </row>
    <row r="89" spans="1:11" x14ac:dyDescent="0.2">
      <c r="A89" s="238">
        <v>90</v>
      </c>
      <c r="B89" s="238">
        <v>7209</v>
      </c>
      <c r="C89" s="238" t="s">
        <v>214</v>
      </c>
      <c r="D89" s="239">
        <v>44594.572916666664</v>
      </c>
      <c r="E89" s="238">
        <v>225</v>
      </c>
      <c r="F89" s="238">
        <v>1.54</v>
      </c>
      <c r="G89" s="238">
        <v>215</v>
      </c>
      <c r="H89" s="238">
        <v>3.81</v>
      </c>
      <c r="I89" s="240">
        <v>2.27</v>
      </c>
      <c r="J89" s="240">
        <v>2.31325</v>
      </c>
      <c r="K89" s="240">
        <v>9.1649240767904538E-2</v>
      </c>
    </row>
    <row r="90" spans="1:11" x14ac:dyDescent="0.2">
      <c r="A90" s="238">
        <v>91</v>
      </c>
      <c r="B90" s="238">
        <v>7209</v>
      </c>
      <c r="C90" s="238" t="s">
        <v>214</v>
      </c>
      <c r="D90" s="239">
        <v>44594.572916666664</v>
      </c>
      <c r="E90" s="238">
        <v>225</v>
      </c>
      <c r="F90" s="238">
        <v>1.57</v>
      </c>
      <c r="G90" s="238">
        <v>215</v>
      </c>
      <c r="H90" s="238">
        <v>3.8940000000000001</v>
      </c>
      <c r="I90" s="240">
        <v>2.3239999999999998</v>
      </c>
    </row>
    <row r="91" spans="1:11" x14ac:dyDescent="0.2">
      <c r="A91" s="238">
        <v>92</v>
      </c>
      <c r="B91" s="238">
        <v>7209</v>
      </c>
      <c r="C91" s="238" t="s">
        <v>214</v>
      </c>
      <c r="D91" s="239">
        <v>44594.572916666664</v>
      </c>
      <c r="E91" s="238">
        <v>225</v>
      </c>
      <c r="F91" s="238">
        <v>1.5940000000000001</v>
      </c>
      <c r="G91" s="238">
        <v>215</v>
      </c>
      <c r="H91" s="238">
        <v>3.8170000000000002</v>
      </c>
      <c r="I91" s="240">
        <v>2.2229999999999999</v>
      </c>
    </row>
    <row r="92" spans="1:11" x14ac:dyDescent="0.2">
      <c r="A92" s="241">
        <v>93</v>
      </c>
      <c r="B92" s="241">
        <v>7209</v>
      </c>
      <c r="C92" s="241" t="s">
        <v>214</v>
      </c>
      <c r="D92" s="242">
        <v>44594.572916666664</v>
      </c>
      <c r="E92" s="241">
        <v>225</v>
      </c>
      <c r="F92" s="241">
        <v>1.655</v>
      </c>
      <c r="G92" s="241">
        <v>215</v>
      </c>
      <c r="H92" s="241">
        <v>4.0910000000000002</v>
      </c>
      <c r="I92" s="243">
        <v>2.4359999999999999</v>
      </c>
      <c r="J92" s="244"/>
      <c r="K92" s="244"/>
    </row>
    <row r="93" spans="1:11" x14ac:dyDescent="0.2">
      <c r="A93" s="238">
        <v>94</v>
      </c>
      <c r="B93" s="238">
        <v>7211</v>
      </c>
      <c r="C93" s="238" t="s">
        <v>214</v>
      </c>
      <c r="D93" s="239">
        <v>44594.573611111111</v>
      </c>
      <c r="E93" s="238">
        <v>225</v>
      </c>
      <c r="F93" s="238">
        <v>2.1320000000000001</v>
      </c>
      <c r="G93" s="238">
        <v>215</v>
      </c>
      <c r="H93" s="238">
        <v>5.4889999999999999</v>
      </c>
      <c r="I93" s="240">
        <v>3.3569999999999998</v>
      </c>
      <c r="J93" s="240">
        <v>3.34</v>
      </c>
      <c r="K93" s="240">
        <v>2.0704266871025681E-2</v>
      </c>
    </row>
    <row r="94" spans="1:11" x14ac:dyDescent="0.2">
      <c r="A94" s="238">
        <v>95</v>
      </c>
      <c r="B94" s="238">
        <v>7211</v>
      </c>
      <c r="C94" s="238" t="s">
        <v>214</v>
      </c>
      <c r="D94" s="239">
        <v>44594.573611111111</v>
      </c>
      <c r="E94" s="238">
        <v>225</v>
      </c>
      <c r="F94" s="238">
        <v>2.202</v>
      </c>
      <c r="G94" s="238">
        <v>215</v>
      </c>
      <c r="H94" s="238">
        <v>5.56</v>
      </c>
      <c r="I94" s="240">
        <v>3.3579999999999997</v>
      </c>
    </row>
    <row r="95" spans="1:11" x14ac:dyDescent="0.2">
      <c r="A95" s="238">
        <v>96</v>
      </c>
      <c r="B95" s="238">
        <v>7211</v>
      </c>
      <c r="C95" s="238" t="s">
        <v>214</v>
      </c>
      <c r="D95" s="239">
        <v>44594.573611111111</v>
      </c>
      <c r="E95" s="238">
        <v>225</v>
      </c>
      <c r="F95" s="238">
        <v>2.1709999999999998</v>
      </c>
      <c r="G95" s="238">
        <v>215</v>
      </c>
      <c r="H95" s="238">
        <v>5.4880000000000004</v>
      </c>
      <c r="I95" s="240">
        <v>3.3170000000000006</v>
      </c>
    </row>
    <row r="96" spans="1:11" x14ac:dyDescent="0.2">
      <c r="A96" s="241">
        <v>97</v>
      </c>
      <c r="B96" s="241">
        <v>7211</v>
      </c>
      <c r="C96" s="241" t="s">
        <v>214</v>
      </c>
      <c r="D96" s="242">
        <v>44594.573611111111</v>
      </c>
      <c r="E96" s="241">
        <v>225</v>
      </c>
      <c r="F96" s="241">
        <v>2.2010000000000001</v>
      </c>
      <c r="G96" s="241">
        <v>215</v>
      </c>
      <c r="H96" s="241">
        <v>5.5289999999999999</v>
      </c>
      <c r="I96" s="243">
        <v>3.3279999999999998</v>
      </c>
      <c r="J96" s="244"/>
      <c r="K96" s="244"/>
    </row>
    <row r="97" spans="1:11" x14ac:dyDescent="0.2">
      <c r="A97" s="238">
        <v>98</v>
      </c>
      <c r="B97" s="238">
        <v>7219</v>
      </c>
      <c r="C97" s="238" t="s">
        <v>214</v>
      </c>
      <c r="D97" s="239">
        <v>44594.574305555558</v>
      </c>
      <c r="E97" s="238">
        <v>225</v>
      </c>
      <c r="F97" s="238">
        <v>1.716</v>
      </c>
      <c r="G97" s="238">
        <v>215</v>
      </c>
      <c r="H97" s="238">
        <v>4.6390000000000002</v>
      </c>
      <c r="I97" s="240">
        <v>2.923</v>
      </c>
      <c r="J97" s="240">
        <v>2.9347500000000002</v>
      </c>
      <c r="K97" s="240">
        <v>5.1279463075712489E-2</v>
      </c>
    </row>
    <row r="98" spans="1:11" x14ac:dyDescent="0.2">
      <c r="A98" s="238">
        <v>99</v>
      </c>
      <c r="B98" s="238">
        <v>7219</v>
      </c>
      <c r="C98" s="238" t="s">
        <v>214</v>
      </c>
      <c r="D98" s="239">
        <v>44594.574305555558</v>
      </c>
      <c r="E98" s="238">
        <v>225</v>
      </c>
      <c r="F98" s="238">
        <v>1.7509999999999999</v>
      </c>
      <c r="G98" s="238">
        <v>215</v>
      </c>
      <c r="H98" s="238">
        <v>4.68</v>
      </c>
      <c r="I98" s="240">
        <v>2.9289999999999998</v>
      </c>
    </row>
    <row r="99" spans="1:11" x14ac:dyDescent="0.2">
      <c r="A99" s="245">
        <v>100</v>
      </c>
      <c r="B99" s="245">
        <v>7219</v>
      </c>
      <c r="C99" s="245" t="s">
        <v>214</v>
      </c>
      <c r="D99" s="246">
        <v>44594.574305555558</v>
      </c>
      <c r="E99" s="245">
        <v>225</v>
      </c>
      <c r="F99" s="245">
        <v>1.75</v>
      </c>
      <c r="G99" s="245">
        <v>215</v>
      </c>
      <c r="H99" s="245">
        <v>4.6319999999999997</v>
      </c>
      <c r="I99" s="247">
        <v>2.8819999999999997</v>
      </c>
    </row>
    <row r="100" spans="1:11" x14ac:dyDescent="0.2">
      <c r="A100" s="241">
        <v>101</v>
      </c>
      <c r="B100" s="241">
        <v>7219</v>
      </c>
      <c r="C100" s="241" t="s">
        <v>214</v>
      </c>
      <c r="D100" s="242">
        <v>44594.574305555558</v>
      </c>
      <c r="E100" s="241">
        <v>225</v>
      </c>
      <c r="F100" s="241">
        <v>1.7829999999999999</v>
      </c>
      <c r="G100" s="241">
        <v>215</v>
      </c>
      <c r="H100" s="241">
        <v>4.7880000000000003</v>
      </c>
      <c r="I100" s="243">
        <v>3.0050000000000003</v>
      </c>
      <c r="J100" s="244"/>
      <c r="K100" s="244"/>
    </row>
    <row r="102" spans="1:11" ht="15" x14ac:dyDescent="0.2">
      <c r="A102" s="237" t="s">
        <v>210</v>
      </c>
      <c r="B102" s="237" t="s">
        <v>6</v>
      </c>
      <c r="C102" s="237" t="s">
        <v>211</v>
      </c>
      <c r="D102" s="237" t="s">
        <v>134</v>
      </c>
      <c r="E102" s="237" t="s">
        <v>135</v>
      </c>
      <c r="F102" s="237" t="s">
        <v>136</v>
      </c>
      <c r="G102" s="237" t="s">
        <v>137</v>
      </c>
      <c r="H102" s="237" t="s">
        <v>138</v>
      </c>
      <c r="I102" s="237" t="s">
        <v>212</v>
      </c>
      <c r="J102" s="237" t="s">
        <v>4</v>
      </c>
      <c r="K102" s="237" t="s">
        <v>7</v>
      </c>
    </row>
    <row r="103" spans="1:11" x14ac:dyDescent="0.2">
      <c r="A103" s="238">
        <v>2</v>
      </c>
      <c r="B103" s="238">
        <v>7220</v>
      </c>
      <c r="C103" s="238" t="s">
        <v>214</v>
      </c>
      <c r="D103" s="239">
        <v>44594.470833333333</v>
      </c>
      <c r="E103" s="238">
        <v>225</v>
      </c>
      <c r="F103" s="238">
        <v>2.2109999999999999</v>
      </c>
      <c r="G103" s="238">
        <v>215</v>
      </c>
      <c r="H103" s="238">
        <v>5.7519999999999998</v>
      </c>
      <c r="I103">
        <v>3.5409999999999999</v>
      </c>
      <c r="J103" s="247">
        <v>3.4855</v>
      </c>
      <c r="K103" s="247">
        <v>7.0282762229914225E-2</v>
      </c>
    </row>
    <row r="104" spans="1:11" x14ac:dyDescent="0.2">
      <c r="A104" s="238">
        <v>3</v>
      </c>
      <c r="B104" s="238">
        <v>7220</v>
      </c>
      <c r="C104" s="238" t="s">
        <v>214</v>
      </c>
      <c r="D104" s="239">
        <v>44594.47152777778</v>
      </c>
      <c r="E104" s="238">
        <v>225</v>
      </c>
      <c r="F104" s="238">
        <v>2.2229999999999999</v>
      </c>
      <c r="G104" s="238">
        <v>215</v>
      </c>
      <c r="H104" s="238">
        <v>5.766</v>
      </c>
      <c r="I104">
        <v>3.5430000000000001</v>
      </c>
      <c r="J104" s="248"/>
      <c r="K104" s="248"/>
    </row>
    <row r="105" spans="1:11" x14ac:dyDescent="0.2">
      <c r="A105" s="238">
        <v>4</v>
      </c>
      <c r="B105" s="238">
        <v>7220</v>
      </c>
      <c r="C105" s="238" t="s">
        <v>214</v>
      </c>
      <c r="D105" s="239">
        <v>44594.47152777778</v>
      </c>
      <c r="E105" s="238">
        <v>225</v>
      </c>
      <c r="F105" s="238">
        <v>2.1760000000000002</v>
      </c>
      <c r="G105" s="238">
        <v>215</v>
      </c>
      <c r="H105" s="238">
        <v>5.5730000000000004</v>
      </c>
      <c r="I105">
        <v>3.3970000000000002</v>
      </c>
      <c r="J105" s="248"/>
      <c r="K105" s="248"/>
    </row>
    <row r="106" spans="1:11" x14ac:dyDescent="0.2">
      <c r="A106" s="241">
        <v>5</v>
      </c>
      <c r="B106" s="241">
        <v>7220</v>
      </c>
      <c r="C106" s="241" t="s">
        <v>214</v>
      </c>
      <c r="D106" s="242">
        <v>44594.472222222219</v>
      </c>
      <c r="E106" s="241">
        <v>225</v>
      </c>
      <c r="F106" s="241">
        <v>2.214</v>
      </c>
      <c r="G106" s="241">
        <v>215</v>
      </c>
      <c r="H106" s="241">
        <v>5.6749999999999998</v>
      </c>
      <c r="I106" s="244">
        <v>3.4609999999999999</v>
      </c>
      <c r="J106" s="244"/>
      <c r="K106" s="244"/>
    </row>
    <row r="107" spans="1:11" x14ac:dyDescent="0.2">
      <c r="A107" s="238">
        <v>6</v>
      </c>
      <c r="B107" s="238">
        <v>7222</v>
      </c>
      <c r="C107" s="238" t="s">
        <v>214</v>
      </c>
      <c r="D107" s="239">
        <v>44594.472222222219</v>
      </c>
      <c r="E107" s="238">
        <v>225</v>
      </c>
      <c r="F107" s="238">
        <v>2.4649999999999999</v>
      </c>
      <c r="G107" s="238">
        <v>215</v>
      </c>
      <c r="H107" s="238">
        <v>6.1020000000000003</v>
      </c>
      <c r="I107">
        <v>3.6370000000000005</v>
      </c>
      <c r="J107" s="247">
        <v>3.6327500000000006</v>
      </c>
      <c r="K107" s="247">
        <v>3.4412933615139758E-2</v>
      </c>
    </row>
    <row r="108" spans="1:11" x14ac:dyDescent="0.2">
      <c r="A108" s="238">
        <v>7</v>
      </c>
      <c r="B108" s="238">
        <v>7222</v>
      </c>
      <c r="C108" s="238" t="s">
        <v>214</v>
      </c>
      <c r="D108" s="239">
        <v>44594.472222222219</v>
      </c>
      <c r="E108" s="238">
        <v>225</v>
      </c>
      <c r="F108" s="238">
        <v>2.528</v>
      </c>
      <c r="G108" s="238">
        <v>215</v>
      </c>
      <c r="H108" s="238">
        <v>6.1870000000000003</v>
      </c>
      <c r="I108">
        <v>3.6590000000000003</v>
      </c>
      <c r="J108" s="248"/>
      <c r="K108" s="248"/>
    </row>
    <row r="109" spans="1:11" x14ac:dyDescent="0.2">
      <c r="A109" s="245">
        <v>8</v>
      </c>
      <c r="B109" s="245">
        <v>7222</v>
      </c>
      <c r="C109" s="245" t="s">
        <v>214</v>
      </c>
      <c r="D109" s="246">
        <v>44594.472916666666</v>
      </c>
      <c r="E109" s="245">
        <v>225</v>
      </c>
      <c r="F109" s="245">
        <v>2.4460000000000002</v>
      </c>
      <c r="G109" s="245">
        <v>215</v>
      </c>
      <c r="H109" s="245">
        <v>6.0289999999999999</v>
      </c>
      <c r="I109" s="248">
        <v>3.5829999999999997</v>
      </c>
      <c r="J109" s="248"/>
      <c r="K109" s="248"/>
    </row>
    <row r="110" spans="1:11" x14ac:dyDescent="0.2">
      <c r="A110" s="241">
        <v>9</v>
      </c>
      <c r="B110" s="241">
        <v>7222</v>
      </c>
      <c r="C110" s="241" t="s">
        <v>214</v>
      </c>
      <c r="D110" s="242">
        <v>44594.472916666666</v>
      </c>
      <c r="E110" s="241">
        <v>225</v>
      </c>
      <c r="F110" s="241">
        <v>2.4630000000000001</v>
      </c>
      <c r="G110" s="241">
        <v>215</v>
      </c>
      <c r="H110" s="241">
        <v>6.1150000000000002</v>
      </c>
      <c r="I110" s="244">
        <v>3.6520000000000001</v>
      </c>
      <c r="J110" s="244"/>
      <c r="K110" s="244"/>
    </row>
    <row r="111" spans="1:11" x14ac:dyDescent="0.2">
      <c r="A111" s="238">
        <v>10</v>
      </c>
      <c r="B111" s="238">
        <v>7224</v>
      </c>
      <c r="C111" s="238" t="s">
        <v>214</v>
      </c>
      <c r="D111" s="239">
        <v>44594.472916666666</v>
      </c>
      <c r="E111" s="238">
        <v>225</v>
      </c>
      <c r="F111" s="238">
        <v>2.2330000000000001</v>
      </c>
      <c r="G111" s="238">
        <v>215</v>
      </c>
      <c r="H111" s="238">
        <v>5.8339999999999996</v>
      </c>
      <c r="I111">
        <v>3.6009999999999995</v>
      </c>
      <c r="J111" s="247">
        <v>3.5626666666666669</v>
      </c>
      <c r="K111" s="247">
        <v>3.8501082235871169E-2</v>
      </c>
    </row>
    <row r="112" spans="1:11" x14ac:dyDescent="0.2">
      <c r="A112" s="238">
        <v>11</v>
      </c>
      <c r="B112" s="238">
        <v>7224</v>
      </c>
      <c r="C112" s="238" t="s">
        <v>214</v>
      </c>
      <c r="D112" s="239">
        <v>44594.472916666666</v>
      </c>
      <c r="E112" s="238">
        <v>225</v>
      </c>
      <c r="F112" s="238">
        <v>2.2389999999999999</v>
      </c>
      <c r="G112" s="238">
        <v>215</v>
      </c>
      <c r="H112" s="238">
        <v>5.7629999999999999</v>
      </c>
      <c r="I112">
        <v>3.524</v>
      </c>
      <c r="J112" s="248"/>
      <c r="K112" s="248"/>
    </row>
    <row r="113" spans="1:11" x14ac:dyDescent="0.2">
      <c r="A113" s="241">
        <v>12</v>
      </c>
      <c r="B113" s="241">
        <v>7224</v>
      </c>
      <c r="C113" s="241" t="s">
        <v>214</v>
      </c>
      <c r="D113" s="242">
        <v>44594.473611111112</v>
      </c>
      <c r="E113" s="241">
        <v>225</v>
      </c>
      <c r="F113" s="241">
        <v>2.2970000000000002</v>
      </c>
      <c r="G113" s="241">
        <v>215</v>
      </c>
      <c r="H113" s="241">
        <v>5.86</v>
      </c>
      <c r="I113" s="244">
        <v>3.5630000000000002</v>
      </c>
      <c r="J113" s="248"/>
      <c r="K113" s="248"/>
    </row>
    <row r="114" spans="1:11" x14ac:dyDescent="0.2">
      <c r="A114" s="238">
        <v>14</v>
      </c>
      <c r="B114" s="238">
        <v>7229</v>
      </c>
      <c r="C114" s="238" t="s">
        <v>214</v>
      </c>
      <c r="D114" s="239">
        <v>44594.475694444445</v>
      </c>
      <c r="E114" s="238">
        <v>225</v>
      </c>
      <c r="F114" s="238">
        <v>2.452</v>
      </c>
      <c r="G114" s="238">
        <v>215</v>
      </c>
      <c r="H114" s="238">
        <v>6.1079999999999997</v>
      </c>
      <c r="I114">
        <v>3.6559999999999997</v>
      </c>
      <c r="J114" s="247">
        <v>3.6984999999999997</v>
      </c>
      <c r="K114" s="247">
        <v>6.1174613471058105E-2</v>
      </c>
    </row>
    <row r="115" spans="1:11" x14ac:dyDescent="0.2">
      <c r="A115" s="238">
        <v>15</v>
      </c>
      <c r="B115" s="238">
        <v>7229</v>
      </c>
      <c r="C115" s="238" t="s">
        <v>214</v>
      </c>
      <c r="D115" s="239">
        <v>44594.475694444445</v>
      </c>
      <c r="E115" s="238">
        <v>225</v>
      </c>
      <c r="F115" s="238">
        <v>2.472</v>
      </c>
      <c r="G115" s="238">
        <v>215</v>
      </c>
      <c r="H115" s="238">
        <v>6.2240000000000002</v>
      </c>
      <c r="I115">
        <v>3.7520000000000002</v>
      </c>
      <c r="J115" s="248"/>
      <c r="K115" s="248"/>
    </row>
    <row r="116" spans="1:11" x14ac:dyDescent="0.2">
      <c r="A116" s="238">
        <v>16</v>
      </c>
      <c r="B116" s="238">
        <v>7229</v>
      </c>
      <c r="C116" s="238" t="s">
        <v>214</v>
      </c>
      <c r="D116" s="239">
        <v>44594.475694444445</v>
      </c>
      <c r="E116" s="238">
        <v>225</v>
      </c>
      <c r="F116" s="238">
        <v>2.5579999999999998</v>
      </c>
      <c r="G116" s="238">
        <v>215</v>
      </c>
      <c r="H116" s="238">
        <v>6.3079999999999998</v>
      </c>
      <c r="I116">
        <v>3.75</v>
      </c>
      <c r="J116" s="248"/>
      <c r="K116" s="248"/>
    </row>
    <row r="117" spans="1:11" x14ac:dyDescent="0.2">
      <c r="A117" s="241">
        <v>17</v>
      </c>
      <c r="B117" s="241">
        <v>7229</v>
      </c>
      <c r="C117" s="241" t="s">
        <v>214</v>
      </c>
      <c r="D117" s="242">
        <v>44594.475694444445</v>
      </c>
      <c r="E117" s="241">
        <v>225</v>
      </c>
      <c r="F117" s="241">
        <v>2.4620000000000002</v>
      </c>
      <c r="G117" s="241">
        <v>215</v>
      </c>
      <c r="H117" s="241">
        <v>6.0979999999999999</v>
      </c>
      <c r="I117" s="244">
        <v>3.6359999999999997</v>
      </c>
      <c r="J117" s="244"/>
      <c r="K117" s="244"/>
    </row>
    <row r="118" spans="1:11" x14ac:dyDescent="0.2">
      <c r="A118" s="238">
        <v>19</v>
      </c>
      <c r="B118" s="238">
        <v>7234</v>
      </c>
      <c r="C118" s="238" t="s">
        <v>214</v>
      </c>
      <c r="D118" s="239">
        <v>44594.476388888892</v>
      </c>
      <c r="E118" s="238">
        <v>225</v>
      </c>
      <c r="F118" s="238">
        <v>2.569</v>
      </c>
      <c r="G118" s="238">
        <v>215</v>
      </c>
      <c r="H118" s="238">
        <v>6.5</v>
      </c>
      <c r="I118" s="240">
        <v>3.931</v>
      </c>
      <c r="J118" s="247">
        <v>3.9097499999999998</v>
      </c>
      <c r="K118" s="247">
        <v>9.8411974203684291E-2</v>
      </c>
    </row>
    <row r="119" spans="1:11" x14ac:dyDescent="0.2">
      <c r="A119" s="238">
        <v>20</v>
      </c>
      <c r="B119" s="238">
        <v>7234</v>
      </c>
      <c r="C119" s="238" t="s">
        <v>214</v>
      </c>
      <c r="D119" s="239">
        <v>44594.476388888892</v>
      </c>
      <c r="E119" s="238">
        <v>225</v>
      </c>
      <c r="F119" s="238">
        <v>2.601</v>
      </c>
      <c r="G119" s="238">
        <v>215</v>
      </c>
      <c r="H119" s="238">
        <v>6.5759999999999996</v>
      </c>
      <c r="I119" s="240">
        <v>3.9749999999999996</v>
      </c>
      <c r="J119" s="248"/>
      <c r="K119" s="248"/>
    </row>
    <row r="120" spans="1:11" x14ac:dyDescent="0.2">
      <c r="A120" s="245">
        <v>21</v>
      </c>
      <c r="B120" s="245">
        <v>7234</v>
      </c>
      <c r="C120" s="245" t="s">
        <v>214</v>
      </c>
      <c r="D120" s="246">
        <v>44594.476388888892</v>
      </c>
      <c r="E120" s="245">
        <v>225</v>
      </c>
      <c r="F120" s="245">
        <v>2.5409999999999999</v>
      </c>
      <c r="G120" s="245">
        <v>215</v>
      </c>
      <c r="H120" s="245">
        <v>6.306</v>
      </c>
      <c r="I120" s="247">
        <v>3.7650000000000001</v>
      </c>
      <c r="J120" s="248"/>
      <c r="K120" s="248"/>
    </row>
    <row r="121" spans="1:11" x14ac:dyDescent="0.2">
      <c r="A121" s="241">
        <v>22</v>
      </c>
      <c r="B121" s="241">
        <v>7234</v>
      </c>
      <c r="C121" s="241" t="s">
        <v>214</v>
      </c>
      <c r="D121" s="242">
        <v>44594.476388888892</v>
      </c>
      <c r="E121" s="241">
        <v>225</v>
      </c>
      <c r="F121" s="241">
        <v>2.56</v>
      </c>
      <c r="G121" s="241">
        <v>215</v>
      </c>
      <c r="H121" s="241">
        <v>6.5279999999999996</v>
      </c>
      <c r="I121" s="243">
        <v>3.9679999999999995</v>
      </c>
      <c r="J121" s="244"/>
      <c r="K121" s="244"/>
    </row>
    <row r="122" spans="1:11" x14ac:dyDescent="0.2">
      <c r="A122" s="238">
        <v>23</v>
      </c>
      <c r="B122" s="238">
        <v>7241</v>
      </c>
      <c r="C122" s="238" t="s">
        <v>214</v>
      </c>
      <c r="D122" s="239">
        <v>44594.477083333331</v>
      </c>
      <c r="E122" s="238">
        <v>225</v>
      </c>
      <c r="F122" s="238">
        <v>2.2650000000000001</v>
      </c>
      <c r="G122" s="238">
        <v>215</v>
      </c>
      <c r="H122" s="238">
        <v>5.742</v>
      </c>
      <c r="I122">
        <v>3.4769999999999999</v>
      </c>
      <c r="J122" s="247">
        <v>3.589</v>
      </c>
      <c r="K122" s="247">
        <v>9.8000000000000129E-2</v>
      </c>
    </row>
    <row r="123" spans="1:11" x14ac:dyDescent="0.2">
      <c r="A123" s="245">
        <v>24</v>
      </c>
      <c r="B123" s="245">
        <v>7241</v>
      </c>
      <c r="C123" s="245" t="s">
        <v>214</v>
      </c>
      <c r="D123" s="246">
        <v>44594.477083333331</v>
      </c>
      <c r="E123" s="245">
        <v>225</v>
      </c>
      <c r="F123" s="245">
        <v>2.2890000000000001</v>
      </c>
      <c r="G123" s="245">
        <v>215</v>
      </c>
      <c r="H123" s="245">
        <v>5.9480000000000004</v>
      </c>
      <c r="I123" s="248">
        <v>3.6590000000000003</v>
      </c>
      <c r="J123" s="248"/>
      <c r="K123" s="248"/>
    </row>
    <row r="124" spans="1:11" x14ac:dyDescent="0.2">
      <c r="A124" s="241">
        <v>26</v>
      </c>
      <c r="B124" s="241">
        <v>7241</v>
      </c>
      <c r="C124" s="241" t="s">
        <v>214</v>
      </c>
      <c r="D124" s="242">
        <v>44594.477083333331</v>
      </c>
      <c r="E124" s="241">
        <v>225</v>
      </c>
      <c r="F124" s="241">
        <v>2.3839999999999999</v>
      </c>
      <c r="G124" s="241">
        <v>215</v>
      </c>
      <c r="H124" s="241">
        <v>6.0149999999999997</v>
      </c>
      <c r="I124" s="244">
        <v>3.6309999999999998</v>
      </c>
      <c r="J124" s="244"/>
      <c r="K124" s="244"/>
    </row>
    <row r="125" spans="1:11" x14ac:dyDescent="0.2">
      <c r="A125" s="238">
        <v>27</v>
      </c>
      <c r="B125" s="238">
        <v>7246</v>
      </c>
      <c r="C125" s="238" t="s">
        <v>214</v>
      </c>
      <c r="D125" s="239">
        <v>44594.477777777778</v>
      </c>
      <c r="E125" s="238">
        <v>225</v>
      </c>
      <c r="F125" s="238">
        <v>1.5609999999999999</v>
      </c>
      <c r="G125" s="238">
        <v>215</v>
      </c>
      <c r="H125" s="238">
        <v>4.1740000000000004</v>
      </c>
      <c r="I125">
        <v>2.6130000000000004</v>
      </c>
      <c r="J125" s="247">
        <v>2.5732499999999998</v>
      </c>
      <c r="K125" s="247">
        <v>4.1072091091964961E-2</v>
      </c>
    </row>
    <row r="126" spans="1:11" x14ac:dyDescent="0.2">
      <c r="A126" s="238">
        <v>28</v>
      </c>
      <c r="B126" s="238">
        <v>7246</v>
      </c>
      <c r="C126" s="238" t="s">
        <v>214</v>
      </c>
      <c r="D126" s="239">
        <v>44594.477777777778</v>
      </c>
      <c r="E126" s="238">
        <v>225</v>
      </c>
      <c r="F126" s="238">
        <v>1.45</v>
      </c>
      <c r="G126" s="238">
        <v>215</v>
      </c>
      <c r="H126" s="238">
        <v>3.9670000000000001</v>
      </c>
      <c r="I126">
        <v>2.5170000000000003</v>
      </c>
      <c r="J126" s="248"/>
      <c r="K126" s="248"/>
    </row>
    <row r="127" spans="1:11" x14ac:dyDescent="0.2">
      <c r="A127" s="238">
        <v>29</v>
      </c>
      <c r="B127" s="238">
        <v>7246</v>
      </c>
      <c r="C127" s="238" t="s">
        <v>214</v>
      </c>
      <c r="D127" s="239">
        <v>44594.477777777778</v>
      </c>
      <c r="E127" s="238">
        <v>225</v>
      </c>
      <c r="F127" s="238">
        <v>1.488</v>
      </c>
      <c r="G127" s="238">
        <v>215</v>
      </c>
      <c r="H127" s="238">
        <v>4.0599999999999996</v>
      </c>
      <c r="I127">
        <v>2.5719999999999996</v>
      </c>
      <c r="J127" s="248"/>
      <c r="K127" s="248"/>
    </row>
    <row r="128" spans="1:11" x14ac:dyDescent="0.2">
      <c r="A128" s="241">
        <v>30</v>
      </c>
      <c r="B128" s="241">
        <v>7246</v>
      </c>
      <c r="C128" s="241" t="s">
        <v>214</v>
      </c>
      <c r="D128" s="242">
        <v>44594.477777777778</v>
      </c>
      <c r="E128" s="241">
        <v>225</v>
      </c>
      <c r="F128" s="241">
        <v>1.5509999999999999</v>
      </c>
      <c r="G128" s="241">
        <v>215</v>
      </c>
      <c r="H128" s="241">
        <v>4.1420000000000003</v>
      </c>
      <c r="I128" s="244">
        <v>2.5910000000000002</v>
      </c>
      <c r="J128" s="244"/>
      <c r="K128" s="244"/>
    </row>
    <row r="129" spans="1:11" x14ac:dyDescent="0.2">
      <c r="A129" s="238">
        <v>31</v>
      </c>
      <c r="B129" s="238" t="s">
        <v>208</v>
      </c>
      <c r="C129" s="238" t="s">
        <v>214</v>
      </c>
      <c r="D129" s="239">
        <v>44594.478472222225</v>
      </c>
      <c r="E129" s="238">
        <v>225</v>
      </c>
      <c r="F129" s="238">
        <v>3.0569999999999999</v>
      </c>
      <c r="G129" s="238">
        <v>215</v>
      </c>
      <c r="H129" s="238">
        <v>7.4240000000000004</v>
      </c>
      <c r="I129">
        <v>4.3670000000000009</v>
      </c>
      <c r="J129" s="247">
        <v>4.3807500000000008</v>
      </c>
      <c r="K129" s="247">
        <v>5.0697633080845024E-2</v>
      </c>
    </row>
    <row r="130" spans="1:11" x14ac:dyDescent="0.2">
      <c r="A130" s="238">
        <v>32</v>
      </c>
      <c r="B130" s="238" t="s">
        <v>208</v>
      </c>
      <c r="C130" s="238" t="s">
        <v>214</v>
      </c>
      <c r="D130" s="239">
        <v>44594.478472222225</v>
      </c>
      <c r="E130" s="238">
        <v>225</v>
      </c>
      <c r="F130" s="238">
        <v>3.1429999999999998</v>
      </c>
      <c r="G130" s="238">
        <v>215</v>
      </c>
      <c r="H130" s="238">
        <v>7.5250000000000004</v>
      </c>
      <c r="I130">
        <v>4.3820000000000006</v>
      </c>
      <c r="J130" s="248"/>
      <c r="K130" s="248"/>
    </row>
    <row r="131" spans="1:11" x14ac:dyDescent="0.2">
      <c r="A131" s="238">
        <v>33</v>
      </c>
      <c r="B131" s="238" t="s">
        <v>208</v>
      </c>
      <c r="C131" s="238" t="s">
        <v>214</v>
      </c>
      <c r="D131" s="239">
        <v>44594.478472222225</v>
      </c>
      <c r="E131" s="238">
        <v>225</v>
      </c>
      <c r="F131" s="238">
        <v>3.23</v>
      </c>
      <c r="G131" s="238">
        <v>215</v>
      </c>
      <c r="H131" s="238">
        <v>7.6779999999999999</v>
      </c>
      <c r="I131">
        <v>4.4480000000000004</v>
      </c>
      <c r="J131" s="248"/>
      <c r="K131" s="248"/>
    </row>
    <row r="132" spans="1:11" x14ac:dyDescent="0.2">
      <c r="A132" s="241">
        <v>34</v>
      </c>
      <c r="B132" s="241" t="s">
        <v>208</v>
      </c>
      <c r="C132" s="241" t="s">
        <v>214</v>
      </c>
      <c r="D132" s="242">
        <v>44594.478472222225</v>
      </c>
      <c r="E132" s="241">
        <v>225</v>
      </c>
      <c r="F132" s="241">
        <v>3.1739999999999999</v>
      </c>
      <c r="G132" s="241">
        <v>215</v>
      </c>
      <c r="H132" s="241">
        <v>7.5</v>
      </c>
      <c r="I132" s="244">
        <v>4.3260000000000005</v>
      </c>
      <c r="J132" s="244"/>
      <c r="K132" s="244"/>
    </row>
    <row r="133" spans="1:11" x14ac:dyDescent="0.2">
      <c r="A133" s="238">
        <v>35</v>
      </c>
      <c r="B133" s="238">
        <v>7247</v>
      </c>
      <c r="C133" s="238" t="s">
        <v>214</v>
      </c>
      <c r="D133" s="239">
        <v>44594.479166666664</v>
      </c>
      <c r="E133" s="238">
        <v>225</v>
      </c>
      <c r="F133" s="238">
        <v>2.1419999999999999</v>
      </c>
      <c r="G133" s="238">
        <v>215</v>
      </c>
      <c r="H133" s="238">
        <v>5.5720000000000001</v>
      </c>
      <c r="I133">
        <v>3.43</v>
      </c>
      <c r="J133" s="247">
        <v>3.4577499999999999</v>
      </c>
      <c r="K133" s="247">
        <v>5.5793518142044723E-2</v>
      </c>
    </row>
    <row r="134" spans="1:11" x14ac:dyDescent="0.2">
      <c r="A134" s="238">
        <v>36</v>
      </c>
      <c r="B134" s="238">
        <v>7247</v>
      </c>
      <c r="C134" s="238" t="s">
        <v>214</v>
      </c>
      <c r="D134" s="239">
        <v>44594.479166666664</v>
      </c>
      <c r="E134" s="238">
        <v>225</v>
      </c>
      <c r="F134" s="238">
        <v>2.194</v>
      </c>
      <c r="G134" s="238">
        <v>215</v>
      </c>
      <c r="H134" s="238">
        <v>5.5869999999999997</v>
      </c>
      <c r="I134">
        <v>3.3929999999999998</v>
      </c>
      <c r="J134" s="248"/>
      <c r="K134" s="248"/>
    </row>
    <row r="135" spans="1:11" x14ac:dyDescent="0.2">
      <c r="A135" s="238">
        <v>37</v>
      </c>
      <c r="B135" s="238">
        <v>7247</v>
      </c>
      <c r="C135" s="238" t="s">
        <v>214</v>
      </c>
      <c r="D135" s="239">
        <v>44594.479166666664</v>
      </c>
      <c r="E135" s="238">
        <v>225</v>
      </c>
      <c r="F135" s="238">
        <v>2.202</v>
      </c>
      <c r="G135" s="238">
        <v>215</v>
      </c>
      <c r="H135" s="238">
        <v>5.7130000000000001</v>
      </c>
      <c r="I135">
        <v>3.5110000000000001</v>
      </c>
      <c r="J135" s="248"/>
      <c r="K135" s="248"/>
    </row>
    <row r="136" spans="1:11" x14ac:dyDescent="0.2">
      <c r="A136" s="241">
        <v>38</v>
      </c>
      <c r="B136" s="241">
        <v>7247</v>
      </c>
      <c r="C136" s="241" t="s">
        <v>214</v>
      </c>
      <c r="D136" s="242">
        <v>44594.479861111111</v>
      </c>
      <c r="E136" s="241">
        <v>225</v>
      </c>
      <c r="F136" s="241">
        <v>2.2320000000000002</v>
      </c>
      <c r="G136" s="241">
        <v>215</v>
      </c>
      <c r="H136" s="241">
        <v>5.7290000000000001</v>
      </c>
      <c r="I136" s="244">
        <v>3.4969999999999999</v>
      </c>
      <c r="J136" s="244"/>
      <c r="K136" s="244"/>
    </row>
    <row r="137" spans="1:11" x14ac:dyDescent="0.2">
      <c r="A137" s="238">
        <v>39</v>
      </c>
      <c r="B137" s="238">
        <v>7250</v>
      </c>
      <c r="C137" s="238" t="s">
        <v>214</v>
      </c>
      <c r="D137" s="239">
        <v>44594.479861111111</v>
      </c>
      <c r="E137" s="238">
        <v>225</v>
      </c>
      <c r="F137" s="238">
        <v>2.0819999999999999</v>
      </c>
      <c r="G137" s="238">
        <v>215</v>
      </c>
      <c r="H137" s="238">
        <v>5.3769999999999998</v>
      </c>
      <c r="I137">
        <v>3.2949999999999999</v>
      </c>
      <c r="J137" s="247">
        <v>3.3330000000000002</v>
      </c>
      <c r="K137" s="247">
        <v>3.2924155266308756E-2</v>
      </c>
    </row>
    <row r="138" spans="1:11" x14ac:dyDescent="0.2">
      <c r="A138" s="238">
        <v>40</v>
      </c>
      <c r="B138" s="238">
        <v>7250</v>
      </c>
      <c r="C138" s="238" t="s">
        <v>214</v>
      </c>
      <c r="D138" s="239">
        <v>44594.479861111111</v>
      </c>
      <c r="E138" s="238">
        <v>225</v>
      </c>
      <c r="F138" s="238">
        <v>2.1429999999999998</v>
      </c>
      <c r="G138" s="238">
        <v>215</v>
      </c>
      <c r="H138" s="238">
        <v>5.4939999999999998</v>
      </c>
      <c r="I138">
        <v>3.351</v>
      </c>
      <c r="J138" s="248"/>
      <c r="K138" s="248"/>
    </row>
    <row r="139" spans="1:11" x14ac:dyDescent="0.2">
      <c r="A139" s="241">
        <v>41</v>
      </c>
      <c r="B139" s="241">
        <v>7250</v>
      </c>
      <c r="C139" s="241" t="s">
        <v>214</v>
      </c>
      <c r="D139" s="242">
        <v>44594.479861111111</v>
      </c>
      <c r="E139" s="241">
        <v>225</v>
      </c>
      <c r="F139" s="241">
        <v>2.1850000000000001</v>
      </c>
      <c r="G139" s="241">
        <v>215</v>
      </c>
      <c r="H139" s="241">
        <v>5.5380000000000003</v>
      </c>
      <c r="I139" s="244">
        <v>3.3530000000000002</v>
      </c>
      <c r="J139" s="244"/>
      <c r="K139" s="244"/>
    </row>
    <row r="140" spans="1:11" x14ac:dyDescent="0.2">
      <c r="A140" s="238">
        <v>43</v>
      </c>
      <c r="B140" s="238">
        <v>7256</v>
      </c>
      <c r="C140" s="238" t="s">
        <v>214</v>
      </c>
      <c r="D140" s="239">
        <v>44594.480555555558</v>
      </c>
      <c r="E140" s="238">
        <v>225</v>
      </c>
      <c r="F140" s="238">
        <v>2.17</v>
      </c>
      <c r="G140" s="238">
        <v>215</v>
      </c>
      <c r="H140" s="238">
        <v>5.5670000000000002</v>
      </c>
      <c r="I140">
        <v>3.3970000000000002</v>
      </c>
      <c r="J140" s="247">
        <v>3.4375</v>
      </c>
      <c r="K140" s="247">
        <v>4.1589261434493568E-2</v>
      </c>
    </row>
    <row r="141" spans="1:11" x14ac:dyDescent="0.2">
      <c r="A141" s="238">
        <v>44</v>
      </c>
      <c r="B141" s="238">
        <v>7256</v>
      </c>
      <c r="C141" s="238" t="s">
        <v>214</v>
      </c>
      <c r="D141" s="239">
        <v>44594.480555555558</v>
      </c>
      <c r="E141" s="238">
        <v>225</v>
      </c>
      <c r="F141" s="238">
        <v>2.266</v>
      </c>
      <c r="G141" s="238">
        <v>215</v>
      </c>
      <c r="H141" s="238">
        <v>5.673</v>
      </c>
      <c r="I141">
        <v>3.407</v>
      </c>
      <c r="J141" s="248"/>
      <c r="K141" s="248"/>
    </row>
    <row r="142" spans="1:11" x14ac:dyDescent="0.2">
      <c r="A142" s="238">
        <v>45</v>
      </c>
      <c r="B142" s="238">
        <v>7256</v>
      </c>
      <c r="C142" s="238" t="s">
        <v>214</v>
      </c>
      <c r="D142" s="239">
        <v>44594.480555555558</v>
      </c>
      <c r="E142" s="238">
        <v>225</v>
      </c>
      <c r="F142" s="238">
        <v>2.246</v>
      </c>
      <c r="G142" s="238">
        <v>215</v>
      </c>
      <c r="H142" s="238">
        <v>5.726</v>
      </c>
      <c r="I142">
        <v>3.48</v>
      </c>
      <c r="J142" s="248"/>
      <c r="K142" s="248"/>
    </row>
    <row r="143" spans="1:11" x14ac:dyDescent="0.2">
      <c r="A143" s="241">
        <v>46</v>
      </c>
      <c r="B143" s="241">
        <v>7256</v>
      </c>
      <c r="C143" s="241" t="s">
        <v>214</v>
      </c>
      <c r="D143" s="242">
        <v>44594.480555555558</v>
      </c>
      <c r="E143" s="241">
        <v>225</v>
      </c>
      <c r="F143" s="241">
        <v>2.3050000000000002</v>
      </c>
      <c r="G143" s="241">
        <v>215</v>
      </c>
      <c r="H143" s="241">
        <v>5.7709999999999999</v>
      </c>
      <c r="I143" s="244">
        <v>3.4659999999999997</v>
      </c>
      <c r="J143" s="244"/>
      <c r="K143" s="244"/>
    </row>
    <row r="144" spans="1:11" x14ac:dyDescent="0.2">
      <c r="A144" s="238">
        <v>48</v>
      </c>
      <c r="B144" s="238">
        <v>7262</v>
      </c>
      <c r="C144" s="238" t="s">
        <v>214</v>
      </c>
      <c r="D144" s="239">
        <v>44594.481249999997</v>
      </c>
      <c r="E144" s="238">
        <v>225</v>
      </c>
      <c r="F144" s="238">
        <v>2.1840000000000002</v>
      </c>
      <c r="G144" s="238">
        <v>215</v>
      </c>
      <c r="H144" s="238">
        <v>5.6070000000000002</v>
      </c>
      <c r="I144">
        <v>3.423</v>
      </c>
      <c r="J144" s="247">
        <v>3.4740000000000002</v>
      </c>
      <c r="K144" s="247">
        <v>5.0029991005396006E-2</v>
      </c>
    </row>
    <row r="145" spans="1:11" x14ac:dyDescent="0.2">
      <c r="A145" s="238">
        <v>49</v>
      </c>
      <c r="B145" s="238">
        <v>7262</v>
      </c>
      <c r="C145" s="238" t="s">
        <v>214</v>
      </c>
      <c r="D145" s="239">
        <v>44594.481249999997</v>
      </c>
      <c r="E145" s="238">
        <v>225</v>
      </c>
      <c r="F145" s="238">
        <v>2.145</v>
      </c>
      <c r="G145" s="238">
        <v>215</v>
      </c>
      <c r="H145" s="238">
        <v>5.6210000000000004</v>
      </c>
      <c r="I145">
        <v>3.4760000000000004</v>
      </c>
      <c r="J145" s="248"/>
      <c r="K145" s="248"/>
    </row>
    <row r="146" spans="1:11" x14ac:dyDescent="0.2">
      <c r="A146" s="241">
        <v>50</v>
      </c>
      <c r="B146" s="241">
        <v>7262</v>
      </c>
      <c r="C146" s="241" t="s">
        <v>214</v>
      </c>
      <c r="D146" s="242">
        <v>44594.481249999997</v>
      </c>
      <c r="E146" s="241">
        <v>225</v>
      </c>
      <c r="F146" s="241">
        <v>2.2200000000000002</v>
      </c>
      <c r="G146" s="241">
        <v>215</v>
      </c>
      <c r="H146" s="241">
        <v>5.7430000000000003</v>
      </c>
      <c r="I146" s="244">
        <v>3.5230000000000001</v>
      </c>
      <c r="J146" s="244"/>
      <c r="K146" s="244"/>
    </row>
    <row r="147" spans="1:11" x14ac:dyDescent="0.2">
      <c r="A147" s="238">
        <v>51</v>
      </c>
      <c r="B147" s="238">
        <v>7274</v>
      </c>
      <c r="C147" s="238" t="s">
        <v>214</v>
      </c>
      <c r="D147" s="239">
        <v>44594.481944444444</v>
      </c>
      <c r="E147" s="238">
        <v>225</v>
      </c>
      <c r="F147" s="238">
        <v>1.84</v>
      </c>
      <c r="G147" s="238">
        <v>215</v>
      </c>
      <c r="H147" s="238">
        <v>4.8540000000000001</v>
      </c>
      <c r="I147">
        <v>3.0140000000000002</v>
      </c>
      <c r="J147" s="247">
        <v>3.0277500000000002</v>
      </c>
      <c r="K147" s="247">
        <v>3.3767588009806039E-2</v>
      </c>
    </row>
    <row r="148" spans="1:11" x14ac:dyDescent="0.2">
      <c r="A148" s="238">
        <v>52</v>
      </c>
      <c r="B148" s="238">
        <v>7274</v>
      </c>
      <c r="C148" s="238" t="s">
        <v>214</v>
      </c>
      <c r="D148" s="239">
        <v>44594.481944444444</v>
      </c>
      <c r="E148" s="238">
        <v>225</v>
      </c>
      <c r="F148" s="238">
        <v>1.863</v>
      </c>
      <c r="G148" s="238">
        <v>215</v>
      </c>
      <c r="H148" s="238">
        <v>4.907</v>
      </c>
      <c r="I148">
        <v>3.044</v>
      </c>
      <c r="J148" s="248"/>
      <c r="K148" s="248"/>
    </row>
    <row r="149" spans="1:11" x14ac:dyDescent="0.2">
      <c r="A149" s="245">
        <v>53</v>
      </c>
      <c r="B149" s="245">
        <v>7274</v>
      </c>
      <c r="C149" s="245" t="s">
        <v>214</v>
      </c>
      <c r="D149" s="246">
        <v>44594.481944444444</v>
      </c>
      <c r="E149" s="245">
        <v>225</v>
      </c>
      <c r="F149" s="245">
        <v>1.851</v>
      </c>
      <c r="G149" s="245">
        <v>215</v>
      </c>
      <c r="H149" s="245">
        <v>4.8390000000000004</v>
      </c>
      <c r="I149" s="248">
        <v>2.9880000000000004</v>
      </c>
      <c r="J149" s="248"/>
      <c r="K149" s="248"/>
    </row>
    <row r="150" spans="1:11" x14ac:dyDescent="0.2">
      <c r="A150" s="241">
        <v>54</v>
      </c>
      <c r="B150" s="241">
        <v>7274</v>
      </c>
      <c r="C150" s="241" t="s">
        <v>214</v>
      </c>
      <c r="D150" s="242">
        <v>44594.481944444444</v>
      </c>
      <c r="E150" s="241">
        <v>225</v>
      </c>
      <c r="F150" s="241">
        <v>1.853</v>
      </c>
      <c r="G150" s="241">
        <v>215</v>
      </c>
      <c r="H150" s="241">
        <v>4.9180000000000001</v>
      </c>
      <c r="I150" s="244">
        <v>3.0650000000000004</v>
      </c>
      <c r="J150" s="244"/>
      <c r="K150" s="244"/>
    </row>
    <row r="151" spans="1:11" x14ac:dyDescent="0.2">
      <c r="A151" s="245">
        <v>57</v>
      </c>
      <c r="B151" s="245">
        <v>7276</v>
      </c>
      <c r="C151" s="245" t="s">
        <v>214</v>
      </c>
      <c r="D151" s="246">
        <v>44594.482638888891</v>
      </c>
      <c r="E151" s="245">
        <v>225</v>
      </c>
      <c r="F151" s="245">
        <v>1.974</v>
      </c>
      <c r="G151" s="245">
        <v>215</v>
      </c>
      <c r="H151" s="245">
        <v>5.0940000000000003</v>
      </c>
      <c r="I151" s="248">
        <v>3.12</v>
      </c>
      <c r="J151" s="247">
        <v>3.20825</v>
      </c>
      <c r="K151" s="247">
        <v>5.9963183148773178E-2</v>
      </c>
    </row>
    <row r="152" spans="1:11" x14ac:dyDescent="0.2">
      <c r="A152" s="245">
        <v>58</v>
      </c>
      <c r="B152" s="245">
        <v>7276</v>
      </c>
      <c r="C152" s="245" t="s">
        <v>214</v>
      </c>
      <c r="D152" s="246">
        <v>44594.482638888891</v>
      </c>
      <c r="E152" s="245">
        <v>225</v>
      </c>
      <c r="F152" s="245">
        <v>2.004</v>
      </c>
      <c r="G152" s="245">
        <v>215</v>
      </c>
      <c r="H152" s="245">
        <v>5.2389999999999999</v>
      </c>
      <c r="I152" s="248">
        <v>3.2349999999999999</v>
      </c>
      <c r="J152" s="247"/>
      <c r="K152" s="247"/>
    </row>
    <row r="153" spans="1:11" x14ac:dyDescent="0.2">
      <c r="A153" s="245">
        <v>59</v>
      </c>
      <c r="B153" s="245">
        <v>7276</v>
      </c>
      <c r="C153" s="245" t="s">
        <v>214</v>
      </c>
      <c r="D153" s="246">
        <v>44594.482638888891</v>
      </c>
      <c r="E153" s="245">
        <v>225</v>
      </c>
      <c r="F153" s="245">
        <v>2.028</v>
      </c>
      <c r="G153" s="245">
        <v>215</v>
      </c>
      <c r="H153" s="245">
        <v>5.2809999999999997</v>
      </c>
      <c r="I153" s="248">
        <v>3.2529999999999997</v>
      </c>
      <c r="J153" s="247"/>
      <c r="K153" s="247"/>
    </row>
    <row r="154" spans="1:11" x14ac:dyDescent="0.2">
      <c r="A154" s="241">
        <v>60</v>
      </c>
      <c r="B154" s="241">
        <v>7276</v>
      </c>
      <c r="C154" s="241" t="s">
        <v>214</v>
      </c>
      <c r="D154" s="242">
        <v>44594.482638888891</v>
      </c>
      <c r="E154" s="241">
        <v>225</v>
      </c>
      <c r="F154" s="241">
        <v>2.0489999999999999</v>
      </c>
      <c r="G154" s="241">
        <v>215</v>
      </c>
      <c r="H154" s="241">
        <v>5.274</v>
      </c>
      <c r="I154" s="244">
        <v>3.2250000000000001</v>
      </c>
      <c r="J154" s="244"/>
      <c r="K154" s="244"/>
    </row>
    <row r="155" spans="1:11" x14ac:dyDescent="0.2">
      <c r="A155" s="245">
        <v>61</v>
      </c>
      <c r="B155" s="245">
        <v>7283</v>
      </c>
      <c r="C155" s="245" t="s">
        <v>214</v>
      </c>
      <c r="D155" s="246">
        <v>44594.48333333333</v>
      </c>
      <c r="E155" s="245">
        <v>225</v>
      </c>
      <c r="F155" s="245">
        <v>2.1259999999999999</v>
      </c>
      <c r="G155" s="245">
        <v>215</v>
      </c>
      <c r="H155" s="245">
        <v>5.5739999999999998</v>
      </c>
      <c r="I155" s="248">
        <v>3.448</v>
      </c>
      <c r="J155" s="247">
        <v>3.4539999999999997</v>
      </c>
      <c r="K155" s="247">
        <v>8.4852813742385784E-3</v>
      </c>
    </row>
    <row r="156" spans="1:11" x14ac:dyDescent="0.2">
      <c r="A156" s="241">
        <v>63</v>
      </c>
      <c r="B156" s="241">
        <v>7283</v>
      </c>
      <c r="C156" s="241" t="s">
        <v>214</v>
      </c>
      <c r="D156" s="242">
        <v>44594.48333333333</v>
      </c>
      <c r="E156" s="241">
        <v>225</v>
      </c>
      <c r="F156" s="241">
        <v>2.1669999999999998</v>
      </c>
      <c r="G156" s="241">
        <v>215</v>
      </c>
      <c r="H156" s="241">
        <v>5.6269999999999998</v>
      </c>
      <c r="I156" s="244">
        <v>3.46</v>
      </c>
      <c r="J156" s="244"/>
      <c r="K156" s="244"/>
    </row>
    <row r="157" spans="1:11" x14ac:dyDescent="0.2">
      <c r="A157" s="238">
        <v>66</v>
      </c>
      <c r="B157" s="238">
        <v>7285</v>
      </c>
      <c r="C157" s="238" t="s">
        <v>214</v>
      </c>
      <c r="D157" s="239">
        <v>44594.484027777777</v>
      </c>
      <c r="E157" s="238">
        <v>225</v>
      </c>
      <c r="F157" s="238">
        <v>2.3980000000000001</v>
      </c>
      <c r="G157" s="238">
        <v>215</v>
      </c>
      <c r="H157" s="238">
        <v>5.9269999999999996</v>
      </c>
      <c r="I157">
        <v>3.5289999999999995</v>
      </c>
      <c r="J157" s="247">
        <v>3.6305000000000001</v>
      </c>
      <c r="K157" s="247">
        <v>0.12799348941775668</v>
      </c>
    </row>
    <row r="158" spans="1:11" x14ac:dyDescent="0.2">
      <c r="A158" s="238">
        <v>67</v>
      </c>
      <c r="B158" s="238">
        <v>7285</v>
      </c>
      <c r="C158" s="238" t="s">
        <v>214</v>
      </c>
      <c r="D158" s="239">
        <v>44594.484027777777</v>
      </c>
      <c r="E158" s="238">
        <v>225</v>
      </c>
      <c r="F158" s="238">
        <v>2.34</v>
      </c>
      <c r="G158" s="238">
        <v>215</v>
      </c>
      <c r="H158" s="238">
        <v>5.8529999999999998</v>
      </c>
      <c r="I158">
        <v>3.5129999999999999</v>
      </c>
      <c r="J158" s="247"/>
      <c r="K158" s="247"/>
    </row>
    <row r="159" spans="1:11" x14ac:dyDescent="0.2">
      <c r="A159" s="238">
        <v>68</v>
      </c>
      <c r="B159" s="238">
        <v>7285</v>
      </c>
      <c r="C159" s="238" t="s">
        <v>214</v>
      </c>
      <c r="D159" s="239">
        <v>44594.484027777777</v>
      </c>
      <c r="E159" s="238">
        <v>225</v>
      </c>
      <c r="F159" s="238">
        <v>2.4340000000000002</v>
      </c>
      <c r="G159" s="238">
        <v>215</v>
      </c>
      <c r="H159" s="238">
        <v>6.1509999999999998</v>
      </c>
      <c r="I159">
        <v>3.7169999999999996</v>
      </c>
      <c r="J159" s="247"/>
      <c r="K159" s="247"/>
    </row>
    <row r="160" spans="1:11" x14ac:dyDescent="0.2">
      <c r="A160" s="241">
        <v>69</v>
      </c>
      <c r="B160" s="241">
        <v>7285</v>
      </c>
      <c r="C160" s="241" t="s">
        <v>214</v>
      </c>
      <c r="D160" s="242">
        <v>44594.484722222223</v>
      </c>
      <c r="E160" s="241">
        <v>225</v>
      </c>
      <c r="F160" s="241">
        <v>2.4689999999999999</v>
      </c>
      <c r="G160" s="241">
        <v>215</v>
      </c>
      <c r="H160" s="241">
        <v>6.2320000000000002</v>
      </c>
      <c r="I160" s="244">
        <v>3.7630000000000003</v>
      </c>
      <c r="J160" s="244"/>
      <c r="K160" s="244"/>
    </row>
    <row r="161" spans="1:11" x14ac:dyDescent="0.2">
      <c r="A161" s="238">
        <v>70</v>
      </c>
      <c r="B161" s="238">
        <v>7295</v>
      </c>
      <c r="C161" s="238" t="s">
        <v>214</v>
      </c>
      <c r="D161" s="239">
        <v>44594.484722222223</v>
      </c>
      <c r="E161" s="238">
        <v>225</v>
      </c>
      <c r="F161" s="238">
        <v>1.8460000000000001</v>
      </c>
      <c r="G161" s="238">
        <v>215</v>
      </c>
      <c r="H161" s="238">
        <v>4.726</v>
      </c>
      <c r="I161">
        <v>2.88</v>
      </c>
      <c r="J161" s="247">
        <v>2.9289999999999998</v>
      </c>
      <c r="K161" s="247">
        <v>0.10541821474489137</v>
      </c>
    </row>
    <row r="162" spans="1:11" x14ac:dyDescent="0.2">
      <c r="A162" s="245">
        <v>71</v>
      </c>
      <c r="B162" s="245">
        <v>7295</v>
      </c>
      <c r="C162" s="245" t="s">
        <v>214</v>
      </c>
      <c r="D162" s="246">
        <v>44594.484722222223</v>
      </c>
      <c r="E162" s="245">
        <v>225</v>
      </c>
      <c r="F162" s="245">
        <v>1.913</v>
      </c>
      <c r="G162" s="245">
        <v>215</v>
      </c>
      <c r="H162" s="245">
        <v>4.7699999999999996</v>
      </c>
      <c r="I162" s="248">
        <v>2.8569999999999993</v>
      </c>
      <c r="J162" s="247"/>
      <c r="K162" s="247"/>
    </row>
    <row r="163" spans="1:11" x14ac:dyDescent="0.2">
      <c r="A163" s="241">
        <v>72</v>
      </c>
      <c r="B163" s="241">
        <v>7295</v>
      </c>
      <c r="C163" s="241" t="s">
        <v>214</v>
      </c>
      <c r="D163" s="242">
        <v>44594.48541666667</v>
      </c>
      <c r="E163" s="241">
        <v>225</v>
      </c>
      <c r="F163" s="241">
        <v>1.889</v>
      </c>
      <c r="G163" s="241">
        <v>215</v>
      </c>
      <c r="H163" s="241">
        <v>4.9390000000000001</v>
      </c>
      <c r="I163" s="244">
        <v>3.05</v>
      </c>
      <c r="J163" s="243"/>
      <c r="K163" s="243"/>
    </row>
    <row r="164" spans="1:11" x14ac:dyDescent="0.2">
      <c r="A164" s="238">
        <v>74</v>
      </c>
      <c r="B164" s="238">
        <v>7297</v>
      </c>
      <c r="C164" s="238" t="s">
        <v>214</v>
      </c>
      <c r="D164" s="239">
        <v>44594.48541666667</v>
      </c>
      <c r="E164" s="238">
        <v>225</v>
      </c>
      <c r="F164" s="238">
        <v>2.347</v>
      </c>
      <c r="G164" s="238">
        <v>215</v>
      </c>
      <c r="H164" s="238">
        <v>6.0880000000000001</v>
      </c>
      <c r="I164">
        <v>3.7410000000000001</v>
      </c>
      <c r="J164" s="247">
        <v>3.6916666666666664</v>
      </c>
      <c r="K164" s="247">
        <v>4.9500841743684958E-2</v>
      </c>
    </row>
    <row r="165" spans="1:11" x14ac:dyDescent="0.2">
      <c r="A165" s="238">
        <v>75</v>
      </c>
      <c r="B165" s="238">
        <v>7297</v>
      </c>
      <c r="C165" s="238" t="s">
        <v>214</v>
      </c>
      <c r="D165" s="239">
        <v>44594.48541666667</v>
      </c>
      <c r="E165" s="238">
        <v>225</v>
      </c>
      <c r="F165" s="238">
        <v>2.3149999999999999</v>
      </c>
      <c r="G165" s="238">
        <v>215</v>
      </c>
      <c r="H165" s="238">
        <v>5.9569999999999999</v>
      </c>
      <c r="I165">
        <v>3.6419999999999999</v>
      </c>
      <c r="J165" s="247"/>
      <c r="K165" s="247"/>
    </row>
    <row r="166" spans="1:11" x14ac:dyDescent="0.2">
      <c r="A166" s="241">
        <v>77</v>
      </c>
      <c r="B166" s="241">
        <v>7297</v>
      </c>
      <c r="C166" s="241" t="s">
        <v>214</v>
      </c>
      <c r="D166" s="242">
        <v>44594.486111111109</v>
      </c>
      <c r="E166" s="241">
        <v>225</v>
      </c>
      <c r="F166" s="241">
        <v>2.411</v>
      </c>
      <c r="G166" s="241">
        <v>215</v>
      </c>
      <c r="H166" s="241">
        <v>6.1029999999999998</v>
      </c>
      <c r="I166" s="244">
        <v>3.6919999999999997</v>
      </c>
      <c r="J166" s="244"/>
      <c r="K166" s="244"/>
    </row>
    <row r="167" spans="1:11" x14ac:dyDescent="0.2">
      <c r="A167" s="238">
        <v>78</v>
      </c>
      <c r="B167" s="238">
        <v>7301</v>
      </c>
      <c r="C167" s="238" t="s">
        <v>214</v>
      </c>
      <c r="D167" s="239">
        <v>44594.486111111109</v>
      </c>
      <c r="E167" s="238">
        <v>225</v>
      </c>
      <c r="F167" s="238">
        <v>2.153</v>
      </c>
      <c r="G167" s="238">
        <v>215</v>
      </c>
      <c r="H167" s="238">
        <v>5.3209999999999997</v>
      </c>
      <c r="I167">
        <v>3.1679999999999997</v>
      </c>
      <c r="J167" s="247">
        <v>3.2786666666666666</v>
      </c>
      <c r="K167" s="247">
        <v>9.6469338825003748E-2</v>
      </c>
    </row>
    <row r="168" spans="1:11" x14ac:dyDescent="0.2">
      <c r="A168" s="238">
        <v>79</v>
      </c>
      <c r="B168" s="238">
        <v>7301</v>
      </c>
      <c r="C168" s="238" t="s">
        <v>214</v>
      </c>
      <c r="D168" s="239">
        <v>44594.486111111109</v>
      </c>
      <c r="E168" s="238">
        <v>225</v>
      </c>
      <c r="F168" s="238">
        <v>2.1629999999999998</v>
      </c>
      <c r="G168" s="238">
        <v>215</v>
      </c>
      <c r="H168" s="238">
        <v>5.508</v>
      </c>
      <c r="I168">
        <v>3.3450000000000002</v>
      </c>
      <c r="J168" s="247"/>
      <c r="K168" s="247"/>
    </row>
    <row r="169" spans="1:11" x14ac:dyDescent="0.2">
      <c r="A169" s="241">
        <v>80</v>
      </c>
      <c r="B169" s="241">
        <v>7301</v>
      </c>
      <c r="C169" s="241" t="s">
        <v>214</v>
      </c>
      <c r="D169" s="242">
        <v>44594.486805555556</v>
      </c>
      <c r="E169" s="241">
        <v>225</v>
      </c>
      <c r="F169" s="241">
        <v>2.1880000000000002</v>
      </c>
      <c r="G169" s="241">
        <v>215</v>
      </c>
      <c r="H169" s="241">
        <v>5.5110000000000001</v>
      </c>
      <c r="I169" s="244">
        <v>3.323</v>
      </c>
      <c r="J169" s="243"/>
      <c r="K169" s="243"/>
    </row>
    <row r="170" spans="1:11" x14ac:dyDescent="0.2">
      <c r="A170" s="238">
        <v>82</v>
      </c>
      <c r="B170" s="238">
        <v>7305</v>
      </c>
      <c r="C170" s="238" t="s">
        <v>214</v>
      </c>
      <c r="D170" s="239">
        <v>44594.486805555556</v>
      </c>
      <c r="E170" s="238">
        <v>225</v>
      </c>
      <c r="F170" s="238">
        <v>2.298</v>
      </c>
      <c r="G170" s="238">
        <v>215</v>
      </c>
      <c r="H170" s="238">
        <v>5.7839999999999998</v>
      </c>
      <c r="I170">
        <v>3.4859999999999998</v>
      </c>
      <c r="J170" s="247">
        <v>3.4089999999999998</v>
      </c>
      <c r="K170" s="247">
        <v>8.7821789247695708E-2</v>
      </c>
    </row>
    <row r="171" spans="1:11" x14ac:dyDescent="0.2">
      <c r="A171" s="238">
        <v>83</v>
      </c>
      <c r="B171" s="238">
        <v>7305</v>
      </c>
      <c r="C171" s="238" t="s">
        <v>214</v>
      </c>
      <c r="D171" s="239">
        <v>44594.486805555556</v>
      </c>
      <c r="E171" s="238">
        <v>225</v>
      </c>
      <c r="F171" s="238">
        <v>2.266</v>
      </c>
      <c r="G171" s="238">
        <v>215</v>
      </c>
      <c r="H171" s="238">
        <v>5.5949999999999998</v>
      </c>
      <c r="I171">
        <v>3.3289999999999997</v>
      </c>
      <c r="J171" s="247"/>
      <c r="K171" s="247"/>
    </row>
    <row r="172" spans="1:11" x14ac:dyDescent="0.2">
      <c r="A172" s="238">
        <v>84</v>
      </c>
      <c r="B172" s="238">
        <v>7305</v>
      </c>
      <c r="C172" s="238" t="s">
        <v>214</v>
      </c>
      <c r="D172" s="239">
        <v>44594.487500000003</v>
      </c>
      <c r="E172" s="238">
        <v>225</v>
      </c>
      <c r="F172" s="238">
        <v>2.27</v>
      </c>
      <c r="G172" s="238">
        <v>215</v>
      </c>
      <c r="H172" s="238">
        <v>5.6070000000000002</v>
      </c>
      <c r="I172">
        <v>3.3370000000000002</v>
      </c>
    </row>
    <row r="173" spans="1:11" x14ac:dyDescent="0.2">
      <c r="A173" s="241">
        <v>85</v>
      </c>
      <c r="B173" s="241">
        <v>7305</v>
      </c>
      <c r="C173" s="241" t="s">
        <v>214</v>
      </c>
      <c r="D173" s="242">
        <v>44594.487500000003</v>
      </c>
      <c r="E173" s="241">
        <v>225</v>
      </c>
      <c r="F173" s="241">
        <v>2.3839999999999999</v>
      </c>
      <c r="G173" s="241">
        <v>215</v>
      </c>
      <c r="H173" s="241">
        <v>5.8680000000000003</v>
      </c>
      <c r="I173" s="244">
        <v>3.4840000000000004</v>
      </c>
      <c r="J173" s="244"/>
      <c r="K173" s="244"/>
    </row>
    <row r="174" spans="1:11" x14ac:dyDescent="0.2">
      <c r="A174" s="238">
        <v>86</v>
      </c>
      <c r="B174" s="238">
        <v>7306</v>
      </c>
      <c r="C174" s="238" t="s">
        <v>214</v>
      </c>
      <c r="D174" s="239">
        <v>44594.487500000003</v>
      </c>
      <c r="E174" s="238">
        <v>225</v>
      </c>
      <c r="F174" s="238">
        <v>2.266</v>
      </c>
      <c r="G174" s="238">
        <v>215</v>
      </c>
      <c r="H174" s="238">
        <v>5.7329999999999997</v>
      </c>
      <c r="I174">
        <v>3.4669999999999996</v>
      </c>
      <c r="J174" s="247">
        <v>3.4802499999999998</v>
      </c>
      <c r="K174" s="247">
        <v>1.8209429791548638E-2</v>
      </c>
    </row>
    <row r="175" spans="1:11" x14ac:dyDescent="0.2">
      <c r="A175" s="238">
        <v>87</v>
      </c>
      <c r="B175" s="238">
        <v>7306</v>
      </c>
      <c r="C175" s="238" t="s">
        <v>214</v>
      </c>
      <c r="D175" s="239">
        <v>44594.487500000003</v>
      </c>
      <c r="E175" s="238">
        <v>225</v>
      </c>
      <c r="F175" s="238">
        <v>2.2440000000000002</v>
      </c>
      <c r="G175" s="238">
        <v>215</v>
      </c>
      <c r="H175" s="238">
        <v>5.7480000000000002</v>
      </c>
      <c r="I175">
        <v>3.504</v>
      </c>
      <c r="J175" s="247"/>
      <c r="K175" s="247"/>
    </row>
    <row r="176" spans="1:11" x14ac:dyDescent="0.2">
      <c r="A176" s="238">
        <v>88</v>
      </c>
      <c r="B176" s="238">
        <v>7306</v>
      </c>
      <c r="C176" s="238" t="s">
        <v>214</v>
      </c>
      <c r="D176" s="239">
        <v>44594.488194444442</v>
      </c>
      <c r="E176" s="238">
        <v>225</v>
      </c>
      <c r="F176" s="238">
        <v>2.298</v>
      </c>
      <c r="G176" s="238">
        <v>215</v>
      </c>
      <c r="H176" s="238">
        <v>5.7629999999999999</v>
      </c>
      <c r="I176">
        <v>3.4649999999999999</v>
      </c>
    </row>
    <row r="177" spans="1:11" x14ac:dyDescent="0.2">
      <c r="A177" s="241">
        <v>89</v>
      </c>
      <c r="B177" s="241">
        <v>7306</v>
      </c>
      <c r="C177" s="241" t="s">
        <v>214</v>
      </c>
      <c r="D177" s="242">
        <v>44594.488194444442</v>
      </c>
      <c r="E177" s="241">
        <v>225</v>
      </c>
      <c r="F177" s="241">
        <v>2.2469999999999999</v>
      </c>
      <c r="G177" s="241">
        <v>215</v>
      </c>
      <c r="H177" s="241">
        <v>5.7320000000000002</v>
      </c>
      <c r="I177" s="244">
        <v>3.4850000000000003</v>
      </c>
      <c r="J177" s="244"/>
      <c r="K177" s="244"/>
    </row>
    <row r="178" spans="1:11" x14ac:dyDescent="0.2">
      <c r="A178" s="238">
        <v>90</v>
      </c>
      <c r="B178" s="238">
        <v>7307</v>
      </c>
      <c r="C178" s="238" t="s">
        <v>214</v>
      </c>
      <c r="D178" s="239">
        <v>44594.488194444442</v>
      </c>
      <c r="E178" s="238">
        <v>225</v>
      </c>
      <c r="F178" s="238">
        <v>0.93700000000000006</v>
      </c>
      <c r="G178" s="238">
        <v>215</v>
      </c>
      <c r="H178" s="238">
        <v>2.3580000000000001</v>
      </c>
      <c r="I178">
        <v>1.421</v>
      </c>
      <c r="J178" s="247">
        <v>1.431</v>
      </c>
      <c r="K178" s="247">
        <v>1.5769168230019785E-2</v>
      </c>
    </row>
    <row r="179" spans="1:11" x14ac:dyDescent="0.2">
      <c r="A179" s="238">
        <v>91</v>
      </c>
      <c r="B179" s="238">
        <v>7307</v>
      </c>
      <c r="C179" s="238" t="s">
        <v>214</v>
      </c>
      <c r="D179" s="239">
        <v>44594.488194444442</v>
      </c>
      <c r="E179" s="238">
        <v>225</v>
      </c>
      <c r="F179" s="238">
        <v>0.92100000000000004</v>
      </c>
      <c r="G179" s="238">
        <v>215</v>
      </c>
      <c r="H179" s="238">
        <v>2.3380000000000001</v>
      </c>
      <c r="I179">
        <v>1.417</v>
      </c>
      <c r="J179" s="247"/>
      <c r="K179" s="247"/>
    </row>
    <row r="180" spans="1:11" x14ac:dyDescent="0.2">
      <c r="A180" s="238">
        <v>92</v>
      </c>
      <c r="B180" s="238">
        <v>7307</v>
      </c>
      <c r="C180" s="238" t="s">
        <v>214</v>
      </c>
      <c r="D180" s="239">
        <v>44594.488888888889</v>
      </c>
      <c r="E180" s="238">
        <v>225</v>
      </c>
      <c r="F180" s="238">
        <v>0.93799999999999994</v>
      </c>
      <c r="G180" s="238">
        <v>215</v>
      </c>
      <c r="H180" s="238">
        <v>2.3719999999999999</v>
      </c>
      <c r="I180">
        <v>1.4339999999999999</v>
      </c>
    </row>
    <row r="181" spans="1:11" x14ac:dyDescent="0.2">
      <c r="A181" s="241">
        <v>93</v>
      </c>
      <c r="B181" s="241">
        <v>7307</v>
      </c>
      <c r="C181" s="241" t="s">
        <v>214</v>
      </c>
      <c r="D181" s="242">
        <v>44594.488888888889</v>
      </c>
      <c r="E181" s="241">
        <v>225</v>
      </c>
      <c r="F181" s="241">
        <v>0.96799999999999997</v>
      </c>
      <c r="G181" s="241">
        <v>215</v>
      </c>
      <c r="H181" s="241">
        <v>2.42</v>
      </c>
      <c r="I181" s="244">
        <v>1.452</v>
      </c>
      <c r="J181" s="244"/>
      <c r="K181" s="244"/>
    </row>
    <row r="182" spans="1:11" x14ac:dyDescent="0.2">
      <c r="A182" s="238">
        <v>94</v>
      </c>
      <c r="B182" s="238">
        <v>7314</v>
      </c>
      <c r="C182" s="238" t="s">
        <v>214</v>
      </c>
      <c r="D182" s="239">
        <v>44594.488888888889</v>
      </c>
      <c r="E182" s="238">
        <v>225</v>
      </c>
      <c r="F182" s="238">
        <v>1.905</v>
      </c>
      <c r="G182" s="238">
        <v>215</v>
      </c>
      <c r="H182" s="238">
        <v>4.8150000000000004</v>
      </c>
      <c r="I182">
        <v>2.91</v>
      </c>
      <c r="J182" s="247">
        <v>2.9954999999999998</v>
      </c>
      <c r="K182" s="247">
        <v>6.9878465924775174E-2</v>
      </c>
    </row>
    <row r="183" spans="1:11" x14ac:dyDescent="0.2">
      <c r="A183" s="238">
        <v>95</v>
      </c>
      <c r="B183" s="238">
        <v>7314</v>
      </c>
      <c r="C183" s="238" t="s">
        <v>214</v>
      </c>
      <c r="D183" s="239">
        <v>44594.488888888889</v>
      </c>
      <c r="E183" s="238">
        <v>225</v>
      </c>
      <c r="F183" s="238">
        <v>2.06</v>
      </c>
      <c r="G183" s="238">
        <v>215</v>
      </c>
      <c r="H183" s="238">
        <v>5.0979999999999999</v>
      </c>
      <c r="I183">
        <v>3.0379999999999998</v>
      </c>
      <c r="J183" s="247"/>
      <c r="K183" s="247"/>
    </row>
    <row r="184" spans="1:11" x14ac:dyDescent="0.2">
      <c r="A184" s="238">
        <v>97</v>
      </c>
      <c r="B184" s="238">
        <v>7314</v>
      </c>
      <c r="C184" s="238" t="s">
        <v>214</v>
      </c>
      <c r="D184" s="239">
        <v>44594.489583333336</v>
      </c>
      <c r="E184" s="238">
        <v>225</v>
      </c>
      <c r="F184" s="238">
        <v>2.0009999999999999</v>
      </c>
      <c r="G184" s="238">
        <v>215</v>
      </c>
      <c r="H184" s="238">
        <v>4.97</v>
      </c>
      <c r="I184">
        <v>2.9689999999999999</v>
      </c>
    </row>
    <row r="185" spans="1:11" x14ac:dyDescent="0.2">
      <c r="A185" s="241">
        <v>98</v>
      </c>
      <c r="B185" s="241">
        <v>7314</v>
      </c>
      <c r="C185" s="241" t="s">
        <v>214</v>
      </c>
      <c r="D185" s="242">
        <v>44594.489583333336</v>
      </c>
      <c r="E185" s="241">
        <v>225</v>
      </c>
      <c r="F185" s="241">
        <v>2.0110000000000001</v>
      </c>
      <c r="G185" s="241">
        <v>215</v>
      </c>
      <c r="H185" s="241">
        <v>5.0759999999999996</v>
      </c>
      <c r="I185" s="244">
        <v>3.0649999999999995</v>
      </c>
      <c r="J185" s="244"/>
      <c r="K185" s="244"/>
    </row>
    <row r="186" spans="1:11" x14ac:dyDescent="0.2">
      <c r="A186" s="238">
        <v>99</v>
      </c>
      <c r="B186" s="238" t="s">
        <v>208</v>
      </c>
      <c r="C186" s="238" t="s">
        <v>214</v>
      </c>
      <c r="D186" s="239">
        <v>44594.489583333336</v>
      </c>
      <c r="E186" s="238">
        <v>225</v>
      </c>
      <c r="F186" s="238">
        <v>3.0939999999999999</v>
      </c>
      <c r="G186" s="238">
        <v>215</v>
      </c>
      <c r="H186" s="238">
        <v>7.4669999999999996</v>
      </c>
      <c r="I186">
        <v>4.3729999999999993</v>
      </c>
      <c r="J186" s="247">
        <v>4.4835000000000003</v>
      </c>
      <c r="K186" s="247">
        <v>7.6596344560299318E-2</v>
      </c>
    </row>
    <row r="187" spans="1:11" x14ac:dyDescent="0.2">
      <c r="A187" s="238">
        <v>100</v>
      </c>
      <c r="B187" s="238" t="s">
        <v>208</v>
      </c>
      <c r="C187" s="238" t="s">
        <v>214</v>
      </c>
      <c r="D187" s="239">
        <v>44594.489583333336</v>
      </c>
      <c r="E187" s="238">
        <v>225</v>
      </c>
      <c r="F187" s="238">
        <v>3.109</v>
      </c>
      <c r="G187" s="238">
        <v>215</v>
      </c>
      <c r="H187" s="238">
        <v>7.6150000000000002</v>
      </c>
      <c r="I187">
        <v>4.5060000000000002</v>
      </c>
      <c r="J187" s="247"/>
      <c r="K187" s="247"/>
    </row>
    <row r="188" spans="1:11" x14ac:dyDescent="0.2">
      <c r="A188" s="238">
        <v>101</v>
      </c>
      <c r="B188" s="238" t="s">
        <v>208</v>
      </c>
      <c r="C188" s="238" t="s">
        <v>214</v>
      </c>
      <c r="D188" s="239">
        <v>44594.490277777775</v>
      </c>
      <c r="E188" s="238">
        <v>225</v>
      </c>
      <c r="F188" s="238">
        <v>3.1930000000000001</v>
      </c>
      <c r="G188" s="238">
        <v>215</v>
      </c>
      <c r="H188" s="238">
        <v>7.7430000000000003</v>
      </c>
      <c r="I188">
        <v>4.5500000000000007</v>
      </c>
    </row>
    <row r="189" spans="1:11" x14ac:dyDescent="0.2">
      <c r="A189" s="241">
        <v>102</v>
      </c>
      <c r="B189" s="241" t="s">
        <v>208</v>
      </c>
      <c r="C189" s="241" t="s">
        <v>214</v>
      </c>
      <c r="D189" s="242">
        <v>44594.490277777775</v>
      </c>
      <c r="E189" s="241">
        <v>225</v>
      </c>
      <c r="F189" s="241">
        <v>3.1709999999999998</v>
      </c>
      <c r="G189" s="241">
        <v>215</v>
      </c>
      <c r="H189" s="241">
        <v>7.6760000000000002</v>
      </c>
      <c r="I189" s="244">
        <v>4.5050000000000008</v>
      </c>
      <c r="J189" s="244"/>
      <c r="K189" s="244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9322675-4e6c-4dcb-b08b-f40420b09916"/>
    <ds:schemaRef ds:uri="http://purl.org/dc/elements/1.1/"/>
    <ds:schemaRef ds:uri="http://schemas.microsoft.com/office/infopath/2007/PartnerControls"/>
    <ds:schemaRef ds:uri="df38bbad-0bb0-41a7-b78f-084b382b3af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RI, nD</vt:lpstr>
      <vt:lpstr>BG, Plate 1</vt:lpstr>
      <vt:lpstr>BG, Plate 2</vt:lpstr>
      <vt:lpstr>FAN, Plate 1</vt:lpstr>
      <vt:lpstr>FAN, Plate 2</vt:lpstr>
      <vt:lpstr>SP, %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2022-03-08T15:52:13Z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