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ling.lab\OneDrive - USDA\Desktop\21CY MQ\Congress Mash Extraction Data\"/>
    </mc:Choice>
  </mc:AlternateContent>
  <bookViews>
    <workbookView xWindow="-120" yWindow="-120" windowWidth="29040" windowHeight="17640" tabRatio="808"/>
  </bookViews>
  <sheets>
    <sheet name="Data" sheetId="2" r:id="rId1"/>
    <sheet name="RI, nD" sheetId="4" r:id="rId2"/>
    <sheet name="BG, Plate 1" sheetId="3" r:id="rId3"/>
    <sheet name="BG, Plate 2" sheetId="15" r:id="rId4"/>
    <sheet name="FAN, Plate 1" sheetId="6" r:id="rId5"/>
    <sheet name="FAN, Plate 2" sheetId="16" r:id="rId6"/>
    <sheet name="SP, %" sheetId="8" r:id="rId7"/>
  </sheets>
  <definedNames>
    <definedName name="_xlnm.Print_Area" localSheetId="0">Data!$I$40:$S$56</definedName>
    <definedName name="_xlnm.Print_Area" localSheetId="4">'FAN, Plate 1'!$A$1:$T$96</definedName>
  </definedNames>
  <calcPr calcId="162913"/>
</workbook>
</file>

<file path=xl/calcChain.xml><?xml version="1.0" encoding="utf-8"?>
<calcChain xmlns="http://schemas.openxmlformats.org/spreadsheetml/2006/main">
  <c r="I103" i="8" l="1"/>
  <c r="I102" i="8"/>
  <c r="K102" i="8" s="1"/>
  <c r="I101" i="8"/>
  <c r="I100" i="8"/>
  <c r="K100" i="8" s="1"/>
  <c r="I99" i="8"/>
  <c r="I98" i="8"/>
  <c r="K98" i="8" s="1"/>
  <c r="I97" i="8"/>
  <c r="I96" i="8"/>
  <c r="K96" i="8" s="1"/>
  <c r="I95" i="8"/>
  <c r="I94" i="8"/>
  <c r="K94" i="8" s="1"/>
  <c r="I93" i="8"/>
  <c r="I92" i="8"/>
  <c r="K92" i="8" s="1"/>
  <c r="I91" i="8"/>
  <c r="I90" i="8"/>
  <c r="J90" i="8" s="1"/>
  <c r="I89" i="8"/>
  <c r="I88" i="8"/>
  <c r="K88" i="8" s="1"/>
  <c r="I87" i="8"/>
  <c r="I86" i="8"/>
  <c r="K86" i="8" s="1"/>
  <c r="I85" i="8"/>
  <c r="I84" i="8"/>
  <c r="J84" i="8" s="1"/>
  <c r="I83" i="8"/>
  <c r="I82" i="8"/>
  <c r="K82" i="8" s="1"/>
  <c r="I81" i="8"/>
  <c r="I80" i="8"/>
  <c r="K80" i="8" s="1"/>
  <c r="I79" i="8"/>
  <c r="I78" i="8"/>
  <c r="J78" i="8" s="1"/>
  <c r="I77" i="8"/>
  <c r="I76" i="8"/>
  <c r="K76" i="8" s="1"/>
  <c r="I75" i="8"/>
  <c r="I74" i="8"/>
  <c r="K74" i="8" s="1"/>
  <c r="I73" i="8"/>
  <c r="I72" i="8"/>
  <c r="K72" i="8" s="1"/>
  <c r="I71" i="8"/>
  <c r="I70" i="8"/>
  <c r="K70" i="8" s="1"/>
  <c r="I69" i="8"/>
  <c r="I68" i="8"/>
  <c r="K68" i="8" s="1"/>
  <c r="I67" i="8"/>
  <c r="I66" i="8"/>
  <c r="J66" i="8" s="1"/>
  <c r="I65" i="8"/>
  <c r="I64" i="8"/>
  <c r="K64" i="8" s="1"/>
  <c r="I63" i="8"/>
  <c r="I62" i="8"/>
  <c r="K62" i="8" s="1"/>
  <c r="I61" i="8"/>
  <c r="I60" i="8"/>
  <c r="J60" i="8" s="1"/>
  <c r="I59" i="8"/>
  <c r="I58" i="8"/>
  <c r="K58" i="8" s="1"/>
  <c r="I57" i="8"/>
  <c r="I56" i="8"/>
  <c r="K56" i="8" s="1"/>
  <c r="I55" i="8"/>
  <c r="I54" i="8"/>
  <c r="K54" i="8" s="1"/>
  <c r="J54" i="8" l="1"/>
  <c r="J72" i="8"/>
  <c r="J102" i="8"/>
  <c r="K60" i="8"/>
  <c r="K78" i="8"/>
  <c r="K90" i="8"/>
  <c r="J56" i="8"/>
  <c r="J62" i="8"/>
  <c r="J68" i="8"/>
  <c r="J74" i="8"/>
  <c r="J80" i="8"/>
  <c r="J86" i="8"/>
  <c r="J92" i="8"/>
  <c r="J98" i="8"/>
  <c r="J96" i="8"/>
  <c r="K66" i="8"/>
  <c r="K84" i="8"/>
  <c r="J58" i="8"/>
  <c r="J64" i="8"/>
  <c r="J70" i="8"/>
  <c r="J76" i="8"/>
  <c r="J82" i="8"/>
  <c r="J88" i="8"/>
  <c r="J94" i="8"/>
  <c r="J100" i="8"/>
  <c r="I51" i="8" l="1"/>
  <c r="I50" i="8"/>
  <c r="K50" i="8" s="1"/>
  <c r="I49" i="8"/>
  <c r="I48" i="8"/>
  <c r="K48" i="8" s="1"/>
  <c r="I47" i="8"/>
  <c r="K46" i="8"/>
  <c r="J46" i="8"/>
  <c r="I46" i="8"/>
  <c r="I45" i="8"/>
  <c r="I44" i="8"/>
  <c r="K44" i="8" s="1"/>
  <c r="I43" i="8"/>
  <c r="I42" i="8"/>
  <c r="K42" i="8" s="1"/>
  <c r="I41" i="8"/>
  <c r="K40" i="8"/>
  <c r="J40" i="8"/>
  <c r="I40" i="8"/>
  <c r="I39" i="8"/>
  <c r="I38" i="8"/>
  <c r="K38" i="8" s="1"/>
  <c r="I37" i="8"/>
  <c r="I36" i="8"/>
  <c r="K36" i="8" s="1"/>
  <c r="I35" i="8"/>
  <c r="K34" i="8"/>
  <c r="J34" i="8"/>
  <c r="I34" i="8"/>
  <c r="I33" i="8"/>
  <c r="I32" i="8"/>
  <c r="K32" i="8" s="1"/>
  <c r="I31" i="8"/>
  <c r="I30" i="8"/>
  <c r="K30" i="8" s="1"/>
  <c r="I29" i="8"/>
  <c r="K28" i="8"/>
  <c r="J28" i="8"/>
  <c r="I28" i="8"/>
  <c r="I27" i="8"/>
  <c r="I26" i="8"/>
  <c r="K26" i="8" s="1"/>
  <c r="I25" i="8"/>
  <c r="I24" i="8"/>
  <c r="K24" i="8" s="1"/>
  <c r="I23" i="8"/>
  <c r="K22" i="8"/>
  <c r="J22" i="8"/>
  <c r="I22" i="8"/>
  <c r="I21" i="8"/>
  <c r="I20" i="8"/>
  <c r="K20" i="8" s="1"/>
  <c r="I19" i="8"/>
  <c r="I18" i="8"/>
  <c r="K18" i="8" s="1"/>
  <c r="I17" i="8"/>
  <c r="K16" i="8"/>
  <c r="J16" i="8"/>
  <c r="I16" i="8"/>
  <c r="I15" i="8"/>
  <c r="I14" i="8"/>
  <c r="K14" i="8" s="1"/>
  <c r="I13" i="8"/>
  <c r="I12" i="8"/>
  <c r="K12" i="8" s="1"/>
  <c r="I11" i="8"/>
  <c r="K10" i="8"/>
  <c r="J10" i="8"/>
  <c r="I10" i="8"/>
  <c r="I9" i="8"/>
  <c r="I8" i="8"/>
  <c r="J8" i="8" s="1"/>
  <c r="I7" i="8"/>
  <c r="I6" i="8"/>
  <c r="K6" i="8" s="1"/>
  <c r="I5" i="8"/>
  <c r="K4" i="8"/>
  <c r="J4" i="8"/>
  <c r="I4" i="8"/>
  <c r="I3" i="8"/>
  <c r="I2" i="8"/>
  <c r="K2" i="8" s="1"/>
  <c r="J2" i="8" l="1"/>
  <c r="J14" i="8"/>
  <c r="J20" i="8"/>
  <c r="J26" i="8"/>
  <c r="J32" i="8"/>
  <c r="J38" i="8"/>
  <c r="J44" i="8"/>
  <c r="J50" i="8"/>
  <c r="K8" i="8"/>
  <c r="J6" i="8"/>
  <c r="J12" i="8"/>
  <c r="J18" i="8"/>
  <c r="J24" i="8"/>
  <c r="J30" i="8"/>
  <c r="J36" i="8"/>
  <c r="J42" i="8"/>
  <c r="J48" i="8"/>
  <c r="B18" i="4" l="1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17" i="4"/>
  <c r="E87" i="6" l="1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86" i="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86" i="16"/>
  <c r="E90" i="15"/>
  <c r="E91" i="15"/>
  <c r="E92" i="15"/>
  <c r="E93" i="15"/>
  <c r="E94" i="15"/>
  <c r="E95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89" i="15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5" i="3"/>
  <c r="E106" i="3"/>
  <c r="E107" i="3"/>
  <c r="E108" i="3"/>
  <c r="E109" i="3"/>
  <c r="E110" i="3"/>
  <c r="E111" i="3"/>
  <c r="E112" i="3"/>
  <c r="E89" i="3"/>
  <c r="E18" i="4" l="1"/>
  <c r="L18" i="4" s="1"/>
  <c r="F18" i="4"/>
  <c r="M18" i="4" s="1"/>
  <c r="E19" i="4"/>
  <c r="L19" i="4" s="1"/>
  <c r="F19" i="4"/>
  <c r="M19" i="4" s="1"/>
  <c r="E20" i="4"/>
  <c r="F20" i="4"/>
  <c r="M20" i="4" s="1"/>
  <c r="E21" i="4"/>
  <c r="L21" i="4" s="1"/>
  <c r="F21" i="4"/>
  <c r="M21" i="4" s="1"/>
  <c r="E22" i="4"/>
  <c r="F22" i="4"/>
  <c r="M22" i="4" s="1"/>
  <c r="E23" i="4"/>
  <c r="L23" i="4" s="1"/>
  <c r="F23" i="4"/>
  <c r="M23" i="4" s="1"/>
  <c r="E24" i="4"/>
  <c r="F24" i="4"/>
  <c r="M24" i="4" s="1"/>
  <c r="E25" i="4"/>
  <c r="F25" i="4"/>
  <c r="E26" i="4"/>
  <c r="L26" i="4" s="1"/>
  <c r="F26" i="4"/>
  <c r="H26" i="4" s="1"/>
  <c r="E27" i="4"/>
  <c r="L27" i="4" s="1"/>
  <c r="F27" i="4"/>
  <c r="E28" i="4"/>
  <c r="F28" i="4"/>
  <c r="M28" i="4" s="1"/>
  <c r="E29" i="4"/>
  <c r="F29" i="4"/>
  <c r="M29" i="4" s="1"/>
  <c r="E30" i="4"/>
  <c r="L30" i="4" s="1"/>
  <c r="F30" i="4"/>
  <c r="M30" i="4" s="1"/>
  <c r="E31" i="4"/>
  <c r="L31" i="4" s="1"/>
  <c r="F31" i="4"/>
  <c r="E32" i="4"/>
  <c r="F32" i="4"/>
  <c r="G32" i="4" s="1"/>
  <c r="E33" i="4"/>
  <c r="L33" i="4" s="1"/>
  <c r="F33" i="4"/>
  <c r="M33" i="4" s="1"/>
  <c r="E34" i="4"/>
  <c r="F34" i="4"/>
  <c r="M34" i="4" s="1"/>
  <c r="E35" i="4"/>
  <c r="L35" i="4" s="1"/>
  <c r="F35" i="4"/>
  <c r="M35" i="4" s="1"/>
  <c r="E36" i="4"/>
  <c r="F36" i="4"/>
  <c r="M36" i="4" s="1"/>
  <c r="E37" i="4"/>
  <c r="L37" i="4" s="1"/>
  <c r="F37" i="4"/>
  <c r="M37" i="4" s="1"/>
  <c r="E38" i="4"/>
  <c r="L38" i="4" s="1"/>
  <c r="F38" i="4"/>
  <c r="G38" i="4" s="1"/>
  <c r="E39" i="4"/>
  <c r="L39" i="4" s="1"/>
  <c r="F39" i="4"/>
  <c r="M39" i="4" s="1"/>
  <c r="E40" i="4"/>
  <c r="L40" i="4" s="1"/>
  <c r="F40" i="4"/>
  <c r="M40" i="4" s="1"/>
  <c r="E41" i="4"/>
  <c r="L41" i="4" s="1"/>
  <c r="F41" i="4"/>
  <c r="M41" i="4" s="1"/>
  <c r="E42" i="4"/>
  <c r="F42" i="4"/>
  <c r="M42" i="4" s="1"/>
  <c r="E43" i="4"/>
  <c r="F43" i="4"/>
  <c r="E44" i="4"/>
  <c r="F44" i="4"/>
  <c r="M44" i="4" s="1"/>
  <c r="E45" i="4"/>
  <c r="L45" i="4" s="1"/>
  <c r="F45" i="4"/>
  <c r="M45" i="4" s="1"/>
  <c r="E46" i="4"/>
  <c r="F46" i="4"/>
  <c r="M46" i="4" s="1"/>
  <c r="E47" i="4"/>
  <c r="F47" i="4"/>
  <c r="M47" i="4" s="1"/>
  <c r="E48" i="4"/>
  <c r="F48" i="4"/>
  <c r="M48" i="4" s="1"/>
  <c r="E49" i="4"/>
  <c r="F49" i="4"/>
  <c r="M49" i="4" s="1"/>
  <c r="E50" i="4"/>
  <c r="F50" i="4"/>
  <c r="M50" i="4" s="1"/>
  <c r="E51" i="4"/>
  <c r="L51" i="4" s="1"/>
  <c r="F51" i="4"/>
  <c r="E52" i="4"/>
  <c r="L52" i="4" s="1"/>
  <c r="F52" i="4"/>
  <c r="E53" i="4"/>
  <c r="L53" i="4" s="1"/>
  <c r="F53" i="4"/>
  <c r="M53" i="4" s="1"/>
  <c r="E54" i="4"/>
  <c r="L54" i="4" s="1"/>
  <c r="F54" i="4"/>
  <c r="M54" i="4" s="1"/>
  <c r="E55" i="4"/>
  <c r="F55" i="4"/>
  <c r="M55" i="4" s="1"/>
  <c r="E56" i="4"/>
  <c r="L56" i="4" s="1"/>
  <c r="F56" i="4"/>
  <c r="M56" i="4" s="1"/>
  <c r="E57" i="4"/>
  <c r="L57" i="4" s="1"/>
  <c r="F57" i="4"/>
  <c r="M57" i="4" s="1"/>
  <c r="E58" i="4"/>
  <c r="F58" i="4"/>
  <c r="M58" i="4" s="1"/>
  <c r="E59" i="4"/>
  <c r="L59" i="4" s="1"/>
  <c r="F59" i="4"/>
  <c r="M59" i="4" s="1"/>
  <c r="E60" i="4"/>
  <c r="F60" i="4"/>
  <c r="M60" i="4" s="1"/>
  <c r="E61" i="4"/>
  <c r="L61" i="4" s="1"/>
  <c r="F61" i="4"/>
  <c r="E62" i="4"/>
  <c r="F62" i="4"/>
  <c r="M62" i="4" s="1"/>
  <c r="E63" i="4"/>
  <c r="L63" i="4" s="1"/>
  <c r="F63" i="4"/>
  <c r="M63" i="4" s="1"/>
  <c r="E64" i="4"/>
  <c r="L64" i="4" s="1"/>
  <c r="F64" i="4"/>
  <c r="G20" i="4"/>
  <c r="G26" i="4"/>
  <c r="H56" i="4"/>
  <c r="L20" i="4"/>
  <c r="M25" i="4"/>
  <c r="M26" i="4"/>
  <c r="M31" i="4"/>
  <c r="M32" i="4"/>
  <c r="M38" i="4"/>
  <c r="M43" i="4"/>
  <c r="L44" i="4"/>
  <c r="F17" i="4"/>
  <c r="E17" i="4"/>
  <c r="L17" i="4" s="1"/>
  <c r="H62" i="4" l="1"/>
  <c r="G50" i="4"/>
  <c r="H32" i="4"/>
  <c r="G33" i="4"/>
  <c r="G43" i="4"/>
  <c r="G25" i="4"/>
  <c r="H20" i="4"/>
  <c r="G44" i="4"/>
  <c r="H44" i="4"/>
  <c r="G42" i="4"/>
  <c r="O38" i="4"/>
  <c r="G29" i="4"/>
  <c r="G56" i="4"/>
  <c r="L62" i="4"/>
  <c r="O62" i="4" s="1"/>
  <c r="H54" i="4"/>
  <c r="L50" i="4"/>
  <c r="O50" i="4" s="1"/>
  <c r="L32" i="4"/>
  <c r="O32" i="4" s="1"/>
  <c r="G17" i="4"/>
  <c r="M17" i="4"/>
  <c r="L43" i="4"/>
  <c r="O43" i="4" s="1"/>
  <c r="L42" i="4"/>
  <c r="N42" i="4" s="1"/>
  <c r="H43" i="4"/>
  <c r="G64" i="4"/>
  <c r="H52" i="4"/>
  <c r="N50" i="4"/>
  <c r="N38" i="4"/>
  <c r="L25" i="4"/>
  <c r="O25" i="4" s="1"/>
  <c r="H42" i="4"/>
  <c r="H18" i="4"/>
  <c r="G51" i="4"/>
  <c r="G27" i="4"/>
  <c r="H17" i="4"/>
  <c r="G18" i="4"/>
  <c r="H39" i="4"/>
  <c r="H50" i="4"/>
  <c r="H38" i="4"/>
  <c r="G39" i="4"/>
  <c r="G61" i="4"/>
  <c r="H63" i="4"/>
  <c r="G63" i="4"/>
  <c r="H61" i="4"/>
  <c r="M61" i="4"/>
  <c r="O61" i="4" s="1"/>
  <c r="G58" i="4"/>
  <c r="G57" i="4"/>
  <c r="G55" i="4"/>
  <c r="M52" i="4"/>
  <c r="O52" i="4" s="1"/>
  <c r="N52" i="4"/>
  <c r="G48" i="4"/>
  <c r="N44" i="4"/>
  <c r="N37" i="4"/>
  <c r="G36" i="4"/>
  <c r="M27" i="4"/>
  <c r="N27" i="4" s="1"/>
  <c r="G22" i="4"/>
  <c r="H55" i="4"/>
  <c r="G52" i="4"/>
  <c r="L36" i="4"/>
  <c r="N36" i="4" s="1"/>
  <c r="H36" i="4"/>
  <c r="H33" i="4"/>
  <c r="G31" i="4"/>
  <c r="H27" i="4"/>
  <c r="H25" i="4"/>
  <c r="N20" i="4"/>
  <c r="M64" i="4"/>
  <c r="O64" i="4" s="1"/>
  <c r="H64" i="4"/>
  <c r="G62" i="4"/>
  <c r="N62" i="4"/>
  <c r="G60" i="4"/>
  <c r="O56" i="4"/>
  <c r="M51" i="4"/>
  <c r="N51" i="4" s="1"/>
  <c r="H51" i="4"/>
  <c r="G49" i="4"/>
  <c r="G47" i="4"/>
  <c r="G46" i="4"/>
  <c r="H45" i="4"/>
  <c r="O40" i="4"/>
  <c r="H40" i="4"/>
  <c r="G40" i="4"/>
  <c r="G37" i="4"/>
  <c r="G34" i="4"/>
  <c r="N33" i="4"/>
  <c r="O31" i="4"/>
  <c r="G30" i="4"/>
  <c r="H30" i="4"/>
  <c r="G28" i="4"/>
  <c r="N26" i="4"/>
  <c r="G24" i="4"/>
  <c r="G21" i="4"/>
  <c r="O20" i="4"/>
  <c r="N19" i="4"/>
  <c r="N64" i="4"/>
  <c r="L60" i="4"/>
  <c r="N60" i="4" s="1"/>
  <c r="H60" i="4"/>
  <c r="L58" i="4"/>
  <c r="H58" i="4"/>
  <c r="H57" i="4"/>
  <c r="N56" i="4"/>
  <c r="L55" i="4"/>
  <c r="N55" i="4" s="1"/>
  <c r="G54" i="4"/>
  <c r="L49" i="4"/>
  <c r="O49" i="4" s="1"/>
  <c r="H49" i="4"/>
  <c r="L48" i="4"/>
  <c r="O48" i="4" s="1"/>
  <c r="H48" i="4"/>
  <c r="L46" i="4"/>
  <c r="N46" i="4" s="1"/>
  <c r="H46" i="4"/>
  <c r="G45" i="4"/>
  <c r="N40" i="4"/>
  <c r="H37" i="4"/>
  <c r="L34" i="4"/>
  <c r="N34" i="4" s="1"/>
  <c r="H34" i="4"/>
  <c r="H31" i="4"/>
  <c r="N31" i="4"/>
  <c r="L28" i="4"/>
  <c r="N28" i="4" s="1"/>
  <c r="H28" i="4"/>
  <c r="L24" i="4"/>
  <c r="N24" i="4" s="1"/>
  <c r="H24" i="4"/>
  <c r="L22" i="4"/>
  <c r="H22" i="4"/>
  <c r="H21" i="4"/>
  <c r="H19" i="4"/>
  <c r="G19" i="4"/>
  <c r="N35" i="4"/>
  <c r="O35" i="4"/>
  <c r="N53" i="4"/>
  <c r="O53" i="4"/>
  <c r="N59" i="4"/>
  <c r="O59" i="4"/>
  <c r="N41" i="4"/>
  <c r="O41" i="4"/>
  <c r="N23" i="4"/>
  <c r="O23" i="4"/>
  <c r="H59" i="4"/>
  <c r="H53" i="4"/>
  <c r="H47" i="4"/>
  <c r="H41" i="4"/>
  <c r="H35" i="4"/>
  <c r="H29" i="4"/>
  <c r="H23" i="4"/>
  <c r="N54" i="4"/>
  <c r="L47" i="4"/>
  <c r="L29" i="4"/>
  <c r="N18" i="4"/>
  <c r="G59" i="4"/>
  <c r="G53" i="4"/>
  <c r="G41" i="4"/>
  <c r="G35" i="4"/>
  <c r="G23" i="4"/>
  <c r="N57" i="4"/>
  <c r="N39" i="4"/>
  <c r="N21" i="4"/>
  <c r="N63" i="4"/>
  <c r="N45" i="4"/>
  <c r="O44" i="4"/>
  <c r="O37" i="4"/>
  <c r="O26" i="4"/>
  <c r="O19" i="4"/>
  <c r="N30" i="4"/>
  <c r="O63" i="4"/>
  <c r="O57" i="4"/>
  <c r="O54" i="4"/>
  <c r="O45" i="4"/>
  <c r="O39" i="4"/>
  <c r="O36" i="4"/>
  <c r="O33" i="4"/>
  <c r="O30" i="4"/>
  <c r="O21" i="4"/>
  <c r="O18" i="4"/>
  <c r="N25" i="4" l="1"/>
  <c r="N61" i="4"/>
  <c r="G53" i="2" s="1"/>
  <c r="O46" i="4"/>
  <c r="N43" i="4"/>
  <c r="G35" i="2" s="1"/>
  <c r="N32" i="4"/>
  <c r="G24" i="2" s="1"/>
  <c r="O28" i="4"/>
  <c r="O42" i="4"/>
  <c r="O51" i="4"/>
  <c r="O27" i="4"/>
  <c r="O60" i="4"/>
  <c r="O58" i="4"/>
  <c r="N58" i="4"/>
  <c r="G50" i="2" s="1"/>
  <c r="O55" i="4"/>
  <c r="N49" i="4"/>
  <c r="G41" i="2" s="1"/>
  <c r="N48" i="4"/>
  <c r="G40" i="2" s="1"/>
  <c r="O34" i="4"/>
  <c r="O24" i="4"/>
  <c r="N22" i="4"/>
  <c r="G14" i="2" s="1"/>
  <c r="O22" i="4"/>
  <c r="N47" i="4"/>
  <c r="G39" i="2" s="1"/>
  <c r="O47" i="4"/>
  <c r="N29" i="4"/>
  <c r="G21" i="2" s="1"/>
  <c r="O29" i="4"/>
  <c r="G33" i="2"/>
  <c r="G34" i="2"/>
  <c r="G36" i="2"/>
  <c r="G37" i="2"/>
  <c r="G38" i="2"/>
  <c r="G42" i="2"/>
  <c r="G43" i="2"/>
  <c r="G44" i="2"/>
  <c r="G45" i="2"/>
  <c r="G46" i="2"/>
  <c r="G47" i="2"/>
  <c r="G48" i="2"/>
  <c r="G49" i="2"/>
  <c r="G51" i="2"/>
  <c r="G52" i="2"/>
  <c r="G54" i="2"/>
  <c r="G55" i="2"/>
  <c r="G56" i="2"/>
  <c r="G10" i="2"/>
  <c r="G11" i="2"/>
  <c r="G12" i="2"/>
  <c r="G13" i="2"/>
  <c r="G15" i="2"/>
  <c r="G16" i="2"/>
  <c r="G17" i="2"/>
  <c r="G18" i="2"/>
  <c r="G19" i="2"/>
  <c r="G20" i="2"/>
  <c r="G22" i="2"/>
  <c r="G23" i="2"/>
  <c r="G25" i="2"/>
  <c r="G26" i="2"/>
  <c r="G27" i="2"/>
  <c r="G28" i="2"/>
  <c r="G29" i="2"/>
  <c r="G30" i="2"/>
  <c r="G31" i="2"/>
  <c r="G32" i="2"/>
  <c r="K41" i="4" l="1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O20" i="16"/>
  <c r="N20" i="16"/>
  <c r="L20" i="16"/>
  <c r="K20" i="16"/>
  <c r="I20" i="16"/>
  <c r="H20" i="16"/>
  <c r="O19" i="16"/>
  <c r="N19" i="16"/>
  <c r="L19" i="16"/>
  <c r="K19" i="16"/>
  <c r="I19" i="16"/>
  <c r="H19" i="16"/>
  <c r="O18" i="16"/>
  <c r="N18" i="16"/>
  <c r="L18" i="16"/>
  <c r="K18" i="16"/>
  <c r="I18" i="16"/>
  <c r="H18" i="16"/>
  <c r="O17" i="16"/>
  <c r="N17" i="16"/>
  <c r="L17" i="16"/>
  <c r="K17" i="16"/>
  <c r="I17" i="16"/>
  <c r="H17" i="16"/>
  <c r="O16" i="16"/>
  <c r="N16" i="16"/>
  <c r="L16" i="16"/>
  <c r="K16" i="16"/>
  <c r="I16" i="16"/>
  <c r="H16" i="16"/>
  <c r="O15" i="16"/>
  <c r="N15" i="16"/>
  <c r="L15" i="16"/>
  <c r="K15" i="16"/>
  <c r="I15" i="16"/>
  <c r="H15" i="16"/>
  <c r="O14" i="16"/>
  <c r="N14" i="16"/>
  <c r="L14" i="16"/>
  <c r="K14" i="16"/>
  <c r="I14" i="16"/>
  <c r="H14" i="16"/>
  <c r="O13" i="16"/>
  <c r="N13" i="16"/>
  <c r="L13" i="16"/>
  <c r="K13" i="16"/>
  <c r="I13" i="16"/>
  <c r="H13" i="16"/>
  <c r="N47" i="16" l="1"/>
  <c r="M47" i="16"/>
  <c r="L47" i="16"/>
  <c r="L60" i="16" s="1"/>
  <c r="K47" i="16"/>
  <c r="J47" i="16"/>
  <c r="I47" i="16"/>
  <c r="I60" i="16" s="1"/>
  <c r="H47" i="16"/>
  <c r="G47" i="16"/>
  <c r="F47" i="16"/>
  <c r="F60" i="16" s="1"/>
  <c r="N46" i="16"/>
  <c r="M46" i="16"/>
  <c r="M59" i="16" s="1"/>
  <c r="G108" i="16" s="1"/>
  <c r="I55" i="2" s="1"/>
  <c r="L46" i="16"/>
  <c r="L59" i="16" s="1"/>
  <c r="K46" i="16"/>
  <c r="J46" i="16"/>
  <c r="I46" i="16"/>
  <c r="I59" i="16" s="1"/>
  <c r="H46" i="16"/>
  <c r="G46" i="16"/>
  <c r="F46" i="16"/>
  <c r="F59" i="16" s="1"/>
  <c r="N45" i="16"/>
  <c r="M45" i="16"/>
  <c r="L45" i="16"/>
  <c r="L58" i="16" s="1"/>
  <c r="K45" i="16"/>
  <c r="J45" i="16"/>
  <c r="I45" i="16"/>
  <c r="I58" i="16" s="1"/>
  <c r="H45" i="16"/>
  <c r="G45" i="16"/>
  <c r="F45" i="16"/>
  <c r="F58" i="16" s="1"/>
  <c r="N44" i="16"/>
  <c r="M44" i="16"/>
  <c r="L44" i="16"/>
  <c r="L57" i="16" s="1"/>
  <c r="K44" i="16"/>
  <c r="J44" i="16"/>
  <c r="I44" i="16"/>
  <c r="I57" i="16" s="1"/>
  <c r="H44" i="16"/>
  <c r="G44" i="16"/>
  <c r="F44" i="16"/>
  <c r="F57" i="16" s="1"/>
  <c r="E44" i="16"/>
  <c r="D44" i="16"/>
  <c r="N43" i="16"/>
  <c r="M43" i="16"/>
  <c r="L43" i="16"/>
  <c r="L56" i="16" s="1"/>
  <c r="K43" i="16"/>
  <c r="J43" i="16"/>
  <c r="J56" i="16" s="1"/>
  <c r="G97" i="16" s="1"/>
  <c r="I44" i="2" s="1"/>
  <c r="I43" i="16"/>
  <c r="I56" i="16" s="1"/>
  <c r="H43" i="16"/>
  <c r="G43" i="16"/>
  <c r="F43" i="16"/>
  <c r="F56" i="16" s="1"/>
  <c r="E43" i="16"/>
  <c r="D43" i="16"/>
  <c r="N42" i="16"/>
  <c r="M42" i="16"/>
  <c r="L42" i="16"/>
  <c r="L55" i="16" s="1"/>
  <c r="K42" i="16"/>
  <c r="J42" i="16"/>
  <c r="I42" i="16"/>
  <c r="I55" i="16" s="1"/>
  <c r="H42" i="16"/>
  <c r="G42" i="16"/>
  <c r="F42" i="16"/>
  <c r="F55" i="16" s="1"/>
  <c r="E42" i="16"/>
  <c r="D42" i="16"/>
  <c r="N41" i="16"/>
  <c r="M41" i="16"/>
  <c r="L41" i="16"/>
  <c r="L54" i="16" s="1"/>
  <c r="K41" i="16"/>
  <c r="J41" i="16"/>
  <c r="I41" i="16"/>
  <c r="I54" i="16" s="1"/>
  <c r="H41" i="16"/>
  <c r="G41" i="16"/>
  <c r="F41" i="16"/>
  <c r="F54" i="16" s="1"/>
  <c r="E41" i="16"/>
  <c r="D41" i="16"/>
  <c r="N40" i="16"/>
  <c r="M40" i="16"/>
  <c r="L40" i="16"/>
  <c r="L53" i="16" s="1"/>
  <c r="K40" i="16"/>
  <c r="J40" i="16"/>
  <c r="I40" i="16"/>
  <c r="I53" i="16" s="1"/>
  <c r="H40" i="16"/>
  <c r="G40" i="16"/>
  <c r="F40" i="16"/>
  <c r="F53" i="16" s="1"/>
  <c r="E40" i="16"/>
  <c r="D40" i="16"/>
  <c r="J59" i="16" s="1"/>
  <c r="G100" i="16" s="1"/>
  <c r="I47" i="2" s="1"/>
  <c r="N50" i="15"/>
  <c r="M50" i="15"/>
  <c r="L50" i="15"/>
  <c r="L63" i="15" s="1"/>
  <c r="K50" i="15"/>
  <c r="J50" i="15"/>
  <c r="I50" i="15"/>
  <c r="I63" i="15" s="1"/>
  <c r="H50" i="15"/>
  <c r="G50" i="15"/>
  <c r="F50" i="15"/>
  <c r="F63" i="15" s="1"/>
  <c r="N49" i="15"/>
  <c r="M49" i="15"/>
  <c r="L49" i="15"/>
  <c r="L62" i="15" s="1"/>
  <c r="K49" i="15"/>
  <c r="J49" i="15"/>
  <c r="I49" i="15"/>
  <c r="I62" i="15" s="1"/>
  <c r="H49" i="15"/>
  <c r="G49" i="15"/>
  <c r="F49" i="15"/>
  <c r="F62" i="15" s="1"/>
  <c r="N48" i="15"/>
  <c r="M48" i="15"/>
  <c r="L48" i="15"/>
  <c r="L61" i="15" s="1"/>
  <c r="K48" i="15"/>
  <c r="J48" i="15"/>
  <c r="I48" i="15"/>
  <c r="I61" i="15" s="1"/>
  <c r="H48" i="15"/>
  <c r="G48" i="15"/>
  <c r="F48" i="15"/>
  <c r="F61" i="15" s="1"/>
  <c r="N47" i="15"/>
  <c r="M47" i="15"/>
  <c r="L47" i="15"/>
  <c r="L60" i="15" s="1"/>
  <c r="K47" i="15"/>
  <c r="J47" i="15"/>
  <c r="I47" i="15"/>
  <c r="I60" i="15" s="1"/>
  <c r="H47" i="15"/>
  <c r="G47" i="15"/>
  <c r="F47" i="15"/>
  <c r="F60" i="15" s="1"/>
  <c r="E47" i="15"/>
  <c r="D47" i="15"/>
  <c r="N46" i="15"/>
  <c r="M46" i="15"/>
  <c r="L46" i="15"/>
  <c r="L59" i="15" s="1"/>
  <c r="K46" i="15"/>
  <c r="J46" i="15"/>
  <c r="I46" i="15"/>
  <c r="I59" i="15" s="1"/>
  <c r="H46" i="15"/>
  <c r="G46" i="15"/>
  <c r="G59" i="15" s="1"/>
  <c r="G92" i="15" s="1"/>
  <c r="H36" i="2" s="1"/>
  <c r="F46" i="15"/>
  <c r="F59" i="15" s="1"/>
  <c r="E46" i="15"/>
  <c r="D46" i="15"/>
  <c r="N45" i="15"/>
  <c r="M45" i="15"/>
  <c r="L45" i="15"/>
  <c r="L58" i="15" s="1"/>
  <c r="K45" i="15"/>
  <c r="J45" i="15"/>
  <c r="I45" i="15"/>
  <c r="I58" i="15" s="1"/>
  <c r="H45" i="15"/>
  <c r="G45" i="15"/>
  <c r="F45" i="15"/>
  <c r="F58" i="15" s="1"/>
  <c r="E45" i="15"/>
  <c r="D45" i="15"/>
  <c r="N44" i="15"/>
  <c r="M44" i="15"/>
  <c r="L44" i="15"/>
  <c r="L57" i="15" s="1"/>
  <c r="K44" i="15"/>
  <c r="J44" i="15"/>
  <c r="I44" i="15"/>
  <c r="I57" i="15" s="1"/>
  <c r="H44" i="15"/>
  <c r="G44" i="15"/>
  <c r="F44" i="15"/>
  <c r="F57" i="15" s="1"/>
  <c r="E44" i="15"/>
  <c r="D44" i="15"/>
  <c r="N43" i="15"/>
  <c r="M43" i="15"/>
  <c r="L43" i="15"/>
  <c r="L56" i="15" s="1"/>
  <c r="K43" i="15"/>
  <c r="J43" i="15"/>
  <c r="I43" i="15"/>
  <c r="I56" i="15" s="1"/>
  <c r="H43" i="15"/>
  <c r="G43" i="15"/>
  <c r="F43" i="15"/>
  <c r="F56" i="15" s="1"/>
  <c r="E43" i="15"/>
  <c r="D43" i="15"/>
  <c r="D56" i="15" s="1"/>
  <c r="C89" i="15" s="1"/>
  <c r="O21" i="15"/>
  <c r="N21" i="15"/>
  <c r="L21" i="15"/>
  <c r="K21" i="15"/>
  <c r="I21" i="15"/>
  <c r="H21" i="15"/>
  <c r="O20" i="15"/>
  <c r="N20" i="15"/>
  <c r="L20" i="15"/>
  <c r="K20" i="15"/>
  <c r="I20" i="15"/>
  <c r="H20" i="15"/>
  <c r="O19" i="15"/>
  <c r="N19" i="15"/>
  <c r="L19" i="15"/>
  <c r="K19" i="15"/>
  <c r="I19" i="15"/>
  <c r="H19" i="15"/>
  <c r="O18" i="15"/>
  <c r="N18" i="15"/>
  <c r="L18" i="15"/>
  <c r="K18" i="15"/>
  <c r="I18" i="15"/>
  <c r="H18" i="15"/>
  <c r="O17" i="15"/>
  <c r="N17" i="15"/>
  <c r="L17" i="15"/>
  <c r="K17" i="15"/>
  <c r="I17" i="15"/>
  <c r="H17" i="15"/>
  <c r="O16" i="15"/>
  <c r="N16" i="15"/>
  <c r="L16" i="15"/>
  <c r="K16" i="15"/>
  <c r="I16" i="15"/>
  <c r="H16" i="15"/>
  <c r="O15" i="15"/>
  <c r="N15" i="15"/>
  <c r="L15" i="15"/>
  <c r="K15" i="15"/>
  <c r="I15" i="15"/>
  <c r="H15" i="15"/>
  <c r="O14" i="15"/>
  <c r="N14" i="15"/>
  <c r="L14" i="15"/>
  <c r="K14" i="15"/>
  <c r="I14" i="15"/>
  <c r="H14" i="15"/>
  <c r="G55" i="16" l="1"/>
  <c r="G88" i="16" s="1"/>
  <c r="I35" i="2" s="1"/>
  <c r="G54" i="16"/>
  <c r="G87" i="16" s="1"/>
  <c r="I34" i="2" s="1"/>
  <c r="J57" i="16"/>
  <c r="G98" i="16" s="1"/>
  <c r="I45" i="2" s="1"/>
  <c r="M58" i="16"/>
  <c r="G107" i="16" s="1"/>
  <c r="I54" i="2" s="1"/>
  <c r="G60" i="16"/>
  <c r="G93" i="16" s="1"/>
  <c r="I40" i="2" s="1"/>
  <c r="J55" i="16"/>
  <c r="G96" i="16" s="1"/>
  <c r="I43" i="2" s="1"/>
  <c r="G59" i="16"/>
  <c r="G92" i="16" s="1"/>
  <c r="I39" i="2" s="1"/>
  <c r="J53" i="16"/>
  <c r="G94" i="16" s="1"/>
  <c r="I41" i="2" s="1"/>
  <c r="J54" i="16"/>
  <c r="G95" i="16" s="1"/>
  <c r="I42" i="2" s="1"/>
  <c r="M57" i="16"/>
  <c r="G106" i="16" s="1"/>
  <c r="I53" i="2" s="1"/>
  <c r="M56" i="16"/>
  <c r="G105" i="16" s="1"/>
  <c r="I52" i="2" s="1"/>
  <c r="M54" i="16"/>
  <c r="G103" i="16" s="1"/>
  <c r="I50" i="2" s="1"/>
  <c r="G58" i="16"/>
  <c r="G91" i="16" s="1"/>
  <c r="I38" i="2" s="1"/>
  <c r="J60" i="16"/>
  <c r="G101" i="16" s="1"/>
  <c r="I48" i="2" s="1"/>
  <c r="M53" i="16"/>
  <c r="G102" i="16" s="1"/>
  <c r="I49" i="2" s="1"/>
  <c r="D56" i="16"/>
  <c r="C89" i="16" s="1"/>
  <c r="J60" i="15"/>
  <c r="G101" i="15" s="1"/>
  <c r="H45" i="2" s="1"/>
  <c r="M61" i="15"/>
  <c r="G110" i="15" s="1"/>
  <c r="H54" i="2" s="1"/>
  <c r="G63" i="15"/>
  <c r="G96" i="15" s="1"/>
  <c r="H40" i="2" s="1"/>
  <c r="G57" i="15"/>
  <c r="G90" i="15" s="1"/>
  <c r="H34" i="2" s="1"/>
  <c r="J58" i="15"/>
  <c r="G99" i="15" s="1"/>
  <c r="H43" i="2" s="1"/>
  <c r="J59" i="15"/>
  <c r="G100" i="15" s="1"/>
  <c r="H44" i="2" s="1"/>
  <c r="J57" i="15"/>
  <c r="G98" i="15" s="1"/>
  <c r="H42" i="2" s="1"/>
  <c r="M60" i="15"/>
  <c r="G109" i="15" s="1"/>
  <c r="H53" i="2" s="1"/>
  <c r="G62" i="15"/>
  <c r="G95" i="15" s="1"/>
  <c r="H39" i="2" s="1"/>
  <c r="J63" i="15"/>
  <c r="G104" i="15" s="1"/>
  <c r="H48" i="2" s="1"/>
  <c r="G58" i="15"/>
  <c r="G91" i="15" s="1"/>
  <c r="H35" i="2" s="1"/>
  <c r="G56" i="15"/>
  <c r="G89" i="15" s="1"/>
  <c r="H33" i="2" s="1"/>
  <c r="M59" i="15"/>
  <c r="G108" i="15" s="1"/>
  <c r="H52" i="2" s="1"/>
  <c r="J56" i="15"/>
  <c r="G97" i="15" s="1"/>
  <c r="H41" i="2" s="1"/>
  <c r="M58" i="15"/>
  <c r="G107" i="15" s="1"/>
  <c r="H51" i="2" s="1"/>
  <c r="M57" i="15"/>
  <c r="G106" i="15" s="1"/>
  <c r="H50" i="2" s="1"/>
  <c r="D60" i="15"/>
  <c r="C93" i="15" s="1"/>
  <c r="G61" i="15"/>
  <c r="G94" i="15" s="1"/>
  <c r="H38" i="2" s="1"/>
  <c r="J62" i="15"/>
  <c r="G103" i="15" s="1"/>
  <c r="H47" i="2" s="1"/>
  <c r="M63" i="15"/>
  <c r="G112" i="15" s="1"/>
  <c r="H56" i="2" s="1"/>
  <c r="D59" i="15"/>
  <c r="C92" i="15" s="1"/>
  <c r="M56" i="15"/>
  <c r="G105" i="15" s="1"/>
  <c r="H49" i="2" s="1"/>
  <c r="D58" i="15"/>
  <c r="C91" i="15" s="1"/>
  <c r="D57" i="15"/>
  <c r="C90" i="15" s="1"/>
  <c r="G60" i="15"/>
  <c r="G93" i="15" s="1"/>
  <c r="H37" i="2" s="1"/>
  <c r="J61" i="15"/>
  <c r="G102" i="15" s="1"/>
  <c r="H46" i="2" s="1"/>
  <c r="M62" i="15"/>
  <c r="G111" i="15" s="1"/>
  <c r="H55" i="2" s="1"/>
  <c r="G56" i="16"/>
  <c r="G89" i="16" s="1"/>
  <c r="I36" i="2" s="1"/>
  <c r="D53" i="16"/>
  <c r="C86" i="16" s="1"/>
  <c r="G53" i="16"/>
  <c r="G86" i="16" s="1"/>
  <c r="I33" i="2" s="1"/>
  <c r="D55" i="16"/>
  <c r="C88" i="16" s="1"/>
  <c r="J58" i="16"/>
  <c r="G99" i="16" s="1"/>
  <c r="I46" i="2" s="1"/>
  <c r="D57" i="16"/>
  <c r="C90" i="16" s="1"/>
  <c r="M60" i="16"/>
  <c r="G109" i="16" s="1"/>
  <c r="I56" i="2" s="1"/>
  <c r="G57" i="16"/>
  <c r="G90" i="16" s="1"/>
  <c r="I37" i="2" s="1"/>
  <c r="D54" i="16"/>
  <c r="C87" i="16" s="1"/>
  <c r="M55" i="16"/>
  <c r="G104" i="16" s="1"/>
  <c r="I51" i="2" s="1"/>
  <c r="K40" i="4" l="1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N17" i="4" l="1"/>
  <c r="G9" i="2" s="1"/>
  <c r="O17" i="4"/>
  <c r="O20" i="6" l="1"/>
  <c r="N20" i="6"/>
  <c r="L20" i="6"/>
  <c r="K20" i="6"/>
  <c r="I20" i="6"/>
  <c r="H20" i="6"/>
  <c r="O19" i="6"/>
  <c r="N19" i="6"/>
  <c r="L19" i="6"/>
  <c r="K19" i="6"/>
  <c r="I19" i="6"/>
  <c r="H19" i="6"/>
  <c r="O18" i="6"/>
  <c r="N18" i="6"/>
  <c r="L18" i="6"/>
  <c r="K18" i="6"/>
  <c r="I18" i="6"/>
  <c r="H18" i="6"/>
  <c r="O17" i="6"/>
  <c r="N17" i="6"/>
  <c r="L17" i="6"/>
  <c r="K17" i="6"/>
  <c r="I17" i="6"/>
  <c r="H17" i="6"/>
  <c r="O16" i="6"/>
  <c r="N16" i="6"/>
  <c r="L16" i="6"/>
  <c r="K16" i="6"/>
  <c r="I16" i="6"/>
  <c r="H16" i="6"/>
  <c r="O15" i="6"/>
  <c r="N15" i="6"/>
  <c r="L15" i="6"/>
  <c r="K15" i="6"/>
  <c r="I15" i="6"/>
  <c r="H15" i="6"/>
  <c r="O14" i="6"/>
  <c r="N14" i="6"/>
  <c r="L14" i="6"/>
  <c r="K14" i="6"/>
  <c r="I14" i="6"/>
  <c r="H14" i="6"/>
  <c r="O13" i="6"/>
  <c r="N13" i="6"/>
  <c r="L13" i="6"/>
  <c r="K13" i="6"/>
  <c r="I13" i="6"/>
  <c r="H13" i="6"/>
  <c r="L47" i="6" l="1"/>
  <c r="L60" i="6" s="1"/>
  <c r="L46" i="6"/>
  <c r="L59" i="6" s="1"/>
  <c r="L45" i="6"/>
  <c r="L58" i="6" s="1"/>
  <c r="L44" i="6"/>
  <c r="L57" i="6" s="1"/>
  <c r="L43" i="6"/>
  <c r="L56" i="6" s="1"/>
  <c r="L42" i="6"/>
  <c r="L55" i="6" s="1"/>
  <c r="L41" i="6"/>
  <c r="L54" i="6" s="1"/>
  <c r="L40" i="6"/>
  <c r="L53" i="6" s="1"/>
  <c r="I47" i="6"/>
  <c r="I60" i="6" s="1"/>
  <c r="I46" i="6"/>
  <c r="I59" i="6" s="1"/>
  <c r="I45" i="6"/>
  <c r="I58" i="6" s="1"/>
  <c r="I44" i="6"/>
  <c r="I57" i="6" s="1"/>
  <c r="I43" i="6"/>
  <c r="I56" i="6" s="1"/>
  <c r="I42" i="6"/>
  <c r="I55" i="6" s="1"/>
  <c r="I41" i="6"/>
  <c r="I54" i="6" s="1"/>
  <c r="I40" i="6"/>
  <c r="I53" i="6" s="1"/>
  <c r="F41" i="6"/>
  <c r="F54" i="6" s="1"/>
  <c r="F42" i="6"/>
  <c r="F55" i="6" s="1"/>
  <c r="F43" i="6"/>
  <c r="F56" i="6" s="1"/>
  <c r="F44" i="6"/>
  <c r="F57" i="6" s="1"/>
  <c r="F45" i="6"/>
  <c r="F58" i="6" s="1"/>
  <c r="F46" i="6"/>
  <c r="F59" i="6" s="1"/>
  <c r="F47" i="6"/>
  <c r="F60" i="6" s="1"/>
  <c r="F40" i="6"/>
  <c r="F53" i="6" s="1"/>
  <c r="L50" i="3"/>
  <c r="L63" i="3" s="1"/>
  <c r="L49" i="3"/>
  <c r="L62" i="3" s="1"/>
  <c r="L48" i="3"/>
  <c r="L61" i="3" s="1"/>
  <c r="L47" i="3"/>
  <c r="L60" i="3" s="1"/>
  <c r="L46" i="3"/>
  <c r="L59" i="3" s="1"/>
  <c r="L45" i="3"/>
  <c r="L58" i="3" s="1"/>
  <c r="L44" i="3"/>
  <c r="L57" i="3" s="1"/>
  <c r="L43" i="3"/>
  <c r="L56" i="3" s="1"/>
  <c r="I50" i="3"/>
  <c r="I63" i="3" s="1"/>
  <c r="I49" i="3"/>
  <c r="I62" i="3" s="1"/>
  <c r="I48" i="3"/>
  <c r="I61" i="3" s="1"/>
  <c r="I47" i="3"/>
  <c r="I60" i="3" s="1"/>
  <c r="I46" i="3"/>
  <c r="I59" i="3" s="1"/>
  <c r="I45" i="3"/>
  <c r="I58" i="3" s="1"/>
  <c r="I44" i="3"/>
  <c r="I57" i="3" s="1"/>
  <c r="I43" i="3"/>
  <c r="I56" i="3" s="1"/>
  <c r="F44" i="3"/>
  <c r="F57" i="3" s="1"/>
  <c r="F45" i="3"/>
  <c r="F58" i="3" s="1"/>
  <c r="F46" i="3"/>
  <c r="F59" i="3" s="1"/>
  <c r="F47" i="3"/>
  <c r="F60" i="3" s="1"/>
  <c r="F48" i="3"/>
  <c r="F61" i="3" s="1"/>
  <c r="F49" i="3"/>
  <c r="F62" i="3" s="1"/>
  <c r="F50" i="3"/>
  <c r="F63" i="3" s="1"/>
  <c r="F43" i="3"/>
  <c r="F56" i="3" s="1"/>
  <c r="E43" i="3" l="1"/>
  <c r="D43" i="3"/>
  <c r="D56" i="3" s="1"/>
  <c r="C89" i="3" s="1"/>
  <c r="M41" i="6"/>
  <c r="N41" i="6"/>
  <c r="M42" i="6"/>
  <c r="N42" i="6"/>
  <c r="M43" i="6"/>
  <c r="N43" i="6"/>
  <c r="M44" i="6"/>
  <c r="N44" i="6"/>
  <c r="M45" i="6"/>
  <c r="N45" i="6"/>
  <c r="M46" i="6"/>
  <c r="N46" i="6"/>
  <c r="M47" i="6"/>
  <c r="N47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N40" i="6"/>
  <c r="M40" i="6"/>
  <c r="K40" i="6"/>
  <c r="J40" i="6"/>
  <c r="H40" i="6"/>
  <c r="G40" i="6"/>
  <c r="D41" i="6"/>
  <c r="E41" i="6"/>
  <c r="D42" i="6"/>
  <c r="E42" i="6"/>
  <c r="D43" i="6"/>
  <c r="E43" i="6"/>
  <c r="D44" i="6"/>
  <c r="E44" i="6"/>
  <c r="E40" i="6"/>
  <c r="D40" i="6"/>
  <c r="D53" i="6" s="1"/>
  <c r="D44" i="3"/>
  <c r="E44" i="3"/>
  <c r="D45" i="3"/>
  <c r="E45" i="3"/>
  <c r="D46" i="3"/>
  <c r="E46" i="3"/>
  <c r="D47" i="3"/>
  <c r="E47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N43" i="3"/>
  <c r="M43" i="3"/>
  <c r="K43" i="3"/>
  <c r="J43" i="3"/>
  <c r="G43" i="3"/>
  <c r="H43" i="3"/>
  <c r="O21" i="3"/>
  <c r="N21" i="3"/>
  <c r="L21" i="3"/>
  <c r="K21" i="3"/>
  <c r="I21" i="3"/>
  <c r="H21" i="3"/>
  <c r="O20" i="3"/>
  <c r="N20" i="3"/>
  <c r="L20" i="3"/>
  <c r="K20" i="3"/>
  <c r="I20" i="3"/>
  <c r="H20" i="3"/>
  <c r="O19" i="3"/>
  <c r="N19" i="3"/>
  <c r="L19" i="3"/>
  <c r="K19" i="3"/>
  <c r="I19" i="3"/>
  <c r="H19" i="3"/>
  <c r="O18" i="3"/>
  <c r="N18" i="3"/>
  <c r="L18" i="3"/>
  <c r="K18" i="3"/>
  <c r="I18" i="3"/>
  <c r="H18" i="3"/>
  <c r="O17" i="3"/>
  <c r="N17" i="3"/>
  <c r="L17" i="3"/>
  <c r="K17" i="3"/>
  <c r="I17" i="3"/>
  <c r="H17" i="3"/>
  <c r="O16" i="3"/>
  <c r="N16" i="3"/>
  <c r="L16" i="3"/>
  <c r="K16" i="3"/>
  <c r="I16" i="3"/>
  <c r="H16" i="3"/>
  <c r="O15" i="3"/>
  <c r="N15" i="3"/>
  <c r="L15" i="3"/>
  <c r="K15" i="3"/>
  <c r="I15" i="3"/>
  <c r="H15" i="3"/>
  <c r="O14" i="3"/>
  <c r="N14" i="3"/>
  <c r="L14" i="3"/>
  <c r="K14" i="3"/>
  <c r="I14" i="3"/>
  <c r="H14" i="3"/>
  <c r="G59" i="3" l="1"/>
  <c r="G92" i="3" s="1"/>
  <c r="H12" i="2" s="1"/>
  <c r="J60" i="3"/>
  <c r="G101" i="3" s="1"/>
  <c r="H21" i="2" s="1"/>
  <c r="M61" i="3"/>
  <c r="G110" i="3" s="1"/>
  <c r="H30" i="2" s="1"/>
  <c r="G59" i="6"/>
  <c r="G92" i="6" s="1"/>
  <c r="I15" i="2" s="1"/>
  <c r="D54" i="6"/>
  <c r="C87" i="6" s="1"/>
  <c r="G53" i="6"/>
  <c r="G86" i="6" s="1"/>
  <c r="I9" i="2" s="1"/>
  <c r="G63" i="3"/>
  <c r="G96" i="3" s="1"/>
  <c r="H16" i="2" s="1"/>
  <c r="G57" i="3"/>
  <c r="G90" i="3" s="1"/>
  <c r="H10" i="2" s="1"/>
  <c r="J58" i="3"/>
  <c r="G99" i="3" s="1"/>
  <c r="H19" i="2" s="1"/>
  <c r="M59" i="3"/>
  <c r="G108" i="3" s="1"/>
  <c r="H28" i="2" s="1"/>
  <c r="J59" i="3"/>
  <c r="G100" i="3" s="1"/>
  <c r="H20" i="2" s="1"/>
  <c r="J63" i="3"/>
  <c r="G104" i="3" s="1"/>
  <c r="H24" i="2" s="1"/>
  <c r="G61" i="3"/>
  <c r="G94" i="3" s="1"/>
  <c r="H14" i="2" s="1"/>
  <c r="J62" i="3"/>
  <c r="G103" i="3" s="1"/>
  <c r="H23" i="2" s="1"/>
  <c r="M63" i="3"/>
  <c r="G112" i="3" s="1"/>
  <c r="H32" i="2" s="1"/>
  <c r="G60" i="3"/>
  <c r="G93" i="3" s="1"/>
  <c r="H13" i="2" s="1"/>
  <c r="J56" i="3"/>
  <c r="G97" i="3" s="1"/>
  <c r="H17" i="2" s="1"/>
  <c r="G55" i="6"/>
  <c r="G88" i="6" s="1"/>
  <c r="I11" i="2" s="1"/>
  <c r="J53" i="6"/>
  <c r="G94" i="6" s="1"/>
  <c r="I17" i="2" s="1"/>
  <c r="M53" i="6"/>
  <c r="G102" i="6" s="1"/>
  <c r="I25" i="2" s="1"/>
  <c r="G60" i="6"/>
  <c r="G93" i="6" s="1"/>
  <c r="I16" i="2" s="1"/>
  <c r="J58" i="6"/>
  <c r="G99" i="6" s="1"/>
  <c r="I22" i="2" s="1"/>
  <c r="J54" i="6"/>
  <c r="G95" i="6" s="1"/>
  <c r="I18" i="2" s="1"/>
  <c r="M57" i="6"/>
  <c r="G106" i="6" s="1"/>
  <c r="I29" i="2" s="1"/>
  <c r="G58" i="6"/>
  <c r="G91" i="6" s="1"/>
  <c r="I14" i="2" s="1"/>
  <c r="G54" i="6"/>
  <c r="G87" i="6" s="1"/>
  <c r="I10" i="2" s="1"/>
  <c r="J57" i="6"/>
  <c r="G98" i="6" s="1"/>
  <c r="I21" i="2" s="1"/>
  <c r="M60" i="6"/>
  <c r="G109" i="6" s="1"/>
  <c r="I32" i="2" s="1"/>
  <c r="M56" i="6"/>
  <c r="G105" i="6" s="1"/>
  <c r="I28" i="2" s="1"/>
  <c r="G57" i="6"/>
  <c r="G90" i="6" s="1"/>
  <c r="I13" i="2" s="1"/>
  <c r="J60" i="6"/>
  <c r="G101" i="6" s="1"/>
  <c r="I24" i="2" s="1"/>
  <c r="J56" i="6"/>
  <c r="G97" i="6" s="1"/>
  <c r="I20" i="2" s="1"/>
  <c r="M59" i="6"/>
  <c r="G108" i="6" s="1"/>
  <c r="I31" i="2" s="1"/>
  <c r="M55" i="6"/>
  <c r="G104" i="6" s="1"/>
  <c r="I27" i="2" s="1"/>
  <c r="G56" i="6"/>
  <c r="G89" i="6" s="1"/>
  <c r="I12" i="2" s="1"/>
  <c r="J59" i="6"/>
  <c r="G100" i="6" s="1"/>
  <c r="I23" i="2" s="1"/>
  <c r="J55" i="6"/>
  <c r="G96" i="6" s="1"/>
  <c r="I19" i="2" s="1"/>
  <c r="M58" i="6"/>
  <c r="G107" i="6" s="1"/>
  <c r="I30" i="2" s="1"/>
  <c r="M54" i="6"/>
  <c r="G103" i="6" s="1"/>
  <c r="I26" i="2" s="1"/>
  <c r="D59" i="3"/>
  <c r="C92" i="3" s="1"/>
  <c r="M56" i="3"/>
  <c r="G105" i="3" s="1"/>
  <c r="H25" i="2" s="1"/>
  <c r="M57" i="3"/>
  <c r="G106" i="3" s="1"/>
  <c r="H26" i="2" s="1"/>
  <c r="D60" i="3"/>
  <c r="C93" i="3" s="1"/>
  <c r="M62" i="3"/>
  <c r="G111" i="3" s="1"/>
  <c r="H31" i="2" s="1"/>
  <c r="M58" i="3"/>
  <c r="G107" i="3" s="1"/>
  <c r="H27" i="2" s="1"/>
  <c r="G56" i="3"/>
  <c r="G89" i="3" s="1"/>
  <c r="H9" i="2" s="1"/>
  <c r="G62" i="3"/>
  <c r="G95" i="3" s="1"/>
  <c r="H15" i="2" s="1"/>
  <c r="G58" i="3"/>
  <c r="G91" i="3" s="1"/>
  <c r="H11" i="2" s="1"/>
  <c r="J61" i="3"/>
  <c r="G102" i="3" s="1"/>
  <c r="H22" i="2" s="1"/>
  <c r="J57" i="3"/>
  <c r="G98" i="3" s="1"/>
  <c r="H18" i="2" s="1"/>
  <c r="M60" i="3"/>
  <c r="G109" i="3" s="1"/>
  <c r="H29" i="2" s="1"/>
  <c r="D57" i="6"/>
  <c r="C90" i="6" s="1"/>
  <c r="D58" i="3"/>
  <c r="C91" i="3" s="1"/>
  <c r="D56" i="6"/>
  <c r="C89" i="6" s="1"/>
  <c r="D57" i="3"/>
  <c r="C90" i="3" s="1"/>
  <c r="D55" i="6"/>
  <c r="C88" i="6" s="1"/>
  <c r="C86" i="6"/>
</calcChain>
</file>

<file path=xl/sharedStrings.xml><?xml version="1.0" encoding="utf-8"?>
<sst xmlns="http://schemas.openxmlformats.org/spreadsheetml/2006/main" count="672" uniqueCount="213">
  <si>
    <t>Date</t>
  </si>
  <si>
    <t>Standards</t>
  </si>
  <si>
    <t>BG, ppm</t>
  </si>
  <si>
    <t>FAN, ppm</t>
  </si>
  <si>
    <t>Mean</t>
  </si>
  <si>
    <t xml:space="preserve">Technician: </t>
  </si>
  <si>
    <t>Sample ID</t>
  </si>
  <si>
    <t>Stdev</t>
  </si>
  <si>
    <t>Load the next sample and repeat the process detailed above.</t>
  </si>
  <si>
    <t>Exitation: 365 nm, Emission: 425nm, Cutoff: 420 nm.</t>
  </si>
  <si>
    <t>Instrument ID: SpectraMax GEMINI XS Fluorometer    Software: SoftMax Pro v5.2</t>
  </si>
  <si>
    <t>ppm</t>
  </si>
  <si>
    <t>A</t>
  </si>
  <si>
    <t>B</t>
  </si>
  <si>
    <t>C</t>
  </si>
  <si>
    <t>D</t>
  </si>
  <si>
    <t>E</t>
  </si>
  <si>
    <t>F</t>
  </si>
  <si>
    <t>G</t>
  </si>
  <si>
    <t>H</t>
  </si>
  <si>
    <t>Sample No.</t>
  </si>
  <si>
    <t>Endpoint; Wavelength: 570 nm</t>
  </si>
  <si>
    <t>Technician:</t>
  </si>
  <si>
    <t xml:space="preserve">Step 1 </t>
  </si>
  <si>
    <t>Standards (Beta-glucan, ppm)</t>
  </si>
  <si>
    <t>Step 2</t>
  </si>
  <si>
    <t>Raw data obtained from SoftMax Pro:</t>
  </si>
  <si>
    <t>Step 3</t>
  </si>
  <si>
    <t>Calibration Standards: wells 1 to 3</t>
  </si>
  <si>
    <t>Unknowns: wells 4 to 6</t>
  </si>
  <si>
    <t>Unknowns: wells 7 to 9</t>
  </si>
  <si>
    <t>Unknowns: wells 10 to 12</t>
  </si>
  <si>
    <t>Step 4</t>
  </si>
  <si>
    <t xml:space="preserve">Into the "Paste Here" cell; copy the data from SoftMax Pro. </t>
  </si>
  <si>
    <t>Step 6</t>
  </si>
  <si>
    <t>* * Make sure to label your title and axes.</t>
  </si>
  <si>
    <t>Place plot here.</t>
  </si>
  <si>
    <t>ppm = mg/ L</t>
  </si>
  <si>
    <t>B-glucan, ppm (as is)</t>
  </si>
  <si>
    <t>Standards (FAN, ppm)</t>
  </si>
  <si>
    <t>Compute the average OD for the three replicate readings obtained from Step 2.</t>
  </si>
  <si>
    <t>Construct a plot of the response values vs. the concentrations of the calibration standards. Fit a linear regression to determine the FAN value for each sample.</t>
  </si>
  <si>
    <t>FAN, ppm (as is)</t>
  </si>
  <si>
    <t>Note plate layout, make any necessary changes.</t>
  </si>
  <si>
    <t>Wavelength: 570 nm</t>
  </si>
  <si>
    <t>Note plate layout:</t>
  </si>
  <si>
    <t>Step 1</t>
  </si>
  <si>
    <t>Construct a plot of the response values vs. the concentration of the calibration standards. Fit a linear regression to determine the BG value for each sample.</t>
  </si>
  <si>
    <t xml:space="preserve">Apply linear regression equation to each sample RFU mean (values from step 4) using the following formula: </t>
  </si>
  <si>
    <t>Step 5a</t>
  </si>
  <si>
    <t xml:space="preserve">Apply linear regression equation to each sample OD mean (values from step 4) using the following formula: </t>
  </si>
  <si>
    <t>Small Scale Skalar Method in Microplate Format</t>
  </si>
  <si>
    <t xml:space="preserve">Date: </t>
  </si>
  <si>
    <t xml:space="preserve">Notes: </t>
  </si>
  <si>
    <t xml:space="preserve">Protocol: </t>
  </si>
  <si>
    <t>Make sure there are no bubbles in the wells and read plate at: Exitation: 365 nm, Emission: 425nm, Cutoff: 420 nm.</t>
  </si>
  <si>
    <t>Step 5</t>
  </si>
  <si>
    <t xml:space="preserve">Protocol:  </t>
  </si>
  <si>
    <t>Background correction. Formula = Sample Mean OD (obtained from step 3) - 0 ppm Mean OD (obtained from step 3)</t>
  </si>
  <si>
    <t xml:space="preserve">Plate No: </t>
  </si>
  <si>
    <t>Plate No:</t>
  </si>
  <si>
    <t>Small Scale Assays in Microplate Format</t>
  </si>
  <si>
    <t xml:space="preserve">    BG, ppm = [ OD (from step 4) - Intercept (from step 5) ] ÷ Slope (from step 5)</t>
  </si>
  <si>
    <t>Slope =</t>
  </si>
  <si>
    <t>Intercept =</t>
  </si>
  <si>
    <t>Step 5b</t>
  </si>
  <si>
    <t>Type in the slope and intercept of the regression line.</t>
  </si>
  <si>
    <t>Re-analyze any samples that have a standard deviation greater than 0.00010.</t>
  </si>
  <si>
    <t>Protocol</t>
  </si>
  <si>
    <t xml:space="preserve">Next, add 10 ul of diluted standard or wort in triplicate and mix. To this add 80 ul of ninhydrin solution, seal plate. Mix in orbital shaker for 10 sec. </t>
  </si>
  <si>
    <t xml:space="preserve">Instrument ID: RE-50 Refractometer; </t>
  </si>
  <si>
    <t xml:space="preserve">Small Scale "as is" </t>
  </si>
  <si>
    <t>Abbreviations</t>
  </si>
  <si>
    <t>ME = Malt Extract</t>
  </si>
  <si>
    <t>RI = Refractive Index</t>
  </si>
  <si>
    <t>BG = Beta-glucan</t>
  </si>
  <si>
    <t>SC = Small Scale Congress Mash (0.1875 g + 1.5 ml water)</t>
  </si>
  <si>
    <t>FS = Full Scale Congress Mash (25 g + 200 ml water)</t>
  </si>
  <si>
    <t>Load 60 ul of thoroughly mixed sample making sure to completely cover the prism. Close lid and measure refractive index</t>
  </si>
  <si>
    <t xml:space="preserve">Carefully rinse prism with MilliQ-water and aspirate the water.  With Kimwipe, remove any traces of residual liquid from the prism. </t>
  </si>
  <si>
    <t xml:space="preserve">Calculate the amount of malt extract in the sample using </t>
  </si>
  <si>
    <t>standard or wort. Cover the plate with plastic lid and shake for 10 sec in Orbital shaker.</t>
  </si>
  <si>
    <t>in triplicate followed by 140 ul of Calcofluor. Shake for 10 sec in Orbital shaker.</t>
  </si>
  <si>
    <t>Remove seal and add 23 ul of KIO3 solution. Mix in orbital shaker for 10 sec. Transfer 100 ul or reacted mixture into a clear flat bottom 96-well plate</t>
  </si>
  <si>
    <t>Read absorbance at 570 nm.</t>
  </si>
  <si>
    <t>Data Summary:  transfer ME data, below, to the "Data" worksheet.</t>
  </si>
  <si>
    <t>by pressing &lt;Measure&gt; on the refractometer.  Once you have recorded the measument (via LabX direct DE/RE), aspirate sample.</t>
  </si>
  <si>
    <t>Compute the average Relative Fluorescence Units for the three replicate readings obtained from Step 2</t>
  </si>
  <si>
    <t>Mean RFU of the three readings per sample (use values from Step 2)</t>
  </si>
  <si>
    <t xml:space="preserve">Reference: </t>
  </si>
  <si>
    <t xml:space="preserve">Schmitt, M.R. a d A.D Budde. Makimg the cut: optioms for making initial evaluations of </t>
  </si>
  <si>
    <t>Background correction.  Formula = Sample Mean RFU (obtained from step 3) - 0 ppm Standard Mean RFU (obtained from step 3)</t>
  </si>
  <si>
    <t>Refractive Index, Malt Extract, Beta-Glucan, Free Amino Nitrogen, and Soluble Protein Assay Calculations Workbook</t>
  </si>
  <si>
    <t>Stdev = Standard Deviation</t>
  </si>
  <si>
    <t>FAN = Free Amino Nitrogen</t>
  </si>
  <si>
    <t>SP = Malt Soluble Protein</t>
  </si>
  <si>
    <t>a.  Highlight cells.</t>
  </si>
  <si>
    <t>Copy the ME mean and standard deviation values (Step 3) into the Data worksheet.</t>
  </si>
  <si>
    <t xml:space="preserve">c.  Go to the Data worksheet and place cursor in the ME "Paste Here" cell. </t>
  </si>
  <si>
    <t>Step 7</t>
  </si>
  <si>
    <t xml:space="preserve">c.  Go to the Data worksheet and place cursor in the BG "Paste Here" cell. </t>
  </si>
  <si>
    <t>Copy the FAN mean and standard deviation values (Step 6) into the Data worksheet.</t>
  </si>
  <si>
    <t>Copy the BG mean and standard deviation values (Step 6) into the Data worksheet.</t>
  </si>
  <si>
    <t xml:space="preserve">c.  Go to the Data worksheet and place cursor in the FAN "Paste Here" cell. </t>
  </si>
  <si>
    <t xml:space="preserve">    FAN = [ OD mean  - intercept  ] ÷  slope</t>
  </si>
  <si>
    <t>Copy the data from SoftMaxpro Into the "Paste Here" cell.</t>
  </si>
  <si>
    <t>Refractive Index Measurements: duplicate extracts.</t>
  </si>
  <si>
    <t>B-glucan Assay:  duplicate extracts and triplicate readings per sample.</t>
  </si>
  <si>
    <t>FAN Assay: duplicate extracts and triplicate readings per sample.</t>
  </si>
  <si>
    <t>and click on "Layout" tab, click on "Trendline",</t>
  </si>
  <si>
    <t>click on "Linear Trendline."</t>
  </si>
  <si>
    <t xml:space="preserve">To fit linear regression:  highligth the graph </t>
  </si>
  <si>
    <t>an R5 Refractometer</t>
  </si>
  <si>
    <r>
      <t xml:space="preserve">b.  Right mouse click, select </t>
    </r>
    <r>
      <rPr>
        <i/>
        <sz val="11"/>
        <rFont val="Calibri"/>
        <family val="2"/>
        <scheme val="minor"/>
      </rPr>
      <t>Copy</t>
    </r>
    <r>
      <rPr>
        <sz val="11"/>
        <rFont val="Calibri"/>
        <family val="2"/>
        <scheme val="minor"/>
      </rPr>
      <t>.</t>
    </r>
  </si>
  <si>
    <r>
      <t xml:space="preserve">d.  Right mouse click and select </t>
    </r>
    <r>
      <rPr>
        <i/>
        <sz val="11"/>
        <rFont val="Calibri"/>
        <family val="2"/>
        <scheme val="minor"/>
      </rPr>
      <t>Paste Special &gt; Values &gt; OK.</t>
    </r>
  </si>
  <si>
    <r>
      <t xml:space="preserve">malting quality in barley. </t>
    </r>
    <r>
      <rPr>
        <i/>
        <sz val="11"/>
        <rFont val="Calibri"/>
        <family val="2"/>
        <scheme val="minor"/>
      </rPr>
      <t>J. Am. Soc. Brew. Chem.</t>
    </r>
    <r>
      <rPr>
        <sz val="11"/>
        <rFont val="Calibri"/>
        <family val="2"/>
        <scheme val="minor"/>
      </rPr>
      <t xml:space="preserve"> 68; 183-194. 2010</t>
    </r>
  </si>
  <si>
    <t xml:space="preserve">the following formula:     </t>
  </si>
  <si>
    <t>ME = (RI - 1.33329) * 6154</t>
  </si>
  <si>
    <t>Plot No.</t>
  </si>
  <si>
    <t>Refractive Index, nD</t>
  </si>
  <si>
    <t xml:space="preserve">Type in the RI value starting from Sample 1, into the cell below </t>
  </si>
  <si>
    <t>and calculate the mean and deviation for each sample.</t>
  </si>
  <si>
    <r>
      <rPr>
        <b/>
        <u/>
        <sz val="11"/>
        <rFont val="Calibri"/>
        <family val="2"/>
        <scheme val="minor"/>
      </rPr>
      <t>Dilution Plate</t>
    </r>
    <r>
      <rPr>
        <b/>
        <sz val="11"/>
        <rFont val="Calibri"/>
        <family val="2"/>
        <scheme val="minor"/>
      </rPr>
      <t>: Into a 96-well v-bottom plate transfer 160 ul of H2O+FFD6 solution. Next transfer 32 ul of thoroughly mixed</t>
    </r>
  </si>
  <si>
    <r>
      <rPr>
        <b/>
        <u/>
        <sz val="11"/>
        <rFont val="Calibri"/>
        <family val="2"/>
        <scheme val="minor"/>
      </rPr>
      <t>Reaction Plate</t>
    </r>
    <r>
      <rPr>
        <b/>
        <sz val="11"/>
        <rFont val="Calibri"/>
        <family val="2"/>
        <scheme val="minor"/>
      </rPr>
      <t xml:space="preserve">: Shake the dilution plate and into a 96-well black flat bottom plate, transfer 23 ul of standard or wort </t>
    </r>
  </si>
  <si>
    <r>
      <rPr>
        <b/>
        <u/>
        <sz val="11"/>
        <rFont val="Calibri"/>
        <family val="2"/>
        <scheme val="minor"/>
      </rPr>
      <t>Note:</t>
    </r>
    <r>
      <rPr>
        <b/>
        <sz val="11"/>
        <rFont val="Calibri"/>
        <family val="2"/>
        <scheme val="minor"/>
      </rPr>
      <t xml:space="preserve"> </t>
    </r>
  </si>
  <si>
    <t>RFU Background Removed</t>
  </si>
  <si>
    <t>B-glucan, ppm</t>
  </si>
  <si>
    <t>Sample RFU mean with background correction:</t>
  </si>
  <si>
    <t>Sample OD mean with background correction:</t>
  </si>
  <si>
    <t>OD background removed</t>
  </si>
  <si>
    <r>
      <rPr>
        <b/>
        <u/>
        <sz val="11"/>
        <rFont val="Calibri"/>
        <family val="2"/>
        <scheme val="minor"/>
      </rPr>
      <t>Dilution Plate:</t>
    </r>
    <r>
      <rPr>
        <b/>
        <sz val="11"/>
        <rFont val="Calibri"/>
        <family val="2"/>
        <scheme val="minor"/>
      </rPr>
      <t xml:space="preserve">  Into a 96-well v-bottom plate, transfer 189 ul of H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O-Brij solution followed by 11.5 ul of standard or wort. Cover plate and shake.</t>
    </r>
  </si>
  <si>
    <r>
      <rPr>
        <b/>
        <u/>
        <sz val="11"/>
        <rFont val="Calibri"/>
        <family val="2"/>
        <scheme val="minor"/>
      </rPr>
      <t>Reaction Plate:</t>
    </r>
    <r>
      <rPr>
        <b/>
        <sz val="11"/>
        <rFont val="Calibri"/>
        <family val="2"/>
        <scheme val="minor"/>
      </rPr>
      <t xml:space="preserve">  Shake dilution plate and transfer 60 ul of ascorbic acid solution into each well of a  96-well PCR plate.</t>
    </r>
  </si>
  <si>
    <r>
      <t xml:space="preserve">Incubate at </t>
    </r>
    <r>
      <rPr>
        <b/>
        <sz val="11"/>
        <color rgb="FFFF0000"/>
        <rFont val="Calibri"/>
        <family val="2"/>
        <scheme val="minor"/>
      </rPr>
      <t>90˚C for 15 min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rgb="FFFF000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Remove plate, shake for 10 sec and centrifuge at 1400 rpm for 30 sec. </t>
    </r>
  </si>
  <si>
    <r>
      <t>Instrument ID: Spectramax 340 PC</t>
    </r>
    <r>
      <rPr>
        <b/>
        <vertAlign val="superscript"/>
        <sz val="11"/>
        <rFont val="Calibri"/>
        <family val="2"/>
        <scheme val="minor"/>
      </rPr>
      <t>384</t>
    </r>
    <r>
      <rPr>
        <b/>
        <sz val="11"/>
        <rFont val="Calibri"/>
        <family val="2"/>
        <scheme val="minor"/>
      </rPr>
      <t xml:space="preserve"> Spectrophotometer  Software: SoftMax Pro v5.2</t>
    </r>
  </si>
  <si>
    <t>Date and Time</t>
  </si>
  <si>
    <t>1 (nm)</t>
  </si>
  <si>
    <t>1 (Abs)</t>
  </si>
  <si>
    <t>2 (nm)</t>
  </si>
  <si>
    <t>2 (Abs)</t>
  </si>
  <si>
    <t>ME, %</t>
  </si>
  <si>
    <t>Wort SP, %</t>
  </si>
  <si>
    <t>Congress Mash Extraction</t>
  </si>
  <si>
    <t>Extract No.</t>
  </si>
  <si>
    <t>RI, (Overall)</t>
  </si>
  <si>
    <t>Malt Extract, %</t>
  </si>
  <si>
    <t>RE50</t>
  </si>
  <si>
    <t>R5</t>
  </si>
  <si>
    <t>ME Mean</t>
  </si>
  <si>
    <t>Treatment</t>
  </si>
  <si>
    <t xml:space="preserve">Entry </t>
  </si>
  <si>
    <t xml:space="preserve"> &lt;---Please initial</t>
  </si>
  <si>
    <t>Set #</t>
  </si>
  <si>
    <t>Set 1</t>
  </si>
  <si>
    <t>Set 2</t>
  </si>
  <si>
    <t>Enter Here</t>
  </si>
  <si>
    <t>Enter here</t>
  </si>
  <si>
    <t>21CY Cornell Genetic Gain TB Malting</t>
  </si>
  <si>
    <t>Temperature(°C)</t>
  </si>
  <si>
    <t>Karl</t>
  </si>
  <si>
    <t>Andy</t>
  </si>
  <si>
    <t>DH130910</t>
  </si>
  <si>
    <t>WinterTP1-4</t>
  </si>
  <si>
    <t>BS911-105</t>
  </si>
  <si>
    <t>BS812-45</t>
  </si>
  <si>
    <t>BS911-122</t>
  </si>
  <si>
    <t>BS712-69</t>
  </si>
  <si>
    <t>BS812-57</t>
  </si>
  <si>
    <t>BS712-72</t>
  </si>
  <si>
    <t>BS812-49</t>
  </si>
  <si>
    <t>BS812-50</t>
  </si>
  <si>
    <t>BS710-63</t>
  </si>
  <si>
    <t>BS710-56</t>
  </si>
  <si>
    <t>BS814-137</t>
  </si>
  <si>
    <t>BS714-122</t>
  </si>
  <si>
    <t>BS616-75</t>
  </si>
  <si>
    <t>BS807-2</t>
  </si>
  <si>
    <t>BS813-92</t>
  </si>
  <si>
    <t>BS616-78</t>
  </si>
  <si>
    <t>KWS Scala</t>
  </si>
  <si>
    <t>BS812-77</t>
  </si>
  <si>
    <t>BS810-14</t>
  </si>
  <si>
    <t>BS714-129</t>
  </si>
  <si>
    <t>BS614-40</t>
  </si>
  <si>
    <t>BS710-57</t>
  </si>
  <si>
    <t>BS911-42</t>
  </si>
  <si>
    <t>BS814-120</t>
  </si>
  <si>
    <t>BS811-27</t>
  </si>
  <si>
    <t>BS912-136</t>
  </si>
  <si>
    <t>BS614-32</t>
  </si>
  <si>
    <t>BS811-31</t>
  </si>
  <si>
    <t>BS715-142</t>
  </si>
  <si>
    <t>BS813-96</t>
  </si>
  <si>
    <t>BS614-22</t>
  </si>
  <si>
    <t>BS912-138</t>
  </si>
  <si>
    <t>BS712-70</t>
  </si>
  <si>
    <t>BS713-87</t>
  </si>
  <si>
    <t>BS814-125</t>
  </si>
  <si>
    <t>BS710-40</t>
  </si>
  <si>
    <t>BS710-3</t>
  </si>
  <si>
    <t>BS811-44</t>
  </si>
  <si>
    <t>BS912-137</t>
  </si>
  <si>
    <t>BS812-71</t>
  </si>
  <si>
    <t>BS812-69</t>
  </si>
  <si>
    <t>BS611-4</t>
  </si>
  <si>
    <t>BS812-60</t>
  </si>
  <si>
    <t>BS906-3</t>
  </si>
  <si>
    <t>L.Z.</t>
  </si>
  <si>
    <t>TMC</t>
  </si>
  <si>
    <t>#</t>
  </si>
  <si>
    <t>User name</t>
  </si>
  <si>
    <t>215-225</t>
  </si>
  <si>
    <t>0.5% NaCl</t>
  </si>
  <si>
    <t>Walling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</si>
</sst>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"/>
    <numFmt numFmtId="167" formatCode="0.00000"/>
  </numFmts>
  <fonts count="2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17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0">
    <xf numFmtId="0" fontId="0" fillId="0" borderId="0" xfId="0"/>
    <xf numFmtId="0" fontId="3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Fill="1" applyAlignment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7" fillId="0" borderId="0" xfId="0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13" xfId="0" applyFont="1" applyFill="1" applyBorder="1" applyAlignment="1">
      <alignment horizontal="center"/>
    </xf>
    <xf numFmtId="0" fontId="7" fillId="0" borderId="0" xfId="0" applyFont="1" applyFill="1"/>
    <xf numFmtId="0" fontId="7" fillId="0" borderId="9" xfId="0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64" fontId="7" fillId="0" borderId="24" xfId="0" applyNumberFormat="1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/>
    </xf>
    <xf numFmtId="0" fontId="7" fillId="0" borderId="7" xfId="0" applyFont="1" applyFill="1" applyBorder="1"/>
    <xf numFmtId="0" fontId="7" fillId="0" borderId="22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0" borderId="2" xfId="0" applyFont="1" applyFill="1" applyBorder="1"/>
    <xf numFmtId="164" fontId="7" fillId="0" borderId="23" xfId="0" applyNumberFormat="1" applyFont="1" applyFill="1" applyBorder="1" applyAlignment="1">
      <alignment horizontal="center"/>
    </xf>
    <xf numFmtId="164" fontId="7" fillId="0" borderId="32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7" fillId="0" borderId="18" xfId="0" applyFont="1" applyFill="1" applyBorder="1" applyAlignment="1">
      <alignment horizontal="center"/>
    </xf>
    <xf numFmtId="0" fontId="7" fillId="0" borderId="0" xfId="0" applyFont="1" applyAlignment="1"/>
    <xf numFmtId="0" fontId="12" fillId="0" borderId="0" xfId="0" applyFont="1"/>
    <xf numFmtId="0" fontId="6" fillId="0" borderId="0" xfId="0" applyFont="1" applyBorder="1" applyAlignment="1"/>
    <xf numFmtId="0" fontId="6" fillId="0" borderId="0" xfId="0" applyFont="1" applyBorder="1"/>
    <xf numFmtId="0" fontId="7" fillId="0" borderId="0" xfId="0" applyFont="1" applyBorder="1"/>
    <xf numFmtId="0" fontId="6" fillId="0" borderId="9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0" xfId="0" applyFont="1" applyFill="1"/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1" fontId="7" fillId="0" borderId="12" xfId="0" applyNumberFormat="1" applyFont="1" applyFill="1" applyBorder="1" applyAlignment="1">
      <alignment horizontal="center"/>
    </xf>
    <xf numFmtId="1" fontId="7" fillId="0" borderId="13" xfId="0" applyNumberFormat="1" applyFont="1" applyFill="1" applyBorder="1" applyAlignment="1">
      <alignment horizontal="center"/>
    </xf>
    <xf numFmtId="1" fontId="7" fillId="0" borderId="14" xfId="0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23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1" fontId="7" fillId="0" borderId="17" xfId="0" applyNumberFormat="1" applyFont="1" applyFill="1" applyBorder="1" applyAlignment="1">
      <alignment horizontal="center"/>
    </xf>
    <xf numFmtId="1" fontId="7" fillId="0" borderId="18" xfId="0" applyNumberFormat="1" applyFont="1" applyFill="1" applyBorder="1" applyAlignment="1">
      <alignment horizontal="center"/>
    </xf>
    <xf numFmtId="1" fontId="7" fillId="0" borderId="19" xfId="0" applyNumberFormat="1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1" fontId="7" fillId="0" borderId="22" xfId="0" applyNumberFormat="1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2" fontId="7" fillId="0" borderId="17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0" borderId="19" xfId="0" applyNumberFormat="1" applyFont="1" applyFill="1" applyBorder="1" applyAlignment="1">
      <alignment horizontal="center"/>
    </xf>
    <xf numFmtId="2" fontId="7" fillId="0" borderId="22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7" fillId="0" borderId="23" xfId="0" applyNumberFormat="1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2" fontId="7" fillId="0" borderId="26" xfId="0" applyNumberFormat="1" applyFont="1" applyFill="1" applyBorder="1" applyAlignment="1">
      <alignment horizontal="center"/>
    </xf>
    <xf numFmtId="2" fontId="7" fillId="0" borderId="9" xfId="0" applyNumberFormat="1" applyFont="1" applyFill="1" applyBorder="1" applyAlignment="1">
      <alignment horizontal="center"/>
    </xf>
    <xf numFmtId="2" fontId="7" fillId="0" borderId="27" xfId="0" applyNumberFormat="1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13" fillId="0" borderId="0" xfId="0" applyFont="1" applyFill="1"/>
    <xf numFmtId="0" fontId="7" fillId="0" borderId="29" xfId="0" applyFont="1" applyFill="1" applyBorder="1" applyAlignment="1">
      <alignment horizontal="center"/>
    </xf>
    <xf numFmtId="0" fontId="7" fillId="0" borderId="30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" fontId="7" fillId="0" borderId="8" xfId="0" applyNumberFormat="1" applyFont="1" applyFill="1" applyBorder="1" applyAlignment="1">
      <alignment horizontal="center"/>
    </xf>
    <xf numFmtId="1" fontId="7" fillId="0" borderId="32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/>
    </xf>
    <xf numFmtId="1" fontId="7" fillId="0" borderId="3" xfId="0" applyNumberFormat="1" applyFont="1" applyFill="1" applyBorder="1" applyAlignment="1">
      <alignment horizontal="center"/>
    </xf>
    <xf numFmtId="1" fontId="7" fillId="0" borderId="24" xfId="0" applyNumberFormat="1" applyFont="1" applyFill="1" applyBorder="1" applyAlignment="1">
      <alignment horizontal="center"/>
    </xf>
    <xf numFmtId="1" fontId="7" fillId="0" borderId="34" xfId="0" applyNumberFormat="1" applyFont="1" applyFill="1" applyBorder="1" applyAlignment="1">
      <alignment horizontal="center"/>
    </xf>
    <xf numFmtId="1" fontId="7" fillId="0" borderId="20" xfId="0" applyNumberFormat="1" applyFont="1" applyFill="1" applyBorder="1" applyAlignment="1">
      <alignment horizontal="center"/>
    </xf>
    <xf numFmtId="2" fontId="7" fillId="0" borderId="0" xfId="0" applyNumberFormat="1" applyFont="1"/>
    <xf numFmtId="1" fontId="7" fillId="0" borderId="35" xfId="0" applyNumberFormat="1" applyFont="1" applyFill="1" applyBorder="1" applyAlignment="1">
      <alignment horizontal="center"/>
    </xf>
    <xf numFmtId="1" fontId="7" fillId="0" borderId="9" xfId="0" applyNumberFormat="1" applyFont="1" applyFill="1" applyBorder="1" applyAlignment="1">
      <alignment horizontal="center"/>
    </xf>
    <xf numFmtId="1" fontId="7" fillId="0" borderId="26" xfId="0" applyNumberFormat="1" applyFont="1" applyFill="1" applyBorder="1" applyAlignment="1">
      <alignment horizontal="center"/>
    </xf>
    <xf numFmtId="1" fontId="7" fillId="0" borderId="27" xfId="0" applyNumberFormat="1" applyFont="1" applyFill="1" applyBorder="1" applyAlignment="1">
      <alignment horizontal="center"/>
    </xf>
    <xf numFmtId="1" fontId="7" fillId="0" borderId="28" xfId="0" applyNumberFormat="1" applyFont="1" applyFill="1" applyBorder="1" applyAlignment="1">
      <alignment horizontal="center"/>
    </xf>
    <xf numFmtId="1" fontId="7" fillId="0" borderId="0" xfId="0" applyNumberFormat="1" applyFont="1"/>
    <xf numFmtId="1" fontId="6" fillId="0" borderId="0" xfId="0" applyNumberFormat="1" applyFont="1"/>
    <xf numFmtId="0" fontId="7" fillId="0" borderId="22" xfId="0" applyFont="1" applyFill="1" applyBorder="1"/>
    <xf numFmtId="0" fontId="6" fillId="0" borderId="0" xfId="0" applyFont="1" applyFill="1" applyBorder="1"/>
    <xf numFmtId="0" fontId="7" fillId="0" borderId="22" xfId="0" applyFont="1" applyBorder="1"/>
    <xf numFmtId="0" fontId="7" fillId="0" borderId="39" xfId="0" applyFont="1" applyFill="1" applyBorder="1" applyAlignment="1">
      <alignment horizontal="center"/>
    </xf>
    <xf numFmtId="0" fontId="14" fillId="0" borderId="0" xfId="0" applyFont="1" applyFill="1" applyBorder="1"/>
    <xf numFmtId="0" fontId="15" fillId="0" borderId="0" xfId="0" applyFont="1" applyFill="1" applyBorder="1"/>
    <xf numFmtId="1" fontId="7" fillId="0" borderId="0" xfId="0" applyNumberFormat="1" applyFont="1" applyFill="1"/>
    <xf numFmtId="2" fontId="7" fillId="0" borderId="0" xfId="0" applyNumberFormat="1" applyFont="1" applyFill="1"/>
    <xf numFmtId="0" fontId="7" fillId="0" borderId="8" xfId="0" applyFont="1" applyFill="1" applyBorder="1"/>
    <xf numFmtId="0" fontId="7" fillId="0" borderId="1" xfId="0" applyFont="1" applyFill="1" applyBorder="1"/>
    <xf numFmtId="0" fontId="6" fillId="0" borderId="0" xfId="0" applyFont="1" applyBorder="1" applyAlignment="1">
      <alignment horizontal="left"/>
    </xf>
    <xf numFmtId="1" fontId="7" fillId="0" borderId="0" xfId="0" applyNumberFormat="1" applyFont="1" applyBorder="1"/>
    <xf numFmtId="0" fontId="6" fillId="0" borderId="5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/>
    <xf numFmtId="0" fontId="7" fillId="0" borderId="0" xfId="0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6" fillId="2" borderId="17" xfId="0" applyFont="1" applyFill="1" applyBorder="1"/>
    <xf numFmtId="2" fontId="6" fillId="2" borderId="18" xfId="0" applyNumberFormat="1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1" fontId="6" fillId="2" borderId="22" xfId="0" applyNumberFormat="1" applyFont="1" applyFill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7" fillId="2" borderId="23" xfId="0" applyNumberFormat="1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7" fillId="2" borderId="32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7" fillId="2" borderId="23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165" fontId="7" fillId="2" borderId="32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164" fontId="7" fillId="2" borderId="23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7" fillId="2" borderId="32" xfId="0" applyNumberFormat="1" applyFont="1" applyFill="1" applyBorder="1" applyAlignment="1">
      <alignment horizontal="center"/>
    </xf>
    <xf numFmtId="164" fontId="7" fillId="0" borderId="4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64" fontId="7" fillId="0" borderId="8" xfId="0" applyNumberFormat="1" applyFont="1" applyFill="1" applyBorder="1" applyAlignment="1">
      <alignment horizontal="center"/>
    </xf>
    <xf numFmtId="164" fontId="7" fillId="0" borderId="3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22" xfId="0" applyNumberFormat="1" applyFont="1" applyFill="1" applyBorder="1" applyAlignment="1">
      <alignment horizontal="center"/>
    </xf>
    <xf numFmtId="164" fontId="7" fillId="0" borderId="34" xfId="0" applyNumberFormat="1" applyFont="1" applyFill="1" applyBorder="1" applyAlignment="1">
      <alignment horizontal="center"/>
    </xf>
    <xf numFmtId="164" fontId="7" fillId="0" borderId="18" xfId="0" applyNumberFormat="1" applyFont="1" applyFill="1" applyBorder="1" applyAlignment="1">
      <alignment horizontal="center"/>
    </xf>
    <xf numFmtId="164" fontId="7" fillId="0" borderId="17" xfId="0" applyNumberFormat="1" applyFont="1" applyFill="1" applyBorder="1" applyAlignment="1">
      <alignment horizontal="center"/>
    </xf>
    <xf numFmtId="164" fontId="7" fillId="0" borderId="19" xfId="0" applyNumberFormat="1" applyFont="1" applyFill="1" applyBorder="1" applyAlignment="1">
      <alignment horizontal="center"/>
    </xf>
    <xf numFmtId="164" fontId="7" fillId="0" borderId="20" xfId="0" applyNumberFormat="1" applyFont="1" applyFill="1" applyBorder="1" applyAlignment="1">
      <alignment horizontal="center"/>
    </xf>
    <xf numFmtId="164" fontId="7" fillId="0" borderId="35" xfId="0" applyNumberFormat="1" applyFont="1" applyFill="1" applyBorder="1" applyAlignment="1">
      <alignment horizontal="center"/>
    </xf>
    <xf numFmtId="164" fontId="7" fillId="0" borderId="9" xfId="0" applyNumberFormat="1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164" fontId="7" fillId="0" borderId="27" xfId="0" applyNumberFormat="1" applyFont="1" applyFill="1" applyBorder="1" applyAlignment="1">
      <alignment horizontal="center"/>
    </xf>
    <xf numFmtId="164" fontId="7" fillId="0" borderId="28" xfId="0" applyNumberFormat="1" applyFont="1" applyFill="1" applyBorder="1" applyAlignment="1">
      <alignment horizontal="center"/>
    </xf>
    <xf numFmtId="165" fontId="7" fillId="0" borderId="39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vertical="center"/>
    </xf>
    <xf numFmtId="0" fontId="10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6" fillId="0" borderId="9" xfId="0" applyFont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/>
    <xf numFmtId="1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6" fontId="7" fillId="0" borderId="0" xfId="0" applyNumberFormat="1" applyFont="1" applyBorder="1" applyAlignment="1">
      <alignment horizontal="left"/>
    </xf>
    <xf numFmtId="166" fontId="11" fillId="0" borderId="0" xfId="0" applyNumberFormat="1" applyFont="1" applyBorder="1" applyAlignment="1">
      <alignment horizontal="left"/>
    </xf>
    <xf numFmtId="0" fontId="6" fillId="2" borderId="7" xfId="0" applyFont="1" applyFill="1" applyBorder="1" applyAlignment="1">
      <alignment horizontal="center"/>
    </xf>
    <xf numFmtId="0" fontId="7" fillId="0" borderId="40" xfId="0" applyFont="1" applyFill="1" applyBorder="1"/>
    <xf numFmtId="0" fontId="7" fillId="0" borderId="23" xfId="0" applyFont="1" applyFill="1" applyBorder="1"/>
    <xf numFmtId="0" fontId="7" fillId="0" borderId="23" xfId="0" applyFont="1" applyBorder="1"/>
    <xf numFmtId="0" fontId="7" fillId="0" borderId="32" xfId="0" applyFont="1" applyFill="1" applyBorder="1"/>
    <xf numFmtId="167" fontId="7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0" fontId="6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166" fontId="7" fillId="0" borderId="0" xfId="0" applyNumberFormat="1" applyFont="1"/>
    <xf numFmtId="1" fontId="7" fillId="0" borderId="0" xfId="0" applyNumberFormat="1" applyFont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14" fontId="7" fillId="3" borderId="1" xfId="0" applyNumberFormat="1" applyFont="1" applyFill="1" applyBorder="1" applyAlignment="1">
      <alignment horizontal="left"/>
    </xf>
    <xf numFmtId="0" fontId="7" fillId="3" borderId="18" xfId="0" applyFont="1" applyFill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20" fillId="0" borderId="0" xfId="0" applyFont="1"/>
    <xf numFmtId="0" fontId="6" fillId="0" borderId="9" xfId="0" applyFont="1" applyFill="1" applyBorder="1" applyAlignment="1">
      <alignment horizontal="center" vertical="center"/>
    </xf>
    <xf numFmtId="0" fontId="6" fillId="0" borderId="5" xfId="0" applyFont="1" applyBorder="1"/>
    <xf numFmtId="0" fontId="21" fillId="0" borderId="0" xfId="0" applyFont="1"/>
    <xf numFmtId="14" fontId="7" fillId="0" borderId="1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1" fontId="7" fillId="0" borderId="8" xfId="0" applyNumberFormat="1" applyFont="1" applyBorder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6" fillId="0" borderId="9" xfId="0" applyFont="1" applyBorder="1"/>
    <xf numFmtId="0" fontId="6" fillId="0" borderId="37" xfId="0" applyFont="1" applyBorder="1"/>
    <xf numFmtId="1" fontId="7" fillId="4" borderId="23" xfId="0" applyNumberFormat="1" applyFont="1" applyFill="1" applyBorder="1" applyAlignment="1">
      <alignment horizontal="center"/>
    </xf>
    <xf numFmtId="1" fontId="7" fillId="4" borderId="18" xfId="0" applyNumberFormat="1" applyFont="1" applyFill="1" applyBorder="1" applyAlignment="1">
      <alignment horizontal="center"/>
    </xf>
    <xf numFmtId="1" fontId="7" fillId="4" borderId="9" xfId="0" applyNumberFormat="1" applyFont="1" applyFill="1" applyBorder="1" applyAlignment="1">
      <alignment horizontal="center"/>
    </xf>
    <xf numFmtId="1" fontId="7" fillId="4" borderId="22" xfId="0" applyNumberFormat="1" applyFont="1" applyFill="1" applyBorder="1" applyAlignment="1">
      <alignment horizontal="center"/>
    </xf>
    <xf numFmtId="1" fontId="7" fillId="4" borderId="17" xfId="0" applyNumberFormat="1" applyFont="1" applyFill="1" applyBorder="1" applyAlignment="1">
      <alignment horizontal="center"/>
    </xf>
    <xf numFmtId="1" fontId="7" fillId="4" borderId="26" xfId="0" applyNumberFormat="1" applyFont="1" applyFill="1" applyBorder="1" applyAlignment="1">
      <alignment horizontal="center"/>
    </xf>
    <xf numFmtId="1" fontId="7" fillId="4" borderId="0" xfId="0" applyNumberFormat="1" applyFont="1" applyFill="1" applyBorder="1" applyAlignment="1">
      <alignment horizontal="center"/>
    </xf>
    <xf numFmtId="164" fontId="7" fillId="4" borderId="18" xfId="0" applyNumberFormat="1" applyFont="1" applyFill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7" fillId="0" borderId="45" xfId="0" applyFont="1" applyBorder="1"/>
    <xf numFmtId="0" fontId="0" fillId="0" borderId="45" xfId="0" applyBorder="1"/>
    <xf numFmtId="0" fontId="6" fillId="0" borderId="46" xfId="0" applyFont="1" applyBorder="1" applyAlignment="1">
      <alignment horizontal="center"/>
    </xf>
    <xf numFmtId="0" fontId="7" fillId="0" borderId="46" xfId="0" applyFont="1" applyBorder="1"/>
    <xf numFmtId="0" fontId="0" fillId="0" borderId="46" xfId="0" applyBorder="1"/>
    <xf numFmtId="0" fontId="7" fillId="0" borderId="18" xfId="0" applyFont="1" applyFill="1" applyBorder="1" applyAlignment="1">
      <alignment horizontal="left"/>
    </xf>
    <xf numFmtId="0" fontId="0" fillId="0" borderId="9" xfId="0" applyFill="1" applyBorder="1" applyAlignment="1"/>
    <xf numFmtId="0" fontId="6" fillId="0" borderId="18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6" fillId="0" borderId="18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 vertical="center" wrapText="1"/>
    </xf>
    <xf numFmtId="0" fontId="7" fillId="0" borderId="36" xfId="0" applyFont="1" applyFill="1" applyBorder="1" applyAlignment="1">
      <alignment horizontal="center" vertical="center" wrapText="1"/>
    </xf>
    <xf numFmtId="0" fontId="7" fillId="0" borderId="37" xfId="0" applyFont="1" applyFill="1" applyBorder="1" applyAlignment="1">
      <alignment horizontal="center" vertical="center" wrapText="1"/>
    </xf>
    <xf numFmtId="0" fontId="7" fillId="0" borderId="41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2" fontId="7" fillId="0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164" fontId="0" fillId="0" borderId="0" xfId="0" applyNumberFormat="1"/>
    <xf numFmtId="2" fontId="0" fillId="0" borderId="0" xfId="0" applyNumberFormat="1"/>
    <xf numFmtId="2" fontId="7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018093327976565"/>
                  <c:y val="-0.1718449434535142"/>
                </c:manualLayout>
              </c:layout>
              <c:numFmt formatCode="General" sourceLinked="0"/>
            </c:trendlineLbl>
          </c:trendline>
          <c:xVal>
            <c:numRef>
              <c:f>'BG, Plate 1'!$C$56:$C$60</c:f>
              <c:numCache>
                <c:formatCode>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'BG, Plate 1'!$D$56:$D$60</c:f>
              <c:numCache>
                <c:formatCode>0</c:formatCode>
                <c:ptCount val="5"/>
                <c:pt idx="0">
                  <c:v>0</c:v>
                </c:pt>
                <c:pt idx="1">
                  <c:v>5252.1559999999954</c:v>
                </c:pt>
                <c:pt idx="2">
                  <c:v>13029.803333333337</c:v>
                </c:pt>
                <c:pt idx="3">
                  <c:v>20459.31733333334</c:v>
                </c:pt>
                <c:pt idx="4">
                  <c:v>28187.234333333341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0-4F08-8B97-F8BA1827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7824"/>
        <c:axId val="94799744"/>
      </c:scatterChart>
      <c:valAx>
        <c:axId val="947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9744"/>
        <c:crosses val="autoZero"/>
        <c:crossBetween val="midCat"/>
      </c:valAx>
      <c:valAx>
        <c:axId val="947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RFU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987350962162037"/>
          <c:y val="0.42465990515421093"/>
          <c:w val="0.23259353518226192"/>
          <c:h val="0.1747142054525487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190961402798382"/>
                  <c:y val="-0.3735906172127571"/>
                </c:manualLayout>
              </c:layout>
              <c:numFmt formatCode="General" sourceLinked="0"/>
            </c:trendlineLbl>
          </c:trendline>
          <c:xVal>
            <c:numRef>
              <c:f>'BG, Plate 2'!$C$56:$C$60</c:f>
              <c:numCache>
                <c:formatCode>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'BG, Plate 2'!$D$56:$D$60</c:f>
              <c:numCache>
                <c:formatCode>0</c:formatCode>
                <c:ptCount val="5"/>
                <c:pt idx="0">
                  <c:v>0</c:v>
                </c:pt>
                <c:pt idx="1">
                  <c:v>4777.387999999999</c:v>
                </c:pt>
                <c:pt idx="2">
                  <c:v>12255.907333333336</c:v>
                </c:pt>
                <c:pt idx="3">
                  <c:v>21115.877000000015</c:v>
                </c:pt>
                <c:pt idx="4">
                  <c:v>29063.879999999997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4-438D-A03C-BF3D5EB34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7824"/>
        <c:axId val="94799744"/>
      </c:scatterChart>
      <c:valAx>
        <c:axId val="947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9744"/>
        <c:crosses val="autoZero"/>
        <c:crossBetween val="midCat"/>
      </c:valAx>
      <c:valAx>
        <c:axId val="947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RFU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48954797523656"/>
          <c:y val="0.43915266429026001"/>
          <c:w val="0.23259353518226192"/>
          <c:h val="0.1747142054525487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FAN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410504664146592"/>
                  <c:y val="-0.56525239799570504"/>
                </c:manualLayout>
              </c:layout>
              <c:numFmt formatCode="General" sourceLinked="0"/>
            </c:trendlineLbl>
          </c:trendline>
          <c:xVal>
            <c:numRef>
              <c:f>'FAN, Plate 1'!$C$53:$C$57</c:f>
              <c:numCache>
                <c:formatCode>0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</c:numCache>
            </c:numRef>
          </c:xVal>
          <c:yVal>
            <c:numRef>
              <c:f>'FAN, Plate 1'!$D$53:$D$57</c:f>
              <c:numCache>
                <c:formatCode>0.000</c:formatCode>
                <c:ptCount val="5"/>
                <c:pt idx="0">
                  <c:v>0</c:v>
                </c:pt>
                <c:pt idx="1">
                  <c:v>6.9966666666666663E-2</c:v>
                </c:pt>
                <c:pt idx="2">
                  <c:v>0.15276666666666666</c:v>
                </c:pt>
                <c:pt idx="3">
                  <c:v>0.23053333333333331</c:v>
                </c:pt>
                <c:pt idx="4">
                  <c:v>0.31243333333333334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9-4172-9B05-51FBB868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6768"/>
        <c:axId val="95155328"/>
      </c:scatterChart>
      <c:valAx>
        <c:axId val="951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5155328"/>
        <c:crosses val="autoZero"/>
        <c:crossBetween val="midCat"/>
      </c:valAx>
      <c:valAx>
        <c:axId val="9515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OD 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513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FAN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410504664146592"/>
                  <c:y val="-0.56525239799570504"/>
                </c:manualLayout>
              </c:layout>
              <c:numFmt formatCode="General" sourceLinked="0"/>
            </c:trendlineLbl>
          </c:trendline>
          <c:xVal>
            <c:numRef>
              <c:f>'FAN, Plate 2'!$C$53:$C$57</c:f>
              <c:numCache>
                <c:formatCode>0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</c:numCache>
            </c:numRef>
          </c:xVal>
          <c:yVal>
            <c:numRef>
              <c:f>'FAN, Plate 2'!$D$53:$D$57</c:f>
              <c:numCache>
                <c:formatCode>0.000</c:formatCode>
                <c:ptCount val="5"/>
                <c:pt idx="0">
                  <c:v>0</c:v>
                </c:pt>
                <c:pt idx="1">
                  <c:v>7.7050000000000007E-2</c:v>
                </c:pt>
                <c:pt idx="2">
                  <c:v>0.16116666666666665</c:v>
                </c:pt>
                <c:pt idx="3">
                  <c:v>0.24490000000000001</c:v>
                </c:pt>
                <c:pt idx="4">
                  <c:v>0.32269999999999999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5-4B8F-8FD4-B8D2F13C7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6768"/>
        <c:axId val="95155328"/>
      </c:scatterChart>
      <c:valAx>
        <c:axId val="951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5155328"/>
        <c:crosses val="autoZero"/>
        <c:crossBetween val="midCat"/>
      </c:valAx>
      <c:valAx>
        <c:axId val="9515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OD 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513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66</xdr:row>
      <xdr:rowOff>47626</xdr:rowOff>
    </xdr:from>
    <xdr:to>
      <xdr:col>7</xdr:col>
      <xdr:colOff>628651</xdr:colOff>
      <xdr:row>79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66</xdr:row>
      <xdr:rowOff>47626</xdr:rowOff>
    </xdr:from>
    <xdr:to>
      <xdr:col>7</xdr:col>
      <xdr:colOff>628651</xdr:colOff>
      <xdr:row>79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63</xdr:row>
      <xdr:rowOff>57150</xdr:rowOff>
    </xdr:from>
    <xdr:to>
      <xdr:col>7</xdr:col>
      <xdr:colOff>647700</xdr:colOff>
      <xdr:row>76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63</xdr:row>
      <xdr:rowOff>57150</xdr:rowOff>
    </xdr:from>
    <xdr:to>
      <xdr:col>7</xdr:col>
      <xdr:colOff>647700</xdr:colOff>
      <xdr:row>76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abSelected="1" zoomScaleNormal="100" workbookViewId="0">
      <selection activeCell="J9" sqref="J9:J56"/>
    </sheetView>
  </sheetViews>
  <sheetFormatPr defaultRowHeight="15" x14ac:dyDescent="0.25"/>
  <cols>
    <col min="1" max="1" width="9.140625" style="3"/>
    <col min="2" max="2" width="10.5703125" style="3" bestFit="1" customWidth="1"/>
    <col min="3" max="3" width="10.7109375" style="3" customWidth="1"/>
    <col min="4" max="4" width="11.28515625" style="3" bestFit="1" customWidth="1"/>
    <col min="5" max="5" width="10.5703125" style="3" customWidth="1"/>
    <col min="6" max="10" width="10.7109375" style="3" customWidth="1"/>
    <col min="11" max="11" width="10.85546875" style="35" bestFit="1" customWidth="1"/>
    <col min="12" max="17" width="10.7109375" style="3" customWidth="1"/>
    <col min="18" max="18" width="8.42578125" style="3" customWidth="1"/>
    <col min="19" max="21" width="10.7109375" style="3" customWidth="1"/>
    <col min="22" max="16384" width="9.140625" style="3"/>
  </cols>
  <sheetData>
    <row r="1" spans="1:19" ht="18.75" x14ac:dyDescent="0.3">
      <c r="A1" s="203" t="s">
        <v>156</v>
      </c>
      <c r="E1" s="200"/>
      <c r="K1" s="3"/>
    </row>
    <row r="2" spans="1:19" ht="7.5" customHeight="1" x14ac:dyDescent="0.25">
      <c r="A2" s="166"/>
      <c r="E2" s="166"/>
      <c r="K2" s="3"/>
    </row>
    <row r="3" spans="1:19" x14ac:dyDescent="0.25">
      <c r="A3" s="2" t="s">
        <v>141</v>
      </c>
      <c r="E3" s="166"/>
      <c r="K3" s="3"/>
    </row>
    <row r="4" spans="1:19" x14ac:dyDescent="0.25">
      <c r="A4" s="2" t="s">
        <v>92</v>
      </c>
      <c r="E4" s="2"/>
      <c r="K4" s="3"/>
    </row>
    <row r="5" spans="1:19" x14ac:dyDescent="0.25">
      <c r="A5" s="2" t="s">
        <v>61</v>
      </c>
      <c r="E5" s="2"/>
      <c r="K5" s="3"/>
    </row>
    <row r="6" spans="1:19" s="2" customFormat="1" x14ac:dyDescent="0.25">
      <c r="D6" s="34"/>
      <c r="F6" s="34"/>
      <c r="K6" s="34"/>
      <c r="L6" s="97"/>
      <c r="M6" s="228"/>
      <c r="N6" s="228"/>
      <c r="O6" s="228"/>
      <c r="P6" s="228"/>
      <c r="Q6" s="97"/>
      <c r="R6" s="97"/>
      <c r="S6" s="97"/>
    </row>
    <row r="7" spans="1:19" s="2" customFormat="1" ht="16.5" customHeight="1" x14ac:dyDescent="0.25">
      <c r="G7" s="227" t="s">
        <v>71</v>
      </c>
      <c r="H7" s="227"/>
      <c r="I7" s="227"/>
      <c r="J7" s="227"/>
      <c r="K7" s="34"/>
      <c r="L7" s="97"/>
      <c r="M7" s="49"/>
      <c r="N7" s="49"/>
      <c r="O7" s="49"/>
      <c r="P7" s="49"/>
      <c r="Q7" s="97"/>
      <c r="R7" s="97"/>
      <c r="S7" s="97"/>
    </row>
    <row r="8" spans="1:19" s="2" customFormat="1" ht="17.25" customHeight="1" thickBot="1" x14ac:dyDescent="0.3">
      <c r="A8" s="208" t="s">
        <v>151</v>
      </c>
      <c r="B8" s="190" t="s">
        <v>142</v>
      </c>
      <c r="C8" s="190" t="s">
        <v>148</v>
      </c>
      <c r="D8" s="167" t="s">
        <v>118</v>
      </c>
      <c r="E8" s="190" t="s">
        <v>149</v>
      </c>
      <c r="F8" s="167" t="s">
        <v>0</v>
      </c>
      <c r="G8" s="190" t="s">
        <v>139</v>
      </c>
      <c r="H8" s="190" t="s">
        <v>2</v>
      </c>
      <c r="I8" s="190" t="s">
        <v>3</v>
      </c>
      <c r="J8" s="190" t="s">
        <v>140</v>
      </c>
      <c r="M8" s="163"/>
      <c r="N8" s="163"/>
      <c r="O8" s="163"/>
      <c r="P8" s="163"/>
      <c r="Q8" s="97"/>
      <c r="R8" s="97"/>
      <c r="S8" s="97"/>
    </row>
    <row r="9" spans="1:19" x14ac:dyDescent="0.25">
      <c r="A9" s="229" t="s">
        <v>152</v>
      </c>
      <c r="B9" s="170">
        <v>1</v>
      </c>
      <c r="C9" s="220" t="s">
        <v>160</v>
      </c>
      <c r="D9" s="221" t="s">
        <v>161</v>
      </c>
      <c r="E9" s="219">
        <v>7318</v>
      </c>
      <c r="F9" s="187">
        <v>44595</v>
      </c>
      <c r="G9" s="20">
        <f>'RI, nD'!N17</f>
        <v>76.832689999999815</v>
      </c>
      <c r="H9" s="47">
        <f>'BG, Plate 1'!G89</f>
        <v>139.8160897059783</v>
      </c>
      <c r="I9" s="47">
        <f>'FAN, Plate 1'!G86</f>
        <v>206.96666666666667</v>
      </c>
      <c r="J9" s="65">
        <v>3.5335000000000001</v>
      </c>
      <c r="L9" s="165" t="s">
        <v>72</v>
      </c>
      <c r="O9" s="47"/>
      <c r="P9" s="20"/>
      <c r="Q9" s="145"/>
      <c r="R9" s="20"/>
      <c r="S9" s="169"/>
    </row>
    <row r="10" spans="1:19" x14ac:dyDescent="0.25">
      <c r="A10" s="229"/>
      <c r="B10" s="170">
        <v>2</v>
      </c>
      <c r="C10" s="223" t="s">
        <v>162</v>
      </c>
      <c r="D10" s="224" t="s">
        <v>161</v>
      </c>
      <c r="E10" s="222">
        <v>7319</v>
      </c>
      <c r="F10" s="187">
        <v>44595</v>
      </c>
      <c r="G10" s="20">
        <f>'RI, nD'!N18</f>
        <v>79.417370000000346</v>
      </c>
      <c r="H10" s="47">
        <f>'BG, Plate 1'!G90</f>
        <v>1358.5408715412625</v>
      </c>
      <c r="I10" s="47">
        <f>'FAN, Plate 1'!G87</f>
        <v>93.433333333333337</v>
      </c>
      <c r="J10" s="65">
        <v>2.2649999999999997</v>
      </c>
      <c r="L10" s="171" t="s">
        <v>73</v>
      </c>
      <c r="O10" s="47"/>
      <c r="P10" s="20"/>
      <c r="Q10" s="145"/>
      <c r="R10" s="20"/>
      <c r="S10" s="169"/>
    </row>
    <row r="11" spans="1:19" x14ac:dyDescent="0.25">
      <c r="A11" s="229"/>
      <c r="B11" s="170">
        <v>3</v>
      </c>
      <c r="C11" s="223" t="s">
        <v>163</v>
      </c>
      <c r="D11" s="224" t="s">
        <v>161</v>
      </c>
      <c r="E11" s="222">
        <v>7323</v>
      </c>
      <c r="F11" s="187">
        <v>44595</v>
      </c>
      <c r="G11" s="20">
        <f>'RI, nD'!N19</f>
        <v>80.06353999999979</v>
      </c>
      <c r="H11" s="47">
        <f>'BG, Plate 1'!G91</f>
        <v>88.209517290194114</v>
      </c>
      <c r="I11" s="47">
        <f>'FAN, Plate 1'!G88</f>
        <v>216.13333333333333</v>
      </c>
      <c r="J11" s="168">
        <v>3.4525000000000001</v>
      </c>
      <c r="L11" s="171" t="s">
        <v>74</v>
      </c>
      <c r="O11" s="47"/>
      <c r="P11" s="20"/>
      <c r="Q11" s="145"/>
      <c r="R11" s="20"/>
      <c r="S11" s="169"/>
    </row>
    <row r="12" spans="1:19" x14ac:dyDescent="0.25">
      <c r="A12" s="229"/>
      <c r="B12" s="170">
        <v>4</v>
      </c>
      <c r="C12" s="223" t="s">
        <v>164</v>
      </c>
      <c r="D12" s="224" t="s">
        <v>161</v>
      </c>
      <c r="E12" s="222">
        <v>7325</v>
      </c>
      <c r="F12" s="187">
        <v>44595</v>
      </c>
      <c r="G12" s="20">
        <f>'RI, nD'!N20</f>
        <v>78.401959999999832</v>
      </c>
      <c r="H12" s="47">
        <f>'BG, Plate 1'!G92</f>
        <v>756.04478313915047</v>
      </c>
      <c r="I12" s="47">
        <f>'FAN, Plate 1'!G89</f>
        <v>123.16666666666664</v>
      </c>
      <c r="J12" s="168">
        <v>2.5470000000000002</v>
      </c>
      <c r="L12" s="8" t="s">
        <v>75</v>
      </c>
      <c r="O12" s="47"/>
      <c r="P12" s="20"/>
      <c r="Q12" s="145"/>
      <c r="R12" s="20"/>
      <c r="S12" s="169"/>
    </row>
    <row r="13" spans="1:19" x14ac:dyDescent="0.25">
      <c r="A13" s="229"/>
      <c r="B13" s="170">
        <v>5</v>
      </c>
      <c r="C13" s="223" t="s">
        <v>165</v>
      </c>
      <c r="D13" s="224" t="s">
        <v>161</v>
      </c>
      <c r="E13" s="222">
        <v>7331</v>
      </c>
      <c r="F13" s="187">
        <v>44595</v>
      </c>
      <c r="G13" s="20">
        <f>'RI, nD'!N21</f>
        <v>78.925049999999857</v>
      </c>
      <c r="H13" s="47">
        <f>'BG, Plate 1'!G93</f>
        <v>149.85057696068841</v>
      </c>
      <c r="I13" s="47">
        <f>'FAN, Plate 1'!G90</f>
        <v>147.56666666666661</v>
      </c>
      <c r="J13" s="168">
        <v>3.1280000000000001</v>
      </c>
      <c r="L13" s="171" t="s">
        <v>94</v>
      </c>
      <c r="O13" s="47"/>
      <c r="P13" s="20"/>
      <c r="Q13" s="145"/>
      <c r="R13" s="20"/>
      <c r="S13" s="169"/>
    </row>
    <row r="14" spans="1:19" x14ac:dyDescent="0.25">
      <c r="A14" s="229"/>
      <c r="B14" s="170">
        <v>6</v>
      </c>
      <c r="C14" s="223" t="s">
        <v>166</v>
      </c>
      <c r="D14" s="224" t="s">
        <v>161</v>
      </c>
      <c r="E14" s="222">
        <v>7335</v>
      </c>
      <c r="F14" s="187">
        <v>44595</v>
      </c>
      <c r="G14" s="20">
        <f>'RI, nD'!N22</f>
        <v>80.77124999999964</v>
      </c>
      <c r="H14" s="47">
        <f>'BG, Plate 1'!G94</f>
        <v>415.11043279036636</v>
      </c>
      <c r="I14" s="47">
        <f>'FAN, Plate 1'!G91</f>
        <v>161.56666666666666</v>
      </c>
      <c r="J14" s="168">
        <v>3.1295000000000002</v>
      </c>
      <c r="L14" s="171" t="s">
        <v>95</v>
      </c>
      <c r="O14" s="47"/>
      <c r="P14" s="20"/>
      <c r="Q14" s="145"/>
      <c r="R14" s="20"/>
      <c r="S14" s="169"/>
    </row>
    <row r="15" spans="1:19" x14ac:dyDescent="0.25">
      <c r="A15" s="229"/>
      <c r="B15" s="170">
        <v>7</v>
      </c>
      <c r="C15" s="223" t="s">
        <v>167</v>
      </c>
      <c r="D15" s="224" t="s">
        <v>161</v>
      </c>
      <c r="E15" s="222">
        <v>7337</v>
      </c>
      <c r="F15" s="187">
        <v>44595</v>
      </c>
      <c r="G15" s="20">
        <f>'RI, nD'!N23</f>
        <v>80.678939999999727</v>
      </c>
      <c r="H15" s="47">
        <f>'BG, Plate 1'!G95</f>
        <v>140.73753411006496</v>
      </c>
      <c r="I15" s="47">
        <f>'FAN, Plate 1'!G92</f>
        <v>189.46666666666664</v>
      </c>
      <c r="J15" s="168">
        <v>3.4049999999999998</v>
      </c>
      <c r="L15" s="162" t="s">
        <v>93</v>
      </c>
      <c r="O15" s="47"/>
      <c r="P15" s="20"/>
      <c r="Q15" s="145"/>
      <c r="R15" s="20"/>
      <c r="S15" s="169"/>
    </row>
    <row r="16" spans="1:19" x14ac:dyDescent="0.25">
      <c r="A16" s="229"/>
      <c r="B16" s="170">
        <v>8</v>
      </c>
      <c r="C16" s="223" t="s">
        <v>168</v>
      </c>
      <c r="D16" s="224" t="s">
        <v>161</v>
      </c>
      <c r="E16" s="222">
        <v>7338</v>
      </c>
      <c r="F16" s="187">
        <v>44595</v>
      </c>
      <c r="G16" s="20">
        <f>'RI, nD'!N24</f>
        <v>80.986639999999682</v>
      </c>
      <c r="H16" s="47">
        <f>'BG, Plate 1'!G96</f>
        <v>83.485187151332241</v>
      </c>
      <c r="I16" s="47">
        <f>'FAN, Plate 1'!G93</f>
        <v>217.23333333333329</v>
      </c>
      <c r="J16" s="168">
        <v>3.5960000000000001</v>
      </c>
      <c r="L16" s="171" t="s">
        <v>76</v>
      </c>
      <c r="O16" s="47"/>
      <c r="P16" s="20"/>
      <c r="Q16" s="145"/>
      <c r="R16" s="20"/>
      <c r="S16" s="169"/>
    </row>
    <row r="17" spans="1:19" x14ac:dyDescent="0.25">
      <c r="A17" s="229"/>
      <c r="B17" s="170">
        <v>9</v>
      </c>
      <c r="C17" s="223" t="s">
        <v>169</v>
      </c>
      <c r="D17" s="224" t="s">
        <v>161</v>
      </c>
      <c r="E17" s="222">
        <v>7341</v>
      </c>
      <c r="F17" s="187">
        <v>44595</v>
      </c>
      <c r="G17" s="20">
        <f>'RI, nD'!N25</f>
        <v>80.402009999999962</v>
      </c>
      <c r="H17" s="47">
        <f>'BG, Plate 1'!G97</f>
        <v>246.69311186238639</v>
      </c>
      <c r="I17" s="47">
        <f>'FAN, Plate 1'!G94</f>
        <v>185.76666666666659</v>
      </c>
      <c r="J17" s="168">
        <v>3.105</v>
      </c>
      <c r="L17" s="8" t="s">
        <v>77</v>
      </c>
      <c r="O17" s="47"/>
      <c r="P17" s="20"/>
      <c r="Q17" s="145"/>
      <c r="R17" s="20"/>
      <c r="S17" s="169"/>
    </row>
    <row r="18" spans="1:19" x14ac:dyDescent="0.25">
      <c r="A18" s="229"/>
      <c r="B18" s="170">
        <v>10</v>
      </c>
      <c r="C18" s="223" t="s">
        <v>170</v>
      </c>
      <c r="D18" s="224" t="s">
        <v>161</v>
      </c>
      <c r="E18" s="222">
        <v>7347</v>
      </c>
      <c r="F18" s="187">
        <v>44595</v>
      </c>
      <c r="G18" s="20">
        <f>'RI, nD'!N26</f>
        <v>82.463599999999801</v>
      </c>
      <c r="H18" s="47">
        <f>'BG, Plate 1'!G98</f>
        <v>93.524647723356779</v>
      </c>
      <c r="I18" s="47">
        <f>'FAN, Plate 1'!G95</f>
        <v>182.6666666666666</v>
      </c>
      <c r="J18" s="168">
        <v>3.2280000000000002</v>
      </c>
      <c r="O18" s="47"/>
      <c r="P18" s="20"/>
      <c r="Q18" s="145"/>
      <c r="R18" s="20"/>
      <c r="S18" s="169"/>
    </row>
    <row r="19" spans="1:19" x14ac:dyDescent="0.25">
      <c r="A19" s="229"/>
      <c r="B19" s="170">
        <v>11</v>
      </c>
      <c r="C19" s="223" t="s">
        <v>171</v>
      </c>
      <c r="D19" s="224" t="s">
        <v>161</v>
      </c>
      <c r="E19" s="222">
        <v>7348</v>
      </c>
      <c r="F19" s="187">
        <v>44595</v>
      </c>
      <c r="G19" s="20">
        <f>'RI, nD'!N27</f>
        <v>82.402060000000077</v>
      </c>
      <c r="H19" s="47">
        <f>'BG, Plate 1'!G99</f>
        <v>159.25769513751129</v>
      </c>
      <c r="I19" s="47">
        <f>'FAN, Plate 1'!G96</f>
        <v>197.09999999999997</v>
      </c>
      <c r="J19" s="168">
        <v>3.2734999999999999</v>
      </c>
      <c r="O19" s="47"/>
      <c r="P19" s="20"/>
      <c r="Q19" s="145"/>
      <c r="R19" s="20"/>
      <c r="S19" s="169"/>
    </row>
    <row r="20" spans="1:19" x14ac:dyDescent="0.25">
      <c r="A20" s="229"/>
      <c r="B20" s="170">
        <v>12</v>
      </c>
      <c r="C20" s="223" t="s">
        <v>172</v>
      </c>
      <c r="D20" s="224" t="s">
        <v>161</v>
      </c>
      <c r="E20" s="222">
        <v>7350</v>
      </c>
      <c r="F20" s="187">
        <v>44595</v>
      </c>
      <c r="G20" s="20">
        <f>'RI, nD'!N28</f>
        <v>77.478859999999941</v>
      </c>
      <c r="H20" s="47">
        <f>'BG, Plate 1'!G100</f>
        <v>83.815228223110068</v>
      </c>
      <c r="I20" s="47">
        <f>'FAN, Plate 1'!G97</f>
        <v>171.7</v>
      </c>
      <c r="J20" s="168">
        <v>3.1660000000000004</v>
      </c>
      <c r="O20" s="47"/>
      <c r="P20" s="20"/>
      <c r="Q20" s="145"/>
      <c r="R20" s="20"/>
      <c r="S20" s="169"/>
    </row>
    <row r="21" spans="1:19" x14ac:dyDescent="0.25">
      <c r="A21" s="229"/>
      <c r="B21" s="170">
        <v>13</v>
      </c>
      <c r="C21" s="223" t="s">
        <v>173</v>
      </c>
      <c r="D21" s="224" t="s">
        <v>161</v>
      </c>
      <c r="E21" s="222">
        <v>7351</v>
      </c>
      <c r="F21" s="187">
        <v>44595</v>
      </c>
      <c r="G21" s="20">
        <f>'RI, nD'!N29</f>
        <v>81.478960000000171</v>
      </c>
      <c r="H21" s="47">
        <f>'BG, Plate 1'!G101</f>
        <v>83.888752293407052</v>
      </c>
      <c r="I21" s="47">
        <f>'FAN, Plate 1'!G98</f>
        <v>215.4</v>
      </c>
      <c r="J21" s="168">
        <v>3.5495000000000005</v>
      </c>
      <c r="O21" s="47"/>
      <c r="P21" s="20"/>
      <c r="Q21" s="16"/>
      <c r="R21" s="16"/>
      <c r="S21" s="169"/>
    </row>
    <row r="22" spans="1:19" x14ac:dyDescent="0.25">
      <c r="A22" s="229"/>
      <c r="B22" s="170">
        <v>14</v>
      </c>
      <c r="C22" s="223" t="s">
        <v>174</v>
      </c>
      <c r="D22" s="224" t="s">
        <v>161</v>
      </c>
      <c r="E22" s="222">
        <v>7357</v>
      </c>
      <c r="F22" s="187">
        <v>44595</v>
      </c>
      <c r="G22" s="20">
        <f>'RI, nD'!N30</f>
        <v>81.909740000000269</v>
      </c>
      <c r="H22" s="47">
        <f>'BG, Plate 1'!G102</f>
        <v>798.02210052806583</v>
      </c>
      <c r="I22" s="47">
        <f>'FAN, Plate 1'!G99</f>
        <v>140.26666666666662</v>
      </c>
      <c r="J22" s="168">
        <v>2.9710000000000001</v>
      </c>
      <c r="O22" s="47"/>
      <c r="P22" s="20"/>
      <c r="Q22" s="16"/>
      <c r="R22" s="16"/>
      <c r="S22" s="16"/>
    </row>
    <row r="23" spans="1:19" x14ac:dyDescent="0.25">
      <c r="A23" s="229"/>
      <c r="B23" s="170">
        <v>15</v>
      </c>
      <c r="C23" s="223" t="s">
        <v>175</v>
      </c>
      <c r="D23" s="224" t="s">
        <v>161</v>
      </c>
      <c r="E23" s="222">
        <v>7358</v>
      </c>
      <c r="F23" s="187">
        <v>44595</v>
      </c>
      <c r="G23" s="20">
        <f>'RI, nD'!N31</f>
        <v>81.078949999999608</v>
      </c>
      <c r="H23" s="47">
        <f>'BG, Plate 1'!G103</f>
        <v>74.501662429102296</v>
      </c>
      <c r="I23" s="47">
        <f>'FAN, Plate 1'!G100</f>
        <v>186.36666666666665</v>
      </c>
      <c r="J23" s="168">
        <v>3.2454999999999998</v>
      </c>
      <c r="O23" s="47"/>
      <c r="P23" s="20"/>
      <c r="Q23" s="16"/>
      <c r="R23" s="16"/>
      <c r="S23" s="16"/>
    </row>
    <row r="24" spans="1:19" ht="15.75" thickBot="1" x14ac:dyDescent="0.3">
      <c r="A24" s="229"/>
      <c r="B24" s="170">
        <v>16</v>
      </c>
      <c r="C24" s="226"/>
      <c r="D24" s="226"/>
      <c r="E24" s="226" t="s">
        <v>207</v>
      </c>
      <c r="F24" s="187">
        <v>44595</v>
      </c>
      <c r="G24" s="20">
        <f>'RI, nD'!N32</f>
        <v>81.509730000000388</v>
      </c>
      <c r="H24" s="47">
        <f>'BG, Plate 1'!G104</f>
        <v>198.67049211626767</v>
      </c>
      <c r="I24" s="47">
        <f>'FAN, Plate 1'!G101</f>
        <v>289.26666666666671</v>
      </c>
      <c r="J24" s="168">
        <v>4.2379999999999995</v>
      </c>
      <c r="O24" s="47"/>
      <c r="P24" s="20"/>
      <c r="Q24" s="16"/>
      <c r="R24" s="16"/>
      <c r="S24" s="16"/>
    </row>
    <row r="25" spans="1:19" x14ac:dyDescent="0.25">
      <c r="A25" s="229"/>
      <c r="B25" s="170">
        <v>17</v>
      </c>
      <c r="C25" s="220" t="s">
        <v>176</v>
      </c>
      <c r="D25" s="221" t="s">
        <v>161</v>
      </c>
      <c r="E25" s="219">
        <v>7361</v>
      </c>
      <c r="F25" s="187">
        <v>44595</v>
      </c>
      <c r="G25" s="20">
        <f>'RI, nD'!N33</f>
        <v>79.417369999999664</v>
      </c>
      <c r="H25" s="47">
        <f>'BG, Plate 1'!G105</f>
        <v>66.912589757201616</v>
      </c>
      <c r="I25" s="47">
        <f>'FAN, Plate 1'!G102</f>
        <v>193.93333333333331</v>
      </c>
      <c r="J25" s="168">
        <v>3.2775000000000003</v>
      </c>
      <c r="O25" s="47"/>
      <c r="P25" s="20"/>
      <c r="Q25" s="16"/>
      <c r="R25" s="16"/>
      <c r="S25" s="16"/>
    </row>
    <row r="26" spans="1:19" x14ac:dyDescent="0.25">
      <c r="A26" s="229"/>
      <c r="B26" s="170">
        <v>18</v>
      </c>
      <c r="C26" s="223" t="s">
        <v>177</v>
      </c>
      <c r="D26" s="224" t="s">
        <v>161</v>
      </c>
      <c r="E26" s="222">
        <v>7363</v>
      </c>
      <c r="F26" s="187">
        <v>44595</v>
      </c>
      <c r="G26" s="20">
        <f>'RI, nD'!N34</f>
        <v>81.478959999999503</v>
      </c>
      <c r="H26" s="47">
        <f>'BG, Plate 1'!G106</f>
        <v>306.30025239119703</v>
      </c>
      <c r="I26" s="47">
        <f>'FAN, Plate 1'!G103</f>
        <v>150.29999999999995</v>
      </c>
      <c r="J26" s="168">
        <v>3.0700000000000003</v>
      </c>
      <c r="O26" s="170"/>
      <c r="P26" s="112"/>
    </row>
    <row r="27" spans="1:19" s="18" customFormat="1" x14ac:dyDescent="0.25">
      <c r="A27" s="229"/>
      <c r="B27" s="170">
        <v>19</v>
      </c>
      <c r="C27" s="223" t="s">
        <v>178</v>
      </c>
      <c r="D27" s="224" t="s">
        <v>161</v>
      </c>
      <c r="E27" s="222">
        <v>7364</v>
      </c>
      <c r="F27" s="187">
        <v>44595</v>
      </c>
      <c r="G27" s="20">
        <f>'RI, nD'!N35</f>
        <v>82.032819999999703</v>
      </c>
      <c r="H27" s="47">
        <f>'BG, Plate 1'!G107</f>
        <v>77.395597589710619</v>
      </c>
      <c r="I27" s="47">
        <f>'FAN, Plate 1'!G104</f>
        <v>201.83333333333329</v>
      </c>
      <c r="J27" s="65">
        <v>3.3615000000000004</v>
      </c>
      <c r="K27" s="35"/>
      <c r="M27" s="3"/>
      <c r="N27" s="3"/>
      <c r="O27" s="13"/>
      <c r="P27" s="13"/>
    </row>
    <row r="28" spans="1:19" s="18" customFormat="1" x14ac:dyDescent="0.25">
      <c r="A28" s="229"/>
      <c r="B28" s="170">
        <v>20</v>
      </c>
      <c r="C28" s="223" t="s">
        <v>179</v>
      </c>
      <c r="D28" s="224" t="s">
        <v>161</v>
      </c>
      <c r="E28" s="222">
        <v>7367</v>
      </c>
      <c r="F28" s="187">
        <v>44595</v>
      </c>
      <c r="G28" s="20">
        <f>'RI, nD'!N36</f>
        <v>80.402009999999962</v>
      </c>
      <c r="H28" s="47">
        <f>'BG, Plate 1'!G108</f>
        <v>203.80371229266203</v>
      </c>
      <c r="I28" s="47">
        <f>'FAN, Plate 1'!G105</f>
        <v>164.79999999999998</v>
      </c>
      <c r="J28" s="65">
        <v>2.8919999999999999</v>
      </c>
      <c r="K28" s="35"/>
      <c r="M28" s="3"/>
      <c r="N28" s="3"/>
      <c r="O28" s="13"/>
      <c r="P28" s="13"/>
    </row>
    <row r="29" spans="1:19" s="18" customFormat="1" x14ac:dyDescent="0.25">
      <c r="A29" s="229"/>
      <c r="B29" s="170">
        <v>21</v>
      </c>
      <c r="C29" s="223" t="s">
        <v>180</v>
      </c>
      <c r="D29" s="224" t="s">
        <v>161</v>
      </c>
      <c r="E29" s="222">
        <v>7368</v>
      </c>
      <c r="F29" s="187">
        <v>44595</v>
      </c>
      <c r="G29" s="20">
        <f>'RI, nD'!N37</f>
        <v>79.201979999999608</v>
      </c>
      <c r="H29" s="47">
        <f>'BG, Plate 1'!G109</f>
        <v>262.12506402913215</v>
      </c>
      <c r="I29" s="47">
        <f>'FAN, Plate 1'!G106</f>
        <v>147.59999999999997</v>
      </c>
      <c r="J29" s="65">
        <v>2.875</v>
      </c>
      <c r="K29" s="35"/>
      <c r="M29" s="3"/>
      <c r="N29" s="3"/>
      <c r="O29" s="13"/>
      <c r="P29" s="13"/>
    </row>
    <row r="30" spans="1:19" s="18" customFormat="1" x14ac:dyDescent="0.25">
      <c r="A30" s="229"/>
      <c r="B30" s="170">
        <v>22</v>
      </c>
      <c r="C30" s="223" t="s">
        <v>181</v>
      </c>
      <c r="D30" s="224" t="s">
        <v>161</v>
      </c>
      <c r="E30" s="222">
        <v>7377</v>
      </c>
      <c r="F30" s="187">
        <v>44595</v>
      </c>
      <c r="G30" s="20">
        <f>'RI, nD'!N38</f>
        <v>81.632809999999822</v>
      </c>
      <c r="H30" s="47">
        <f>'BG, Plate 1'!G110</f>
        <v>133.52495506319099</v>
      </c>
      <c r="I30" s="47">
        <f>'FAN, Plate 1'!G107</f>
        <v>179.83333333333331</v>
      </c>
      <c r="J30" s="65">
        <v>3.0710000000000002</v>
      </c>
      <c r="K30" s="35"/>
      <c r="M30" s="3"/>
      <c r="N30" s="3"/>
      <c r="O30" s="13"/>
      <c r="P30" s="13"/>
    </row>
    <row r="31" spans="1:19" s="18" customFormat="1" x14ac:dyDescent="0.25">
      <c r="A31" s="229"/>
      <c r="B31" s="170">
        <v>23</v>
      </c>
      <c r="C31" s="223" t="s">
        <v>182</v>
      </c>
      <c r="D31" s="224" t="s">
        <v>161</v>
      </c>
      <c r="E31" s="222">
        <v>7380</v>
      </c>
      <c r="F31" s="187">
        <v>44595</v>
      </c>
      <c r="G31" s="20">
        <f>'RI, nD'!N39</f>
        <v>81.878970000000066</v>
      </c>
      <c r="H31" s="47">
        <f>'BG, Plate 1'!G111</f>
        <v>448.46513555549353</v>
      </c>
      <c r="I31" s="47">
        <f>'FAN, Plate 1'!G108</f>
        <v>197.23333333333335</v>
      </c>
      <c r="J31" s="65">
        <v>3.4664999999999999</v>
      </c>
      <c r="K31" s="35"/>
      <c r="M31" s="3"/>
      <c r="N31" s="3"/>
      <c r="O31" s="13"/>
      <c r="P31" s="13"/>
    </row>
    <row r="32" spans="1:19" s="18" customFormat="1" x14ac:dyDescent="0.25">
      <c r="A32" s="230"/>
      <c r="B32" s="206">
        <v>24</v>
      </c>
      <c r="C32" s="223" t="s">
        <v>183</v>
      </c>
      <c r="D32" s="224" t="s">
        <v>161</v>
      </c>
      <c r="E32" s="222">
        <v>7389</v>
      </c>
      <c r="F32" s="187">
        <v>44595</v>
      </c>
      <c r="G32" s="207">
        <f>'RI, nD'!N40</f>
        <v>82.340519999999671</v>
      </c>
      <c r="H32" s="80">
        <f>'BG, Plate 1'!G112</f>
        <v>51.071018784983252</v>
      </c>
      <c r="I32" s="80">
        <f>'FAN, Plate 1'!G109</f>
        <v>221.83333333333329</v>
      </c>
      <c r="J32" s="253">
        <v>3.2814999999999999</v>
      </c>
      <c r="K32" s="35"/>
      <c r="M32" s="3"/>
      <c r="N32" s="3"/>
      <c r="O32" s="13"/>
      <c r="P32" s="13"/>
    </row>
    <row r="33" spans="1:20" s="18" customFormat="1" x14ac:dyDescent="0.25">
      <c r="A33" s="231" t="s">
        <v>153</v>
      </c>
      <c r="B33" s="170">
        <v>25</v>
      </c>
      <c r="C33" s="223" t="s">
        <v>184</v>
      </c>
      <c r="D33" s="224" t="s">
        <v>161</v>
      </c>
      <c r="E33" s="222">
        <v>7405</v>
      </c>
      <c r="F33" s="187">
        <v>44595</v>
      </c>
      <c r="G33" s="20">
        <f>'RI, nD'!N41</f>
        <v>75.8172799999993</v>
      </c>
      <c r="H33" s="47">
        <f>'BG, Plate 2'!G89</f>
        <v>19.997426118407535</v>
      </c>
      <c r="I33" s="20">
        <f>'FAN, Plate 2'!G86</f>
        <v>232.15151515151516</v>
      </c>
      <c r="J33" s="65">
        <v>4.3454999999999995</v>
      </c>
      <c r="K33" s="35"/>
      <c r="M33" s="3"/>
      <c r="N33" s="3"/>
      <c r="O33" s="13"/>
      <c r="P33" s="13"/>
    </row>
    <row r="34" spans="1:20" s="18" customFormat="1" x14ac:dyDescent="0.25">
      <c r="A34" s="229"/>
      <c r="B34" s="170">
        <v>26</v>
      </c>
      <c r="C34" s="223" t="s">
        <v>185</v>
      </c>
      <c r="D34" s="224" t="s">
        <v>161</v>
      </c>
      <c r="E34" s="222">
        <v>7414</v>
      </c>
      <c r="F34" s="187">
        <v>44595</v>
      </c>
      <c r="G34" s="20">
        <f>'RI, nD'!N42</f>
        <v>79.632759999999706</v>
      </c>
      <c r="H34" s="47">
        <f>'BG, Plate 2'!G90</f>
        <v>436.71182821690445</v>
      </c>
      <c r="I34" s="20">
        <f>'FAN, Plate 2'!G87</f>
        <v>102.90909090909089</v>
      </c>
      <c r="J34" s="65">
        <v>3.0779999999999998</v>
      </c>
      <c r="K34" s="35"/>
      <c r="M34" s="3"/>
      <c r="N34" s="3"/>
      <c r="O34" s="13"/>
      <c r="P34" s="13"/>
    </row>
    <row r="35" spans="1:20" s="18" customFormat="1" x14ac:dyDescent="0.25">
      <c r="A35" s="229"/>
      <c r="B35" s="170">
        <v>27</v>
      </c>
      <c r="C35" s="223" t="s">
        <v>186</v>
      </c>
      <c r="D35" s="224" t="s">
        <v>161</v>
      </c>
      <c r="E35" s="222">
        <v>7416</v>
      </c>
      <c r="F35" s="187">
        <v>44595</v>
      </c>
      <c r="G35" s="20">
        <f>'RI, nD'!N43</f>
        <v>80.463549999999685</v>
      </c>
      <c r="H35" s="47">
        <f>'BG, Plate 2'!G91</f>
        <v>39.258037225042358</v>
      </c>
      <c r="I35" s="20">
        <f>'FAN, Plate 2'!G88</f>
        <v>149.93939393939394</v>
      </c>
      <c r="J35" s="65">
        <v>3.1500000000000004</v>
      </c>
      <c r="K35" s="35"/>
      <c r="M35" s="3"/>
      <c r="N35" s="3"/>
      <c r="O35" s="13"/>
      <c r="P35" s="13"/>
    </row>
    <row r="36" spans="1:20" x14ac:dyDescent="0.25">
      <c r="A36" s="229"/>
      <c r="B36" s="170">
        <v>28</v>
      </c>
      <c r="C36" s="223" t="s">
        <v>187</v>
      </c>
      <c r="D36" s="224" t="s">
        <v>161</v>
      </c>
      <c r="E36" s="222">
        <v>7419</v>
      </c>
      <c r="F36" s="187">
        <v>44595</v>
      </c>
      <c r="G36" s="20">
        <f>'RI, nD'!N44</f>
        <v>80.248160000000325</v>
      </c>
      <c r="H36" s="47">
        <f>'BG, Plate 2'!G92</f>
        <v>49.765655914556085</v>
      </c>
      <c r="I36" s="20">
        <f>'FAN, Plate 2'!G89</f>
        <v>146.84848484848484</v>
      </c>
      <c r="J36" s="168">
        <v>2.9724999999999997</v>
      </c>
      <c r="O36" s="4"/>
      <c r="P36" s="4"/>
    </row>
    <row r="37" spans="1:20" x14ac:dyDescent="0.25">
      <c r="A37" s="229"/>
      <c r="B37" s="170">
        <v>29</v>
      </c>
      <c r="C37" s="223" t="s">
        <v>188</v>
      </c>
      <c r="D37" s="224" t="s">
        <v>161</v>
      </c>
      <c r="E37" s="222">
        <v>7421</v>
      </c>
      <c r="F37" s="187">
        <v>44595</v>
      </c>
      <c r="G37" s="20">
        <f>'RI, nD'!N45</f>
        <v>80.586629999999801</v>
      </c>
      <c r="H37" s="47">
        <f>'BG, Plate 2'!G93</f>
        <v>75.166814385088472</v>
      </c>
      <c r="I37" s="20">
        <f>'FAN, Plate 2'!G90</f>
        <v>128.15151515151513</v>
      </c>
      <c r="J37" s="168">
        <v>3.0280000000000005</v>
      </c>
      <c r="L37" s="35"/>
      <c r="O37" s="111"/>
      <c r="P37" s="111"/>
      <c r="Q37" s="35"/>
      <c r="R37" s="35"/>
      <c r="S37" s="35"/>
      <c r="T37" s="35"/>
    </row>
    <row r="38" spans="1:20" x14ac:dyDescent="0.25">
      <c r="A38" s="229"/>
      <c r="B38" s="170">
        <v>30</v>
      </c>
      <c r="C38" s="223" t="s">
        <v>189</v>
      </c>
      <c r="D38" s="224" t="s">
        <v>161</v>
      </c>
      <c r="E38" s="222">
        <v>7424</v>
      </c>
      <c r="F38" s="187">
        <v>44595</v>
      </c>
      <c r="G38" s="20">
        <f>'RI, nD'!N46</f>
        <v>80.678939999999727</v>
      </c>
      <c r="H38" s="47">
        <f>'BG, Plate 2'!G94</f>
        <v>140.73270575385646</v>
      </c>
      <c r="I38" s="20">
        <f>'FAN, Plate 2'!G91</f>
        <v>150.84848484848482</v>
      </c>
      <c r="J38" s="168">
        <v>3.2439999999999998</v>
      </c>
      <c r="L38" s="35"/>
      <c r="O38" s="111"/>
      <c r="P38" s="111"/>
      <c r="Q38" s="35"/>
      <c r="R38" s="35"/>
      <c r="S38" s="35"/>
      <c r="T38" s="35"/>
    </row>
    <row r="39" spans="1:20" x14ac:dyDescent="0.25">
      <c r="A39" s="229"/>
      <c r="B39" s="170">
        <v>31</v>
      </c>
      <c r="C39" s="223" t="s">
        <v>190</v>
      </c>
      <c r="D39" s="224" t="s">
        <v>161</v>
      </c>
      <c r="E39" s="222">
        <v>7436</v>
      </c>
      <c r="F39" s="187">
        <v>44595</v>
      </c>
      <c r="G39" s="20">
        <f>'RI, nD'!N47</f>
        <v>80.740480000000133</v>
      </c>
      <c r="H39" s="47">
        <f>'BG, Plate 2'!G95</f>
        <v>117.39375688233564</v>
      </c>
      <c r="I39" s="20">
        <f>'FAN, Plate 2'!G92</f>
        <v>152.5151515151515</v>
      </c>
      <c r="J39" s="168">
        <v>3.2989999999999999</v>
      </c>
      <c r="L39" s="35"/>
      <c r="O39" s="172"/>
      <c r="P39" s="111"/>
      <c r="Q39" s="111"/>
      <c r="R39" s="111"/>
      <c r="S39" s="35"/>
      <c r="T39" s="111"/>
    </row>
    <row r="40" spans="1:20" ht="15.75" thickBot="1" x14ac:dyDescent="0.3">
      <c r="A40" s="229"/>
      <c r="B40" s="170">
        <v>32</v>
      </c>
      <c r="C40" s="226"/>
      <c r="D40" s="226"/>
      <c r="E40" s="226" t="s">
        <v>207</v>
      </c>
      <c r="F40" s="187">
        <v>44595</v>
      </c>
      <c r="G40" s="20">
        <f>'RI, nD'!N48</f>
        <v>80.217390000000108</v>
      </c>
      <c r="H40" s="47">
        <f>'BG, Plate 2'!G96</f>
        <v>92.35392438607326</v>
      </c>
      <c r="I40" s="20">
        <f>'FAN, Plate 2'!G93</f>
        <v>251.42424242424244</v>
      </c>
      <c r="J40" s="168">
        <v>4.5395000000000003</v>
      </c>
      <c r="L40" s="35"/>
      <c r="O40" s="173"/>
      <c r="P40" s="111"/>
      <c r="Q40" s="111"/>
      <c r="R40" s="111"/>
      <c r="S40" s="35"/>
      <c r="T40" s="111"/>
    </row>
    <row r="41" spans="1:20" x14ac:dyDescent="0.25">
      <c r="A41" s="229"/>
      <c r="B41" s="170">
        <v>33</v>
      </c>
      <c r="C41" s="220" t="s">
        <v>191</v>
      </c>
      <c r="D41" s="221" t="s">
        <v>161</v>
      </c>
      <c r="E41" s="219">
        <v>7439</v>
      </c>
      <c r="F41" s="187">
        <v>44595</v>
      </c>
      <c r="G41" s="20">
        <f>'RI, nD'!N49</f>
        <v>75.94035999999943</v>
      </c>
      <c r="H41" s="47">
        <f>'BG, Plate 2'!G97</f>
        <v>48.49673228945646</v>
      </c>
      <c r="I41" s="20">
        <f>'FAN, Plate 2'!G94</f>
        <v>145.21212121212119</v>
      </c>
      <c r="J41" s="65">
        <v>3.5015000000000001</v>
      </c>
      <c r="L41" s="35"/>
      <c r="O41" s="112"/>
      <c r="P41" s="111"/>
      <c r="Q41" s="111"/>
      <c r="R41" s="111"/>
      <c r="S41" s="35"/>
      <c r="T41" s="111"/>
    </row>
    <row r="42" spans="1:20" x14ac:dyDescent="0.25">
      <c r="A42" s="229"/>
      <c r="B42" s="170">
        <v>34</v>
      </c>
      <c r="C42" s="223" t="s">
        <v>192</v>
      </c>
      <c r="D42" s="224" t="s">
        <v>161</v>
      </c>
      <c r="E42" s="222">
        <v>7442</v>
      </c>
      <c r="F42" s="187">
        <v>44595</v>
      </c>
      <c r="G42" s="20">
        <f>'RI, nD'!N50</f>
        <v>76.124979999999951</v>
      </c>
      <c r="H42" s="47">
        <f>'BG, Plate 2'!G98</f>
        <v>697.64456261918201</v>
      </c>
      <c r="I42" s="20">
        <f>'FAN, Plate 2'!G95</f>
        <v>102.72727272727271</v>
      </c>
      <c r="J42" s="65">
        <v>2.7410000000000001</v>
      </c>
      <c r="L42" s="35"/>
      <c r="O42" s="112"/>
      <c r="P42" s="111"/>
      <c r="Q42" s="111"/>
      <c r="R42" s="111"/>
      <c r="S42" s="35"/>
      <c r="T42" s="111"/>
    </row>
    <row r="43" spans="1:20" x14ac:dyDescent="0.25">
      <c r="A43" s="229"/>
      <c r="B43" s="170">
        <v>35</v>
      </c>
      <c r="C43" s="223" t="s">
        <v>193</v>
      </c>
      <c r="D43" s="224" t="s">
        <v>161</v>
      </c>
      <c r="E43" s="222">
        <v>7443</v>
      </c>
      <c r="F43" s="187">
        <v>44595</v>
      </c>
      <c r="G43" s="20">
        <f>'RI, nD'!N51</f>
        <v>75.971130000000315</v>
      </c>
      <c r="H43" s="47">
        <f>'BG, Plate 2'!G99</f>
        <v>59.525694052766781</v>
      </c>
      <c r="I43" s="20">
        <f>'FAN, Plate 2'!G96</f>
        <v>163.15151515151513</v>
      </c>
      <c r="J43" s="65">
        <v>3.4314999999999998</v>
      </c>
      <c r="L43" s="35"/>
      <c r="O43" s="100"/>
      <c r="P43" s="16"/>
      <c r="Q43" s="101"/>
      <c r="R43" s="16"/>
      <c r="S43" s="35"/>
      <c r="T43" s="111"/>
    </row>
    <row r="44" spans="1:20" x14ac:dyDescent="0.25">
      <c r="A44" s="229"/>
      <c r="B44" s="170">
        <v>36</v>
      </c>
      <c r="C44" s="223" t="s">
        <v>194</v>
      </c>
      <c r="D44" s="224" t="s">
        <v>161</v>
      </c>
      <c r="E44" s="222">
        <v>7445</v>
      </c>
      <c r="F44" s="187">
        <v>44595</v>
      </c>
      <c r="G44" s="20">
        <f>'RI, nD'!N52</f>
        <v>78.248110000000196</v>
      </c>
      <c r="H44" s="47">
        <f>'BG, Plate 2'!G100</f>
        <v>519.52604768171614</v>
      </c>
      <c r="I44" s="20">
        <f>'FAN, Plate 2'!G97</f>
        <v>108.66666666666667</v>
      </c>
      <c r="J44" s="65">
        <v>2.7335000000000003</v>
      </c>
      <c r="L44" s="35"/>
      <c r="O44" s="100"/>
      <c r="P44" s="16"/>
      <c r="Q44" s="101"/>
      <c r="R44" s="16"/>
      <c r="S44" s="35"/>
      <c r="T44" s="35"/>
    </row>
    <row r="45" spans="1:20" x14ac:dyDescent="0.25">
      <c r="A45" s="229"/>
      <c r="B45" s="170">
        <v>37</v>
      </c>
      <c r="C45" s="223" t="s">
        <v>195</v>
      </c>
      <c r="D45" s="224" t="s">
        <v>161</v>
      </c>
      <c r="E45" s="222">
        <v>7452</v>
      </c>
      <c r="F45" s="187">
        <v>44595</v>
      </c>
      <c r="G45" s="20">
        <f>'RI, nD'!N53</f>
        <v>76.740379999999874</v>
      </c>
      <c r="H45" s="47">
        <f>'BG, Plate 2'!G101</f>
        <v>51.876628259876988</v>
      </c>
      <c r="I45" s="20">
        <f>'FAN, Plate 2'!G98</f>
        <v>196.66666666666666</v>
      </c>
      <c r="J45" s="65">
        <v>3.6505000000000001</v>
      </c>
      <c r="L45" s="35"/>
      <c r="O45" s="16"/>
      <c r="P45" s="16"/>
      <c r="Q45" s="101"/>
      <c r="R45" s="16"/>
      <c r="S45" s="35"/>
      <c r="T45" s="35"/>
    </row>
    <row r="46" spans="1:20" x14ac:dyDescent="0.25">
      <c r="A46" s="229"/>
      <c r="B46" s="170">
        <v>38</v>
      </c>
      <c r="C46" s="223" t="s">
        <v>196</v>
      </c>
      <c r="D46" s="224" t="s">
        <v>161</v>
      </c>
      <c r="E46" s="222">
        <v>7455</v>
      </c>
      <c r="F46" s="187">
        <v>44595</v>
      </c>
      <c r="G46" s="20">
        <f>'RI, nD'!N54</f>
        <v>80.955870000000175</v>
      </c>
      <c r="H46" s="47">
        <f>'BG, Plate 2'!G102</f>
        <v>57.394752862604022</v>
      </c>
      <c r="I46" s="20">
        <f>'FAN, Plate 2'!G99</f>
        <v>142.15151515151513</v>
      </c>
      <c r="J46" s="168">
        <v>3.1429999999999998</v>
      </c>
      <c r="L46" s="35"/>
      <c r="O46" s="35"/>
      <c r="P46" s="35"/>
      <c r="Q46" s="35"/>
      <c r="R46" s="35"/>
      <c r="S46" s="35"/>
      <c r="T46" s="35"/>
    </row>
    <row r="47" spans="1:20" x14ac:dyDescent="0.25">
      <c r="A47" s="229"/>
      <c r="B47" s="170">
        <v>39</v>
      </c>
      <c r="C47" s="223" t="s">
        <v>197</v>
      </c>
      <c r="D47" s="224" t="s">
        <v>161</v>
      </c>
      <c r="E47" s="222">
        <v>7458</v>
      </c>
      <c r="F47" s="187">
        <v>44595</v>
      </c>
      <c r="G47" s="20">
        <f>'RI, nD'!N55</f>
        <v>79.725070000000301</v>
      </c>
      <c r="H47" s="47">
        <f>'BG, Plate 2'!G103</f>
        <v>181.84254111496074</v>
      </c>
      <c r="I47" s="20">
        <f>'FAN, Plate 2'!G100</f>
        <v>143.09090909090909</v>
      </c>
      <c r="J47" s="168">
        <v>3.2770000000000001</v>
      </c>
      <c r="L47" s="35"/>
      <c r="O47" s="35"/>
      <c r="P47" s="35"/>
      <c r="Q47" s="35"/>
      <c r="R47" s="35"/>
      <c r="S47" s="35"/>
      <c r="T47" s="35"/>
    </row>
    <row r="48" spans="1:20" x14ac:dyDescent="0.25">
      <c r="A48" s="229"/>
      <c r="B48" s="170">
        <v>40</v>
      </c>
      <c r="C48" s="223" t="s">
        <v>198</v>
      </c>
      <c r="D48" s="224" t="s">
        <v>161</v>
      </c>
      <c r="E48" s="222">
        <v>7459</v>
      </c>
      <c r="F48" s="187">
        <v>44595</v>
      </c>
      <c r="G48" s="20">
        <f>'RI, nD'!N56</f>
        <v>80.186620000000602</v>
      </c>
      <c r="H48" s="47">
        <f>'BG, Plate 2'!G104</f>
        <v>400.18963911941921</v>
      </c>
      <c r="I48" s="20">
        <f>'FAN, Plate 2'!G101</f>
        <v>144.60606060606059</v>
      </c>
      <c r="J48" s="168">
        <v>3.2524999999999999</v>
      </c>
      <c r="L48" s="35"/>
      <c r="O48" s="35"/>
      <c r="P48" s="35"/>
      <c r="Q48" s="35"/>
      <c r="R48" s="35"/>
      <c r="S48" s="35"/>
      <c r="T48" s="35"/>
    </row>
    <row r="49" spans="1:20" x14ac:dyDescent="0.25">
      <c r="A49" s="229"/>
      <c r="B49" s="170">
        <v>41</v>
      </c>
      <c r="C49" s="223" t="s">
        <v>199</v>
      </c>
      <c r="D49" s="224" t="s">
        <v>161</v>
      </c>
      <c r="E49" s="222">
        <v>7464</v>
      </c>
      <c r="F49" s="187">
        <v>44595</v>
      </c>
      <c r="G49" s="20">
        <f>'RI, nD'!N57</f>
        <v>80.371239999999759</v>
      </c>
      <c r="H49" s="47">
        <f>'BG, Plate 2'!G105</f>
        <v>25.144531284971194</v>
      </c>
      <c r="I49" s="20">
        <f>'FAN, Plate 2'!G102</f>
        <v>198.81818181818181</v>
      </c>
      <c r="J49" s="168">
        <v>3.4264999999999999</v>
      </c>
      <c r="L49" s="35"/>
      <c r="O49" s="35"/>
      <c r="P49" s="35"/>
      <c r="Q49" s="35"/>
      <c r="R49" s="35"/>
      <c r="S49" s="35"/>
      <c r="T49" s="35"/>
    </row>
    <row r="50" spans="1:20" x14ac:dyDescent="0.25">
      <c r="A50" s="229"/>
      <c r="B50" s="170">
        <v>42</v>
      </c>
      <c r="C50" s="223" t="s">
        <v>200</v>
      </c>
      <c r="D50" s="224" t="s">
        <v>161</v>
      </c>
      <c r="E50" s="222">
        <v>7466</v>
      </c>
      <c r="F50" s="187">
        <v>44595</v>
      </c>
      <c r="G50" s="20">
        <f>'RI, nD'!N58</f>
        <v>76.771149999999409</v>
      </c>
      <c r="H50" s="47">
        <f>'BG, Plate 2'!G106</f>
        <v>36.285253225185564</v>
      </c>
      <c r="I50" s="20">
        <f>'FAN, Plate 2'!G103</f>
        <v>172.96969696969694</v>
      </c>
      <c r="J50" s="168">
        <v>3.3959999999999999</v>
      </c>
      <c r="L50" s="35"/>
      <c r="O50" s="35"/>
      <c r="P50" s="35"/>
      <c r="Q50" s="35"/>
      <c r="R50" s="35"/>
      <c r="S50" s="35"/>
      <c r="T50" s="35"/>
    </row>
    <row r="51" spans="1:20" x14ac:dyDescent="0.25">
      <c r="A51" s="229"/>
      <c r="B51" s="170">
        <v>43</v>
      </c>
      <c r="C51" s="223" t="s">
        <v>201</v>
      </c>
      <c r="D51" s="224" t="s">
        <v>161</v>
      </c>
      <c r="E51" s="222">
        <v>7467</v>
      </c>
      <c r="F51" s="187">
        <v>44595</v>
      </c>
      <c r="G51" s="20">
        <f>'RI, nD'!N59</f>
        <v>80.094309999999993</v>
      </c>
      <c r="H51" s="47">
        <f>'BG, Plate 2'!G107</f>
        <v>299.18309026938482</v>
      </c>
      <c r="I51" s="20">
        <f>'FAN, Plate 2'!G104</f>
        <v>156.18181818181816</v>
      </c>
      <c r="J51" s="168">
        <v>3.1189999999999998</v>
      </c>
      <c r="L51" s="35"/>
      <c r="O51" s="35"/>
      <c r="P51" s="35"/>
      <c r="Q51" s="35"/>
      <c r="R51" s="35"/>
      <c r="S51" s="35"/>
      <c r="T51" s="35"/>
    </row>
    <row r="52" spans="1:20" x14ac:dyDescent="0.25">
      <c r="A52" s="229"/>
      <c r="B52" s="170">
        <v>44</v>
      </c>
      <c r="C52" s="223" t="s">
        <v>202</v>
      </c>
      <c r="D52" s="224" t="s">
        <v>161</v>
      </c>
      <c r="E52" s="222">
        <v>7471</v>
      </c>
      <c r="F52" s="187">
        <v>44595</v>
      </c>
      <c r="G52" s="20">
        <f>'RI, nD'!N60</f>
        <v>76.95576999999993</v>
      </c>
      <c r="H52" s="47">
        <f>'BG, Plate 2'!G108</f>
        <v>161.36991826247325</v>
      </c>
      <c r="I52" s="20">
        <f>'FAN, Plate 2'!G105</f>
        <v>129.75757575757578</v>
      </c>
      <c r="J52" s="168">
        <v>2.931</v>
      </c>
      <c r="L52" s="35"/>
      <c r="O52" s="35"/>
      <c r="P52" s="35"/>
      <c r="Q52" s="35"/>
      <c r="R52" s="35"/>
      <c r="S52" s="35"/>
      <c r="T52" s="35"/>
    </row>
    <row r="53" spans="1:20" x14ac:dyDescent="0.25">
      <c r="A53" s="229"/>
      <c r="B53" s="170">
        <v>45</v>
      </c>
      <c r="C53" s="223" t="s">
        <v>203</v>
      </c>
      <c r="D53" s="224" t="s">
        <v>161</v>
      </c>
      <c r="E53" s="222">
        <v>7472</v>
      </c>
      <c r="F53" s="187">
        <v>44595</v>
      </c>
      <c r="G53" s="20">
        <f>'RI, nD'!N61</f>
        <v>80.955869999999493</v>
      </c>
      <c r="H53" s="47">
        <f>'BG, Plate 2'!G109</f>
        <v>388.3555515268713</v>
      </c>
      <c r="I53" s="20">
        <f>'FAN, Plate 2'!G106</f>
        <v>141.24242424242422</v>
      </c>
      <c r="J53" s="168">
        <v>3.1135000000000002</v>
      </c>
      <c r="L53" s="35"/>
      <c r="O53" s="35"/>
      <c r="P53" s="35"/>
      <c r="Q53" s="35"/>
      <c r="R53" s="35"/>
      <c r="S53" s="35"/>
      <c r="T53" s="35"/>
    </row>
    <row r="54" spans="1:20" x14ac:dyDescent="0.25">
      <c r="A54" s="229"/>
      <c r="B54" s="170">
        <v>46</v>
      </c>
      <c r="C54" s="223" t="s">
        <v>204</v>
      </c>
      <c r="D54" s="224" t="s">
        <v>161</v>
      </c>
      <c r="E54" s="222">
        <v>7476</v>
      </c>
      <c r="F54" s="187">
        <v>44595</v>
      </c>
      <c r="G54" s="20">
        <f>'RI, nD'!N62</f>
        <v>75.448039999999622</v>
      </c>
      <c r="H54" s="47">
        <f>'BG, Plate 2'!G110</f>
        <v>68.497363449986082</v>
      </c>
      <c r="I54" s="20">
        <f>'FAN, Plate 2'!G107</f>
        <v>186.81818181818178</v>
      </c>
      <c r="J54" s="168">
        <v>3.87</v>
      </c>
      <c r="L54" s="35"/>
      <c r="O54" s="35"/>
      <c r="P54" s="35"/>
      <c r="Q54" s="35"/>
      <c r="R54" s="35"/>
      <c r="S54" s="35"/>
      <c r="T54" s="35"/>
    </row>
    <row r="55" spans="1:20" x14ac:dyDescent="0.25">
      <c r="A55" s="229"/>
      <c r="B55" s="170">
        <v>47</v>
      </c>
      <c r="C55" s="223" t="s">
        <v>205</v>
      </c>
      <c r="D55" s="224" t="s">
        <v>161</v>
      </c>
      <c r="E55" s="222">
        <v>7477</v>
      </c>
      <c r="F55" s="187">
        <v>44595</v>
      </c>
      <c r="G55" s="20">
        <f>'RI, nD'!N63</f>
        <v>80.955870000000175</v>
      </c>
      <c r="H55" s="47">
        <f>'BG, Plate 2'!G111</f>
        <v>53.425921449610101</v>
      </c>
      <c r="I55" s="20">
        <f>'FAN, Plate 2'!G108</f>
        <v>158.15151515151516</v>
      </c>
      <c r="J55" s="168">
        <v>3.0274999999999999</v>
      </c>
      <c r="L55" s="35"/>
      <c r="O55" s="35"/>
      <c r="P55" s="35"/>
      <c r="Q55" s="35"/>
      <c r="R55" s="35"/>
      <c r="S55" s="35"/>
      <c r="T55" s="35"/>
    </row>
    <row r="56" spans="1:20" ht="15.75" thickBot="1" x14ac:dyDescent="0.3">
      <c r="A56" s="230"/>
      <c r="B56" s="206">
        <v>48</v>
      </c>
      <c r="C56" s="226" t="s">
        <v>207</v>
      </c>
      <c r="D56" s="226"/>
      <c r="E56" s="226" t="s">
        <v>207</v>
      </c>
      <c r="F56" s="187">
        <v>44595</v>
      </c>
      <c r="G56" s="207">
        <f>'RI, nD'!N64</f>
        <v>80.832790000000045</v>
      </c>
      <c r="H56" s="80">
        <f>'BG, Plate 2'!G112</f>
        <v>99.643911315231151</v>
      </c>
      <c r="I56" s="207">
        <f>'FAN, Plate 2'!G109</f>
        <v>303.60606060606057</v>
      </c>
      <c r="J56" s="259">
        <v>4.8884999999999987</v>
      </c>
      <c r="L56" s="35"/>
      <c r="O56" s="35"/>
      <c r="P56" s="35"/>
      <c r="Q56" s="35"/>
      <c r="R56" s="35"/>
      <c r="S56" s="35"/>
      <c r="T56" s="35"/>
    </row>
  </sheetData>
  <mergeCells count="4">
    <mergeCell ref="G7:J7"/>
    <mergeCell ref="M6:P6"/>
    <mergeCell ref="A9:A32"/>
    <mergeCell ref="A33:A56"/>
  </mergeCells>
  <phoneticPr fontId="1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opLeftCell="A28" zoomScale="85" zoomScaleNormal="85" workbookViewId="0">
      <selection activeCell="C67" sqref="C67"/>
    </sheetView>
  </sheetViews>
  <sheetFormatPr defaultRowHeight="15" x14ac:dyDescent="0.25"/>
  <cols>
    <col min="1" max="1" width="11.140625" style="3" customWidth="1"/>
    <col min="2" max="2" width="12" style="3" customWidth="1"/>
    <col min="3" max="3" width="11.140625" style="3" customWidth="1"/>
    <col min="4" max="6" width="10.140625" style="3" customWidth="1"/>
    <col min="7" max="7" width="12.28515625" style="16" customWidth="1"/>
    <col min="8" max="8" width="11.5703125" style="4" bestFit="1" customWidth="1"/>
    <col min="9" max="10" width="10.28515625" style="3" customWidth="1"/>
    <col min="11" max="11" width="10.42578125" style="3" customWidth="1"/>
    <col min="12" max="14" width="10.140625" style="3" customWidth="1"/>
    <col min="15" max="15" width="11.140625" style="3" customWidth="1"/>
    <col min="16" max="16" width="9.140625" style="3"/>
    <col min="17" max="17" width="10" style="18" customWidth="1"/>
    <col min="18" max="18" width="9.140625" style="3"/>
    <col min="19" max="20" width="10.7109375" style="3" customWidth="1"/>
    <col min="21" max="16384" width="9.140625" style="3"/>
  </cols>
  <sheetData>
    <row r="1" spans="1:20" ht="15.75" x14ac:dyDescent="0.25">
      <c r="A1" s="1" t="s">
        <v>106</v>
      </c>
      <c r="I1" s="2" t="s">
        <v>57</v>
      </c>
    </row>
    <row r="2" spans="1:20" s="2" customFormat="1" x14ac:dyDescent="0.25">
      <c r="C2" s="5"/>
      <c r="G2" s="97"/>
      <c r="H2" s="6"/>
      <c r="I2" s="2" t="s">
        <v>78</v>
      </c>
      <c r="Q2" s="38"/>
    </row>
    <row r="3" spans="1:20" s="2" customFormat="1" x14ac:dyDescent="0.25">
      <c r="A3" s="2" t="s">
        <v>52</v>
      </c>
      <c r="B3" s="204">
        <v>44595</v>
      </c>
      <c r="C3" s="5"/>
      <c r="G3" s="97"/>
      <c r="H3" s="6"/>
      <c r="I3" s="2" t="s">
        <v>86</v>
      </c>
      <c r="Q3" s="38"/>
    </row>
    <row r="4" spans="1:20" s="2" customFormat="1" x14ac:dyDescent="0.25">
      <c r="A4" s="7" t="s">
        <v>22</v>
      </c>
      <c r="B4" s="225" t="s">
        <v>206</v>
      </c>
      <c r="C4" s="205" t="s">
        <v>150</v>
      </c>
      <c r="G4" s="97"/>
      <c r="H4" s="6"/>
      <c r="I4" s="2" t="s">
        <v>79</v>
      </c>
      <c r="Q4" s="38"/>
    </row>
    <row r="5" spans="1:20" s="2" customFormat="1" x14ac:dyDescent="0.25">
      <c r="A5" s="2" t="s">
        <v>53</v>
      </c>
      <c r="B5" s="2" t="s">
        <v>70</v>
      </c>
      <c r="C5" s="5"/>
      <c r="G5" s="97"/>
      <c r="H5" s="6"/>
      <c r="I5" s="2" t="s">
        <v>8</v>
      </c>
      <c r="Q5" s="38"/>
    </row>
    <row r="6" spans="1:20" s="2" customFormat="1" x14ac:dyDescent="0.25">
      <c r="A6" s="7"/>
      <c r="B6" s="2" t="s">
        <v>112</v>
      </c>
      <c r="C6" s="5"/>
      <c r="G6" s="97"/>
      <c r="H6" s="6"/>
      <c r="I6" s="2" t="s">
        <v>67</v>
      </c>
      <c r="Q6" s="38"/>
    </row>
    <row r="7" spans="1:20" s="2" customFormat="1" x14ac:dyDescent="0.25">
      <c r="B7" s="8"/>
      <c r="G7" s="97"/>
      <c r="H7" s="6"/>
      <c r="Q7" s="38"/>
    </row>
    <row r="8" spans="1:20" s="2" customFormat="1" x14ac:dyDescent="0.25">
      <c r="G8" s="97"/>
      <c r="H8" s="6"/>
      <c r="Q8" s="38"/>
    </row>
    <row r="9" spans="1:20" s="2" customFormat="1" x14ac:dyDescent="0.25">
      <c r="B9" s="3"/>
      <c r="G9" s="97"/>
      <c r="H9" s="6"/>
      <c r="Q9" s="38"/>
    </row>
    <row r="10" spans="1:20" s="2" customFormat="1" x14ac:dyDescent="0.25">
      <c r="B10" s="3"/>
      <c r="G10" s="97"/>
      <c r="H10" s="6"/>
      <c r="Q10" s="38"/>
    </row>
    <row r="11" spans="1:20" s="2" customFormat="1" x14ac:dyDescent="0.25">
      <c r="B11" s="3"/>
      <c r="G11" s="97"/>
      <c r="H11" s="6"/>
      <c r="Q11" s="38"/>
    </row>
    <row r="12" spans="1:20" s="2" customFormat="1" x14ac:dyDescent="0.25">
      <c r="A12" s="2" t="s">
        <v>46</v>
      </c>
      <c r="B12" s="9" t="s">
        <v>120</v>
      </c>
      <c r="C12" s="9"/>
      <c r="D12" s="9"/>
      <c r="E12" s="9"/>
      <c r="F12" s="9"/>
      <c r="G12" s="10"/>
      <c r="H12" s="9"/>
      <c r="I12" s="9"/>
      <c r="J12" s="10" t="s">
        <v>25</v>
      </c>
      <c r="K12" s="10" t="s">
        <v>80</v>
      </c>
      <c r="L12" s="10"/>
      <c r="M12" s="10"/>
      <c r="N12" s="10"/>
      <c r="Q12" s="184" t="s">
        <v>27</v>
      </c>
      <c r="R12" s="9" t="s">
        <v>85</v>
      </c>
      <c r="S12" s="9"/>
    </row>
    <row r="13" spans="1:20" s="2" customFormat="1" x14ac:dyDescent="0.25">
      <c r="B13" s="10" t="s">
        <v>121</v>
      </c>
      <c r="C13" s="10"/>
      <c r="D13" s="10"/>
      <c r="E13" s="10"/>
      <c r="F13" s="10"/>
      <c r="G13" s="10"/>
      <c r="H13" s="10"/>
      <c r="I13" s="10"/>
      <c r="J13" s="183"/>
      <c r="K13" s="10" t="s">
        <v>116</v>
      </c>
      <c r="L13" s="10"/>
      <c r="M13" s="29" t="s">
        <v>117</v>
      </c>
      <c r="N13" s="29"/>
      <c r="Q13" s="13"/>
      <c r="R13" s="15"/>
      <c r="S13" s="16"/>
    </row>
    <row r="14" spans="1:20" s="2" customFormat="1" x14ac:dyDescent="0.25">
      <c r="B14" s="10"/>
      <c r="C14" s="10"/>
      <c r="D14" s="10"/>
      <c r="E14" s="10"/>
      <c r="F14" s="10"/>
      <c r="G14" s="10"/>
      <c r="H14" s="10"/>
      <c r="I14" s="10"/>
      <c r="J14" s="183"/>
      <c r="K14" s="10"/>
      <c r="L14" s="10"/>
      <c r="M14" s="10"/>
      <c r="N14" s="10"/>
      <c r="Q14" s="13"/>
      <c r="R14" s="15"/>
      <c r="S14" s="16"/>
    </row>
    <row r="15" spans="1:20" ht="15.75" x14ac:dyDescent="0.25">
      <c r="B15" s="180" t="s">
        <v>119</v>
      </c>
      <c r="C15" s="180"/>
      <c r="D15" s="180"/>
      <c r="E15" s="180"/>
      <c r="F15" s="180"/>
      <c r="G15" s="232" t="s">
        <v>143</v>
      </c>
      <c r="H15" s="232"/>
      <c r="J15" s="18"/>
      <c r="K15" s="233" t="s">
        <v>144</v>
      </c>
      <c r="L15" s="233"/>
      <c r="M15" s="233"/>
      <c r="N15" s="232" t="s">
        <v>147</v>
      </c>
      <c r="O15" s="232"/>
      <c r="P15" s="180"/>
      <c r="Q15" s="2" t="s">
        <v>97</v>
      </c>
      <c r="T15" s="182"/>
    </row>
    <row r="16" spans="1:20" ht="15.75" thickBot="1" x14ac:dyDescent="0.3">
      <c r="A16" s="202" t="s">
        <v>142</v>
      </c>
      <c r="B16" s="181" t="s">
        <v>118</v>
      </c>
      <c r="C16" s="12" t="s">
        <v>154</v>
      </c>
      <c r="D16" s="12" t="s">
        <v>155</v>
      </c>
      <c r="E16" s="12" t="s">
        <v>145</v>
      </c>
      <c r="F16" s="12" t="s">
        <v>146</v>
      </c>
      <c r="G16" s="181" t="s">
        <v>4</v>
      </c>
      <c r="H16" s="181" t="s">
        <v>7</v>
      </c>
      <c r="J16" s="18"/>
      <c r="K16" s="181" t="s">
        <v>118</v>
      </c>
      <c r="L16" s="12" t="s">
        <v>145</v>
      </c>
      <c r="M16" s="12" t="s">
        <v>146</v>
      </c>
      <c r="N16" s="181" t="s">
        <v>4</v>
      </c>
      <c r="O16" s="181" t="s">
        <v>7</v>
      </c>
      <c r="Q16" s="3"/>
      <c r="R16" s="3" t="s">
        <v>96</v>
      </c>
    </row>
    <row r="17" spans="1:18" x14ac:dyDescent="0.25">
      <c r="A17" s="6">
        <v>1</v>
      </c>
      <c r="B17" s="47">
        <f>Data!E9</f>
        <v>7318</v>
      </c>
      <c r="C17" s="15">
        <v>576</v>
      </c>
      <c r="D17" s="15">
        <v>579</v>
      </c>
      <c r="E17" s="15">
        <f>1.34+(C17/100000)</f>
        <v>1.3457600000000001</v>
      </c>
      <c r="F17" s="15">
        <f>1.34+(D17/100000)</f>
        <v>1.34579</v>
      </c>
      <c r="G17" s="179">
        <f>AVERAGE(E17:F17)</f>
        <v>1.3457750000000002</v>
      </c>
      <c r="H17" s="179">
        <f>STDEV(E17:F17)</f>
        <v>2.1213203435578389E-5</v>
      </c>
      <c r="J17" s="18"/>
      <c r="K17" s="15">
        <f t="shared" ref="K17:K40" si="0">B17</f>
        <v>7318</v>
      </c>
      <c r="L17" s="20">
        <f>(E17-1.33329)*6154</f>
        <v>76.740379999999888</v>
      </c>
      <c r="M17" s="20">
        <f>(F17-1.33329)*6154</f>
        <v>76.924999999999727</v>
      </c>
      <c r="N17" s="113">
        <f>AVERAGE(L17:M17)</f>
        <v>76.832689999999815</v>
      </c>
      <c r="O17" s="65">
        <f t="shared" ref="O17" si="1">STDEV(L17:M17)</f>
        <v>0.13054605394254656</v>
      </c>
      <c r="Q17" s="3"/>
      <c r="R17" s="3" t="s">
        <v>113</v>
      </c>
    </row>
    <row r="18" spans="1:18" x14ac:dyDescent="0.25">
      <c r="A18" s="6">
        <v>2</v>
      </c>
      <c r="B18" s="47">
        <f>Data!E10</f>
        <v>7319</v>
      </c>
      <c r="C18" s="15">
        <v>621</v>
      </c>
      <c r="D18" s="15">
        <v>618</v>
      </c>
      <c r="E18" s="15">
        <f t="shared" ref="E18:E64" si="2">1.34+(C18/100000)</f>
        <v>1.3462100000000001</v>
      </c>
      <c r="F18" s="15">
        <f t="shared" ref="F18:F64" si="3">1.34+(D18/100000)</f>
        <v>1.3461800000000002</v>
      </c>
      <c r="G18" s="179">
        <f t="shared" ref="G18:G64" si="4">AVERAGE(E18:F18)</f>
        <v>1.3461950000000003</v>
      </c>
      <c r="H18" s="179">
        <f t="shared" ref="H18:H64" si="5">STDEV(E18:F18)</f>
        <v>2.1213203435578389E-5</v>
      </c>
      <c r="J18" s="18"/>
      <c r="K18" s="15">
        <f t="shared" si="0"/>
        <v>7319</v>
      </c>
      <c r="L18" s="20">
        <f t="shared" ref="L18:L64" si="6">(E18-1.33329)*6154</f>
        <v>79.509680000000259</v>
      </c>
      <c r="M18" s="20">
        <f t="shared" ref="M18:M64" si="7">(F18-1.33329)*6154</f>
        <v>79.32506000000042</v>
      </c>
      <c r="N18" s="113">
        <f t="shared" ref="N18:N64" si="8">AVERAGE(L18:M18)</f>
        <v>79.417370000000346</v>
      </c>
      <c r="O18" s="65">
        <f t="shared" ref="O18:O64" si="9">STDEV(L18:M18)</f>
        <v>0.13054605394254656</v>
      </c>
      <c r="Q18" s="3"/>
      <c r="R18" s="3" t="s">
        <v>98</v>
      </c>
    </row>
    <row r="19" spans="1:18" x14ac:dyDescent="0.25">
      <c r="A19" s="6">
        <v>3</v>
      </c>
      <c r="B19" s="47">
        <f>Data!E11</f>
        <v>7323</v>
      </c>
      <c r="C19" s="15">
        <v>629</v>
      </c>
      <c r="D19" s="15">
        <v>631</v>
      </c>
      <c r="E19" s="15">
        <f t="shared" si="2"/>
        <v>1.34629</v>
      </c>
      <c r="F19" s="15">
        <f t="shared" si="3"/>
        <v>1.3463100000000001</v>
      </c>
      <c r="G19" s="179">
        <f t="shared" si="4"/>
        <v>1.3463000000000001</v>
      </c>
      <c r="H19" s="179">
        <f t="shared" si="5"/>
        <v>1.41421356238236E-5</v>
      </c>
      <c r="J19" s="18"/>
      <c r="K19" s="15">
        <f t="shared" si="0"/>
        <v>7323</v>
      </c>
      <c r="L19" s="20">
        <f t="shared" si="6"/>
        <v>80.001999999999384</v>
      </c>
      <c r="M19" s="20">
        <f t="shared" si="7"/>
        <v>80.125080000000196</v>
      </c>
      <c r="N19" s="113">
        <f t="shared" si="8"/>
        <v>80.06353999999979</v>
      </c>
      <c r="O19" s="65">
        <f t="shared" si="9"/>
        <v>8.7030702629014189E-2</v>
      </c>
      <c r="P19" s="185"/>
      <c r="Q19" s="3"/>
      <c r="R19" s="3" t="s">
        <v>114</v>
      </c>
    </row>
    <row r="20" spans="1:18" x14ac:dyDescent="0.25">
      <c r="A20" s="6">
        <v>4</v>
      </c>
      <c r="B20" s="47">
        <f>Data!E12</f>
        <v>7325</v>
      </c>
      <c r="C20" s="15">
        <v>603</v>
      </c>
      <c r="D20" s="15">
        <v>603</v>
      </c>
      <c r="E20" s="15">
        <f t="shared" si="2"/>
        <v>1.3460300000000001</v>
      </c>
      <c r="F20" s="15">
        <f t="shared" si="3"/>
        <v>1.3460300000000001</v>
      </c>
      <c r="G20" s="179">
        <f t="shared" si="4"/>
        <v>1.3460300000000001</v>
      </c>
      <c r="H20" s="179">
        <f t="shared" si="5"/>
        <v>0</v>
      </c>
      <c r="J20" s="18"/>
      <c r="K20" s="15">
        <f t="shared" si="0"/>
        <v>7325</v>
      </c>
      <c r="L20" s="20">
        <f t="shared" si="6"/>
        <v>78.401959999999832</v>
      </c>
      <c r="M20" s="20">
        <f t="shared" si="7"/>
        <v>78.401959999999832</v>
      </c>
      <c r="N20" s="113">
        <f t="shared" si="8"/>
        <v>78.401959999999832</v>
      </c>
      <c r="O20" s="65">
        <f t="shared" si="9"/>
        <v>0</v>
      </c>
      <c r="R20" s="13"/>
    </row>
    <row r="21" spans="1:18" x14ac:dyDescent="0.25">
      <c r="A21" s="6">
        <v>5</v>
      </c>
      <c r="B21" s="47">
        <f>Data!E13</f>
        <v>7331</v>
      </c>
      <c r="C21" s="15">
        <v>611</v>
      </c>
      <c r="D21" s="15">
        <v>612</v>
      </c>
      <c r="E21" s="15">
        <f t="shared" si="2"/>
        <v>1.3461100000000001</v>
      </c>
      <c r="F21" s="15">
        <f t="shared" si="3"/>
        <v>1.34612</v>
      </c>
      <c r="G21" s="179">
        <f t="shared" si="4"/>
        <v>1.3461150000000002</v>
      </c>
      <c r="H21" s="179">
        <f t="shared" si="5"/>
        <v>7.0710678117547895E-6</v>
      </c>
      <c r="J21" s="18"/>
      <c r="K21" s="15">
        <f t="shared" si="0"/>
        <v>7331</v>
      </c>
      <c r="L21" s="20">
        <f t="shared" si="6"/>
        <v>78.894280000000336</v>
      </c>
      <c r="M21" s="20">
        <f t="shared" si="7"/>
        <v>78.955819999999363</v>
      </c>
      <c r="N21" s="113">
        <f t="shared" si="8"/>
        <v>78.925049999999857</v>
      </c>
      <c r="O21" s="65">
        <f t="shared" si="9"/>
        <v>4.3515351313532381E-2</v>
      </c>
      <c r="R21" s="13"/>
    </row>
    <row r="22" spans="1:18" x14ac:dyDescent="0.25">
      <c r="A22" s="6">
        <v>6</v>
      </c>
      <c r="B22" s="47">
        <f>Data!E14</f>
        <v>7335</v>
      </c>
      <c r="C22" s="15">
        <v>644</v>
      </c>
      <c r="D22" s="15">
        <v>639</v>
      </c>
      <c r="E22" s="15">
        <f t="shared" si="2"/>
        <v>1.3464400000000001</v>
      </c>
      <c r="F22" s="15">
        <f t="shared" si="3"/>
        <v>1.34639</v>
      </c>
      <c r="G22" s="179">
        <f t="shared" si="4"/>
        <v>1.3464149999999999</v>
      </c>
      <c r="H22" s="179">
        <f t="shared" si="5"/>
        <v>3.535533905940199E-5</v>
      </c>
      <c r="J22" s="18"/>
      <c r="K22" s="15">
        <f t="shared" si="0"/>
        <v>7335</v>
      </c>
      <c r="L22" s="20">
        <f t="shared" si="6"/>
        <v>80.925099999999972</v>
      </c>
      <c r="M22" s="20">
        <f t="shared" si="7"/>
        <v>80.617399999999321</v>
      </c>
      <c r="N22" s="113">
        <f t="shared" si="8"/>
        <v>80.77124999999964</v>
      </c>
      <c r="O22" s="65">
        <f t="shared" si="9"/>
        <v>0.21757675657156078</v>
      </c>
      <c r="R22" s="13"/>
    </row>
    <row r="23" spans="1:18" x14ac:dyDescent="0.25">
      <c r="A23" s="6">
        <v>7</v>
      </c>
      <c r="B23" s="47">
        <f>Data!E15</f>
        <v>7337</v>
      </c>
      <c r="C23" s="15">
        <v>643</v>
      </c>
      <c r="D23" s="15">
        <v>637</v>
      </c>
      <c r="E23" s="15">
        <f t="shared" si="2"/>
        <v>1.34643</v>
      </c>
      <c r="F23" s="15">
        <f t="shared" si="3"/>
        <v>1.3463700000000001</v>
      </c>
      <c r="G23" s="179">
        <f t="shared" si="4"/>
        <v>1.3464</v>
      </c>
      <c r="H23" s="179">
        <f t="shared" si="5"/>
        <v>4.2426406871156778E-5</v>
      </c>
      <c r="J23" s="18"/>
      <c r="K23" s="15">
        <f t="shared" si="0"/>
        <v>7337</v>
      </c>
      <c r="L23" s="20">
        <f t="shared" si="6"/>
        <v>80.863559999999566</v>
      </c>
      <c r="M23" s="20">
        <f t="shared" si="7"/>
        <v>80.494319999999874</v>
      </c>
      <c r="N23" s="113">
        <f t="shared" si="8"/>
        <v>80.678939999999727</v>
      </c>
      <c r="O23" s="65">
        <f t="shared" si="9"/>
        <v>0.26109210788510318</v>
      </c>
      <c r="R23" s="13"/>
    </row>
    <row r="24" spans="1:18" x14ac:dyDescent="0.25">
      <c r="A24" s="6">
        <v>8</v>
      </c>
      <c r="B24" s="47">
        <f>Data!E16</f>
        <v>7338</v>
      </c>
      <c r="C24" s="15">
        <v>646</v>
      </c>
      <c r="D24" s="15">
        <v>644</v>
      </c>
      <c r="E24" s="15">
        <f t="shared" si="2"/>
        <v>1.34646</v>
      </c>
      <c r="F24" s="15">
        <f t="shared" si="3"/>
        <v>1.3464400000000001</v>
      </c>
      <c r="G24" s="179">
        <f t="shared" si="4"/>
        <v>1.3464499999999999</v>
      </c>
      <c r="H24" s="179">
        <f t="shared" si="5"/>
        <v>1.4142135623666588E-5</v>
      </c>
      <c r="J24" s="18"/>
      <c r="K24" s="15">
        <f t="shared" si="0"/>
        <v>7338</v>
      </c>
      <c r="L24" s="20">
        <f t="shared" si="6"/>
        <v>81.048179999999405</v>
      </c>
      <c r="M24" s="20">
        <f t="shared" si="7"/>
        <v>80.925099999999972</v>
      </c>
      <c r="N24" s="113">
        <f t="shared" si="8"/>
        <v>80.986639999999682</v>
      </c>
      <c r="O24" s="65">
        <f t="shared" si="9"/>
        <v>8.7030702628039483E-2</v>
      </c>
      <c r="R24" s="13"/>
    </row>
    <row r="25" spans="1:18" x14ac:dyDescent="0.25">
      <c r="A25" s="6">
        <v>9</v>
      </c>
      <c r="B25" s="47">
        <f>Data!E17</f>
        <v>7341</v>
      </c>
      <c r="C25" s="15">
        <v>637</v>
      </c>
      <c r="D25" s="15">
        <v>634</v>
      </c>
      <c r="E25" s="15">
        <f t="shared" si="2"/>
        <v>1.3463700000000001</v>
      </c>
      <c r="F25" s="15">
        <f t="shared" si="3"/>
        <v>1.3463400000000001</v>
      </c>
      <c r="G25" s="179">
        <f t="shared" si="4"/>
        <v>1.346355</v>
      </c>
      <c r="H25" s="179">
        <f t="shared" si="5"/>
        <v>2.1213203435578389E-5</v>
      </c>
      <c r="J25" s="18"/>
      <c r="K25" s="15">
        <f t="shared" si="0"/>
        <v>7341</v>
      </c>
      <c r="L25" s="20">
        <f t="shared" si="6"/>
        <v>80.494319999999874</v>
      </c>
      <c r="M25" s="20">
        <f t="shared" si="7"/>
        <v>80.309700000000035</v>
      </c>
      <c r="N25" s="113">
        <f t="shared" si="8"/>
        <v>80.402009999999962</v>
      </c>
      <c r="O25" s="65">
        <f t="shared" si="9"/>
        <v>0.13054605394254656</v>
      </c>
      <c r="R25" s="2" t="s">
        <v>89</v>
      </c>
    </row>
    <row r="26" spans="1:18" x14ac:dyDescent="0.25">
      <c r="A26" s="6">
        <v>10</v>
      </c>
      <c r="B26" s="47">
        <f>Data!E18</f>
        <v>7347</v>
      </c>
      <c r="C26" s="15">
        <v>670</v>
      </c>
      <c r="D26" s="15">
        <v>668</v>
      </c>
      <c r="E26" s="15">
        <f t="shared" si="2"/>
        <v>1.3467</v>
      </c>
      <c r="F26" s="15">
        <f t="shared" si="3"/>
        <v>1.3466800000000001</v>
      </c>
      <c r="G26" s="179">
        <f t="shared" si="4"/>
        <v>1.3466900000000002</v>
      </c>
      <c r="H26" s="179">
        <f t="shared" si="5"/>
        <v>1.4142135623666588E-5</v>
      </c>
      <c r="J26" s="18"/>
      <c r="K26" s="15">
        <f t="shared" si="0"/>
        <v>7347</v>
      </c>
      <c r="L26" s="20">
        <f t="shared" si="6"/>
        <v>82.525139999999524</v>
      </c>
      <c r="M26" s="20">
        <f t="shared" si="7"/>
        <v>82.402060000000077</v>
      </c>
      <c r="N26" s="113">
        <f t="shared" si="8"/>
        <v>82.463599999999801</v>
      </c>
      <c r="O26" s="65">
        <f t="shared" si="9"/>
        <v>8.7030702628049531E-2</v>
      </c>
      <c r="R26" s="3" t="s">
        <v>90</v>
      </c>
    </row>
    <row r="27" spans="1:18" x14ac:dyDescent="0.25">
      <c r="A27" s="6">
        <v>11</v>
      </c>
      <c r="B27" s="47">
        <f>Data!E19</f>
        <v>7348</v>
      </c>
      <c r="C27" s="15">
        <v>668</v>
      </c>
      <c r="D27" s="15">
        <v>668</v>
      </c>
      <c r="E27" s="15">
        <f t="shared" si="2"/>
        <v>1.3466800000000001</v>
      </c>
      <c r="F27" s="15">
        <f t="shared" si="3"/>
        <v>1.3466800000000001</v>
      </c>
      <c r="G27" s="179">
        <f t="shared" si="4"/>
        <v>1.3466800000000001</v>
      </c>
      <c r="H27" s="179">
        <f t="shared" si="5"/>
        <v>0</v>
      </c>
      <c r="J27" s="18"/>
      <c r="K27" s="15">
        <f t="shared" si="0"/>
        <v>7348</v>
      </c>
      <c r="L27" s="20">
        <f t="shared" si="6"/>
        <v>82.402060000000077</v>
      </c>
      <c r="M27" s="20">
        <f t="shared" si="7"/>
        <v>82.402060000000077</v>
      </c>
      <c r="N27" s="113">
        <f t="shared" si="8"/>
        <v>82.402060000000077</v>
      </c>
      <c r="O27" s="65">
        <f t="shared" si="9"/>
        <v>0</v>
      </c>
      <c r="R27" s="3" t="s">
        <v>115</v>
      </c>
    </row>
    <row r="28" spans="1:18" x14ac:dyDescent="0.25">
      <c r="A28" s="6">
        <v>12</v>
      </c>
      <c r="B28" s="47">
        <f>Data!E20</f>
        <v>7350</v>
      </c>
      <c r="C28" s="15">
        <v>587</v>
      </c>
      <c r="D28" s="15">
        <v>589</v>
      </c>
      <c r="E28" s="15">
        <f t="shared" si="2"/>
        <v>1.3458700000000001</v>
      </c>
      <c r="F28" s="15">
        <f t="shared" si="3"/>
        <v>1.34589</v>
      </c>
      <c r="G28" s="179">
        <f t="shared" si="4"/>
        <v>1.3458800000000002</v>
      </c>
      <c r="H28" s="179">
        <f t="shared" si="5"/>
        <v>1.4142135623666588E-5</v>
      </c>
      <c r="J28" s="18"/>
      <c r="K28" s="15">
        <f t="shared" si="0"/>
        <v>7350</v>
      </c>
      <c r="L28" s="20">
        <f t="shared" si="6"/>
        <v>77.417320000000217</v>
      </c>
      <c r="M28" s="20">
        <f t="shared" si="7"/>
        <v>77.540399999999664</v>
      </c>
      <c r="N28" s="113">
        <f t="shared" si="8"/>
        <v>77.478859999999941</v>
      </c>
      <c r="O28" s="65">
        <f t="shared" si="9"/>
        <v>8.7030702628049531E-2</v>
      </c>
      <c r="R28" s="13"/>
    </row>
    <row r="29" spans="1:18" x14ac:dyDescent="0.25">
      <c r="A29" s="6">
        <v>13</v>
      </c>
      <c r="B29" s="47">
        <f>Data!E21</f>
        <v>7351</v>
      </c>
      <c r="C29" s="15">
        <v>654</v>
      </c>
      <c r="D29" s="15">
        <v>652</v>
      </c>
      <c r="E29" s="15">
        <f t="shared" si="2"/>
        <v>1.3465400000000001</v>
      </c>
      <c r="F29" s="15">
        <f t="shared" si="3"/>
        <v>1.3465200000000002</v>
      </c>
      <c r="G29" s="179">
        <f t="shared" si="4"/>
        <v>1.34653</v>
      </c>
      <c r="H29" s="179">
        <f t="shared" si="5"/>
        <v>1.4142135623666588E-5</v>
      </c>
      <c r="J29" s="18"/>
      <c r="K29" s="15">
        <f t="shared" si="0"/>
        <v>7351</v>
      </c>
      <c r="L29" s="20">
        <f t="shared" si="6"/>
        <v>81.540499999999895</v>
      </c>
      <c r="M29" s="20">
        <f t="shared" si="7"/>
        <v>81.417420000000462</v>
      </c>
      <c r="N29" s="113">
        <f t="shared" si="8"/>
        <v>81.478960000000171</v>
      </c>
      <c r="O29" s="65">
        <f t="shared" si="9"/>
        <v>8.7030702628039483E-2</v>
      </c>
      <c r="R29" s="13"/>
    </row>
    <row r="30" spans="1:18" x14ac:dyDescent="0.25">
      <c r="A30" s="6">
        <v>14</v>
      </c>
      <c r="B30" s="47">
        <f>Data!E22</f>
        <v>7357</v>
      </c>
      <c r="C30" s="15">
        <v>654</v>
      </c>
      <c r="D30" s="15">
        <v>666</v>
      </c>
      <c r="E30" s="15">
        <f t="shared" si="2"/>
        <v>1.3465400000000001</v>
      </c>
      <c r="F30" s="15">
        <f t="shared" si="3"/>
        <v>1.3466600000000002</v>
      </c>
      <c r="G30" s="179">
        <f t="shared" si="4"/>
        <v>1.3466</v>
      </c>
      <c r="H30" s="179">
        <f t="shared" si="5"/>
        <v>8.4852813742470563E-5</v>
      </c>
      <c r="J30" s="18"/>
      <c r="K30" s="15">
        <f t="shared" si="0"/>
        <v>7357</v>
      </c>
      <c r="L30" s="20">
        <f t="shared" si="6"/>
        <v>81.540499999999895</v>
      </c>
      <c r="M30" s="20">
        <f t="shared" si="7"/>
        <v>82.278980000000644</v>
      </c>
      <c r="N30" s="113">
        <f t="shared" si="8"/>
        <v>81.909740000000269</v>
      </c>
      <c r="O30" s="65">
        <f t="shared" si="9"/>
        <v>0.52218421577117102</v>
      </c>
      <c r="R30" s="13"/>
    </row>
    <row r="31" spans="1:18" x14ac:dyDescent="0.25">
      <c r="A31" s="6">
        <v>15</v>
      </c>
      <c r="B31" s="47">
        <f>Data!E23</f>
        <v>7358</v>
      </c>
      <c r="C31" s="15">
        <v>647</v>
      </c>
      <c r="D31" s="47">
        <v>646</v>
      </c>
      <c r="E31" s="15">
        <f t="shared" si="2"/>
        <v>1.3464700000000001</v>
      </c>
      <c r="F31" s="15">
        <f t="shared" si="3"/>
        <v>1.34646</v>
      </c>
      <c r="G31" s="179">
        <f t="shared" si="4"/>
        <v>1.346465</v>
      </c>
      <c r="H31" s="179">
        <f t="shared" si="5"/>
        <v>7.0710678119117998E-6</v>
      </c>
      <c r="J31" s="18"/>
      <c r="K31" s="15">
        <f t="shared" si="0"/>
        <v>7358</v>
      </c>
      <c r="L31" s="20">
        <f t="shared" si="6"/>
        <v>81.109719999999811</v>
      </c>
      <c r="M31" s="20">
        <f t="shared" si="7"/>
        <v>81.048179999999405</v>
      </c>
      <c r="N31" s="113">
        <f t="shared" si="8"/>
        <v>81.078949999999608</v>
      </c>
      <c r="O31" s="65">
        <f t="shared" si="9"/>
        <v>4.3515351314507095E-2</v>
      </c>
      <c r="R31" s="13"/>
    </row>
    <row r="32" spans="1:18" x14ac:dyDescent="0.25">
      <c r="A32" s="6">
        <v>16</v>
      </c>
      <c r="B32" s="47" t="s">
        <v>207</v>
      </c>
      <c r="C32" s="15">
        <v>652</v>
      </c>
      <c r="D32" s="47">
        <v>655</v>
      </c>
      <c r="E32" s="15">
        <f t="shared" si="2"/>
        <v>1.3465200000000002</v>
      </c>
      <c r="F32" s="15">
        <f t="shared" si="3"/>
        <v>1.3465500000000001</v>
      </c>
      <c r="G32" s="179">
        <f t="shared" si="4"/>
        <v>1.3465350000000003</v>
      </c>
      <c r="H32" s="179">
        <f t="shared" si="5"/>
        <v>2.1213203435578389E-5</v>
      </c>
      <c r="J32" s="18"/>
      <c r="K32" s="15" t="str">
        <f t="shared" si="0"/>
        <v>TMC</v>
      </c>
      <c r="L32" s="20">
        <f t="shared" si="6"/>
        <v>81.417420000000462</v>
      </c>
      <c r="M32" s="20">
        <f t="shared" si="7"/>
        <v>81.602040000000301</v>
      </c>
      <c r="N32" s="113">
        <f t="shared" si="8"/>
        <v>81.509730000000388</v>
      </c>
      <c r="O32" s="65">
        <f t="shared" si="9"/>
        <v>0.13054605394254656</v>
      </c>
      <c r="R32" s="13"/>
    </row>
    <row r="33" spans="1:18" x14ac:dyDescent="0.25">
      <c r="A33" s="6">
        <v>17</v>
      </c>
      <c r="B33" s="47">
        <f>Data!E25</f>
        <v>7361</v>
      </c>
      <c r="C33" s="47">
        <v>620</v>
      </c>
      <c r="D33" s="47">
        <v>619</v>
      </c>
      <c r="E33" s="15">
        <f t="shared" si="2"/>
        <v>1.3462000000000001</v>
      </c>
      <c r="F33" s="15">
        <f t="shared" si="3"/>
        <v>1.34619</v>
      </c>
      <c r="G33" s="179">
        <f t="shared" si="4"/>
        <v>1.346195</v>
      </c>
      <c r="H33" s="179">
        <f t="shared" si="5"/>
        <v>7.0710678119117998E-6</v>
      </c>
      <c r="J33" s="18"/>
      <c r="K33" s="15">
        <f t="shared" si="0"/>
        <v>7361</v>
      </c>
      <c r="L33" s="20">
        <f t="shared" si="6"/>
        <v>79.448139999999853</v>
      </c>
      <c r="M33" s="20">
        <f t="shared" si="7"/>
        <v>79.386599999999461</v>
      </c>
      <c r="N33" s="113">
        <f t="shared" si="8"/>
        <v>79.417369999999664</v>
      </c>
      <c r="O33" s="65">
        <f t="shared" si="9"/>
        <v>4.3515351314497047E-2</v>
      </c>
      <c r="R33" s="13"/>
    </row>
    <row r="34" spans="1:18" x14ac:dyDescent="0.25">
      <c r="A34" s="6">
        <v>18</v>
      </c>
      <c r="B34" s="47">
        <f>Data!E26</f>
        <v>7363</v>
      </c>
      <c r="C34" s="47">
        <v>653</v>
      </c>
      <c r="D34" s="47">
        <v>653</v>
      </c>
      <c r="E34" s="15">
        <f t="shared" si="2"/>
        <v>1.34653</v>
      </c>
      <c r="F34" s="15">
        <f t="shared" si="3"/>
        <v>1.34653</v>
      </c>
      <c r="G34" s="179">
        <f t="shared" si="4"/>
        <v>1.34653</v>
      </c>
      <c r="H34" s="179">
        <f t="shared" si="5"/>
        <v>0</v>
      </c>
      <c r="J34" s="18"/>
      <c r="K34" s="15">
        <f t="shared" si="0"/>
        <v>7363</v>
      </c>
      <c r="L34" s="20">
        <f t="shared" si="6"/>
        <v>81.478959999999503</v>
      </c>
      <c r="M34" s="20">
        <f t="shared" si="7"/>
        <v>81.478959999999503</v>
      </c>
      <c r="N34" s="113">
        <f t="shared" si="8"/>
        <v>81.478959999999503</v>
      </c>
      <c r="O34" s="65">
        <f t="shared" si="9"/>
        <v>0</v>
      </c>
      <c r="R34" s="13"/>
    </row>
    <row r="35" spans="1:18" x14ac:dyDescent="0.25">
      <c r="A35" s="6">
        <v>19</v>
      </c>
      <c r="B35" s="47">
        <f>Data!E27</f>
        <v>7364</v>
      </c>
      <c r="C35" s="47">
        <v>663</v>
      </c>
      <c r="D35" s="47">
        <v>661</v>
      </c>
      <c r="E35" s="15">
        <f t="shared" si="2"/>
        <v>1.34663</v>
      </c>
      <c r="F35" s="15">
        <f t="shared" si="3"/>
        <v>1.3466100000000001</v>
      </c>
      <c r="G35" s="179">
        <f t="shared" si="4"/>
        <v>1.3466200000000002</v>
      </c>
      <c r="H35" s="179">
        <f t="shared" si="5"/>
        <v>1.4142135623666588E-5</v>
      </c>
      <c r="J35" s="18"/>
      <c r="K35" s="15">
        <f t="shared" si="0"/>
        <v>7364</v>
      </c>
      <c r="L35" s="20">
        <f t="shared" si="6"/>
        <v>82.094359999999426</v>
      </c>
      <c r="M35" s="20">
        <f t="shared" si="7"/>
        <v>81.971279999999993</v>
      </c>
      <c r="N35" s="113">
        <f t="shared" si="8"/>
        <v>82.032819999999703</v>
      </c>
      <c r="O35" s="65">
        <f t="shared" si="9"/>
        <v>8.7030702628039483E-2</v>
      </c>
      <c r="R35" s="13"/>
    </row>
    <row r="36" spans="1:18" x14ac:dyDescent="0.25">
      <c r="A36" s="6">
        <v>20</v>
      </c>
      <c r="B36" s="47">
        <f>Data!E28</f>
        <v>7367</v>
      </c>
      <c r="C36" s="47">
        <v>636</v>
      </c>
      <c r="D36" s="47">
        <v>635</v>
      </c>
      <c r="E36" s="15">
        <f t="shared" si="2"/>
        <v>1.34636</v>
      </c>
      <c r="F36" s="15">
        <f t="shared" si="3"/>
        <v>1.3463500000000002</v>
      </c>
      <c r="G36" s="179">
        <f t="shared" si="4"/>
        <v>1.346355</v>
      </c>
      <c r="H36" s="179">
        <f t="shared" si="5"/>
        <v>7.0710678117547895E-6</v>
      </c>
      <c r="J36" s="18"/>
      <c r="K36" s="15">
        <f t="shared" si="0"/>
        <v>7367</v>
      </c>
      <c r="L36" s="20">
        <f t="shared" si="6"/>
        <v>80.432779999999482</v>
      </c>
      <c r="M36" s="20">
        <f t="shared" si="7"/>
        <v>80.371240000000441</v>
      </c>
      <c r="N36" s="113">
        <f t="shared" si="8"/>
        <v>80.402009999999962</v>
      </c>
      <c r="O36" s="65">
        <f t="shared" si="9"/>
        <v>4.3515351313542429E-2</v>
      </c>
      <c r="R36" s="13"/>
    </row>
    <row r="37" spans="1:18" x14ac:dyDescent="0.25">
      <c r="A37" s="6">
        <v>21</v>
      </c>
      <c r="B37" s="47">
        <f>Data!E29</f>
        <v>7368</v>
      </c>
      <c r="C37" s="47">
        <v>616</v>
      </c>
      <c r="D37" s="47">
        <v>616</v>
      </c>
      <c r="E37" s="15">
        <f t="shared" si="2"/>
        <v>1.34616</v>
      </c>
      <c r="F37" s="15">
        <f t="shared" si="3"/>
        <v>1.34616</v>
      </c>
      <c r="G37" s="179">
        <f t="shared" si="4"/>
        <v>1.34616</v>
      </c>
      <c r="H37" s="179">
        <f t="shared" si="5"/>
        <v>0</v>
      </c>
      <c r="J37" s="18"/>
      <c r="K37" s="15">
        <f t="shared" si="0"/>
        <v>7368</v>
      </c>
      <c r="L37" s="20">
        <f t="shared" si="6"/>
        <v>79.201979999999608</v>
      </c>
      <c r="M37" s="20">
        <f t="shared" si="7"/>
        <v>79.201979999999608</v>
      </c>
      <c r="N37" s="113">
        <f t="shared" si="8"/>
        <v>79.201979999999608</v>
      </c>
      <c r="O37" s="65">
        <f t="shared" si="9"/>
        <v>0</v>
      </c>
      <c r="R37" s="13"/>
    </row>
    <row r="38" spans="1:18" x14ac:dyDescent="0.25">
      <c r="A38" s="6">
        <v>22</v>
      </c>
      <c r="B38" s="47">
        <f>Data!E30</f>
        <v>7377</v>
      </c>
      <c r="C38" s="47">
        <v>656</v>
      </c>
      <c r="D38" s="47">
        <v>655</v>
      </c>
      <c r="E38" s="15">
        <f t="shared" si="2"/>
        <v>1.34656</v>
      </c>
      <c r="F38" s="15">
        <f t="shared" si="3"/>
        <v>1.3465500000000001</v>
      </c>
      <c r="G38" s="179">
        <f t="shared" si="4"/>
        <v>1.3465549999999999</v>
      </c>
      <c r="H38" s="179">
        <f t="shared" si="5"/>
        <v>7.0710678117547895E-6</v>
      </c>
      <c r="J38" s="18"/>
      <c r="K38" s="15">
        <f t="shared" si="0"/>
        <v>7377</v>
      </c>
      <c r="L38" s="20">
        <f t="shared" si="6"/>
        <v>81.663579999999342</v>
      </c>
      <c r="M38" s="20">
        <f t="shared" si="7"/>
        <v>81.602040000000301</v>
      </c>
      <c r="N38" s="113">
        <f t="shared" si="8"/>
        <v>81.632809999999822</v>
      </c>
      <c r="O38" s="65">
        <f t="shared" si="9"/>
        <v>4.3515351313542429E-2</v>
      </c>
      <c r="R38" s="13"/>
    </row>
    <row r="39" spans="1:18" x14ac:dyDescent="0.25">
      <c r="A39" s="6">
        <v>23</v>
      </c>
      <c r="B39" s="47">
        <f>Data!E31</f>
        <v>7380</v>
      </c>
      <c r="C39" s="47">
        <v>665</v>
      </c>
      <c r="D39" s="47">
        <v>654</v>
      </c>
      <c r="E39" s="15">
        <f t="shared" si="2"/>
        <v>1.3466500000000001</v>
      </c>
      <c r="F39" s="15">
        <f t="shared" si="3"/>
        <v>1.3465400000000001</v>
      </c>
      <c r="G39" s="179">
        <f t="shared" si="4"/>
        <v>1.3465950000000002</v>
      </c>
      <c r="H39" s="179">
        <f t="shared" si="5"/>
        <v>7.7781745930558769E-5</v>
      </c>
      <c r="J39" s="18"/>
      <c r="K39" s="15">
        <f t="shared" si="0"/>
        <v>7380</v>
      </c>
      <c r="L39" s="20">
        <f t="shared" si="6"/>
        <v>82.217440000000238</v>
      </c>
      <c r="M39" s="20">
        <f t="shared" si="7"/>
        <v>81.540499999999895</v>
      </c>
      <c r="N39" s="113">
        <f t="shared" si="8"/>
        <v>81.878970000000066</v>
      </c>
      <c r="O39" s="65">
        <f t="shared" si="9"/>
        <v>0.47866886445666396</v>
      </c>
      <c r="R39" s="13"/>
    </row>
    <row r="40" spans="1:18" x14ac:dyDescent="0.25">
      <c r="A40" s="6">
        <v>24</v>
      </c>
      <c r="B40" s="47">
        <f>Data!E32</f>
        <v>7389</v>
      </c>
      <c r="C40" s="47">
        <v>667</v>
      </c>
      <c r="D40" s="47">
        <v>667</v>
      </c>
      <c r="E40" s="15">
        <f t="shared" si="2"/>
        <v>1.34667</v>
      </c>
      <c r="F40" s="15">
        <f t="shared" si="3"/>
        <v>1.34667</v>
      </c>
      <c r="G40" s="179">
        <f t="shared" si="4"/>
        <v>1.34667</v>
      </c>
      <c r="H40" s="179">
        <f t="shared" si="5"/>
        <v>0</v>
      </c>
      <c r="J40" s="18"/>
      <c r="K40" s="15">
        <f t="shared" si="0"/>
        <v>7389</v>
      </c>
      <c r="L40" s="20">
        <f t="shared" si="6"/>
        <v>82.340519999999671</v>
      </c>
      <c r="M40" s="20">
        <f t="shared" si="7"/>
        <v>82.340519999999671</v>
      </c>
      <c r="N40" s="113">
        <f t="shared" si="8"/>
        <v>82.340519999999671</v>
      </c>
      <c r="O40" s="65">
        <f t="shared" si="9"/>
        <v>0</v>
      </c>
      <c r="R40" s="13"/>
    </row>
    <row r="41" spans="1:18" x14ac:dyDescent="0.25">
      <c r="A41" s="6">
        <v>25</v>
      </c>
      <c r="B41" s="47">
        <f>Data!E33</f>
        <v>7405</v>
      </c>
      <c r="C41" s="47">
        <v>561</v>
      </c>
      <c r="D41" s="47">
        <v>561</v>
      </c>
      <c r="E41" s="15">
        <f t="shared" si="2"/>
        <v>1.34561</v>
      </c>
      <c r="F41" s="15">
        <f t="shared" si="3"/>
        <v>1.34561</v>
      </c>
      <c r="G41" s="179">
        <f t="shared" si="4"/>
        <v>1.34561</v>
      </c>
      <c r="H41" s="179">
        <f t="shared" si="5"/>
        <v>0</v>
      </c>
      <c r="J41" s="18"/>
      <c r="K41" s="15">
        <f t="shared" ref="K41:K64" si="10">B41</f>
        <v>7405</v>
      </c>
      <c r="L41" s="20">
        <f t="shared" si="6"/>
        <v>75.8172799999993</v>
      </c>
      <c r="M41" s="20">
        <f t="shared" si="7"/>
        <v>75.8172799999993</v>
      </c>
      <c r="N41" s="113">
        <f t="shared" si="8"/>
        <v>75.8172799999993</v>
      </c>
      <c r="O41" s="65">
        <f t="shared" si="9"/>
        <v>0</v>
      </c>
      <c r="P41" s="18"/>
      <c r="Q41" s="15"/>
    </row>
    <row r="42" spans="1:18" x14ac:dyDescent="0.25">
      <c r="A42" s="6">
        <v>26</v>
      </c>
      <c r="B42" s="47">
        <f>Data!E34</f>
        <v>7414</v>
      </c>
      <c r="C42" s="47">
        <v>623</v>
      </c>
      <c r="D42" s="47">
        <v>623</v>
      </c>
      <c r="E42" s="15">
        <f t="shared" si="2"/>
        <v>1.34623</v>
      </c>
      <c r="F42" s="15">
        <f t="shared" si="3"/>
        <v>1.34623</v>
      </c>
      <c r="G42" s="179">
        <f t="shared" si="4"/>
        <v>1.34623</v>
      </c>
      <c r="H42" s="179">
        <f t="shared" si="5"/>
        <v>0</v>
      </c>
      <c r="J42" s="18"/>
      <c r="K42" s="15">
        <f t="shared" si="10"/>
        <v>7414</v>
      </c>
      <c r="L42" s="20">
        <f t="shared" si="6"/>
        <v>79.632759999999706</v>
      </c>
      <c r="M42" s="20">
        <f t="shared" si="7"/>
        <v>79.632759999999706</v>
      </c>
      <c r="N42" s="113">
        <f t="shared" si="8"/>
        <v>79.632759999999706</v>
      </c>
      <c r="O42" s="65">
        <f t="shared" si="9"/>
        <v>0</v>
      </c>
      <c r="P42" s="18"/>
      <c r="Q42" s="15"/>
    </row>
    <row r="43" spans="1:18" x14ac:dyDescent="0.25">
      <c r="A43" s="6">
        <v>27</v>
      </c>
      <c r="B43" s="47">
        <f>Data!E35</f>
        <v>7416</v>
      </c>
      <c r="C43" s="47">
        <v>637</v>
      </c>
      <c r="D43" s="47">
        <v>636</v>
      </c>
      <c r="E43" s="15">
        <f t="shared" si="2"/>
        <v>1.3463700000000001</v>
      </c>
      <c r="F43" s="15">
        <f t="shared" si="3"/>
        <v>1.34636</v>
      </c>
      <c r="G43" s="179">
        <f t="shared" si="4"/>
        <v>1.346365</v>
      </c>
      <c r="H43" s="179">
        <f t="shared" si="5"/>
        <v>7.0710678119117998E-6</v>
      </c>
      <c r="J43" s="18"/>
      <c r="K43" s="15">
        <f t="shared" si="10"/>
        <v>7416</v>
      </c>
      <c r="L43" s="20">
        <f t="shared" si="6"/>
        <v>80.494319999999874</v>
      </c>
      <c r="M43" s="20">
        <f t="shared" si="7"/>
        <v>80.432779999999482</v>
      </c>
      <c r="N43" s="113">
        <f t="shared" si="8"/>
        <v>80.463549999999685</v>
      </c>
      <c r="O43" s="65">
        <f t="shared" si="9"/>
        <v>4.3515351314497047E-2</v>
      </c>
      <c r="P43" s="18"/>
      <c r="Q43" s="15"/>
    </row>
    <row r="44" spans="1:18" x14ac:dyDescent="0.25">
      <c r="A44" s="6">
        <v>28</v>
      </c>
      <c r="B44" s="47">
        <f>Data!E36</f>
        <v>7419</v>
      </c>
      <c r="C44" s="47">
        <v>634</v>
      </c>
      <c r="D44" s="47">
        <v>632</v>
      </c>
      <c r="E44" s="15">
        <f t="shared" si="2"/>
        <v>1.3463400000000001</v>
      </c>
      <c r="F44" s="15">
        <f t="shared" si="3"/>
        <v>1.3463200000000002</v>
      </c>
      <c r="G44" s="179">
        <f t="shared" si="4"/>
        <v>1.34633</v>
      </c>
      <c r="H44" s="179">
        <f t="shared" si="5"/>
        <v>1.4142135623666588E-5</v>
      </c>
      <c r="J44" s="18"/>
      <c r="K44" s="15">
        <f t="shared" si="10"/>
        <v>7419</v>
      </c>
      <c r="L44" s="20">
        <f t="shared" si="6"/>
        <v>80.309700000000035</v>
      </c>
      <c r="M44" s="20">
        <f t="shared" si="7"/>
        <v>80.186620000000602</v>
      </c>
      <c r="N44" s="113">
        <f t="shared" si="8"/>
        <v>80.248160000000325</v>
      </c>
      <c r="O44" s="65">
        <f t="shared" si="9"/>
        <v>8.7030702628039483E-2</v>
      </c>
      <c r="P44" s="18"/>
      <c r="Q44" s="15"/>
    </row>
    <row r="45" spans="1:18" x14ac:dyDescent="0.25">
      <c r="A45" s="6">
        <v>29</v>
      </c>
      <c r="B45" s="47">
        <f>Data!E37</f>
        <v>7421</v>
      </c>
      <c r="C45" s="47">
        <v>639</v>
      </c>
      <c r="D45" s="47">
        <v>638</v>
      </c>
      <c r="E45" s="15">
        <f t="shared" si="2"/>
        <v>1.34639</v>
      </c>
      <c r="F45" s="15">
        <f t="shared" si="3"/>
        <v>1.3463800000000001</v>
      </c>
      <c r="G45" s="179">
        <f t="shared" si="4"/>
        <v>1.3463850000000002</v>
      </c>
      <c r="H45" s="179">
        <f t="shared" si="5"/>
        <v>7.0710678117547895E-6</v>
      </c>
      <c r="J45" s="18"/>
      <c r="K45" s="15">
        <f t="shared" si="10"/>
        <v>7421</v>
      </c>
      <c r="L45" s="20">
        <f t="shared" si="6"/>
        <v>80.617399999999321</v>
      </c>
      <c r="M45" s="20">
        <f t="shared" si="7"/>
        <v>80.55586000000028</v>
      </c>
      <c r="N45" s="113">
        <f t="shared" si="8"/>
        <v>80.586629999999801</v>
      </c>
      <c r="O45" s="65">
        <f t="shared" si="9"/>
        <v>4.3515351313542429E-2</v>
      </c>
      <c r="P45" s="18"/>
      <c r="Q45" s="15"/>
    </row>
    <row r="46" spans="1:18" x14ac:dyDescent="0.25">
      <c r="A46" s="6">
        <v>30</v>
      </c>
      <c r="B46" s="47">
        <f>Data!E38</f>
        <v>7424</v>
      </c>
      <c r="C46" s="47">
        <v>640</v>
      </c>
      <c r="D46" s="47">
        <v>640</v>
      </c>
      <c r="E46" s="15">
        <f t="shared" si="2"/>
        <v>1.3464</v>
      </c>
      <c r="F46" s="15">
        <f t="shared" si="3"/>
        <v>1.3464</v>
      </c>
      <c r="G46" s="179">
        <f t="shared" si="4"/>
        <v>1.3464</v>
      </c>
      <c r="H46" s="179">
        <f t="shared" si="5"/>
        <v>0</v>
      </c>
      <c r="J46" s="18"/>
      <c r="K46" s="15">
        <f t="shared" si="10"/>
        <v>7424</v>
      </c>
      <c r="L46" s="20">
        <f t="shared" si="6"/>
        <v>80.678939999999727</v>
      </c>
      <c r="M46" s="20">
        <f t="shared" si="7"/>
        <v>80.678939999999727</v>
      </c>
      <c r="N46" s="113">
        <f t="shared" si="8"/>
        <v>80.678939999999727</v>
      </c>
      <c r="O46" s="65">
        <f t="shared" si="9"/>
        <v>0</v>
      </c>
      <c r="P46" s="18"/>
      <c r="Q46" s="15"/>
    </row>
    <row r="47" spans="1:18" x14ac:dyDescent="0.25">
      <c r="A47" s="6">
        <v>31</v>
      </c>
      <c r="B47" s="47">
        <f>Data!E39</f>
        <v>7436</v>
      </c>
      <c r="C47" s="47">
        <v>641</v>
      </c>
      <c r="D47" s="47">
        <v>641</v>
      </c>
      <c r="E47" s="15">
        <f t="shared" si="2"/>
        <v>1.3464100000000001</v>
      </c>
      <c r="F47" s="15">
        <f t="shared" si="3"/>
        <v>1.3464100000000001</v>
      </c>
      <c r="G47" s="179">
        <f t="shared" si="4"/>
        <v>1.3464100000000001</v>
      </c>
      <c r="H47" s="179">
        <f t="shared" si="5"/>
        <v>0</v>
      </c>
      <c r="J47" s="18"/>
      <c r="K47" s="15">
        <f t="shared" si="10"/>
        <v>7436</v>
      </c>
      <c r="L47" s="20">
        <f t="shared" si="6"/>
        <v>80.740480000000133</v>
      </c>
      <c r="M47" s="20">
        <f t="shared" si="7"/>
        <v>80.740480000000133</v>
      </c>
      <c r="N47" s="113">
        <f t="shared" si="8"/>
        <v>80.740480000000133</v>
      </c>
      <c r="O47" s="65">
        <f t="shared" si="9"/>
        <v>0</v>
      </c>
      <c r="P47" s="18"/>
      <c r="Q47" s="15"/>
    </row>
    <row r="48" spans="1:18" x14ac:dyDescent="0.25">
      <c r="A48" s="6">
        <v>32</v>
      </c>
      <c r="B48" s="47" t="s">
        <v>207</v>
      </c>
      <c r="C48" s="47">
        <v>634</v>
      </c>
      <c r="D48" s="47">
        <v>631</v>
      </c>
      <c r="E48" s="15">
        <f t="shared" si="2"/>
        <v>1.3463400000000001</v>
      </c>
      <c r="F48" s="15">
        <f t="shared" si="3"/>
        <v>1.3463100000000001</v>
      </c>
      <c r="G48" s="179">
        <f t="shared" si="4"/>
        <v>1.3463250000000002</v>
      </c>
      <c r="H48" s="179">
        <f t="shared" si="5"/>
        <v>2.1213203435578389E-5</v>
      </c>
      <c r="J48" s="18"/>
      <c r="K48" s="15" t="str">
        <f t="shared" si="10"/>
        <v>TMC</v>
      </c>
      <c r="L48" s="20">
        <f t="shared" si="6"/>
        <v>80.309700000000035</v>
      </c>
      <c r="M48" s="20">
        <f t="shared" si="7"/>
        <v>80.125080000000196</v>
      </c>
      <c r="N48" s="113">
        <f t="shared" si="8"/>
        <v>80.217390000000108</v>
      </c>
      <c r="O48" s="65">
        <f t="shared" si="9"/>
        <v>0.13054605394254656</v>
      </c>
      <c r="P48" s="18"/>
      <c r="Q48" s="15"/>
    </row>
    <row r="49" spans="1:17" x14ac:dyDescent="0.25">
      <c r="A49" s="6">
        <v>33</v>
      </c>
      <c r="B49" s="47">
        <f>Data!E41</f>
        <v>7439</v>
      </c>
      <c r="C49" s="47">
        <v>565</v>
      </c>
      <c r="D49" s="47">
        <v>561</v>
      </c>
      <c r="E49" s="15">
        <f t="shared" si="2"/>
        <v>1.34565</v>
      </c>
      <c r="F49" s="15">
        <f t="shared" si="3"/>
        <v>1.34561</v>
      </c>
      <c r="G49" s="179">
        <f t="shared" si="4"/>
        <v>1.3456299999999999</v>
      </c>
      <c r="H49" s="179">
        <f t="shared" si="5"/>
        <v>2.8284271247490186E-5</v>
      </c>
      <c r="J49" s="18"/>
      <c r="K49" s="15">
        <f t="shared" si="10"/>
        <v>7439</v>
      </c>
      <c r="L49" s="20">
        <f t="shared" si="6"/>
        <v>76.063439999999545</v>
      </c>
      <c r="M49" s="20">
        <f t="shared" si="7"/>
        <v>75.8172799999993</v>
      </c>
      <c r="N49" s="113">
        <f t="shared" si="8"/>
        <v>75.94035999999943</v>
      </c>
      <c r="O49" s="65">
        <f t="shared" si="9"/>
        <v>0.17406140525705366</v>
      </c>
      <c r="P49" s="18"/>
      <c r="Q49" s="15"/>
    </row>
    <row r="50" spans="1:17" x14ac:dyDescent="0.25">
      <c r="A50" s="6">
        <v>34</v>
      </c>
      <c r="B50" s="47">
        <f>Data!E42</f>
        <v>7442</v>
      </c>
      <c r="C50" s="47">
        <v>567</v>
      </c>
      <c r="D50" s="47">
        <v>565</v>
      </c>
      <c r="E50" s="15">
        <f t="shared" si="2"/>
        <v>1.3456700000000001</v>
      </c>
      <c r="F50" s="15">
        <f t="shared" si="3"/>
        <v>1.34565</v>
      </c>
      <c r="G50" s="179">
        <f t="shared" si="4"/>
        <v>1.3456600000000001</v>
      </c>
      <c r="H50" s="179">
        <f t="shared" si="5"/>
        <v>1.41421356238236E-5</v>
      </c>
      <c r="J50" s="18"/>
      <c r="K50" s="15">
        <f t="shared" si="10"/>
        <v>7442</v>
      </c>
      <c r="L50" s="20">
        <f t="shared" si="6"/>
        <v>76.186520000000357</v>
      </c>
      <c r="M50" s="20">
        <f t="shared" si="7"/>
        <v>76.063439999999545</v>
      </c>
      <c r="N50" s="113">
        <f t="shared" si="8"/>
        <v>76.124979999999951</v>
      </c>
      <c r="O50" s="65">
        <f t="shared" si="9"/>
        <v>8.7030702629014189E-2</v>
      </c>
      <c r="P50" s="18"/>
      <c r="Q50" s="15"/>
    </row>
    <row r="51" spans="1:17" x14ac:dyDescent="0.25">
      <c r="A51" s="6">
        <v>35</v>
      </c>
      <c r="B51" s="47">
        <f>Data!E43</f>
        <v>7443</v>
      </c>
      <c r="C51" s="47">
        <v>563</v>
      </c>
      <c r="D51" s="47">
        <v>564</v>
      </c>
      <c r="E51" s="15">
        <f t="shared" si="2"/>
        <v>1.3456300000000001</v>
      </c>
      <c r="F51" s="15">
        <f t="shared" si="3"/>
        <v>1.3456400000000002</v>
      </c>
      <c r="G51" s="179">
        <f t="shared" si="4"/>
        <v>1.3456350000000001</v>
      </c>
      <c r="H51" s="179">
        <f t="shared" si="5"/>
        <v>7.0710678119117998E-6</v>
      </c>
      <c r="J51" s="18"/>
      <c r="K51" s="15">
        <f t="shared" si="10"/>
        <v>7443</v>
      </c>
      <c r="L51" s="20">
        <f t="shared" si="6"/>
        <v>75.940360000000112</v>
      </c>
      <c r="M51" s="20">
        <f t="shared" si="7"/>
        <v>76.001900000000518</v>
      </c>
      <c r="N51" s="113">
        <f t="shared" si="8"/>
        <v>75.971130000000315</v>
      </c>
      <c r="O51" s="65">
        <f t="shared" si="9"/>
        <v>4.3515351314507095E-2</v>
      </c>
      <c r="P51" s="18"/>
      <c r="Q51" s="15"/>
    </row>
    <row r="52" spans="1:17" x14ac:dyDescent="0.25">
      <c r="A52" s="6">
        <v>36</v>
      </c>
      <c r="B52" s="47">
        <f>Data!E44</f>
        <v>7445</v>
      </c>
      <c r="C52" s="47">
        <v>601</v>
      </c>
      <c r="D52" s="47">
        <v>600</v>
      </c>
      <c r="E52" s="15">
        <f t="shared" si="2"/>
        <v>1.3460100000000002</v>
      </c>
      <c r="F52" s="15">
        <f t="shared" si="3"/>
        <v>1.3460000000000001</v>
      </c>
      <c r="G52" s="179">
        <f t="shared" si="4"/>
        <v>1.3460050000000001</v>
      </c>
      <c r="H52" s="179">
        <f t="shared" si="5"/>
        <v>7.0710678119117998E-6</v>
      </c>
      <c r="J52" s="18"/>
      <c r="K52" s="15">
        <f t="shared" si="10"/>
        <v>7445</v>
      </c>
      <c r="L52" s="20">
        <f t="shared" si="6"/>
        <v>78.278880000000399</v>
      </c>
      <c r="M52" s="20">
        <f t="shared" si="7"/>
        <v>78.217339999999993</v>
      </c>
      <c r="N52" s="113">
        <f t="shared" si="8"/>
        <v>78.248110000000196</v>
      </c>
      <c r="O52" s="65">
        <f t="shared" si="9"/>
        <v>4.3515351314507095E-2</v>
      </c>
      <c r="P52" s="18"/>
      <c r="Q52" s="15"/>
    </row>
    <row r="53" spans="1:17" x14ac:dyDescent="0.25">
      <c r="A53" s="6">
        <v>37</v>
      </c>
      <c r="B53" s="47">
        <f>Data!E45</f>
        <v>7452</v>
      </c>
      <c r="C53" s="47">
        <v>590</v>
      </c>
      <c r="D53" s="47">
        <v>562</v>
      </c>
      <c r="E53" s="15">
        <f t="shared" si="2"/>
        <v>1.3459000000000001</v>
      </c>
      <c r="F53" s="15">
        <f t="shared" si="3"/>
        <v>1.34562</v>
      </c>
      <c r="G53" s="179">
        <f t="shared" si="4"/>
        <v>1.3457600000000001</v>
      </c>
      <c r="H53" s="179">
        <f t="shared" si="5"/>
        <v>1.9798989873227429E-4</v>
      </c>
      <c r="J53" s="18"/>
      <c r="K53" s="15">
        <f t="shared" si="10"/>
        <v>7452</v>
      </c>
      <c r="L53" s="20">
        <f t="shared" si="6"/>
        <v>77.601940000000056</v>
      </c>
      <c r="M53" s="20">
        <f t="shared" si="7"/>
        <v>75.878819999999706</v>
      </c>
      <c r="N53" s="113">
        <f t="shared" si="8"/>
        <v>76.740379999999874</v>
      </c>
      <c r="O53" s="65">
        <f t="shared" si="9"/>
        <v>1.218429836798411</v>
      </c>
      <c r="P53" s="18"/>
      <c r="Q53" s="15"/>
    </row>
    <row r="54" spans="1:17" x14ac:dyDescent="0.25">
      <c r="A54" s="6">
        <v>38</v>
      </c>
      <c r="B54" s="47">
        <f>Data!E46</f>
        <v>7455</v>
      </c>
      <c r="C54" s="47">
        <v>645</v>
      </c>
      <c r="D54" s="47">
        <v>644</v>
      </c>
      <c r="E54" s="15">
        <f t="shared" si="2"/>
        <v>1.3464500000000001</v>
      </c>
      <c r="F54" s="15">
        <f t="shared" si="3"/>
        <v>1.3464400000000001</v>
      </c>
      <c r="G54" s="179">
        <f t="shared" si="4"/>
        <v>1.3464450000000001</v>
      </c>
      <c r="H54" s="179">
        <f t="shared" si="5"/>
        <v>7.0710678119117998E-6</v>
      </c>
      <c r="J54" s="18"/>
      <c r="K54" s="15">
        <f t="shared" si="10"/>
        <v>7455</v>
      </c>
      <c r="L54" s="20">
        <f t="shared" si="6"/>
        <v>80.986640000000378</v>
      </c>
      <c r="M54" s="20">
        <f t="shared" si="7"/>
        <v>80.925099999999972</v>
      </c>
      <c r="N54" s="113">
        <f t="shared" si="8"/>
        <v>80.955870000000175</v>
      </c>
      <c r="O54" s="65">
        <f t="shared" si="9"/>
        <v>4.3515351314507095E-2</v>
      </c>
      <c r="P54" s="18"/>
      <c r="Q54" s="15"/>
    </row>
    <row r="55" spans="1:17" x14ac:dyDescent="0.25">
      <c r="A55" s="6">
        <v>39</v>
      </c>
      <c r="B55" s="47">
        <f>Data!E47</f>
        <v>7458</v>
      </c>
      <c r="C55" s="47">
        <v>624</v>
      </c>
      <c r="D55" s="47">
        <v>625</v>
      </c>
      <c r="E55" s="15">
        <f t="shared" si="2"/>
        <v>1.3462400000000001</v>
      </c>
      <c r="F55" s="15">
        <f t="shared" si="3"/>
        <v>1.3462500000000002</v>
      </c>
      <c r="G55" s="179">
        <f t="shared" si="4"/>
        <v>1.3462450000000001</v>
      </c>
      <c r="H55" s="179">
        <f t="shared" si="5"/>
        <v>7.0710678119117998E-6</v>
      </c>
      <c r="J55" s="18"/>
      <c r="K55" s="15">
        <f t="shared" si="10"/>
        <v>7458</v>
      </c>
      <c r="L55" s="20">
        <f t="shared" si="6"/>
        <v>79.694300000000112</v>
      </c>
      <c r="M55" s="20">
        <f t="shared" si="7"/>
        <v>79.755840000000504</v>
      </c>
      <c r="N55" s="113">
        <f t="shared" si="8"/>
        <v>79.725070000000301</v>
      </c>
      <c r="O55" s="65">
        <f t="shared" si="9"/>
        <v>4.3515351314497047E-2</v>
      </c>
      <c r="P55" s="18"/>
    </row>
    <row r="56" spans="1:17" x14ac:dyDescent="0.25">
      <c r="A56" s="6">
        <v>40</v>
      </c>
      <c r="B56" s="47">
        <f>Data!E48</f>
        <v>7459</v>
      </c>
      <c r="C56" s="47">
        <v>632</v>
      </c>
      <c r="D56" s="47">
        <v>632</v>
      </c>
      <c r="E56" s="15">
        <f t="shared" si="2"/>
        <v>1.3463200000000002</v>
      </c>
      <c r="F56" s="15">
        <f t="shared" si="3"/>
        <v>1.3463200000000002</v>
      </c>
      <c r="G56" s="179">
        <f t="shared" si="4"/>
        <v>1.3463200000000002</v>
      </c>
      <c r="H56" s="179">
        <f t="shared" si="5"/>
        <v>0</v>
      </c>
      <c r="J56" s="18"/>
      <c r="K56" s="15">
        <f t="shared" si="10"/>
        <v>7459</v>
      </c>
      <c r="L56" s="20">
        <f t="shared" si="6"/>
        <v>80.186620000000602</v>
      </c>
      <c r="M56" s="20">
        <f t="shared" si="7"/>
        <v>80.186620000000602</v>
      </c>
      <c r="N56" s="113">
        <f t="shared" si="8"/>
        <v>80.186620000000602</v>
      </c>
      <c r="O56" s="65">
        <f t="shared" si="9"/>
        <v>0</v>
      </c>
      <c r="P56" s="18"/>
    </row>
    <row r="57" spans="1:17" x14ac:dyDescent="0.25">
      <c r="A57" s="6">
        <v>41</v>
      </c>
      <c r="B57" s="47">
        <f>Data!E49</f>
        <v>7464</v>
      </c>
      <c r="C57" s="47">
        <v>634</v>
      </c>
      <c r="D57" s="47">
        <v>636</v>
      </c>
      <c r="E57" s="15">
        <f t="shared" si="2"/>
        <v>1.3463400000000001</v>
      </c>
      <c r="F57" s="15">
        <f t="shared" si="3"/>
        <v>1.34636</v>
      </c>
      <c r="G57" s="179">
        <f t="shared" si="4"/>
        <v>1.3463500000000002</v>
      </c>
      <c r="H57" s="179">
        <f t="shared" si="5"/>
        <v>1.4142135623666588E-5</v>
      </c>
      <c r="J57" s="18"/>
      <c r="K57" s="15">
        <f t="shared" si="10"/>
        <v>7464</v>
      </c>
      <c r="L57" s="20">
        <f t="shared" si="6"/>
        <v>80.309700000000035</v>
      </c>
      <c r="M57" s="20">
        <f t="shared" si="7"/>
        <v>80.432779999999482</v>
      </c>
      <c r="N57" s="113">
        <f t="shared" si="8"/>
        <v>80.371239999999759</v>
      </c>
      <c r="O57" s="65">
        <f t="shared" si="9"/>
        <v>8.7030702628049531E-2</v>
      </c>
      <c r="P57" s="18"/>
    </row>
    <row r="58" spans="1:17" x14ac:dyDescent="0.25">
      <c r="A58" s="6">
        <v>42</v>
      </c>
      <c r="B58" s="47">
        <f>Data!E50</f>
        <v>7466</v>
      </c>
      <c r="C58" s="47">
        <v>578</v>
      </c>
      <c r="D58" s="47">
        <v>575</v>
      </c>
      <c r="E58" s="15">
        <f t="shared" si="2"/>
        <v>1.34578</v>
      </c>
      <c r="F58" s="15">
        <f t="shared" si="3"/>
        <v>1.34575</v>
      </c>
      <c r="G58" s="179">
        <f t="shared" si="4"/>
        <v>1.3457650000000001</v>
      </c>
      <c r="H58" s="179">
        <f t="shared" si="5"/>
        <v>2.1213203435578389E-5</v>
      </c>
      <c r="J58" s="18"/>
      <c r="K58" s="15">
        <f t="shared" si="10"/>
        <v>7466</v>
      </c>
      <c r="L58" s="20">
        <f t="shared" si="6"/>
        <v>76.863459999999321</v>
      </c>
      <c r="M58" s="20">
        <f t="shared" si="7"/>
        <v>76.678839999999482</v>
      </c>
      <c r="N58" s="113">
        <f t="shared" si="8"/>
        <v>76.771149999999409</v>
      </c>
      <c r="O58" s="65">
        <f t="shared" si="9"/>
        <v>0.13054605394254656</v>
      </c>
      <c r="P58" s="18"/>
    </row>
    <row r="59" spans="1:17" x14ac:dyDescent="0.25">
      <c r="A59" s="6">
        <v>43</v>
      </c>
      <c r="B59" s="47">
        <f>Data!E51</f>
        <v>7467</v>
      </c>
      <c r="C59" s="47">
        <v>630</v>
      </c>
      <c r="D59" s="47">
        <v>631</v>
      </c>
      <c r="E59" s="15">
        <f t="shared" si="2"/>
        <v>1.3463000000000001</v>
      </c>
      <c r="F59" s="15">
        <f t="shared" si="3"/>
        <v>1.3463100000000001</v>
      </c>
      <c r="G59" s="179">
        <f t="shared" si="4"/>
        <v>1.3463050000000001</v>
      </c>
      <c r="H59" s="179">
        <f t="shared" si="5"/>
        <v>7.0710678119117998E-6</v>
      </c>
      <c r="J59" s="18"/>
      <c r="K59" s="15">
        <f t="shared" si="10"/>
        <v>7467</v>
      </c>
      <c r="L59" s="20">
        <f t="shared" si="6"/>
        <v>80.06353999999979</v>
      </c>
      <c r="M59" s="20">
        <f t="shared" si="7"/>
        <v>80.125080000000196</v>
      </c>
      <c r="N59" s="113">
        <f t="shared" si="8"/>
        <v>80.094309999999993</v>
      </c>
      <c r="O59" s="65">
        <f t="shared" si="9"/>
        <v>4.3515351314507095E-2</v>
      </c>
    </row>
    <row r="60" spans="1:17" x14ac:dyDescent="0.25">
      <c r="A60" s="6">
        <v>44</v>
      </c>
      <c r="B60" s="47">
        <f>Data!E52</f>
        <v>7471</v>
      </c>
      <c r="C60" s="47">
        <v>581</v>
      </c>
      <c r="D60" s="47">
        <v>578</v>
      </c>
      <c r="E60" s="15">
        <f t="shared" si="2"/>
        <v>1.3458100000000002</v>
      </c>
      <c r="F60" s="15">
        <f t="shared" si="3"/>
        <v>1.34578</v>
      </c>
      <c r="G60" s="179">
        <f t="shared" si="4"/>
        <v>1.3457950000000001</v>
      </c>
      <c r="H60" s="179">
        <f t="shared" si="5"/>
        <v>2.1213203435735399E-5</v>
      </c>
      <c r="J60" s="18"/>
      <c r="K60" s="15">
        <f t="shared" si="10"/>
        <v>7471</v>
      </c>
      <c r="L60" s="20">
        <f t="shared" si="6"/>
        <v>77.048080000000539</v>
      </c>
      <c r="M60" s="20">
        <f t="shared" si="7"/>
        <v>76.863459999999321</v>
      </c>
      <c r="N60" s="113">
        <f t="shared" si="8"/>
        <v>76.95576999999993</v>
      </c>
      <c r="O60" s="65">
        <f t="shared" si="9"/>
        <v>0.13054605394352128</v>
      </c>
    </row>
    <row r="61" spans="1:17" x14ac:dyDescent="0.25">
      <c r="A61" s="6">
        <v>45</v>
      </c>
      <c r="B61" s="47">
        <f>Data!E53</f>
        <v>7472</v>
      </c>
      <c r="C61" s="47">
        <v>643</v>
      </c>
      <c r="D61" s="47">
        <v>646</v>
      </c>
      <c r="E61" s="15">
        <f t="shared" si="2"/>
        <v>1.34643</v>
      </c>
      <c r="F61" s="15">
        <f t="shared" si="3"/>
        <v>1.34646</v>
      </c>
      <c r="G61" s="179">
        <f t="shared" si="4"/>
        <v>1.3464450000000001</v>
      </c>
      <c r="H61" s="179">
        <f t="shared" si="5"/>
        <v>2.1213203435578389E-5</v>
      </c>
      <c r="J61" s="18"/>
      <c r="K61" s="15">
        <f t="shared" si="10"/>
        <v>7472</v>
      </c>
      <c r="L61" s="20">
        <f t="shared" si="6"/>
        <v>80.863559999999566</v>
      </c>
      <c r="M61" s="20">
        <f t="shared" si="7"/>
        <v>81.048179999999405</v>
      </c>
      <c r="N61" s="113">
        <f t="shared" si="8"/>
        <v>80.955869999999493</v>
      </c>
      <c r="O61" s="65">
        <f t="shared" si="9"/>
        <v>0.13054605394254656</v>
      </c>
    </row>
    <row r="62" spans="1:17" x14ac:dyDescent="0.25">
      <c r="A62" s="6">
        <v>46</v>
      </c>
      <c r="B62" s="47">
        <f>Data!E54</f>
        <v>7476</v>
      </c>
      <c r="C62" s="47">
        <v>555</v>
      </c>
      <c r="D62" s="47">
        <v>555</v>
      </c>
      <c r="E62" s="15">
        <f t="shared" si="2"/>
        <v>1.34555</v>
      </c>
      <c r="F62" s="15">
        <f t="shared" si="3"/>
        <v>1.34555</v>
      </c>
      <c r="G62" s="179">
        <f t="shared" si="4"/>
        <v>1.34555</v>
      </c>
      <c r="H62" s="179">
        <f t="shared" si="5"/>
        <v>0</v>
      </c>
      <c r="J62" s="18"/>
      <c r="K62" s="15">
        <f t="shared" si="10"/>
        <v>7476</v>
      </c>
      <c r="L62" s="20">
        <f t="shared" si="6"/>
        <v>75.448039999999622</v>
      </c>
      <c r="M62" s="20">
        <f t="shared" si="7"/>
        <v>75.448039999999622</v>
      </c>
      <c r="N62" s="113">
        <f t="shared" si="8"/>
        <v>75.448039999999622</v>
      </c>
      <c r="O62" s="65">
        <f t="shared" si="9"/>
        <v>0</v>
      </c>
    </row>
    <row r="63" spans="1:17" x14ac:dyDescent="0.25">
      <c r="A63" s="6">
        <v>47</v>
      </c>
      <c r="B63" s="47">
        <f>Data!E55</f>
        <v>7477</v>
      </c>
      <c r="C63" s="47">
        <v>645</v>
      </c>
      <c r="D63" s="47">
        <v>644</v>
      </c>
      <c r="E63" s="15">
        <f t="shared" si="2"/>
        <v>1.3464500000000001</v>
      </c>
      <c r="F63" s="15">
        <f t="shared" si="3"/>
        <v>1.3464400000000001</v>
      </c>
      <c r="G63" s="179">
        <f t="shared" si="4"/>
        <v>1.3464450000000001</v>
      </c>
      <c r="H63" s="179">
        <f t="shared" si="5"/>
        <v>7.0710678119117998E-6</v>
      </c>
      <c r="J63" s="18"/>
      <c r="K63" s="15">
        <f t="shared" si="10"/>
        <v>7477</v>
      </c>
      <c r="L63" s="20">
        <f t="shared" si="6"/>
        <v>80.986640000000378</v>
      </c>
      <c r="M63" s="20">
        <f t="shared" si="7"/>
        <v>80.925099999999972</v>
      </c>
      <c r="N63" s="113">
        <f t="shared" si="8"/>
        <v>80.955870000000175</v>
      </c>
      <c r="O63" s="65">
        <f t="shared" si="9"/>
        <v>4.3515351314507095E-2</v>
      </c>
    </row>
    <row r="64" spans="1:17" x14ac:dyDescent="0.25">
      <c r="A64" s="6">
        <v>48</v>
      </c>
      <c r="B64" s="47" t="s">
        <v>207</v>
      </c>
      <c r="C64" s="47">
        <v>643</v>
      </c>
      <c r="D64" s="47">
        <v>642</v>
      </c>
      <c r="E64" s="15">
        <f t="shared" si="2"/>
        <v>1.34643</v>
      </c>
      <c r="F64" s="15">
        <f t="shared" si="3"/>
        <v>1.3464200000000002</v>
      </c>
      <c r="G64" s="179">
        <f t="shared" si="4"/>
        <v>1.346425</v>
      </c>
      <c r="H64" s="179">
        <f t="shared" si="5"/>
        <v>7.0710678117547895E-6</v>
      </c>
      <c r="J64" s="18"/>
      <c r="K64" s="15" t="str">
        <f t="shared" si="10"/>
        <v>TMC</v>
      </c>
      <c r="L64" s="20">
        <f t="shared" si="6"/>
        <v>80.863559999999566</v>
      </c>
      <c r="M64" s="20">
        <f t="shared" si="7"/>
        <v>80.802020000000525</v>
      </c>
      <c r="N64" s="113">
        <f t="shared" si="8"/>
        <v>80.832790000000045</v>
      </c>
      <c r="O64" s="65">
        <f t="shared" si="9"/>
        <v>4.3515351313542429E-2</v>
      </c>
    </row>
  </sheetData>
  <mergeCells count="3">
    <mergeCell ref="G15:H15"/>
    <mergeCell ref="N15:O15"/>
    <mergeCell ref="K15:M15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zoomScaleNormal="100" workbookViewId="0">
      <selection activeCell="E105" sqref="E105"/>
    </sheetView>
  </sheetViews>
  <sheetFormatPr defaultRowHeight="15" x14ac:dyDescent="0.25"/>
  <cols>
    <col min="1" max="1" width="11.5703125" style="3" customWidth="1"/>
    <col min="2" max="2" width="10.140625" style="3" customWidth="1"/>
    <col min="3" max="3" width="13.85546875" style="3" customWidth="1"/>
    <col min="4" max="4" width="11.140625" style="3" customWidth="1"/>
    <col min="5" max="5" width="10.42578125" style="3" customWidth="1"/>
    <col min="6" max="6" width="10.85546875" style="3" customWidth="1"/>
    <col min="7" max="7" width="11.28515625" style="3" customWidth="1"/>
    <col min="8" max="8" width="10.42578125" style="3" customWidth="1"/>
    <col min="9" max="9" width="10.85546875" style="3" customWidth="1"/>
    <col min="10" max="10" width="11.140625" style="3" customWidth="1"/>
    <col min="11" max="11" width="10.42578125" style="3" customWidth="1"/>
    <col min="12" max="12" width="11.140625" style="3" customWidth="1"/>
    <col min="13" max="13" width="11.42578125" style="3" customWidth="1"/>
    <col min="14" max="14" width="12.140625" style="3" customWidth="1"/>
    <col min="15" max="16" width="9.140625" style="3"/>
    <col min="17" max="17" width="10.7109375" style="3" customWidth="1"/>
    <col min="18" max="18" width="9.140625" style="3"/>
    <col min="19" max="30" width="9.5703125" style="3" bestFit="1" customWidth="1"/>
    <col min="31" max="16384" width="9.140625" style="3"/>
  </cols>
  <sheetData>
    <row r="1" spans="1:15" ht="15.75" x14ac:dyDescent="0.25">
      <c r="A1" s="1" t="s">
        <v>107</v>
      </c>
      <c r="K1" s="2" t="s">
        <v>54</v>
      </c>
    </row>
    <row r="2" spans="1:15" s="31" customFormat="1" x14ac:dyDescent="0.25">
      <c r="K2" s="5" t="s">
        <v>122</v>
      </c>
    </row>
    <row r="3" spans="1:15" x14ac:dyDescent="0.25">
      <c r="A3" s="2" t="s">
        <v>59</v>
      </c>
      <c r="B3" s="4">
        <v>1</v>
      </c>
      <c r="C3" s="6"/>
      <c r="K3" s="2" t="s">
        <v>81</v>
      </c>
    </row>
    <row r="4" spans="1:15" x14ac:dyDescent="0.25">
      <c r="A4" s="2" t="s">
        <v>52</v>
      </c>
      <c r="B4" s="188"/>
      <c r="C4" s="6"/>
      <c r="K4" s="2" t="s">
        <v>123</v>
      </c>
    </row>
    <row r="5" spans="1:15" x14ac:dyDescent="0.25">
      <c r="A5" s="2" t="s">
        <v>5</v>
      </c>
      <c r="B5" s="189"/>
      <c r="C5" s="205" t="s">
        <v>150</v>
      </c>
      <c r="K5" s="2" t="s">
        <v>82</v>
      </c>
    </row>
    <row r="6" spans="1:15" x14ac:dyDescent="0.25">
      <c r="A6" s="2" t="s">
        <v>53</v>
      </c>
      <c r="B6" s="2" t="s">
        <v>10</v>
      </c>
      <c r="K6" s="2" t="s">
        <v>55</v>
      </c>
    </row>
    <row r="7" spans="1:15" x14ac:dyDescent="0.25">
      <c r="B7" s="2" t="s">
        <v>9</v>
      </c>
    </row>
    <row r="8" spans="1:15" x14ac:dyDescent="0.25">
      <c r="A8" s="2"/>
      <c r="B8" s="3" t="s">
        <v>37</v>
      </c>
    </row>
    <row r="9" spans="1:15" x14ac:dyDescent="0.25">
      <c r="A9" s="32"/>
    </row>
    <row r="10" spans="1:15" x14ac:dyDescent="0.25">
      <c r="A10" s="2" t="s">
        <v>23</v>
      </c>
      <c r="B10" s="33" t="s">
        <v>45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5" x14ac:dyDescent="0.25">
      <c r="A11" s="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1:15" ht="15.75" thickBot="1" x14ac:dyDescent="0.3">
      <c r="B12" s="18"/>
      <c r="C12" s="36"/>
      <c r="D12" s="37">
        <v>1</v>
      </c>
      <c r="E12" s="37">
        <v>2</v>
      </c>
      <c r="F12" s="37">
        <v>3</v>
      </c>
      <c r="G12" s="37">
        <v>4</v>
      </c>
      <c r="H12" s="37">
        <v>5</v>
      </c>
      <c r="I12" s="37">
        <v>6</v>
      </c>
      <c r="J12" s="37">
        <v>7</v>
      </c>
      <c r="K12" s="37">
        <v>8</v>
      </c>
      <c r="L12" s="37">
        <v>9</v>
      </c>
      <c r="M12" s="37">
        <v>10</v>
      </c>
      <c r="N12" s="37">
        <v>11</v>
      </c>
      <c r="O12" s="37">
        <v>12</v>
      </c>
    </row>
    <row r="13" spans="1:15" ht="15.75" thickBot="1" x14ac:dyDescent="0.3">
      <c r="B13" s="18"/>
      <c r="C13" s="39"/>
      <c r="D13" s="242" t="s">
        <v>24</v>
      </c>
      <c r="E13" s="235"/>
      <c r="F13" s="235"/>
      <c r="G13" s="235" t="s">
        <v>20</v>
      </c>
      <c r="H13" s="235"/>
      <c r="I13" s="235"/>
      <c r="J13" s="235" t="s">
        <v>20</v>
      </c>
      <c r="K13" s="235"/>
      <c r="L13" s="235"/>
      <c r="M13" s="236" t="s">
        <v>20</v>
      </c>
      <c r="N13" s="237"/>
      <c r="O13" s="238"/>
    </row>
    <row r="14" spans="1:15" x14ac:dyDescent="0.25">
      <c r="B14" s="18"/>
      <c r="C14" s="40" t="s">
        <v>12</v>
      </c>
      <c r="D14" s="41">
        <v>0</v>
      </c>
      <c r="E14" s="42">
        <v>0</v>
      </c>
      <c r="F14" s="43">
        <v>0</v>
      </c>
      <c r="G14" s="17">
        <v>1</v>
      </c>
      <c r="H14" s="17">
        <f t="shared" ref="H14:H21" si="0">G14</f>
        <v>1</v>
      </c>
      <c r="I14" s="17">
        <f t="shared" ref="I14:I21" si="1">G14</f>
        <v>1</v>
      </c>
      <c r="J14" s="44">
        <v>9</v>
      </c>
      <c r="K14" s="17">
        <f t="shared" ref="K14:K21" si="2">J14</f>
        <v>9</v>
      </c>
      <c r="L14" s="45">
        <f t="shared" ref="L14:L21" si="3">J14</f>
        <v>9</v>
      </c>
      <c r="M14" s="17">
        <v>17</v>
      </c>
      <c r="N14" s="17">
        <f t="shared" ref="N14:N21" si="4">M14</f>
        <v>17</v>
      </c>
      <c r="O14" s="46">
        <f t="shared" ref="O14:O21" si="5">M14</f>
        <v>17</v>
      </c>
    </row>
    <row r="15" spans="1:15" x14ac:dyDescent="0.25">
      <c r="B15" s="18"/>
      <c r="C15" s="50" t="s">
        <v>13</v>
      </c>
      <c r="D15" s="51">
        <v>100</v>
      </c>
      <c r="E15" s="52">
        <v>100</v>
      </c>
      <c r="F15" s="53">
        <v>100</v>
      </c>
      <c r="G15" s="30">
        <v>2</v>
      </c>
      <c r="H15" s="30">
        <f t="shared" si="0"/>
        <v>2</v>
      </c>
      <c r="I15" s="30">
        <f t="shared" si="1"/>
        <v>2</v>
      </c>
      <c r="J15" s="54">
        <v>10</v>
      </c>
      <c r="K15" s="30">
        <f t="shared" si="2"/>
        <v>10</v>
      </c>
      <c r="L15" s="55">
        <f t="shared" si="3"/>
        <v>10</v>
      </c>
      <c r="M15" s="30">
        <v>18</v>
      </c>
      <c r="N15" s="30">
        <f t="shared" si="4"/>
        <v>18</v>
      </c>
      <c r="O15" s="56">
        <f t="shared" si="5"/>
        <v>18</v>
      </c>
    </row>
    <row r="16" spans="1:15" x14ac:dyDescent="0.25">
      <c r="B16" s="18"/>
      <c r="C16" s="57" t="s">
        <v>14</v>
      </c>
      <c r="D16" s="58">
        <v>200</v>
      </c>
      <c r="E16" s="47">
        <v>200</v>
      </c>
      <c r="F16" s="48">
        <v>200</v>
      </c>
      <c r="G16" s="15">
        <v>3</v>
      </c>
      <c r="H16" s="15">
        <f t="shared" si="0"/>
        <v>3</v>
      </c>
      <c r="I16" s="15">
        <f t="shared" si="1"/>
        <v>3</v>
      </c>
      <c r="J16" s="24">
        <v>11</v>
      </c>
      <c r="K16" s="15">
        <f t="shared" si="2"/>
        <v>11</v>
      </c>
      <c r="L16" s="59">
        <f t="shared" si="3"/>
        <v>11</v>
      </c>
      <c r="M16" s="15">
        <v>19</v>
      </c>
      <c r="N16" s="15">
        <f t="shared" si="4"/>
        <v>19</v>
      </c>
      <c r="O16" s="60">
        <f t="shared" si="5"/>
        <v>19</v>
      </c>
    </row>
    <row r="17" spans="1:15" x14ac:dyDescent="0.25">
      <c r="B17" s="18"/>
      <c r="C17" s="50" t="s">
        <v>15</v>
      </c>
      <c r="D17" s="51">
        <v>300</v>
      </c>
      <c r="E17" s="52">
        <v>300</v>
      </c>
      <c r="F17" s="53">
        <v>300</v>
      </c>
      <c r="G17" s="30">
        <v>4</v>
      </c>
      <c r="H17" s="30">
        <f t="shared" si="0"/>
        <v>4</v>
      </c>
      <c r="I17" s="30">
        <f t="shared" si="1"/>
        <v>4</v>
      </c>
      <c r="J17" s="54">
        <v>12</v>
      </c>
      <c r="K17" s="30">
        <f t="shared" si="2"/>
        <v>12</v>
      </c>
      <c r="L17" s="55">
        <f t="shared" si="3"/>
        <v>12</v>
      </c>
      <c r="M17" s="30">
        <v>20</v>
      </c>
      <c r="N17" s="30">
        <f t="shared" si="4"/>
        <v>20</v>
      </c>
      <c r="O17" s="56">
        <f t="shared" si="5"/>
        <v>20</v>
      </c>
    </row>
    <row r="18" spans="1:15" x14ac:dyDescent="0.25">
      <c r="B18" s="18"/>
      <c r="C18" s="57" t="s">
        <v>16</v>
      </c>
      <c r="D18" s="58">
        <v>400</v>
      </c>
      <c r="E18" s="47">
        <v>400</v>
      </c>
      <c r="F18" s="48">
        <v>400</v>
      </c>
      <c r="G18" s="15">
        <v>5</v>
      </c>
      <c r="H18" s="15">
        <f t="shared" si="0"/>
        <v>5</v>
      </c>
      <c r="I18" s="15">
        <f t="shared" si="1"/>
        <v>5</v>
      </c>
      <c r="J18" s="24">
        <v>13</v>
      </c>
      <c r="K18" s="15">
        <f t="shared" si="2"/>
        <v>13</v>
      </c>
      <c r="L18" s="59">
        <f t="shared" si="3"/>
        <v>13</v>
      </c>
      <c r="M18" s="15">
        <v>21</v>
      </c>
      <c r="N18" s="15">
        <f t="shared" si="4"/>
        <v>21</v>
      </c>
      <c r="O18" s="60">
        <f t="shared" si="5"/>
        <v>21</v>
      </c>
    </row>
    <row r="19" spans="1:15" x14ac:dyDescent="0.25">
      <c r="B19" s="18"/>
      <c r="C19" s="50" t="s">
        <v>17</v>
      </c>
      <c r="D19" s="61"/>
      <c r="E19" s="62"/>
      <c r="F19" s="63"/>
      <c r="G19" s="30">
        <v>6</v>
      </c>
      <c r="H19" s="30">
        <f t="shared" si="0"/>
        <v>6</v>
      </c>
      <c r="I19" s="30">
        <f t="shared" si="1"/>
        <v>6</v>
      </c>
      <c r="J19" s="54">
        <v>14</v>
      </c>
      <c r="K19" s="30">
        <f t="shared" si="2"/>
        <v>14</v>
      </c>
      <c r="L19" s="55">
        <f t="shared" si="3"/>
        <v>14</v>
      </c>
      <c r="M19" s="30">
        <v>22</v>
      </c>
      <c r="N19" s="30">
        <f t="shared" si="4"/>
        <v>22</v>
      </c>
      <c r="O19" s="56">
        <f t="shared" si="5"/>
        <v>22</v>
      </c>
    </row>
    <row r="20" spans="1:15" x14ac:dyDescent="0.25">
      <c r="B20" s="18"/>
      <c r="C20" s="57" t="s">
        <v>18</v>
      </c>
      <c r="D20" s="64"/>
      <c r="E20" s="65"/>
      <c r="F20" s="66"/>
      <c r="G20" s="15">
        <v>7</v>
      </c>
      <c r="H20" s="15">
        <f t="shared" si="0"/>
        <v>7</v>
      </c>
      <c r="I20" s="15">
        <f t="shared" si="1"/>
        <v>7</v>
      </c>
      <c r="J20" s="24">
        <v>15</v>
      </c>
      <c r="K20" s="15">
        <f t="shared" si="2"/>
        <v>15</v>
      </c>
      <c r="L20" s="59">
        <f t="shared" si="3"/>
        <v>15</v>
      </c>
      <c r="M20" s="15">
        <v>23</v>
      </c>
      <c r="N20" s="15">
        <f t="shared" si="4"/>
        <v>23</v>
      </c>
      <c r="O20" s="60">
        <f t="shared" si="5"/>
        <v>23</v>
      </c>
    </row>
    <row r="21" spans="1:15" ht="15.75" thickBot="1" x14ac:dyDescent="0.3">
      <c r="B21" s="18"/>
      <c r="C21" s="67" t="s">
        <v>19</v>
      </c>
      <c r="D21" s="68"/>
      <c r="E21" s="69"/>
      <c r="F21" s="70"/>
      <c r="G21" s="19">
        <v>8</v>
      </c>
      <c r="H21" s="19">
        <f t="shared" si="0"/>
        <v>8</v>
      </c>
      <c r="I21" s="19">
        <f t="shared" si="1"/>
        <v>8</v>
      </c>
      <c r="J21" s="71">
        <v>16</v>
      </c>
      <c r="K21" s="19">
        <f t="shared" si="2"/>
        <v>16</v>
      </c>
      <c r="L21" s="72">
        <f t="shared" si="3"/>
        <v>16</v>
      </c>
      <c r="M21" s="19">
        <v>24</v>
      </c>
      <c r="N21" s="19">
        <f t="shared" si="4"/>
        <v>24</v>
      </c>
      <c r="O21" s="73">
        <f t="shared" si="5"/>
        <v>24</v>
      </c>
    </row>
    <row r="22" spans="1:15" x14ac:dyDescent="0.25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2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25">
      <c r="A24" s="2" t="s">
        <v>25</v>
      </c>
      <c r="B24" s="38" t="s">
        <v>33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25">
      <c r="B25" s="9" t="s">
        <v>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8"/>
    </row>
    <row r="26" spans="1:15" ht="15.75" thickBot="1" x14ac:dyDescent="0.3"/>
    <row r="27" spans="1:15" ht="15.75" thickBot="1" x14ac:dyDescent="0.3">
      <c r="B27" s="18"/>
      <c r="C27" s="18"/>
      <c r="D27" s="239" t="s">
        <v>9</v>
      </c>
      <c r="E27" s="240"/>
      <c r="F27" s="240"/>
      <c r="G27" s="240"/>
      <c r="H27" s="240"/>
      <c r="I27" s="240"/>
      <c r="J27" s="240"/>
      <c r="K27" s="240"/>
      <c r="L27" s="240"/>
      <c r="M27" s="240"/>
      <c r="N27" s="240"/>
      <c r="O27" s="241"/>
    </row>
    <row r="28" spans="1:15" ht="15.75" thickBot="1" x14ac:dyDescent="0.3">
      <c r="B28" s="74"/>
      <c r="C28" s="18" t="s">
        <v>157</v>
      </c>
      <c r="D28" s="75">
        <v>1</v>
      </c>
      <c r="E28" s="14">
        <v>2</v>
      </c>
      <c r="F28" s="14">
        <v>3</v>
      </c>
      <c r="G28" s="76">
        <v>4</v>
      </c>
      <c r="H28" s="14">
        <v>5</v>
      </c>
      <c r="I28" s="77">
        <v>6</v>
      </c>
      <c r="J28" s="14">
        <v>7</v>
      </c>
      <c r="K28" s="14">
        <v>8</v>
      </c>
      <c r="L28" s="14">
        <v>9</v>
      </c>
      <c r="M28" s="76">
        <v>10</v>
      </c>
      <c r="N28" s="14">
        <v>11</v>
      </c>
      <c r="O28" s="78">
        <v>12</v>
      </c>
    </row>
    <row r="29" spans="1:15" x14ac:dyDescent="0.25">
      <c r="B29" s="18"/>
      <c r="C29" s="18">
        <v>21.3</v>
      </c>
      <c r="D29" s="79">
        <v>45745.14</v>
      </c>
      <c r="E29" s="80">
        <v>52283.656000000003</v>
      </c>
      <c r="F29" s="80">
        <v>48788.366999999998</v>
      </c>
      <c r="G29" s="81">
        <v>60039.031000000003</v>
      </c>
      <c r="H29" s="80">
        <v>57922.199000000001</v>
      </c>
      <c r="I29" s="82">
        <v>56089.019</v>
      </c>
      <c r="J29" s="80">
        <v>66973.210000000006</v>
      </c>
      <c r="K29" s="80">
        <v>65003.781000000003</v>
      </c>
      <c r="L29" s="80">
        <v>65024.671000000002</v>
      </c>
      <c r="M29" s="81">
        <v>55424.476000000002</v>
      </c>
      <c r="N29" s="80">
        <v>52146.675000000003</v>
      </c>
      <c r="O29" s="83">
        <v>50823.362999999998</v>
      </c>
    </row>
    <row r="30" spans="1:15" x14ac:dyDescent="0.25">
      <c r="B30" s="18"/>
      <c r="C30" s="18"/>
      <c r="D30" s="84">
        <v>48468.214</v>
      </c>
      <c r="E30" s="47">
        <v>60856.601000000002</v>
      </c>
      <c r="F30" s="47">
        <v>53248.815999999999</v>
      </c>
      <c r="G30" s="58">
        <v>144905.09299999999</v>
      </c>
      <c r="H30" s="47">
        <v>145605.921</v>
      </c>
      <c r="I30" s="211"/>
      <c r="J30" s="47">
        <v>55753.237999999998</v>
      </c>
      <c r="K30" s="47">
        <v>54116.82</v>
      </c>
      <c r="L30" s="47">
        <v>54239.288999999997</v>
      </c>
      <c r="M30" s="214"/>
      <c r="N30" s="47">
        <v>69882.156000000003</v>
      </c>
      <c r="O30" s="85">
        <v>69985.881999999998</v>
      </c>
    </row>
    <row r="31" spans="1:15" x14ac:dyDescent="0.25">
      <c r="B31" s="18"/>
      <c r="C31" s="18"/>
      <c r="D31" s="86">
        <v>60753.898000000001</v>
      </c>
      <c r="E31" s="52">
        <v>60310.593000000001</v>
      </c>
      <c r="F31" s="52">
        <v>64842.082000000002</v>
      </c>
      <c r="G31" s="51">
        <v>54945.945</v>
      </c>
      <c r="H31" s="52">
        <v>56043.402000000002</v>
      </c>
      <c r="I31" s="53">
        <v>51978.597000000002</v>
      </c>
      <c r="J31" s="52">
        <v>59747.084999999999</v>
      </c>
      <c r="K31" s="52">
        <v>58947.514999999999</v>
      </c>
      <c r="L31" s="52">
        <v>59530.656000000003</v>
      </c>
      <c r="M31" s="51">
        <v>55621.527000000002</v>
      </c>
      <c r="N31" s="52">
        <v>53414.269</v>
      </c>
      <c r="O31" s="87">
        <v>51609.902000000002</v>
      </c>
    </row>
    <row r="32" spans="1:15" x14ac:dyDescent="0.25">
      <c r="B32" s="18"/>
      <c r="C32" s="18"/>
      <c r="D32" s="84">
        <v>67274.085000000006</v>
      </c>
      <c r="E32" s="47">
        <v>68913.710000000006</v>
      </c>
      <c r="F32" s="47">
        <v>72007.320000000007</v>
      </c>
      <c r="G32" s="58">
        <v>102712.59299999999</v>
      </c>
      <c r="H32" s="47">
        <v>101542.671</v>
      </c>
      <c r="I32" s="211"/>
      <c r="J32" s="47">
        <v>53701.605000000003</v>
      </c>
      <c r="K32" s="47">
        <v>54153.285000000003</v>
      </c>
      <c r="L32" s="47">
        <v>54169.398000000001</v>
      </c>
      <c r="M32" s="58">
        <v>65378.527000000002</v>
      </c>
      <c r="N32" s="47">
        <v>61327.324000000001</v>
      </c>
      <c r="O32" s="85">
        <v>61085.483999999997</v>
      </c>
    </row>
    <row r="33" spans="1:15" x14ac:dyDescent="0.25">
      <c r="B33" s="18"/>
      <c r="C33" s="18"/>
      <c r="D33" s="86">
        <v>71754.967999999993</v>
      </c>
      <c r="E33" s="52">
        <v>69927.156000000003</v>
      </c>
      <c r="F33" s="52">
        <v>89696.741999999998</v>
      </c>
      <c r="G33" s="51">
        <v>58781.010999999999</v>
      </c>
      <c r="H33" s="52">
        <v>61303.089</v>
      </c>
      <c r="I33" s="53">
        <v>56121.014999999999</v>
      </c>
      <c r="J33" s="52">
        <v>54536.288999999997</v>
      </c>
      <c r="K33" s="52">
        <v>52967.561999999998</v>
      </c>
      <c r="L33" s="52">
        <v>54536.226000000002</v>
      </c>
      <c r="M33" s="51">
        <v>69792.531000000003</v>
      </c>
      <c r="N33" s="52">
        <v>66088.967999999993</v>
      </c>
      <c r="O33" s="87">
        <v>64434.112999999998</v>
      </c>
    </row>
    <row r="34" spans="1:15" x14ac:dyDescent="0.25">
      <c r="A34" s="2"/>
      <c r="B34" s="18"/>
      <c r="C34" s="18"/>
      <c r="D34" s="84">
        <v>51954.307999999997</v>
      </c>
      <c r="E34" s="47">
        <v>51276.671000000002</v>
      </c>
      <c r="F34" s="47">
        <v>52594.053999999996</v>
      </c>
      <c r="G34" s="58">
        <v>79382.475999999995</v>
      </c>
      <c r="H34" s="47">
        <v>79104.717999999993</v>
      </c>
      <c r="I34" s="48">
        <v>74681.414000000004</v>
      </c>
      <c r="J34" s="47">
        <v>109153.429</v>
      </c>
      <c r="K34" s="47">
        <v>101125.671</v>
      </c>
      <c r="L34" s="47">
        <v>105118.257</v>
      </c>
      <c r="M34" s="58">
        <v>59427.866999999998</v>
      </c>
      <c r="N34" s="47">
        <v>57553.843000000001</v>
      </c>
      <c r="O34" s="85">
        <v>55717.542999999998</v>
      </c>
    </row>
    <row r="35" spans="1:15" x14ac:dyDescent="0.25">
      <c r="A35" s="88"/>
      <c r="B35" s="18"/>
      <c r="C35" s="18"/>
      <c r="D35" s="86">
        <v>49132.256999999998</v>
      </c>
      <c r="E35" s="52">
        <v>52664.597000000002</v>
      </c>
      <c r="F35" s="52">
        <v>50483.457000000002</v>
      </c>
      <c r="G35" s="51">
        <v>58314.010999999999</v>
      </c>
      <c r="H35" s="212"/>
      <c r="I35" s="53">
        <v>57851.406000000003</v>
      </c>
      <c r="J35" s="52">
        <v>53921.035000000003</v>
      </c>
      <c r="K35" s="52">
        <v>51776.699000000001</v>
      </c>
      <c r="L35" s="52">
        <v>54326.502999999997</v>
      </c>
      <c r="M35" s="51">
        <v>84302.514999999999</v>
      </c>
      <c r="N35" s="52">
        <v>79960</v>
      </c>
      <c r="O35" s="87">
        <v>76068.881999999998</v>
      </c>
    </row>
    <row r="36" spans="1:15" ht="15.75" thickBot="1" x14ac:dyDescent="0.3">
      <c r="A36" s="88"/>
      <c r="B36" s="18"/>
      <c r="C36" s="18"/>
      <c r="D36" s="89">
        <v>49606.523000000001</v>
      </c>
      <c r="E36" s="90">
        <v>50930.612999999998</v>
      </c>
      <c r="F36" s="90">
        <v>49174.667999999998</v>
      </c>
      <c r="G36" s="91">
        <v>55615.502999999997</v>
      </c>
      <c r="H36" s="90">
        <v>54847.828000000001</v>
      </c>
      <c r="I36" s="92">
        <v>51490.082000000002</v>
      </c>
      <c r="J36" s="213"/>
      <c r="K36" s="90">
        <v>61019.339</v>
      </c>
      <c r="L36" s="90">
        <v>63439.991999999998</v>
      </c>
      <c r="M36" s="91">
        <v>52850.21</v>
      </c>
      <c r="N36" s="90">
        <v>52406.917999999998</v>
      </c>
      <c r="O36" s="93">
        <v>49735.472000000002</v>
      </c>
    </row>
    <row r="37" spans="1:15" x14ac:dyDescent="0.25">
      <c r="A37" s="32"/>
    </row>
    <row r="38" spans="1:15" x14ac:dyDescent="0.25">
      <c r="A38" s="2" t="s">
        <v>27</v>
      </c>
      <c r="B38" s="33" t="s">
        <v>87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</row>
    <row r="39" spans="1:15" x14ac:dyDescent="0.25">
      <c r="A39" s="2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15" x14ac:dyDescent="0.25">
      <c r="A40" s="34"/>
      <c r="C40" s="243" t="s">
        <v>88</v>
      </c>
      <c r="D40" s="244"/>
      <c r="E40" s="244"/>
      <c r="F40" s="244"/>
      <c r="G40" s="244"/>
      <c r="H40" s="244"/>
      <c r="I40" s="244"/>
      <c r="J40" s="244"/>
      <c r="K40" s="244"/>
      <c r="L40" s="244"/>
      <c r="M40" s="244"/>
      <c r="N40" s="245"/>
      <c r="O40" s="35"/>
    </row>
    <row r="41" spans="1:15" x14ac:dyDescent="0.25">
      <c r="A41" s="35"/>
      <c r="B41" s="38"/>
      <c r="C41" s="248" t="s">
        <v>28</v>
      </c>
      <c r="D41" s="249"/>
      <c r="E41" s="250"/>
      <c r="F41" s="248" t="s">
        <v>29</v>
      </c>
      <c r="G41" s="249"/>
      <c r="H41" s="250"/>
      <c r="I41" s="249" t="s">
        <v>30</v>
      </c>
      <c r="J41" s="249"/>
      <c r="K41" s="249"/>
      <c r="L41" s="248" t="s">
        <v>31</v>
      </c>
      <c r="M41" s="249"/>
      <c r="N41" s="250"/>
      <c r="O41" s="35"/>
    </row>
    <row r="42" spans="1:15" x14ac:dyDescent="0.25">
      <c r="A42" s="35"/>
      <c r="B42" s="38"/>
      <c r="C42" s="115" t="s">
        <v>2</v>
      </c>
      <c r="D42" s="116" t="s">
        <v>4</v>
      </c>
      <c r="E42" s="117" t="s">
        <v>7</v>
      </c>
      <c r="F42" s="118" t="s">
        <v>20</v>
      </c>
      <c r="G42" s="119" t="s">
        <v>4</v>
      </c>
      <c r="H42" s="117" t="s">
        <v>7</v>
      </c>
      <c r="I42" s="118" t="s">
        <v>20</v>
      </c>
      <c r="J42" s="119" t="s">
        <v>4</v>
      </c>
      <c r="K42" s="117" t="s">
        <v>7</v>
      </c>
      <c r="L42" s="118" t="s">
        <v>20</v>
      </c>
      <c r="M42" s="119" t="s">
        <v>4</v>
      </c>
      <c r="N42" s="117" t="s">
        <v>7</v>
      </c>
      <c r="O42" s="35"/>
    </row>
    <row r="43" spans="1:15" x14ac:dyDescent="0.25">
      <c r="A43" s="35"/>
      <c r="B43" s="16"/>
      <c r="C43" s="120">
        <v>0</v>
      </c>
      <c r="D43" s="121">
        <f>AVERAGE(D29:F29)</f>
        <v>48939.054333333333</v>
      </c>
      <c r="E43" s="122">
        <f>STDEV(D29:F29)</f>
        <v>3271.8615305181156</v>
      </c>
      <c r="F43" s="174">
        <f t="shared" ref="F43:F50" si="6">G14</f>
        <v>1</v>
      </c>
      <c r="G43" s="121">
        <f t="shared" ref="G43:G50" si="7">AVERAGE(G29:I29)</f>
        <v>58016.74966666667</v>
      </c>
      <c r="H43" s="122">
        <f t="shared" ref="H43:H50" si="8">STDEV(G29:I29)</f>
        <v>1976.7027018399451</v>
      </c>
      <c r="I43" s="174">
        <f t="shared" ref="I43:I50" si="9">J14</f>
        <v>9</v>
      </c>
      <c r="J43" s="121">
        <f t="shared" ref="J43:J50" si="10">AVERAGE(J29:L29)</f>
        <v>65667.220666666675</v>
      </c>
      <c r="K43" s="122">
        <f t="shared" ref="K43:K50" si="11">STDEV(J29:L29)</f>
        <v>1131.0681686398652</v>
      </c>
      <c r="L43" s="174">
        <f t="shared" ref="L43:L50" si="12">M14</f>
        <v>17</v>
      </c>
      <c r="M43" s="121">
        <f t="shared" ref="M43:M50" si="13">AVERAGE(M29:O29)</f>
        <v>52798.171333333339</v>
      </c>
      <c r="N43" s="122">
        <f t="shared" ref="N43:N50" si="14">STDEV(M29:O29)</f>
        <v>2368.7329553903587</v>
      </c>
      <c r="O43" s="35"/>
    </row>
    <row r="44" spans="1:15" x14ac:dyDescent="0.25">
      <c r="A44" s="35"/>
      <c r="B44" s="16"/>
      <c r="C44" s="120">
        <v>100</v>
      </c>
      <c r="D44" s="121">
        <f>AVERAGE(D30:F30)</f>
        <v>54191.210333333329</v>
      </c>
      <c r="E44" s="122">
        <f>STDEV(D30:F30)</f>
        <v>6247.7286612869439</v>
      </c>
      <c r="F44" s="123">
        <f t="shared" si="6"/>
        <v>2</v>
      </c>
      <c r="G44" s="121">
        <f t="shared" si="7"/>
        <v>145255.50699999998</v>
      </c>
      <c r="H44" s="122">
        <f t="shared" si="8"/>
        <v>495.56023124541184</v>
      </c>
      <c r="I44" s="123">
        <f t="shared" si="9"/>
        <v>10</v>
      </c>
      <c r="J44" s="121">
        <f t="shared" si="10"/>
        <v>54703.115666666657</v>
      </c>
      <c r="K44" s="122">
        <f t="shared" si="11"/>
        <v>911.49182674027986</v>
      </c>
      <c r="L44" s="123">
        <f t="shared" si="12"/>
        <v>18</v>
      </c>
      <c r="M44" s="121">
        <f t="shared" si="13"/>
        <v>69934.019</v>
      </c>
      <c r="N44" s="122">
        <f t="shared" si="14"/>
        <v>73.345357985352365</v>
      </c>
      <c r="O44" s="35"/>
    </row>
    <row r="45" spans="1:15" x14ac:dyDescent="0.25">
      <c r="A45" s="35"/>
      <c r="B45" s="16"/>
      <c r="C45" s="120">
        <v>200</v>
      </c>
      <c r="D45" s="121">
        <f>AVERAGE(D31:F31)</f>
        <v>61968.85766666667</v>
      </c>
      <c r="E45" s="122">
        <f>STDEV(D31:F31)</f>
        <v>2498.137983178739</v>
      </c>
      <c r="F45" s="123">
        <f t="shared" si="6"/>
        <v>3</v>
      </c>
      <c r="G45" s="121">
        <f t="shared" si="7"/>
        <v>54322.648000000008</v>
      </c>
      <c r="H45" s="122">
        <f t="shared" si="8"/>
        <v>2102.8633537781288</v>
      </c>
      <c r="I45" s="123">
        <f t="shared" si="9"/>
        <v>11</v>
      </c>
      <c r="J45" s="121">
        <f t="shared" si="10"/>
        <v>59408.418666666665</v>
      </c>
      <c r="K45" s="122">
        <f t="shared" si="11"/>
        <v>413.56320009199754</v>
      </c>
      <c r="L45" s="123">
        <f t="shared" si="12"/>
        <v>19</v>
      </c>
      <c r="M45" s="121">
        <f t="shared" si="13"/>
        <v>53548.565999999999</v>
      </c>
      <c r="N45" s="122">
        <f t="shared" si="14"/>
        <v>2009.1815618089372</v>
      </c>
      <c r="O45" s="35"/>
    </row>
    <row r="46" spans="1:15" x14ac:dyDescent="0.25">
      <c r="A46" s="35"/>
      <c r="B46" s="16"/>
      <c r="C46" s="120">
        <v>300</v>
      </c>
      <c r="D46" s="121">
        <f>AVERAGE(D32:F32)</f>
        <v>69398.371666666673</v>
      </c>
      <c r="E46" s="122">
        <f>STDEV(D32:F32)</f>
        <v>2403.5496852901406</v>
      </c>
      <c r="F46" s="123">
        <f t="shared" si="6"/>
        <v>4</v>
      </c>
      <c r="G46" s="121">
        <f t="shared" si="7"/>
        <v>102127.632</v>
      </c>
      <c r="H46" s="122">
        <f t="shared" si="8"/>
        <v>827.25977965932202</v>
      </c>
      <c r="I46" s="123">
        <f t="shared" si="9"/>
        <v>12</v>
      </c>
      <c r="J46" s="121">
        <f t="shared" si="10"/>
        <v>54008.095999999998</v>
      </c>
      <c r="K46" s="122">
        <f t="shared" si="11"/>
        <v>265.55123235074564</v>
      </c>
      <c r="L46" s="123">
        <f t="shared" si="12"/>
        <v>20</v>
      </c>
      <c r="M46" s="121">
        <f t="shared" si="13"/>
        <v>62597.111666666664</v>
      </c>
      <c r="N46" s="122">
        <f t="shared" si="14"/>
        <v>2411.8095050762909</v>
      </c>
      <c r="O46" s="35"/>
    </row>
    <row r="47" spans="1:15" x14ac:dyDescent="0.25">
      <c r="A47" s="35"/>
      <c r="B47" s="16"/>
      <c r="C47" s="120">
        <v>400</v>
      </c>
      <c r="D47" s="121">
        <f>AVERAGE(D33:F33)</f>
        <v>77126.288666666675</v>
      </c>
      <c r="E47" s="122">
        <f>STDEV(D33:F33)</f>
        <v>10924.62571125296</v>
      </c>
      <c r="F47" s="123">
        <f t="shared" si="6"/>
        <v>5</v>
      </c>
      <c r="G47" s="121">
        <f t="shared" si="7"/>
        <v>58735.03833333333</v>
      </c>
      <c r="H47" s="122">
        <f t="shared" si="8"/>
        <v>2591.3428661466887</v>
      </c>
      <c r="I47" s="123">
        <f t="shared" si="9"/>
        <v>13</v>
      </c>
      <c r="J47" s="121">
        <f t="shared" si="10"/>
        <v>54013.358999999997</v>
      </c>
      <c r="K47" s="122">
        <f t="shared" si="11"/>
        <v>905.68676974934419</v>
      </c>
      <c r="L47" s="123">
        <f t="shared" si="12"/>
        <v>21</v>
      </c>
      <c r="M47" s="121">
        <f t="shared" si="13"/>
        <v>66771.870666666669</v>
      </c>
      <c r="N47" s="122">
        <f t="shared" si="14"/>
        <v>2743.7069640882482</v>
      </c>
      <c r="O47" s="35"/>
    </row>
    <row r="48" spans="1:15" x14ac:dyDescent="0.25">
      <c r="A48" s="35"/>
      <c r="B48" s="16"/>
      <c r="C48" s="124"/>
      <c r="D48" s="121"/>
      <c r="E48" s="122"/>
      <c r="F48" s="123">
        <f t="shared" si="6"/>
        <v>6</v>
      </c>
      <c r="G48" s="121">
        <f t="shared" si="7"/>
        <v>77722.869333333336</v>
      </c>
      <c r="H48" s="122">
        <f t="shared" si="8"/>
        <v>2637.6363064564653</v>
      </c>
      <c r="I48" s="123">
        <f t="shared" si="9"/>
        <v>14</v>
      </c>
      <c r="J48" s="121">
        <f t="shared" si="10"/>
        <v>105132.45233333333</v>
      </c>
      <c r="K48" s="122">
        <f t="shared" si="11"/>
        <v>4013.8978259613609</v>
      </c>
      <c r="L48" s="123">
        <f t="shared" si="12"/>
        <v>22</v>
      </c>
      <c r="M48" s="121">
        <f t="shared" si="13"/>
        <v>57566.417666666668</v>
      </c>
      <c r="N48" s="122">
        <f t="shared" si="14"/>
        <v>1855.1939623460762</v>
      </c>
      <c r="O48" s="35"/>
    </row>
    <row r="49" spans="1:15" x14ac:dyDescent="0.25">
      <c r="A49" s="35"/>
      <c r="B49" s="16"/>
      <c r="C49" s="124"/>
      <c r="D49" s="121"/>
      <c r="E49" s="122"/>
      <c r="F49" s="123">
        <f t="shared" si="6"/>
        <v>7</v>
      </c>
      <c r="G49" s="121">
        <f t="shared" si="7"/>
        <v>58082.708500000001</v>
      </c>
      <c r="H49" s="122">
        <f t="shared" si="8"/>
        <v>327.11113251079996</v>
      </c>
      <c r="I49" s="123">
        <f t="shared" si="9"/>
        <v>15</v>
      </c>
      <c r="J49" s="121">
        <f t="shared" si="10"/>
        <v>53341.412333333334</v>
      </c>
      <c r="K49" s="122">
        <f t="shared" si="11"/>
        <v>1370.1631057612562</v>
      </c>
      <c r="L49" s="123">
        <f t="shared" si="12"/>
        <v>23</v>
      </c>
      <c r="M49" s="121">
        <f t="shared" si="13"/>
        <v>80110.465666666671</v>
      </c>
      <c r="N49" s="122">
        <f t="shared" si="14"/>
        <v>4118.8782492696164</v>
      </c>
      <c r="O49" s="35"/>
    </row>
    <row r="50" spans="1:15" x14ac:dyDescent="0.25">
      <c r="A50" s="35"/>
      <c r="B50" s="16"/>
      <c r="C50" s="125"/>
      <c r="D50" s="126"/>
      <c r="E50" s="127"/>
      <c r="F50" s="128">
        <f t="shared" si="6"/>
        <v>8</v>
      </c>
      <c r="G50" s="126">
        <f t="shared" si="7"/>
        <v>53984.470999999998</v>
      </c>
      <c r="H50" s="127">
        <f t="shared" si="8"/>
        <v>2194.040471116472</v>
      </c>
      <c r="I50" s="128">
        <f t="shared" si="9"/>
        <v>16</v>
      </c>
      <c r="J50" s="126">
        <f t="shared" si="10"/>
        <v>62229.665500000003</v>
      </c>
      <c r="K50" s="127">
        <f t="shared" si="11"/>
        <v>1711.6601511995586</v>
      </c>
      <c r="L50" s="128">
        <f t="shared" si="12"/>
        <v>24</v>
      </c>
      <c r="M50" s="126">
        <f t="shared" si="13"/>
        <v>51664.200000000004</v>
      </c>
      <c r="N50" s="127">
        <f t="shared" si="14"/>
        <v>1684.9690569277509</v>
      </c>
      <c r="O50" s="35"/>
    </row>
    <row r="51" spans="1:15" x14ac:dyDescent="0.25">
      <c r="A51" s="38"/>
      <c r="M51" s="47"/>
      <c r="N51" s="47"/>
      <c r="O51" s="35"/>
    </row>
    <row r="52" spans="1:15" x14ac:dyDescent="0.25">
      <c r="A52" s="2" t="s">
        <v>32</v>
      </c>
      <c r="B52" s="247" t="s">
        <v>91</v>
      </c>
      <c r="C52" s="247"/>
      <c r="D52" s="247"/>
      <c r="E52" s="247"/>
      <c r="F52" s="247"/>
      <c r="G52" s="247"/>
      <c r="H52" s="247"/>
      <c r="I52" s="247"/>
      <c r="J52" s="247"/>
      <c r="K52" s="247"/>
      <c r="L52" s="247"/>
      <c r="M52" s="247"/>
      <c r="N52" s="247"/>
    </row>
    <row r="53" spans="1:15" x14ac:dyDescent="0.25">
      <c r="B53" s="10" t="s">
        <v>127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5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5" x14ac:dyDescent="0.25">
      <c r="B55" s="16"/>
      <c r="C55" s="133" t="s">
        <v>126</v>
      </c>
      <c r="D55" s="251" t="s">
        <v>125</v>
      </c>
      <c r="E55" s="251"/>
      <c r="F55" s="133" t="s">
        <v>20</v>
      </c>
      <c r="G55" s="134" t="s">
        <v>125</v>
      </c>
      <c r="H55" s="135"/>
      <c r="I55" s="136" t="s">
        <v>20</v>
      </c>
      <c r="J55" s="134" t="s">
        <v>125</v>
      </c>
      <c r="K55" s="136"/>
      <c r="L55" s="133" t="s">
        <v>20</v>
      </c>
      <c r="M55" s="134" t="s">
        <v>125</v>
      </c>
      <c r="N55" s="135"/>
    </row>
    <row r="56" spans="1:15" x14ac:dyDescent="0.25">
      <c r="B56" s="16"/>
      <c r="C56" s="120">
        <v>0</v>
      </c>
      <c r="D56" s="121">
        <f>(D43-$D$43)</f>
        <v>0</v>
      </c>
      <c r="E56" s="129"/>
      <c r="F56" s="174">
        <f>F43</f>
        <v>1</v>
      </c>
      <c r="G56" s="121">
        <f>(G43-$D$43)</f>
        <v>9077.6953333333367</v>
      </c>
      <c r="H56" s="130"/>
      <c r="I56" s="174">
        <f>I43</f>
        <v>9</v>
      </c>
      <c r="J56" s="121">
        <f>(J43-$D$43)</f>
        <v>16728.166333333342</v>
      </c>
      <c r="K56" s="129"/>
      <c r="L56" s="174">
        <f>L43</f>
        <v>17</v>
      </c>
      <c r="M56" s="121">
        <f>(M43-$D$43)</f>
        <v>3859.1170000000056</v>
      </c>
      <c r="N56" s="130"/>
    </row>
    <row r="57" spans="1:15" x14ac:dyDescent="0.25">
      <c r="B57" s="16"/>
      <c r="C57" s="120">
        <v>100</v>
      </c>
      <c r="D57" s="121">
        <f>(D44-$D$43)</f>
        <v>5252.1559999999954</v>
      </c>
      <c r="E57" s="129"/>
      <c r="F57" s="123">
        <f t="shared" ref="F57:F63" si="15">F44</f>
        <v>2</v>
      </c>
      <c r="G57" s="121">
        <f t="shared" ref="G57:G63" si="16">(G44-$D$43)</f>
        <v>96316.45266666665</v>
      </c>
      <c r="H57" s="130"/>
      <c r="I57" s="123">
        <f t="shared" ref="I57:I63" si="17">I44</f>
        <v>10</v>
      </c>
      <c r="J57" s="121">
        <f t="shared" ref="J57:J63" si="18">(J44-$D$43)</f>
        <v>5764.061333333324</v>
      </c>
      <c r="K57" s="129"/>
      <c r="L57" s="123">
        <f t="shared" ref="L57:L63" si="19">L44</f>
        <v>18</v>
      </c>
      <c r="M57" s="121">
        <f t="shared" ref="M57:M63" si="20">(M44-$D$43)</f>
        <v>20994.964666666667</v>
      </c>
      <c r="N57" s="130"/>
    </row>
    <row r="58" spans="1:15" x14ac:dyDescent="0.25">
      <c r="B58" s="16"/>
      <c r="C58" s="120">
        <v>200</v>
      </c>
      <c r="D58" s="121">
        <f>(D45-$D$43)</f>
        <v>13029.803333333337</v>
      </c>
      <c r="E58" s="129"/>
      <c r="F58" s="123">
        <f t="shared" si="15"/>
        <v>3</v>
      </c>
      <c r="G58" s="121">
        <f t="shared" si="16"/>
        <v>5383.5936666666748</v>
      </c>
      <c r="H58" s="130"/>
      <c r="I58" s="123">
        <f t="shared" si="17"/>
        <v>11</v>
      </c>
      <c r="J58" s="121">
        <f t="shared" si="18"/>
        <v>10469.364333333331</v>
      </c>
      <c r="K58" s="129"/>
      <c r="L58" s="123">
        <f t="shared" si="19"/>
        <v>19</v>
      </c>
      <c r="M58" s="121">
        <f t="shared" si="20"/>
        <v>4609.5116666666654</v>
      </c>
      <c r="N58" s="130"/>
    </row>
    <row r="59" spans="1:15" x14ac:dyDescent="0.25">
      <c r="B59" s="16"/>
      <c r="C59" s="120">
        <v>300</v>
      </c>
      <c r="D59" s="121">
        <f>(D46-$D$43)</f>
        <v>20459.31733333334</v>
      </c>
      <c r="E59" s="129"/>
      <c r="F59" s="123">
        <f t="shared" si="15"/>
        <v>4</v>
      </c>
      <c r="G59" s="121">
        <f t="shared" si="16"/>
        <v>53188.577666666664</v>
      </c>
      <c r="H59" s="130"/>
      <c r="I59" s="123">
        <f t="shared" si="17"/>
        <v>12</v>
      </c>
      <c r="J59" s="121">
        <f t="shared" si="18"/>
        <v>5069.0416666666642</v>
      </c>
      <c r="K59" s="129"/>
      <c r="L59" s="123">
        <f t="shared" si="19"/>
        <v>20</v>
      </c>
      <c r="M59" s="121">
        <f t="shared" si="20"/>
        <v>13658.05733333333</v>
      </c>
      <c r="N59" s="130"/>
    </row>
    <row r="60" spans="1:15" x14ac:dyDescent="0.25">
      <c r="A60" s="6"/>
      <c r="B60" s="16"/>
      <c r="C60" s="120">
        <v>400</v>
      </c>
      <c r="D60" s="121">
        <f>(D47-$D$43)</f>
        <v>28187.234333333341</v>
      </c>
      <c r="E60" s="129"/>
      <c r="F60" s="123">
        <f t="shared" si="15"/>
        <v>5</v>
      </c>
      <c r="G60" s="121">
        <f t="shared" si="16"/>
        <v>9795.9839999999967</v>
      </c>
      <c r="H60" s="130"/>
      <c r="I60" s="123">
        <f t="shared" si="17"/>
        <v>13</v>
      </c>
      <c r="J60" s="121">
        <f t="shared" si="18"/>
        <v>5074.3046666666633</v>
      </c>
      <c r="K60" s="129"/>
      <c r="L60" s="123">
        <f t="shared" si="19"/>
        <v>21</v>
      </c>
      <c r="M60" s="121">
        <f t="shared" si="20"/>
        <v>17832.816333333336</v>
      </c>
      <c r="N60" s="130"/>
    </row>
    <row r="61" spans="1:15" x14ac:dyDescent="0.25">
      <c r="A61" s="6"/>
      <c r="B61" s="16"/>
      <c r="C61" s="124"/>
      <c r="D61" s="129"/>
      <c r="E61" s="129"/>
      <c r="F61" s="123">
        <f t="shared" si="15"/>
        <v>6</v>
      </c>
      <c r="G61" s="121">
        <f t="shared" si="16"/>
        <v>28783.815000000002</v>
      </c>
      <c r="H61" s="130"/>
      <c r="I61" s="123">
        <f t="shared" si="17"/>
        <v>14</v>
      </c>
      <c r="J61" s="121">
        <f t="shared" si="18"/>
        <v>56193.398000000001</v>
      </c>
      <c r="K61" s="129"/>
      <c r="L61" s="123">
        <f t="shared" si="19"/>
        <v>22</v>
      </c>
      <c r="M61" s="121">
        <f t="shared" si="20"/>
        <v>8627.3633333333346</v>
      </c>
      <c r="N61" s="130"/>
    </row>
    <row r="62" spans="1:15" x14ac:dyDescent="0.25">
      <c r="A62" s="6"/>
      <c r="B62" s="16"/>
      <c r="C62" s="124"/>
      <c r="D62" s="129"/>
      <c r="E62" s="129"/>
      <c r="F62" s="123">
        <f t="shared" si="15"/>
        <v>7</v>
      </c>
      <c r="G62" s="121">
        <f t="shared" si="16"/>
        <v>9143.6541666666672</v>
      </c>
      <c r="H62" s="130"/>
      <c r="I62" s="123">
        <f t="shared" si="17"/>
        <v>15</v>
      </c>
      <c r="J62" s="121">
        <f t="shared" si="18"/>
        <v>4402.3580000000002</v>
      </c>
      <c r="K62" s="129"/>
      <c r="L62" s="123">
        <f t="shared" si="19"/>
        <v>23</v>
      </c>
      <c r="M62" s="121">
        <f t="shared" si="20"/>
        <v>31171.411333333337</v>
      </c>
      <c r="N62" s="130"/>
    </row>
    <row r="63" spans="1:15" x14ac:dyDescent="0.25">
      <c r="A63" s="6"/>
      <c r="B63" s="16"/>
      <c r="C63" s="125"/>
      <c r="D63" s="131"/>
      <c r="E63" s="131"/>
      <c r="F63" s="128">
        <f t="shared" si="15"/>
        <v>8</v>
      </c>
      <c r="G63" s="126">
        <f t="shared" si="16"/>
        <v>5045.4166666666642</v>
      </c>
      <c r="H63" s="132"/>
      <c r="I63" s="128">
        <f t="shared" si="17"/>
        <v>16</v>
      </c>
      <c r="J63" s="126">
        <f t="shared" si="18"/>
        <v>13290.611166666669</v>
      </c>
      <c r="K63" s="131"/>
      <c r="L63" s="128">
        <f t="shared" si="19"/>
        <v>24</v>
      </c>
      <c r="M63" s="126">
        <f t="shared" si="20"/>
        <v>2725.1456666666709</v>
      </c>
      <c r="N63" s="132"/>
    </row>
    <row r="64" spans="1:15" x14ac:dyDescent="0.25">
      <c r="A64" s="94"/>
    </row>
    <row r="65" spans="1:16" x14ac:dyDescent="0.25">
      <c r="A65" s="95" t="s">
        <v>56</v>
      </c>
      <c r="B65" s="246" t="s">
        <v>47</v>
      </c>
      <c r="C65" s="246"/>
      <c r="D65" s="246"/>
      <c r="E65" s="246"/>
      <c r="F65" s="246"/>
      <c r="G65" s="246"/>
      <c r="H65" s="246"/>
      <c r="I65" s="246"/>
      <c r="J65" s="246"/>
      <c r="K65" s="246"/>
      <c r="L65" s="246"/>
      <c r="M65" s="246"/>
      <c r="N65" s="246"/>
      <c r="P65" s="88"/>
    </row>
    <row r="66" spans="1:16" x14ac:dyDescent="0.25">
      <c r="A66" s="94"/>
      <c r="B66" s="97"/>
      <c r="C66" s="16"/>
      <c r="D66" s="16"/>
      <c r="E66" s="16"/>
      <c r="F66" s="16"/>
      <c r="G66" s="16"/>
      <c r="H66" s="16"/>
      <c r="I66" s="16"/>
      <c r="J66" s="18"/>
      <c r="K66" s="18"/>
      <c r="L66" s="18"/>
      <c r="M66" s="18"/>
      <c r="N66" s="18"/>
      <c r="P66" s="88"/>
    </row>
    <row r="67" spans="1:16" x14ac:dyDescent="0.25">
      <c r="A67" s="94"/>
      <c r="B67" s="23"/>
      <c r="C67" s="26"/>
      <c r="D67" s="26"/>
      <c r="E67" s="26"/>
      <c r="F67" s="26"/>
      <c r="G67" s="26"/>
      <c r="H67" s="175"/>
      <c r="I67" s="16"/>
      <c r="J67" s="18"/>
      <c r="K67" s="38"/>
      <c r="L67" s="97"/>
      <c r="M67" s="16"/>
      <c r="N67" s="18"/>
      <c r="P67" s="88"/>
    </row>
    <row r="68" spans="1:16" x14ac:dyDescent="0.25">
      <c r="A68" s="94"/>
      <c r="B68" s="96"/>
      <c r="C68" s="16"/>
      <c r="D68" s="16"/>
      <c r="E68" s="16"/>
      <c r="F68" s="16"/>
      <c r="G68" s="16"/>
      <c r="H68" s="176"/>
      <c r="I68" s="16"/>
      <c r="J68" s="38" t="s">
        <v>65</v>
      </c>
      <c r="K68" s="38" t="s">
        <v>66</v>
      </c>
      <c r="L68" s="38"/>
      <c r="M68" s="16"/>
      <c r="N68" s="18"/>
      <c r="P68" s="88"/>
    </row>
    <row r="69" spans="1:16" ht="15.75" thickBot="1" x14ac:dyDescent="0.3">
      <c r="A69" s="94"/>
      <c r="B69" s="96"/>
      <c r="C69" s="16"/>
      <c r="D69" s="35"/>
      <c r="E69" s="35"/>
      <c r="F69" s="35"/>
      <c r="G69" s="16"/>
      <c r="H69" s="176"/>
      <c r="I69" s="16"/>
      <c r="J69" s="18"/>
      <c r="K69" s="18"/>
      <c r="L69" s="18"/>
      <c r="M69" s="18"/>
      <c r="N69" s="18"/>
    </row>
    <row r="70" spans="1:16" ht="15.75" thickBot="1" x14ac:dyDescent="0.3">
      <c r="A70" s="94"/>
      <c r="B70" s="96"/>
      <c r="C70" s="16"/>
      <c r="D70" s="35"/>
      <c r="E70" s="35"/>
      <c r="F70" s="35"/>
      <c r="G70" s="35"/>
      <c r="H70" s="177"/>
      <c r="I70" s="35"/>
      <c r="J70" s="16"/>
      <c r="K70" s="38" t="s">
        <v>63</v>
      </c>
      <c r="L70" s="99">
        <v>71.581999999999994</v>
      </c>
      <c r="M70" s="18"/>
      <c r="N70" s="18"/>
    </row>
    <row r="71" spans="1:16" ht="15.75" thickBot="1" x14ac:dyDescent="0.3">
      <c r="A71" s="94"/>
      <c r="B71" s="96"/>
      <c r="C71" s="16"/>
      <c r="D71" s="35"/>
      <c r="E71" s="35"/>
      <c r="F71" s="35"/>
      <c r="G71" s="35"/>
      <c r="H71" s="177"/>
      <c r="I71" s="35"/>
      <c r="J71" s="16"/>
      <c r="K71" s="38" t="s">
        <v>64</v>
      </c>
      <c r="L71" s="99">
        <v>-930.62</v>
      </c>
      <c r="M71" s="18"/>
      <c r="N71" s="18"/>
    </row>
    <row r="72" spans="1:16" x14ac:dyDescent="0.25">
      <c r="A72" s="94"/>
      <c r="B72" s="96"/>
      <c r="C72" s="16"/>
      <c r="D72" s="16"/>
      <c r="E72" s="16"/>
      <c r="F72" s="100"/>
      <c r="G72" s="35"/>
      <c r="H72" s="177"/>
      <c r="I72" s="35"/>
      <c r="J72" s="16"/>
      <c r="K72" s="18"/>
      <c r="L72" s="18"/>
      <c r="M72" s="18"/>
      <c r="N72" s="18"/>
    </row>
    <row r="73" spans="1:16" x14ac:dyDescent="0.25">
      <c r="A73" s="94"/>
      <c r="B73" s="96"/>
      <c r="C73" s="16"/>
      <c r="D73" s="100"/>
      <c r="E73" s="16" t="s">
        <v>36</v>
      </c>
      <c r="F73" s="101"/>
      <c r="G73" s="16"/>
      <c r="H73" s="176"/>
      <c r="I73" s="16"/>
      <c r="J73" s="97" t="s">
        <v>124</v>
      </c>
      <c r="K73" s="2" t="s">
        <v>111</v>
      </c>
      <c r="L73" s="18"/>
      <c r="M73" s="18"/>
      <c r="N73" s="18"/>
    </row>
    <row r="74" spans="1:16" x14ac:dyDescent="0.25">
      <c r="A74" s="94"/>
      <c r="B74" s="96"/>
      <c r="C74" s="16"/>
      <c r="D74" s="100"/>
      <c r="E74" s="16"/>
      <c r="F74" s="101"/>
      <c r="G74" s="16"/>
      <c r="H74" s="176"/>
      <c r="I74" s="16"/>
      <c r="K74" s="97" t="s">
        <v>109</v>
      </c>
      <c r="L74" s="18"/>
      <c r="M74" s="18"/>
      <c r="N74" s="18"/>
    </row>
    <row r="75" spans="1:16" x14ac:dyDescent="0.25">
      <c r="A75" s="94"/>
      <c r="B75" s="96"/>
      <c r="C75" s="16"/>
      <c r="D75" s="16" t="s">
        <v>35</v>
      </c>
      <c r="E75" s="16"/>
      <c r="F75" s="101"/>
      <c r="G75" s="16"/>
      <c r="H75" s="176"/>
      <c r="I75" s="16"/>
      <c r="K75" s="97" t="s">
        <v>110</v>
      </c>
      <c r="L75" s="18"/>
      <c r="M75" s="18"/>
      <c r="N75" s="18"/>
    </row>
    <row r="76" spans="1:16" x14ac:dyDescent="0.25">
      <c r="A76" s="94"/>
      <c r="B76" s="96"/>
      <c r="C76" s="16"/>
      <c r="D76" s="16"/>
      <c r="E76" s="16"/>
      <c r="F76" s="16"/>
      <c r="G76" s="16"/>
      <c r="H76" s="176"/>
      <c r="I76" s="16"/>
      <c r="J76" s="18"/>
      <c r="K76" s="18"/>
      <c r="L76" s="18"/>
      <c r="M76" s="18"/>
      <c r="N76" s="18"/>
    </row>
    <row r="77" spans="1:16" x14ac:dyDescent="0.25">
      <c r="A77" s="94"/>
      <c r="B77" s="96"/>
      <c r="C77" s="16"/>
      <c r="D77" s="16"/>
      <c r="E77" s="16"/>
      <c r="F77" s="16"/>
      <c r="G77" s="16"/>
      <c r="H77" s="176"/>
      <c r="I77" s="16"/>
      <c r="J77" s="18"/>
      <c r="K77" s="18"/>
      <c r="L77" s="18"/>
      <c r="M77" s="18"/>
      <c r="N77" s="18"/>
    </row>
    <row r="78" spans="1:16" x14ac:dyDescent="0.25">
      <c r="A78" s="94"/>
      <c r="B78" s="96"/>
      <c r="C78" s="16"/>
      <c r="D78" s="16"/>
      <c r="E78" s="16"/>
      <c r="F78" s="16"/>
      <c r="G78" s="16"/>
      <c r="H78" s="176"/>
      <c r="I78" s="16"/>
      <c r="J78" s="18"/>
      <c r="K78" s="18"/>
      <c r="L78" s="18"/>
      <c r="M78" s="18"/>
      <c r="N78" s="18"/>
    </row>
    <row r="79" spans="1:16" x14ac:dyDescent="0.25">
      <c r="A79" s="94"/>
      <c r="B79" s="96"/>
      <c r="C79" s="16"/>
      <c r="D79" s="16"/>
      <c r="E79" s="16"/>
      <c r="F79" s="16"/>
      <c r="G79" s="16"/>
      <c r="H79" s="176"/>
      <c r="I79" s="16"/>
      <c r="J79" s="18"/>
      <c r="K79" s="18"/>
      <c r="L79" s="18"/>
      <c r="M79" s="18"/>
      <c r="N79" s="18"/>
    </row>
    <row r="80" spans="1:16" x14ac:dyDescent="0.25">
      <c r="A80" s="94"/>
      <c r="B80" s="96"/>
      <c r="C80" s="16"/>
      <c r="D80" s="16"/>
      <c r="E80" s="16"/>
      <c r="F80" s="16"/>
      <c r="G80" s="16"/>
      <c r="H80" s="176"/>
      <c r="I80" s="16"/>
      <c r="J80" s="18"/>
      <c r="K80" s="18"/>
      <c r="L80" s="18"/>
      <c r="M80" s="18"/>
      <c r="N80" s="18"/>
    </row>
    <row r="81" spans="1:16" x14ac:dyDescent="0.25">
      <c r="B81" s="96"/>
      <c r="C81" s="16"/>
      <c r="D81" s="16"/>
      <c r="E81" s="16"/>
      <c r="F81" s="16"/>
      <c r="G81" s="16"/>
      <c r="H81" s="176"/>
      <c r="I81" s="16"/>
      <c r="J81" s="18"/>
      <c r="K81" s="18"/>
      <c r="L81" s="18"/>
      <c r="M81" s="18"/>
      <c r="N81" s="18"/>
      <c r="P81" s="88"/>
    </row>
    <row r="82" spans="1:16" x14ac:dyDescent="0.25">
      <c r="A82" s="94"/>
      <c r="B82" s="104"/>
      <c r="C82" s="105"/>
      <c r="D82" s="105"/>
      <c r="E82" s="105"/>
      <c r="F82" s="105"/>
      <c r="G82" s="105"/>
      <c r="H82" s="178"/>
      <c r="I82" s="16"/>
      <c r="J82" s="18"/>
      <c r="K82" s="18"/>
      <c r="L82" s="18"/>
      <c r="M82" s="18"/>
      <c r="N82" s="18"/>
      <c r="P82" s="88"/>
    </row>
    <row r="83" spans="1:16" s="18" customFormat="1" x14ac:dyDescent="0.25">
      <c r="A83" s="102"/>
      <c r="B83" s="16"/>
      <c r="C83" s="16"/>
      <c r="D83" s="16"/>
      <c r="E83" s="16"/>
      <c r="F83" s="16"/>
      <c r="G83" s="16"/>
      <c r="H83" s="16"/>
      <c r="I83" s="16"/>
      <c r="P83" s="103"/>
    </row>
    <row r="84" spans="1:16" x14ac:dyDescent="0.25">
      <c r="A84" s="2" t="s">
        <v>34</v>
      </c>
      <c r="B84" s="106" t="s">
        <v>48</v>
      </c>
      <c r="C84" s="35"/>
      <c r="D84" s="35"/>
      <c r="E84" s="35"/>
      <c r="F84" s="35"/>
      <c r="G84" s="16"/>
      <c r="H84" s="35"/>
      <c r="I84" s="35"/>
      <c r="J84" s="35"/>
      <c r="K84" s="16"/>
      <c r="L84" s="35"/>
      <c r="M84" s="35"/>
      <c r="N84" s="35"/>
      <c r="O84" s="16"/>
    </row>
    <row r="85" spans="1:16" x14ac:dyDescent="0.25">
      <c r="A85" s="2"/>
      <c r="B85" s="161" t="s">
        <v>62</v>
      </c>
      <c r="C85" s="35"/>
      <c r="D85" s="35"/>
      <c r="E85" s="35"/>
      <c r="F85" s="35"/>
      <c r="G85" s="16"/>
      <c r="H85" s="35"/>
      <c r="I85" s="35"/>
      <c r="J85" s="35"/>
      <c r="K85" s="16"/>
      <c r="L85" s="35"/>
      <c r="M85" s="35"/>
      <c r="N85" s="35"/>
      <c r="O85" s="16"/>
    </row>
    <row r="86" spans="1:16" x14ac:dyDescent="0.25">
      <c r="A86" s="2"/>
      <c r="B86" s="106"/>
      <c r="C86" s="35"/>
      <c r="D86" s="35"/>
      <c r="E86" s="35"/>
      <c r="F86" s="35"/>
      <c r="G86" s="16"/>
      <c r="H86" s="35"/>
      <c r="I86" s="35"/>
      <c r="J86" s="35"/>
      <c r="K86" s="16"/>
      <c r="L86" s="35"/>
      <c r="M86" s="35"/>
      <c r="N86" s="35"/>
      <c r="O86" s="16"/>
    </row>
    <row r="87" spans="1:16" x14ac:dyDescent="0.25">
      <c r="A87" s="94"/>
      <c r="B87" s="234" t="s">
        <v>38</v>
      </c>
      <c r="C87" s="234"/>
      <c r="D87" s="234"/>
      <c r="E87" s="234"/>
      <c r="F87" s="234"/>
      <c r="G87" s="234"/>
      <c r="H87" s="234"/>
      <c r="I87" s="234"/>
      <c r="J87" s="234"/>
      <c r="K87" s="10"/>
      <c r="L87" s="10"/>
      <c r="M87" s="10"/>
      <c r="N87" s="10"/>
      <c r="O87" s="107"/>
    </row>
    <row r="88" spans="1:16" ht="15.75" thickBot="1" x14ac:dyDescent="0.3">
      <c r="A88" s="94"/>
      <c r="B88" s="108" t="s">
        <v>1</v>
      </c>
      <c r="C88" s="108" t="s">
        <v>11</v>
      </c>
      <c r="D88" s="49"/>
      <c r="E88" s="209" t="s">
        <v>118</v>
      </c>
      <c r="F88" s="201" t="s">
        <v>142</v>
      </c>
      <c r="G88" s="108" t="s">
        <v>11</v>
      </c>
      <c r="J88" s="163"/>
      <c r="L88" s="49"/>
      <c r="N88" s="49"/>
      <c r="O88" s="107"/>
    </row>
    <row r="89" spans="1:16" x14ac:dyDescent="0.25">
      <c r="A89" s="107"/>
      <c r="B89" s="109">
        <v>0</v>
      </c>
      <c r="C89" s="47">
        <f>(D56-$L$71)/$L$70</f>
        <v>13.000754379592637</v>
      </c>
      <c r="D89" s="110"/>
      <c r="E89" s="3" t="str">
        <f>Data!D9</f>
        <v>WinterTP1-4</v>
      </c>
      <c r="F89" s="170">
        <v>1</v>
      </c>
      <c r="G89" s="47">
        <f>(G56-$L$71)/$L$70</f>
        <v>139.8160897059783</v>
      </c>
      <c r="J89" s="20"/>
      <c r="L89" s="35"/>
      <c r="N89" s="110"/>
      <c r="O89" s="107"/>
    </row>
    <row r="90" spans="1:16" x14ac:dyDescent="0.25">
      <c r="A90" s="107"/>
      <c r="B90" s="109">
        <v>100</v>
      </c>
      <c r="C90" s="47">
        <f>(D57-$L$71)/$L$70</f>
        <v>86.373334078399537</v>
      </c>
      <c r="D90" s="110"/>
      <c r="E90" s="3" t="str">
        <f>Data!D10</f>
        <v>WinterTP1-4</v>
      </c>
      <c r="F90" s="170">
        <v>2</v>
      </c>
      <c r="G90" s="47">
        <f t="shared" ref="G90:G95" si="21">(G57-$L$71)/$L$70</f>
        <v>1358.5408715412625</v>
      </c>
      <c r="J90" s="20"/>
      <c r="N90" s="110"/>
      <c r="O90" s="107"/>
    </row>
    <row r="91" spans="1:16" x14ac:dyDescent="0.25">
      <c r="A91" s="107"/>
      <c r="B91" s="109">
        <v>200</v>
      </c>
      <c r="C91" s="47">
        <f>(D58-$L$71)/$L$70</f>
        <v>195.02700865208206</v>
      </c>
      <c r="D91" s="110"/>
      <c r="E91" s="3" t="str">
        <f>Data!D11</f>
        <v>WinterTP1-4</v>
      </c>
      <c r="F91" s="170">
        <v>3</v>
      </c>
      <c r="G91" s="47">
        <f t="shared" si="21"/>
        <v>88.209517290194114</v>
      </c>
      <c r="J91" s="20"/>
      <c r="K91" s="185"/>
      <c r="N91" s="110"/>
      <c r="O91" s="107"/>
    </row>
    <row r="92" spans="1:16" x14ac:dyDescent="0.25">
      <c r="A92" s="107"/>
      <c r="B92" s="109">
        <v>300</v>
      </c>
      <c r="C92" s="47">
        <f>(D59-$L$71)/$L$70</f>
        <v>298.81726318534464</v>
      </c>
      <c r="D92" s="110"/>
      <c r="E92" s="3" t="str">
        <f>Data!D12</f>
        <v>WinterTP1-4</v>
      </c>
      <c r="F92" s="170">
        <v>4</v>
      </c>
      <c r="G92" s="47">
        <f t="shared" si="21"/>
        <v>756.04478313915047</v>
      </c>
      <c r="J92" s="20"/>
      <c r="N92" s="110"/>
      <c r="O92" s="107"/>
    </row>
    <row r="93" spans="1:16" x14ac:dyDescent="0.25">
      <c r="A93" s="107"/>
      <c r="B93" s="109">
        <v>400</v>
      </c>
      <c r="C93" s="47">
        <f>(D60-$L$71)/$L$70</f>
        <v>406.77620537751591</v>
      </c>
      <c r="D93" s="110"/>
      <c r="E93" s="3" t="str">
        <f>Data!D13</f>
        <v>WinterTP1-4</v>
      </c>
      <c r="F93" s="170">
        <v>5</v>
      </c>
      <c r="G93" s="47">
        <f t="shared" si="21"/>
        <v>149.85057696068841</v>
      </c>
      <c r="J93" s="20"/>
      <c r="K93" s="185"/>
      <c r="N93" s="110"/>
      <c r="O93" s="107"/>
    </row>
    <row r="94" spans="1:16" x14ac:dyDescent="0.25">
      <c r="A94" s="94"/>
      <c r="B94" s="114"/>
      <c r="C94" s="65"/>
      <c r="D94" s="110"/>
      <c r="E94" s="3" t="str">
        <f>Data!D14</f>
        <v>WinterTP1-4</v>
      </c>
      <c r="F94" s="170">
        <v>6</v>
      </c>
      <c r="G94" s="47">
        <f t="shared" si="21"/>
        <v>415.11043279036636</v>
      </c>
      <c r="J94" s="20"/>
      <c r="N94" s="110"/>
      <c r="O94" s="107"/>
      <c r="P94" s="88"/>
    </row>
    <row r="95" spans="1:16" x14ac:dyDescent="0.25">
      <c r="A95" s="94"/>
      <c r="B95" s="114"/>
      <c r="C95" s="65"/>
      <c r="D95" s="110"/>
      <c r="E95" s="3" t="str">
        <f>Data!D15</f>
        <v>WinterTP1-4</v>
      </c>
      <c r="F95" s="170">
        <v>7</v>
      </c>
      <c r="G95" s="47">
        <f t="shared" si="21"/>
        <v>140.73753411006496</v>
      </c>
      <c r="J95" s="20"/>
      <c r="K95" s="185"/>
      <c r="N95" s="110"/>
      <c r="O95" s="107"/>
      <c r="P95" s="88"/>
    </row>
    <row r="96" spans="1:16" x14ac:dyDescent="0.25">
      <c r="A96" s="94"/>
      <c r="B96" s="114"/>
      <c r="C96" s="65"/>
      <c r="D96" s="110"/>
      <c r="E96" s="3" t="str">
        <f>Data!D16</f>
        <v>WinterTP1-4</v>
      </c>
      <c r="F96" s="170">
        <v>8</v>
      </c>
      <c r="G96" s="47">
        <f>(G63-$L$71)/$L$70</f>
        <v>83.485187151332241</v>
      </c>
      <c r="J96" s="20"/>
      <c r="N96" s="110"/>
      <c r="O96" s="107"/>
      <c r="P96" s="88"/>
    </row>
    <row r="97" spans="1:16" x14ac:dyDescent="0.25">
      <c r="A97" s="94"/>
      <c r="B97" s="33"/>
      <c r="C97" s="33"/>
      <c r="D97" s="33"/>
      <c r="E97" s="3" t="str">
        <f>Data!D17</f>
        <v>WinterTP1-4</v>
      </c>
      <c r="F97" s="170">
        <v>9</v>
      </c>
      <c r="G97" s="47">
        <f>(J56-$L$71)/$L$70</f>
        <v>246.69311186238639</v>
      </c>
      <c r="J97" s="20"/>
      <c r="K97" s="185"/>
      <c r="P97" s="88"/>
    </row>
    <row r="98" spans="1:16" x14ac:dyDescent="0.25">
      <c r="A98" s="94"/>
      <c r="B98" s="33"/>
      <c r="C98" s="33"/>
      <c r="D98" s="33"/>
      <c r="E98" s="3" t="str">
        <f>Data!D18</f>
        <v>WinterTP1-4</v>
      </c>
      <c r="F98" s="170">
        <v>10</v>
      </c>
      <c r="G98" s="47">
        <f>(J57-$L$71)/$L$70</f>
        <v>93.524647723356779</v>
      </c>
      <c r="J98" s="20"/>
      <c r="P98" s="88"/>
    </row>
    <row r="99" spans="1:16" x14ac:dyDescent="0.25">
      <c r="A99" s="94"/>
      <c r="B99" s="33"/>
      <c r="C99" s="33"/>
      <c r="D99" s="33"/>
      <c r="E99" s="3" t="str">
        <f>Data!D19</f>
        <v>WinterTP1-4</v>
      </c>
      <c r="F99" s="170">
        <v>11</v>
      </c>
      <c r="G99" s="47">
        <f t="shared" ref="G99:G104" si="22">(J58-$L$71)/$L$70</f>
        <v>159.25769513751129</v>
      </c>
      <c r="J99" s="20"/>
      <c r="K99" s="185"/>
      <c r="P99" s="88"/>
    </row>
    <row r="100" spans="1:16" x14ac:dyDescent="0.25">
      <c r="E100" s="3" t="str">
        <f>Data!D20</f>
        <v>WinterTP1-4</v>
      </c>
      <c r="F100" s="170">
        <v>12</v>
      </c>
      <c r="G100" s="47">
        <f t="shared" si="22"/>
        <v>83.815228223110068</v>
      </c>
      <c r="J100" s="20"/>
    </row>
    <row r="101" spans="1:16" x14ac:dyDescent="0.25">
      <c r="E101" s="3" t="str">
        <f>Data!D21</f>
        <v>WinterTP1-4</v>
      </c>
      <c r="F101" s="170">
        <v>13</v>
      </c>
      <c r="G101" s="47">
        <f t="shared" si="22"/>
        <v>83.888752293407052</v>
      </c>
      <c r="J101" s="20"/>
      <c r="K101" s="185"/>
    </row>
    <row r="102" spans="1:16" x14ac:dyDescent="0.25">
      <c r="E102" s="3" t="str">
        <f>Data!D22</f>
        <v>WinterTP1-4</v>
      </c>
      <c r="F102" s="170">
        <v>14</v>
      </c>
      <c r="G102" s="47">
        <f t="shared" si="22"/>
        <v>798.02210052806583</v>
      </c>
      <c r="J102" s="20"/>
    </row>
    <row r="103" spans="1:16" x14ac:dyDescent="0.25">
      <c r="E103" s="3" t="str">
        <f>Data!D23</f>
        <v>WinterTP1-4</v>
      </c>
      <c r="F103" s="170">
        <v>15</v>
      </c>
      <c r="G103" s="47">
        <f t="shared" si="22"/>
        <v>74.501662429102296</v>
      </c>
      <c r="J103" s="20"/>
      <c r="K103" s="185"/>
    </row>
    <row r="104" spans="1:16" x14ac:dyDescent="0.25">
      <c r="E104" s="3" t="s">
        <v>207</v>
      </c>
      <c r="F104" s="170">
        <v>16</v>
      </c>
      <c r="G104" s="47">
        <f t="shared" si="22"/>
        <v>198.67049211626767</v>
      </c>
      <c r="J104" s="20"/>
    </row>
    <row r="105" spans="1:16" x14ac:dyDescent="0.25">
      <c r="E105" s="3" t="str">
        <f>Data!D25</f>
        <v>WinterTP1-4</v>
      </c>
      <c r="F105" s="170">
        <v>17</v>
      </c>
      <c r="G105" s="47">
        <f>(M56-$L$71)/$L$70</f>
        <v>66.912589757201616</v>
      </c>
      <c r="J105" s="186"/>
      <c r="K105" s="185"/>
    </row>
    <row r="106" spans="1:16" x14ac:dyDescent="0.25">
      <c r="E106" s="3" t="str">
        <f>Data!D26</f>
        <v>WinterTP1-4</v>
      </c>
      <c r="F106" s="170">
        <v>18</v>
      </c>
      <c r="G106" s="47">
        <f t="shared" ref="G106:G112" si="23">(M57-$L$71)/$L$70</f>
        <v>306.30025239119703</v>
      </c>
      <c r="K106" s="185"/>
    </row>
    <row r="107" spans="1:16" x14ac:dyDescent="0.25">
      <c r="E107" s="3" t="str">
        <f>Data!D27</f>
        <v>WinterTP1-4</v>
      </c>
      <c r="F107" s="170">
        <v>19</v>
      </c>
      <c r="G107" s="47">
        <f t="shared" si="23"/>
        <v>77.395597589710619</v>
      </c>
      <c r="K107" s="185"/>
    </row>
    <row r="108" spans="1:16" x14ac:dyDescent="0.25">
      <c r="E108" s="3" t="str">
        <f>Data!D28</f>
        <v>WinterTP1-4</v>
      </c>
      <c r="F108" s="170">
        <v>20</v>
      </c>
      <c r="G108" s="47">
        <f t="shared" si="23"/>
        <v>203.80371229266203</v>
      </c>
      <c r="J108" s="20"/>
      <c r="K108" s="185"/>
    </row>
    <row r="109" spans="1:16" x14ac:dyDescent="0.25">
      <c r="E109" s="3" t="str">
        <f>Data!D29</f>
        <v>WinterTP1-4</v>
      </c>
      <c r="F109" s="170">
        <v>21</v>
      </c>
      <c r="G109" s="47">
        <f t="shared" si="23"/>
        <v>262.12506402913215</v>
      </c>
      <c r="J109" s="20"/>
    </row>
    <row r="110" spans="1:16" x14ac:dyDescent="0.25">
      <c r="E110" s="3" t="str">
        <f>Data!D30</f>
        <v>WinterTP1-4</v>
      </c>
      <c r="F110" s="170">
        <v>22</v>
      </c>
      <c r="G110" s="47">
        <f t="shared" si="23"/>
        <v>133.52495506319099</v>
      </c>
      <c r="J110" s="20"/>
      <c r="K110" s="185"/>
    </row>
    <row r="111" spans="1:16" x14ac:dyDescent="0.25">
      <c r="E111" s="3" t="str">
        <f>Data!D31</f>
        <v>WinterTP1-4</v>
      </c>
      <c r="F111" s="170">
        <v>23</v>
      </c>
      <c r="G111" s="47">
        <f t="shared" si="23"/>
        <v>448.46513555549353</v>
      </c>
      <c r="J111" s="20"/>
    </row>
    <row r="112" spans="1:16" x14ac:dyDescent="0.25">
      <c r="E112" s="3" t="str">
        <f>Data!D32</f>
        <v>WinterTP1-4</v>
      </c>
      <c r="F112" s="170">
        <v>24</v>
      </c>
      <c r="G112" s="47">
        <f t="shared" si="23"/>
        <v>51.071018784983252</v>
      </c>
      <c r="J112" s="20"/>
      <c r="K112" s="185"/>
    </row>
    <row r="114" spans="1:3" x14ac:dyDescent="0.25">
      <c r="A114" s="2" t="s">
        <v>99</v>
      </c>
      <c r="B114" s="2" t="s">
        <v>102</v>
      </c>
    </row>
    <row r="115" spans="1:3" x14ac:dyDescent="0.25">
      <c r="A115" s="2"/>
      <c r="C115" s="3" t="s">
        <v>96</v>
      </c>
    </row>
    <row r="116" spans="1:3" x14ac:dyDescent="0.25">
      <c r="A116" s="2"/>
      <c r="C116" s="3" t="s">
        <v>113</v>
      </c>
    </row>
    <row r="117" spans="1:3" x14ac:dyDescent="0.25">
      <c r="A117" s="2"/>
      <c r="C117" s="3" t="s">
        <v>100</v>
      </c>
    </row>
    <row r="118" spans="1:3" x14ac:dyDescent="0.25">
      <c r="A118" s="2"/>
      <c r="C118" s="3" t="s">
        <v>114</v>
      </c>
    </row>
  </sheetData>
  <mergeCells count="14">
    <mergeCell ref="B87:J87"/>
    <mergeCell ref="G13:I13"/>
    <mergeCell ref="J13:L13"/>
    <mergeCell ref="M13:O13"/>
    <mergeCell ref="D27:O27"/>
    <mergeCell ref="D13:F13"/>
    <mergeCell ref="C40:N40"/>
    <mergeCell ref="B65:N65"/>
    <mergeCell ref="B52:N52"/>
    <mergeCell ref="C41:E41"/>
    <mergeCell ref="F41:H41"/>
    <mergeCell ref="I41:K41"/>
    <mergeCell ref="L41:N41"/>
    <mergeCell ref="D55:E55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workbookViewId="0">
      <selection activeCell="G36" sqref="G36"/>
    </sheetView>
  </sheetViews>
  <sheetFormatPr defaultRowHeight="15" x14ac:dyDescent="0.25"/>
  <cols>
    <col min="1" max="1" width="11.5703125" style="3" customWidth="1"/>
    <col min="2" max="2" width="10.140625" style="3" customWidth="1"/>
    <col min="3" max="3" width="13.85546875" style="3" customWidth="1"/>
    <col min="4" max="4" width="11.140625" style="3" customWidth="1"/>
    <col min="5" max="5" width="10.42578125" style="3" customWidth="1"/>
    <col min="6" max="6" width="10.85546875" style="3" customWidth="1"/>
    <col min="7" max="7" width="11.28515625" style="3" customWidth="1"/>
    <col min="8" max="8" width="10.42578125" style="3" customWidth="1"/>
    <col min="9" max="9" width="10.85546875" style="3" customWidth="1"/>
    <col min="10" max="10" width="11.140625" style="3" customWidth="1"/>
    <col min="11" max="11" width="10.42578125" style="3" customWidth="1"/>
    <col min="12" max="12" width="11.140625" style="3" customWidth="1"/>
    <col min="13" max="13" width="11.42578125" style="3" customWidth="1"/>
    <col min="14" max="14" width="12.140625" style="3" customWidth="1"/>
    <col min="15" max="16" width="9.140625" style="3"/>
    <col min="17" max="17" width="10.7109375" style="3" customWidth="1"/>
    <col min="18" max="18" width="9.140625" style="3"/>
    <col min="19" max="30" width="9.5703125" style="3" bestFit="1" customWidth="1"/>
    <col min="31" max="16384" width="9.140625" style="3"/>
  </cols>
  <sheetData>
    <row r="1" spans="1:15" ht="15.75" x14ac:dyDescent="0.25">
      <c r="A1" s="1" t="s">
        <v>107</v>
      </c>
      <c r="K1" s="2" t="s">
        <v>54</v>
      </c>
    </row>
    <row r="2" spans="1:15" s="31" customFormat="1" x14ac:dyDescent="0.25">
      <c r="K2" s="5" t="s">
        <v>122</v>
      </c>
    </row>
    <row r="3" spans="1:15" x14ac:dyDescent="0.25">
      <c r="A3" s="2" t="s">
        <v>59</v>
      </c>
      <c r="B3" s="4">
        <v>2</v>
      </c>
      <c r="C3" s="6"/>
      <c r="K3" s="2" t="s">
        <v>81</v>
      </c>
    </row>
    <row r="4" spans="1:15" x14ac:dyDescent="0.25">
      <c r="A4" s="2" t="s">
        <v>52</v>
      </c>
      <c r="B4" s="188"/>
      <c r="C4" s="6"/>
      <c r="K4" s="2" t="s">
        <v>123</v>
      </c>
    </row>
    <row r="5" spans="1:15" x14ac:dyDescent="0.25">
      <c r="A5" s="2" t="s">
        <v>5</v>
      </c>
      <c r="B5" s="189"/>
      <c r="C5" s="205" t="s">
        <v>150</v>
      </c>
      <c r="K5" s="2" t="s">
        <v>82</v>
      </c>
    </row>
    <row r="6" spans="1:15" x14ac:dyDescent="0.25">
      <c r="A6" s="2" t="s">
        <v>53</v>
      </c>
      <c r="B6" s="2" t="s">
        <v>10</v>
      </c>
      <c r="K6" s="2" t="s">
        <v>55</v>
      </c>
    </row>
    <row r="7" spans="1:15" x14ac:dyDescent="0.25">
      <c r="B7" s="2" t="s">
        <v>9</v>
      </c>
    </row>
    <row r="8" spans="1:15" x14ac:dyDescent="0.25">
      <c r="A8" s="2"/>
      <c r="B8" s="3" t="s">
        <v>37</v>
      </c>
    </row>
    <row r="9" spans="1:15" x14ac:dyDescent="0.25">
      <c r="A9" s="32"/>
    </row>
    <row r="10" spans="1:15" x14ac:dyDescent="0.25">
      <c r="A10" s="2" t="s">
        <v>23</v>
      </c>
      <c r="B10" s="33" t="s">
        <v>45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5" x14ac:dyDescent="0.25">
      <c r="A11" s="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1:15" ht="15.75" thickBot="1" x14ac:dyDescent="0.3">
      <c r="B12" s="18"/>
      <c r="C12" s="36"/>
      <c r="D12" s="37">
        <v>1</v>
      </c>
      <c r="E12" s="37">
        <v>2</v>
      </c>
      <c r="F12" s="37">
        <v>3</v>
      </c>
      <c r="G12" s="37">
        <v>4</v>
      </c>
      <c r="H12" s="37">
        <v>5</v>
      </c>
      <c r="I12" s="37">
        <v>6</v>
      </c>
      <c r="J12" s="37">
        <v>7</v>
      </c>
      <c r="K12" s="37">
        <v>8</v>
      </c>
      <c r="L12" s="37">
        <v>9</v>
      </c>
      <c r="M12" s="37">
        <v>10</v>
      </c>
      <c r="N12" s="37">
        <v>11</v>
      </c>
      <c r="O12" s="37">
        <v>12</v>
      </c>
    </row>
    <row r="13" spans="1:15" ht="15.75" thickBot="1" x14ac:dyDescent="0.3">
      <c r="B13" s="18"/>
      <c r="C13" s="192"/>
      <c r="D13" s="242" t="s">
        <v>24</v>
      </c>
      <c r="E13" s="235"/>
      <c r="F13" s="235"/>
      <c r="G13" s="235" t="s">
        <v>20</v>
      </c>
      <c r="H13" s="235"/>
      <c r="I13" s="235"/>
      <c r="J13" s="235" t="s">
        <v>20</v>
      </c>
      <c r="K13" s="235"/>
      <c r="L13" s="235"/>
      <c r="M13" s="236" t="s">
        <v>20</v>
      </c>
      <c r="N13" s="237"/>
      <c r="O13" s="238"/>
    </row>
    <row r="14" spans="1:15" x14ac:dyDescent="0.25">
      <c r="B14" s="18"/>
      <c r="C14" s="40" t="s">
        <v>12</v>
      </c>
      <c r="D14" s="41">
        <v>0</v>
      </c>
      <c r="E14" s="42">
        <v>0</v>
      </c>
      <c r="F14" s="43">
        <v>0</v>
      </c>
      <c r="G14" s="17">
        <v>25</v>
      </c>
      <c r="H14" s="17">
        <f t="shared" ref="H14:H21" si="0">G14</f>
        <v>25</v>
      </c>
      <c r="I14" s="17">
        <f t="shared" ref="I14:I21" si="1">G14</f>
        <v>25</v>
      </c>
      <c r="J14" s="44">
        <v>33</v>
      </c>
      <c r="K14" s="17">
        <f t="shared" ref="K14:K21" si="2">J14</f>
        <v>33</v>
      </c>
      <c r="L14" s="45">
        <f t="shared" ref="L14:L21" si="3">J14</f>
        <v>33</v>
      </c>
      <c r="M14" s="17">
        <v>41</v>
      </c>
      <c r="N14" s="17">
        <f t="shared" ref="N14:N21" si="4">M14</f>
        <v>41</v>
      </c>
      <c r="O14" s="46">
        <f t="shared" ref="O14:O21" si="5">M14</f>
        <v>41</v>
      </c>
    </row>
    <row r="15" spans="1:15" x14ac:dyDescent="0.25">
      <c r="B15" s="18"/>
      <c r="C15" s="50" t="s">
        <v>13</v>
      </c>
      <c r="D15" s="51">
        <v>100</v>
      </c>
      <c r="E15" s="52">
        <v>100</v>
      </c>
      <c r="F15" s="53">
        <v>100</v>
      </c>
      <c r="G15" s="30">
        <v>26</v>
      </c>
      <c r="H15" s="30">
        <f t="shared" si="0"/>
        <v>26</v>
      </c>
      <c r="I15" s="30">
        <f t="shared" si="1"/>
        <v>26</v>
      </c>
      <c r="J15" s="54">
        <v>34</v>
      </c>
      <c r="K15" s="30">
        <f t="shared" si="2"/>
        <v>34</v>
      </c>
      <c r="L15" s="55">
        <f t="shared" si="3"/>
        <v>34</v>
      </c>
      <c r="M15" s="30">
        <v>42</v>
      </c>
      <c r="N15" s="30">
        <f t="shared" si="4"/>
        <v>42</v>
      </c>
      <c r="O15" s="56">
        <f t="shared" si="5"/>
        <v>42</v>
      </c>
    </row>
    <row r="16" spans="1:15" x14ac:dyDescent="0.25">
      <c r="B16" s="18"/>
      <c r="C16" s="57" t="s">
        <v>14</v>
      </c>
      <c r="D16" s="58">
        <v>200</v>
      </c>
      <c r="E16" s="47">
        <v>200</v>
      </c>
      <c r="F16" s="48">
        <v>200</v>
      </c>
      <c r="G16" s="15">
        <v>27</v>
      </c>
      <c r="H16" s="15">
        <f t="shared" si="0"/>
        <v>27</v>
      </c>
      <c r="I16" s="15">
        <f t="shared" si="1"/>
        <v>27</v>
      </c>
      <c r="J16" s="24">
        <v>35</v>
      </c>
      <c r="K16" s="15">
        <f t="shared" si="2"/>
        <v>35</v>
      </c>
      <c r="L16" s="59">
        <f t="shared" si="3"/>
        <v>35</v>
      </c>
      <c r="M16" s="15">
        <v>43</v>
      </c>
      <c r="N16" s="15">
        <f t="shared" si="4"/>
        <v>43</v>
      </c>
      <c r="O16" s="60">
        <f t="shared" si="5"/>
        <v>43</v>
      </c>
    </row>
    <row r="17" spans="1:15" x14ac:dyDescent="0.25">
      <c r="B17" s="18"/>
      <c r="C17" s="50" t="s">
        <v>15</v>
      </c>
      <c r="D17" s="51">
        <v>300</v>
      </c>
      <c r="E17" s="52">
        <v>300</v>
      </c>
      <c r="F17" s="53">
        <v>300</v>
      </c>
      <c r="G17" s="30">
        <v>28</v>
      </c>
      <c r="H17" s="30">
        <f t="shared" si="0"/>
        <v>28</v>
      </c>
      <c r="I17" s="30">
        <f t="shared" si="1"/>
        <v>28</v>
      </c>
      <c r="J17" s="54">
        <v>36</v>
      </c>
      <c r="K17" s="30">
        <f t="shared" si="2"/>
        <v>36</v>
      </c>
      <c r="L17" s="55">
        <f t="shared" si="3"/>
        <v>36</v>
      </c>
      <c r="M17" s="30">
        <v>44</v>
      </c>
      <c r="N17" s="30">
        <f t="shared" si="4"/>
        <v>44</v>
      </c>
      <c r="O17" s="56">
        <f t="shared" si="5"/>
        <v>44</v>
      </c>
    </row>
    <row r="18" spans="1:15" x14ac:dyDescent="0.25">
      <c r="B18" s="18"/>
      <c r="C18" s="57" t="s">
        <v>16</v>
      </c>
      <c r="D18" s="58">
        <v>400</v>
      </c>
      <c r="E18" s="47">
        <v>400</v>
      </c>
      <c r="F18" s="48">
        <v>400</v>
      </c>
      <c r="G18" s="15">
        <v>29</v>
      </c>
      <c r="H18" s="15">
        <f t="shared" si="0"/>
        <v>29</v>
      </c>
      <c r="I18" s="15">
        <f t="shared" si="1"/>
        <v>29</v>
      </c>
      <c r="J18" s="24">
        <v>37</v>
      </c>
      <c r="K18" s="15">
        <f t="shared" si="2"/>
        <v>37</v>
      </c>
      <c r="L18" s="59">
        <f t="shared" si="3"/>
        <v>37</v>
      </c>
      <c r="M18" s="15">
        <v>45</v>
      </c>
      <c r="N18" s="15">
        <f t="shared" si="4"/>
        <v>45</v>
      </c>
      <c r="O18" s="60">
        <f t="shared" si="5"/>
        <v>45</v>
      </c>
    </row>
    <row r="19" spans="1:15" x14ac:dyDescent="0.25">
      <c r="B19" s="18"/>
      <c r="C19" s="50" t="s">
        <v>17</v>
      </c>
      <c r="D19" s="61"/>
      <c r="E19" s="62"/>
      <c r="F19" s="63"/>
      <c r="G19" s="30">
        <v>30</v>
      </c>
      <c r="H19" s="30">
        <f t="shared" si="0"/>
        <v>30</v>
      </c>
      <c r="I19" s="30">
        <f t="shared" si="1"/>
        <v>30</v>
      </c>
      <c r="J19" s="54">
        <v>38</v>
      </c>
      <c r="K19" s="30">
        <f t="shared" si="2"/>
        <v>38</v>
      </c>
      <c r="L19" s="55">
        <f t="shared" si="3"/>
        <v>38</v>
      </c>
      <c r="M19" s="30">
        <v>46</v>
      </c>
      <c r="N19" s="30">
        <f t="shared" si="4"/>
        <v>46</v>
      </c>
      <c r="O19" s="56">
        <f t="shared" si="5"/>
        <v>46</v>
      </c>
    </row>
    <row r="20" spans="1:15" x14ac:dyDescent="0.25">
      <c r="B20" s="18"/>
      <c r="C20" s="57" t="s">
        <v>18</v>
      </c>
      <c r="D20" s="64"/>
      <c r="E20" s="65"/>
      <c r="F20" s="66"/>
      <c r="G20" s="15">
        <v>31</v>
      </c>
      <c r="H20" s="15">
        <f t="shared" si="0"/>
        <v>31</v>
      </c>
      <c r="I20" s="15">
        <f t="shared" si="1"/>
        <v>31</v>
      </c>
      <c r="J20" s="24">
        <v>39</v>
      </c>
      <c r="K20" s="15">
        <f t="shared" si="2"/>
        <v>39</v>
      </c>
      <c r="L20" s="59">
        <f t="shared" si="3"/>
        <v>39</v>
      </c>
      <c r="M20" s="15">
        <v>47</v>
      </c>
      <c r="N20" s="15">
        <f t="shared" si="4"/>
        <v>47</v>
      </c>
      <c r="O20" s="60">
        <f t="shared" si="5"/>
        <v>47</v>
      </c>
    </row>
    <row r="21" spans="1:15" ht="15.75" thickBot="1" x14ac:dyDescent="0.3">
      <c r="B21" s="18"/>
      <c r="C21" s="67" t="s">
        <v>19</v>
      </c>
      <c r="D21" s="68"/>
      <c r="E21" s="69"/>
      <c r="F21" s="70"/>
      <c r="G21" s="19">
        <v>32</v>
      </c>
      <c r="H21" s="19">
        <f t="shared" si="0"/>
        <v>32</v>
      </c>
      <c r="I21" s="19">
        <f t="shared" si="1"/>
        <v>32</v>
      </c>
      <c r="J21" s="71">
        <v>40</v>
      </c>
      <c r="K21" s="19">
        <f t="shared" si="2"/>
        <v>40</v>
      </c>
      <c r="L21" s="72">
        <f t="shared" si="3"/>
        <v>40</v>
      </c>
      <c r="M21" s="19">
        <v>48</v>
      </c>
      <c r="N21" s="19">
        <f t="shared" si="4"/>
        <v>48</v>
      </c>
      <c r="O21" s="73">
        <f t="shared" si="5"/>
        <v>48</v>
      </c>
    </row>
    <row r="22" spans="1:15" x14ac:dyDescent="0.25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2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25">
      <c r="A24" s="2" t="s">
        <v>25</v>
      </c>
      <c r="B24" s="38" t="s">
        <v>33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25">
      <c r="B25" s="9" t="s">
        <v>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8"/>
    </row>
    <row r="26" spans="1:15" ht="15.75" thickBot="1" x14ac:dyDescent="0.3"/>
    <row r="27" spans="1:15" ht="15.75" thickBot="1" x14ac:dyDescent="0.3">
      <c r="B27" s="18"/>
      <c r="C27" s="18"/>
      <c r="D27" s="239" t="s">
        <v>9</v>
      </c>
      <c r="E27" s="240"/>
      <c r="F27" s="240"/>
      <c r="G27" s="240"/>
      <c r="H27" s="240"/>
      <c r="I27" s="240"/>
      <c r="J27" s="240"/>
      <c r="K27" s="240"/>
      <c r="L27" s="240"/>
      <c r="M27" s="240"/>
      <c r="N27" s="240"/>
      <c r="O27" s="241"/>
    </row>
    <row r="28" spans="1:15" ht="15.75" thickBot="1" x14ac:dyDescent="0.3">
      <c r="B28" s="74"/>
      <c r="C28" s="18" t="s">
        <v>157</v>
      </c>
      <c r="D28" s="75">
        <v>1</v>
      </c>
      <c r="E28" s="14">
        <v>2</v>
      </c>
      <c r="F28" s="14">
        <v>3</v>
      </c>
      <c r="G28" s="76">
        <v>4</v>
      </c>
      <c r="H28" s="14">
        <v>5</v>
      </c>
      <c r="I28" s="77">
        <v>6</v>
      </c>
      <c r="J28" s="14">
        <v>7</v>
      </c>
      <c r="K28" s="14">
        <v>8</v>
      </c>
      <c r="L28" s="14">
        <v>9</v>
      </c>
      <c r="M28" s="76">
        <v>10</v>
      </c>
      <c r="N28" s="14">
        <v>11</v>
      </c>
      <c r="O28" s="78">
        <v>12</v>
      </c>
    </row>
    <row r="29" spans="1:15" x14ac:dyDescent="0.25">
      <c r="B29" s="18"/>
      <c r="C29" s="18">
        <v>21.3</v>
      </c>
      <c r="D29" s="79">
        <v>52219.273000000001</v>
      </c>
      <c r="E29" s="80">
        <v>51794.707000000002</v>
      </c>
      <c r="F29" s="80">
        <v>52837.582000000002</v>
      </c>
      <c r="G29" s="81">
        <v>55280.652000000002</v>
      </c>
      <c r="H29" s="80">
        <v>50342.66</v>
      </c>
      <c r="I29" s="82">
        <v>51343.834999999999</v>
      </c>
      <c r="J29" s="80">
        <v>53993.417999999998</v>
      </c>
      <c r="K29" s="80">
        <v>54512.281000000003</v>
      </c>
      <c r="L29" s="80">
        <v>54828.135999999999</v>
      </c>
      <c r="M29" s="81">
        <v>55486.663999999997</v>
      </c>
      <c r="N29" s="80">
        <v>51118.917999999998</v>
      </c>
      <c r="O29" s="83">
        <v>51511.417999999998</v>
      </c>
    </row>
    <row r="30" spans="1:15" x14ac:dyDescent="0.25">
      <c r="B30" s="18"/>
      <c r="C30" s="18"/>
      <c r="D30" s="84">
        <v>56685.375</v>
      </c>
      <c r="E30" s="47">
        <v>56668.815999999999</v>
      </c>
      <c r="F30" s="47">
        <v>57829.535000000003</v>
      </c>
      <c r="G30" s="214"/>
      <c r="H30" s="47">
        <v>83418.217999999993</v>
      </c>
      <c r="I30" s="48">
        <v>83288.656000000003</v>
      </c>
      <c r="J30" s="217"/>
      <c r="K30" s="47">
        <v>102152.976</v>
      </c>
      <c r="L30" s="47">
        <v>103415.132</v>
      </c>
      <c r="M30" s="58">
        <v>55991.82</v>
      </c>
      <c r="N30" s="47">
        <v>52787.608999999997</v>
      </c>
      <c r="O30" s="85">
        <v>51826.385999999999</v>
      </c>
    </row>
    <row r="31" spans="1:15" x14ac:dyDescent="0.25">
      <c r="B31" s="18"/>
      <c r="C31" s="18"/>
      <c r="D31" s="86">
        <v>65778.554000000004</v>
      </c>
      <c r="E31" s="52">
        <v>63203.398000000001</v>
      </c>
      <c r="F31" s="52">
        <v>64637.332000000002</v>
      </c>
      <c r="G31" s="51">
        <v>55816.292999999998</v>
      </c>
      <c r="H31" s="52">
        <v>52402.898000000001</v>
      </c>
      <c r="I31" s="53">
        <v>53050.737999999998</v>
      </c>
      <c r="J31" s="52">
        <v>55085.707000000002</v>
      </c>
      <c r="K31" s="52">
        <v>54937.358999999997</v>
      </c>
      <c r="L31" s="52">
        <v>55774.616999999998</v>
      </c>
      <c r="M31" s="215"/>
      <c r="N31" s="52">
        <v>72320.312000000005</v>
      </c>
      <c r="O31" s="87">
        <v>73904.131999999998</v>
      </c>
    </row>
    <row r="32" spans="1:15" x14ac:dyDescent="0.25">
      <c r="B32" s="18"/>
      <c r="C32" s="18"/>
      <c r="D32" s="84">
        <v>74511.460000000006</v>
      </c>
      <c r="E32" s="47">
        <v>72153.217999999993</v>
      </c>
      <c r="F32" s="47">
        <v>73534.514999999999</v>
      </c>
      <c r="G32" s="58">
        <v>57231.796000000002</v>
      </c>
      <c r="H32" s="47">
        <v>53169.675000000003</v>
      </c>
      <c r="I32" s="48">
        <v>53215.839</v>
      </c>
      <c r="J32" s="47">
        <v>92840.195000000007</v>
      </c>
      <c r="K32" s="47">
        <v>87482.39</v>
      </c>
      <c r="L32" s="47">
        <v>88238.256999999998</v>
      </c>
      <c r="M32" s="58">
        <v>65926.195000000007</v>
      </c>
      <c r="N32" s="47">
        <v>61690.690999999999</v>
      </c>
      <c r="O32" s="85">
        <v>60932.593000000001</v>
      </c>
    </row>
    <row r="33" spans="1:15" x14ac:dyDescent="0.25">
      <c r="B33" s="18"/>
      <c r="C33" s="18"/>
      <c r="D33" s="86">
        <v>84085.781000000003</v>
      </c>
      <c r="E33" s="52">
        <v>79204.639999999999</v>
      </c>
      <c r="F33" s="52">
        <v>80752.781000000003</v>
      </c>
      <c r="G33" s="51">
        <v>59833.019</v>
      </c>
      <c r="H33" s="52">
        <v>54707.538999999997</v>
      </c>
      <c r="I33" s="53">
        <v>54751.32</v>
      </c>
      <c r="J33" s="52">
        <v>54425.377999999997</v>
      </c>
      <c r="K33" s="52">
        <v>54164.315999999999</v>
      </c>
      <c r="L33" s="52">
        <v>55499.203000000001</v>
      </c>
      <c r="M33" s="215"/>
      <c r="N33" s="52">
        <v>79433.960000000006</v>
      </c>
      <c r="O33" s="87">
        <v>80071.116999999998</v>
      </c>
    </row>
    <row r="34" spans="1:15" x14ac:dyDescent="0.25">
      <c r="A34" s="2"/>
      <c r="B34" s="18"/>
      <c r="C34" s="18"/>
      <c r="D34" s="84">
        <v>51611.398000000001</v>
      </c>
      <c r="E34" s="47">
        <v>52776.358999999997</v>
      </c>
      <c r="F34" s="47">
        <v>54326.324000000001</v>
      </c>
      <c r="G34" s="58">
        <v>63561.031000000003</v>
      </c>
      <c r="H34" s="47">
        <v>60050.093000000001</v>
      </c>
      <c r="I34" s="48">
        <v>60328.042999999998</v>
      </c>
      <c r="J34" s="47">
        <v>55221.796000000002</v>
      </c>
      <c r="K34" s="47">
        <v>54676.487999999998</v>
      </c>
      <c r="L34" s="47">
        <v>55423.351000000002</v>
      </c>
      <c r="M34" s="58">
        <v>58237.527000000002</v>
      </c>
      <c r="N34" s="47">
        <v>54970.277000000002</v>
      </c>
      <c r="O34" s="85">
        <v>54594.131999999998</v>
      </c>
    </row>
    <row r="35" spans="1:15" x14ac:dyDescent="0.25">
      <c r="A35" s="88"/>
      <c r="B35" s="18"/>
      <c r="C35" s="18"/>
      <c r="D35" s="86">
        <v>51654.862999999998</v>
      </c>
      <c r="E35" s="52">
        <v>46727.273000000001</v>
      </c>
      <c r="F35" s="52">
        <v>56245.245999999999</v>
      </c>
      <c r="G35" s="215"/>
      <c r="H35" s="52">
        <v>59464.038999999997</v>
      </c>
      <c r="I35" s="53">
        <v>59686.156000000003</v>
      </c>
      <c r="J35" s="52">
        <v>65980.312000000005</v>
      </c>
      <c r="K35" s="52">
        <v>63257.506999999998</v>
      </c>
      <c r="L35" s="52">
        <v>63885.203000000001</v>
      </c>
      <c r="M35" s="51">
        <v>58102.14</v>
      </c>
      <c r="N35" s="52">
        <v>53702.031000000003</v>
      </c>
      <c r="O35" s="87">
        <v>52630.834999999999</v>
      </c>
    </row>
    <row r="36" spans="1:15" ht="15.75" thickBot="1" x14ac:dyDescent="0.3">
      <c r="A36" s="88"/>
      <c r="B36" s="18"/>
      <c r="C36" s="18"/>
      <c r="D36" s="89">
        <v>51309.402000000002</v>
      </c>
      <c r="E36" s="90">
        <v>48139.089</v>
      </c>
      <c r="F36" s="90">
        <v>53649.245999999999</v>
      </c>
      <c r="G36" s="91">
        <v>62310.074000000001</v>
      </c>
      <c r="H36" s="90">
        <v>54772.307999999997</v>
      </c>
      <c r="I36" s="92">
        <v>56049.061999999998</v>
      </c>
      <c r="J36" s="90">
        <v>83506.483999999997</v>
      </c>
      <c r="K36" s="90">
        <v>79093.733999999997</v>
      </c>
      <c r="L36" s="90">
        <v>79301.108999999997</v>
      </c>
      <c r="M36" s="216"/>
      <c r="N36" s="90">
        <v>58100.718000000001</v>
      </c>
      <c r="O36" s="93">
        <v>58405.957000000002</v>
      </c>
    </row>
    <row r="37" spans="1:15" x14ac:dyDescent="0.25">
      <c r="A37" s="32"/>
    </row>
    <row r="38" spans="1:15" x14ac:dyDescent="0.25">
      <c r="A38" s="2" t="s">
        <v>27</v>
      </c>
      <c r="B38" s="33" t="s">
        <v>87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</row>
    <row r="39" spans="1:15" x14ac:dyDescent="0.25">
      <c r="A39" s="2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15" x14ac:dyDescent="0.25">
      <c r="A40" s="34"/>
      <c r="C40" s="243" t="s">
        <v>88</v>
      </c>
      <c r="D40" s="244"/>
      <c r="E40" s="244"/>
      <c r="F40" s="244"/>
      <c r="G40" s="244"/>
      <c r="H40" s="244"/>
      <c r="I40" s="244"/>
      <c r="J40" s="244"/>
      <c r="K40" s="244"/>
      <c r="L40" s="244"/>
      <c r="M40" s="244"/>
      <c r="N40" s="245"/>
      <c r="O40" s="35"/>
    </row>
    <row r="41" spans="1:15" x14ac:dyDescent="0.25">
      <c r="A41" s="35"/>
      <c r="B41" s="38"/>
      <c r="C41" s="248" t="s">
        <v>28</v>
      </c>
      <c r="D41" s="249"/>
      <c r="E41" s="250"/>
      <c r="F41" s="248" t="s">
        <v>29</v>
      </c>
      <c r="G41" s="249"/>
      <c r="H41" s="250"/>
      <c r="I41" s="249" t="s">
        <v>30</v>
      </c>
      <c r="J41" s="249"/>
      <c r="K41" s="249"/>
      <c r="L41" s="248" t="s">
        <v>31</v>
      </c>
      <c r="M41" s="249"/>
      <c r="N41" s="250"/>
      <c r="O41" s="35"/>
    </row>
    <row r="42" spans="1:15" x14ac:dyDescent="0.25">
      <c r="A42" s="35"/>
      <c r="B42" s="38"/>
      <c r="C42" s="115" t="s">
        <v>2</v>
      </c>
      <c r="D42" s="116" t="s">
        <v>4</v>
      </c>
      <c r="E42" s="195" t="s">
        <v>7</v>
      </c>
      <c r="F42" s="193" t="s">
        <v>20</v>
      </c>
      <c r="G42" s="194" t="s">
        <v>4</v>
      </c>
      <c r="H42" s="195" t="s">
        <v>7</v>
      </c>
      <c r="I42" s="193" t="s">
        <v>20</v>
      </c>
      <c r="J42" s="194" t="s">
        <v>4</v>
      </c>
      <c r="K42" s="195" t="s">
        <v>7</v>
      </c>
      <c r="L42" s="193" t="s">
        <v>20</v>
      </c>
      <c r="M42" s="194" t="s">
        <v>4</v>
      </c>
      <c r="N42" s="195" t="s">
        <v>7</v>
      </c>
      <c r="O42" s="35"/>
    </row>
    <row r="43" spans="1:15" x14ac:dyDescent="0.25">
      <c r="A43" s="35"/>
      <c r="B43" s="16"/>
      <c r="C43" s="120">
        <v>0</v>
      </c>
      <c r="D43" s="121">
        <f>AVERAGE(D29:F29)</f>
        <v>52283.853999999999</v>
      </c>
      <c r="E43" s="122">
        <f>STDEV(D29:F29)</f>
        <v>524.42835123303553</v>
      </c>
      <c r="F43" s="174">
        <f t="shared" ref="F43:F50" si="6">G14</f>
        <v>25</v>
      </c>
      <c r="G43" s="121">
        <f t="shared" ref="G43:G50" si="7">AVERAGE(G29:I29)</f>
        <v>52322.382333333335</v>
      </c>
      <c r="H43" s="122">
        <f t="shared" ref="H43:H50" si="8">STDEV(G29:I29)</f>
        <v>2610.3845331093144</v>
      </c>
      <c r="I43" s="174">
        <f t="shared" ref="I43:I50" si="9">J14</f>
        <v>33</v>
      </c>
      <c r="J43" s="121">
        <f t="shared" ref="J43:J50" si="10">AVERAGE(J29:L29)</f>
        <v>54444.611666666664</v>
      </c>
      <c r="K43" s="122">
        <f t="shared" ref="K43:K50" si="11">STDEV(J29:L29)</f>
        <v>421.45330570103965</v>
      </c>
      <c r="L43" s="174">
        <f t="shared" ref="L43:L50" si="12">M14</f>
        <v>41</v>
      </c>
      <c r="M43" s="121">
        <f t="shared" ref="M43:M50" si="13">AVERAGE(M29:O29)</f>
        <v>52705.666666666664</v>
      </c>
      <c r="N43" s="122">
        <f t="shared" ref="N43:N50" si="14">STDEV(M29:O29)</f>
        <v>2416.3968400296608</v>
      </c>
      <c r="O43" s="35"/>
    </row>
    <row r="44" spans="1:15" x14ac:dyDescent="0.25">
      <c r="A44" s="35"/>
      <c r="B44" s="16"/>
      <c r="C44" s="120">
        <v>100</v>
      </c>
      <c r="D44" s="121">
        <f>AVERAGE(D30:F30)</f>
        <v>57061.241999999998</v>
      </c>
      <c r="E44" s="122">
        <f>STDEV(D30:F30)</f>
        <v>665.412767015334</v>
      </c>
      <c r="F44" s="198">
        <f t="shared" si="6"/>
        <v>26</v>
      </c>
      <c r="G44" s="121">
        <f t="shared" si="7"/>
        <v>83353.437000000005</v>
      </c>
      <c r="H44" s="122">
        <f t="shared" si="8"/>
        <v>91.614168784084967</v>
      </c>
      <c r="I44" s="198">
        <f t="shared" si="9"/>
        <v>34</v>
      </c>
      <c r="J44" s="121">
        <f t="shared" si="10"/>
        <v>102784.054</v>
      </c>
      <c r="K44" s="122">
        <f t="shared" si="11"/>
        <v>892.47906651529001</v>
      </c>
      <c r="L44" s="198">
        <f t="shared" si="12"/>
        <v>42</v>
      </c>
      <c r="M44" s="121">
        <f t="shared" si="13"/>
        <v>53535.271666666667</v>
      </c>
      <c r="N44" s="122">
        <f t="shared" si="14"/>
        <v>2181.0455518934805</v>
      </c>
      <c r="O44" s="35"/>
    </row>
    <row r="45" spans="1:15" x14ac:dyDescent="0.25">
      <c r="A45" s="35"/>
      <c r="B45" s="16"/>
      <c r="C45" s="120">
        <v>200</v>
      </c>
      <c r="D45" s="121">
        <f>AVERAGE(D31:F31)</f>
        <v>64539.761333333336</v>
      </c>
      <c r="E45" s="122">
        <f>STDEV(D31:F31)</f>
        <v>1290.3476788561045</v>
      </c>
      <c r="F45" s="198">
        <f t="shared" si="6"/>
        <v>27</v>
      </c>
      <c r="G45" s="121">
        <f t="shared" si="7"/>
        <v>53756.643000000004</v>
      </c>
      <c r="H45" s="122">
        <f t="shared" si="8"/>
        <v>1812.8824446927044</v>
      </c>
      <c r="I45" s="198">
        <f t="shared" si="9"/>
        <v>35</v>
      </c>
      <c r="J45" s="121">
        <f t="shared" si="10"/>
        <v>55265.89433333333</v>
      </c>
      <c r="K45" s="122">
        <f t="shared" si="11"/>
        <v>446.76710483352866</v>
      </c>
      <c r="L45" s="198">
        <f t="shared" si="12"/>
        <v>43</v>
      </c>
      <c r="M45" s="121">
        <f t="shared" si="13"/>
        <v>73112.222000000009</v>
      </c>
      <c r="N45" s="122">
        <f t="shared" si="14"/>
        <v>1119.9298621788723</v>
      </c>
      <c r="O45" s="35"/>
    </row>
    <row r="46" spans="1:15" x14ac:dyDescent="0.25">
      <c r="A46" s="35"/>
      <c r="B46" s="16"/>
      <c r="C46" s="120">
        <v>300</v>
      </c>
      <c r="D46" s="121">
        <f>AVERAGE(D32:F32)</f>
        <v>73399.731000000014</v>
      </c>
      <c r="E46" s="122">
        <f>STDEV(D32:F32)</f>
        <v>1184.8845418997646</v>
      </c>
      <c r="F46" s="198">
        <f t="shared" si="6"/>
        <v>28</v>
      </c>
      <c r="G46" s="121">
        <f t="shared" si="7"/>
        <v>54539.103333333333</v>
      </c>
      <c r="H46" s="122">
        <f t="shared" si="8"/>
        <v>2332.0544861911644</v>
      </c>
      <c r="I46" s="198">
        <f t="shared" si="9"/>
        <v>36</v>
      </c>
      <c r="J46" s="121">
        <f t="shared" si="10"/>
        <v>89520.280666666673</v>
      </c>
      <c r="K46" s="122">
        <f t="shared" si="11"/>
        <v>2899.8632926271475</v>
      </c>
      <c r="L46" s="198">
        <f t="shared" si="12"/>
        <v>44</v>
      </c>
      <c r="M46" s="121">
        <f t="shared" si="13"/>
        <v>62849.826333333331</v>
      </c>
      <c r="N46" s="122">
        <f t="shared" si="14"/>
        <v>2691.0427856757228</v>
      </c>
      <c r="O46" s="35"/>
    </row>
    <row r="47" spans="1:15" x14ac:dyDescent="0.25">
      <c r="A47" s="35"/>
      <c r="B47" s="16"/>
      <c r="C47" s="120">
        <v>400</v>
      </c>
      <c r="D47" s="121">
        <f>AVERAGE(D33:F33)</f>
        <v>81347.733999999997</v>
      </c>
      <c r="E47" s="122">
        <f>STDEV(D33:F33)</f>
        <v>2494.3658852756562</v>
      </c>
      <c r="F47" s="198">
        <f t="shared" si="6"/>
        <v>29</v>
      </c>
      <c r="G47" s="121">
        <f t="shared" si="7"/>
        <v>56430.625999999997</v>
      </c>
      <c r="H47" s="122">
        <f t="shared" si="8"/>
        <v>2946.64008471123</v>
      </c>
      <c r="I47" s="198">
        <f t="shared" si="9"/>
        <v>37</v>
      </c>
      <c r="J47" s="121">
        <f t="shared" si="10"/>
        <v>54696.298999999999</v>
      </c>
      <c r="K47" s="122">
        <f t="shared" si="11"/>
        <v>707.48107174185407</v>
      </c>
      <c r="L47" s="198">
        <f t="shared" si="12"/>
        <v>45</v>
      </c>
      <c r="M47" s="121">
        <f t="shared" si="13"/>
        <v>79752.538499999995</v>
      </c>
      <c r="N47" s="122">
        <f t="shared" si="14"/>
        <v>450.5380353804714</v>
      </c>
      <c r="O47" s="35"/>
    </row>
    <row r="48" spans="1:15" x14ac:dyDescent="0.25">
      <c r="A48" s="35"/>
      <c r="B48" s="16"/>
      <c r="C48" s="124"/>
      <c r="D48" s="121"/>
      <c r="E48" s="122"/>
      <c r="F48" s="198">
        <f t="shared" si="6"/>
        <v>30</v>
      </c>
      <c r="G48" s="121">
        <f t="shared" si="7"/>
        <v>61313.055666666674</v>
      </c>
      <c r="H48" s="122">
        <f t="shared" si="8"/>
        <v>1951.7578935619399</v>
      </c>
      <c r="I48" s="198">
        <f t="shared" si="9"/>
        <v>38</v>
      </c>
      <c r="J48" s="121">
        <f t="shared" si="10"/>
        <v>55107.21166666667</v>
      </c>
      <c r="K48" s="122">
        <f t="shared" si="11"/>
        <v>386.39133307611257</v>
      </c>
      <c r="L48" s="198">
        <f t="shared" si="12"/>
        <v>46</v>
      </c>
      <c r="M48" s="121">
        <f t="shared" si="13"/>
        <v>55933.978666666662</v>
      </c>
      <c r="N48" s="122">
        <f t="shared" si="14"/>
        <v>2003.7770480416077</v>
      </c>
      <c r="O48" s="35"/>
    </row>
    <row r="49" spans="1:15" x14ac:dyDescent="0.25">
      <c r="A49" s="35"/>
      <c r="B49" s="16"/>
      <c r="C49" s="124"/>
      <c r="D49" s="121"/>
      <c r="E49" s="122"/>
      <c r="F49" s="198">
        <f t="shared" si="6"/>
        <v>31</v>
      </c>
      <c r="G49" s="121">
        <f t="shared" si="7"/>
        <v>59575.097500000003</v>
      </c>
      <c r="H49" s="122">
        <f t="shared" si="8"/>
        <v>157.06043691681637</v>
      </c>
      <c r="I49" s="198">
        <f t="shared" si="9"/>
        <v>39</v>
      </c>
      <c r="J49" s="121">
        <f t="shared" si="10"/>
        <v>64374.340666666663</v>
      </c>
      <c r="K49" s="122">
        <f t="shared" si="11"/>
        <v>1425.7834722426626</v>
      </c>
      <c r="L49" s="198">
        <f t="shared" si="12"/>
        <v>47</v>
      </c>
      <c r="M49" s="121">
        <f t="shared" si="13"/>
        <v>54811.668666666665</v>
      </c>
      <c r="N49" s="122">
        <f t="shared" si="14"/>
        <v>2899.5286538022569</v>
      </c>
      <c r="O49" s="35"/>
    </row>
    <row r="50" spans="1:15" x14ac:dyDescent="0.25">
      <c r="A50" s="35"/>
      <c r="B50" s="16"/>
      <c r="C50" s="125"/>
      <c r="D50" s="126"/>
      <c r="E50" s="127"/>
      <c r="F50" s="128">
        <f t="shared" si="6"/>
        <v>32</v>
      </c>
      <c r="G50" s="126">
        <f t="shared" si="7"/>
        <v>57710.48133333333</v>
      </c>
      <c r="H50" s="127">
        <f t="shared" si="8"/>
        <v>4034.1931930150972</v>
      </c>
      <c r="I50" s="128">
        <f t="shared" si="9"/>
        <v>40</v>
      </c>
      <c r="J50" s="126">
        <f t="shared" si="10"/>
        <v>80633.775666666668</v>
      </c>
      <c r="K50" s="127">
        <f t="shared" si="11"/>
        <v>2489.9981875411745</v>
      </c>
      <c r="L50" s="128">
        <f t="shared" si="12"/>
        <v>48</v>
      </c>
      <c r="M50" s="126">
        <f t="shared" si="13"/>
        <v>58253.337500000001</v>
      </c>
      <c r="N50" s="127">
        <f t="shared" si="14"/>
        <v>215.83656678260158</v>
      </c>
      <c r="O50" s="35"/>
    </row>
    <row r="51" spans="1:15" x14ac:dyDescent="0.25">
      <c r="A51" s="38"/>
      <c r="M51" s="47"/>
      <c r="N51" s="47"/>
      <c r="O51" s="35"/>
    </row>
    <row r="52" spans="1:15" x14ac:dyDescent="0.25">
      <c r="A52" s="2" t="s">
        <v>32</v>
      </c>
      <c r="B52" s="247" t="s">
        <v>91</v>
      </c>
      <c r="C52" s="247"/>
      <c r="D52" s="247"/>
      <c r="E52" s="247"/>
      <c r="F52" s="247"/>
      <c r="G52" s="247"/>
      <c r="H52" s="247"/>
      <c r="I52" s="247"/>
      <c r="J52" s="247"/>
      <c r="K52" s="247"/>
      <c r="L52" s="247"/>
      <c r="M52" s="247"/>
      <c r="N52" s="247"/>
    </row>
    <row r="53" spans="1:15" x14ac:dyDescent="0.25">
      <c r="B53" s="10" t="s">
        <v>127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5" x14ac:dyDescent="0.25">
      <c r="B54" s="197"/>
      <c r="C54" s="197"/>
      <c r="D54" s="197"/>
      <c r="E54" s="197"/>
      <c r="F54" s="197"/>
      <c r="G54" s="197"/>
      <c r="H54" s="197"/>
      <c r="I54" s="197"/>
      <c r="J54" s="197"/>
      <c r="K54" s="197"/>
      <c r="L54" s="197"/>
      <c r="M54" s="197"/>
      <c r="N54" s="197"/>
    </row>
    <row r="55" spans="1:15" x14ac:dyDescent="0.25">
      <c r="B55" s="16"/>
      <c r="C55" s="133" t="s">
        <v>126</v>
      </c>
      <c r="D55" s="251" t="s">
        <v>125</v>
      </c>
      <c r="E55" s="251"/>
      <c r="F55" s="133" t="s">
        <v>20</v>
      </c>
      <c r="G55" s="134" t="s">
        <v>125</v>
      </c>
      <c r="H55" s="135"/>
      <c r="I55" s="199" t="s">
        <v>20</v>
      </c>
      <c r="J55" s="134" t="s">
        <v>125</v>
      </c>
      <c r="K55" s="199"/>
      <c r="L55" s="133" t="s">
        <v>20</v>
      </c>
      <c r="M55" s="134" t="s">
        <v>125</v>
      </c>
      <c r="N55" s="135"/>
    </row>
    <row r="56" spans="1:15" x14ac:dyDescent="0.25">
      <c r="B56" s="16"/>
      <c r="C56" s="120">
        <v>0</v>
      </c>
      <c r="D56" s="121">
        <f>(D43-$D$43)</f>
        <v>0</v>
      </c>
      <c r="E56" s="129"/>
      <c r="F56" s="174">
        <f>F43</f>
        <v>25</v>
      </c>
      <c r="G56" s="121">
        <f>(G43-$D$43)</f>
        <v>38.528333333335468</v>
      </c>
      <c r="H56" s="130"/>
      <c r="I56" s="174">
        <f>I43</f>
        <v>33</v>
      </c>
      <c r="J56" s="121">
        <f>(J43-$D$43)</f>
        <v>2160.7576666666646</v>
      </c>
      <c r="K56" s="129"/>
      <c r="L56" s="174">
        <f>L43</f>
        <v>41</v>
      </c>
      <c r="M56" s="121">
        <f>(M43-$D$43)</f>
        <v>421.81266666666488</v>
      </c>
      <c r="N56" s="130"/>
    </row>
    <row r="57" spans="1:15" x14ac:dyDescent="0.25">
      <c r="B57" s="16"/>
      <c r="C57" s="120">
        <v>100</v>
      </c>
      <c r="D57" s="121">
        <f>(D44-$D$43)</f>
        <v>4777.387999999999</v>
      </c>
      <c r="E57" s="129"/>
      <c r="F57" s="198">
        <f t="shared" ref="F57:F63" si="15">F44</f>
        <v>26</v>
      </c>
      <c r="G57" s="121">
        <f t="shared" ref="G57:G63" si="16">(G44-$D$43)</f>
        <v>31069.583000000006</v>
      </c>
      <c r="H57" s="130"/>
      <c r="I57" s="198">
        <f t="shared" ref="I57:I63" si="17">I44</f>
        <v>34</v>
      </c>
      <c r="J57" s="121">
        <f t="shared" ref="J57:J63" si="18">(J44-$D$43)</f>
        <v>50500.200000000004</v>
      </c>
      <c r="K57" s="129"/>
      <c r="L57" s="198">
        <f t="shared" ref="L57:L63" si="19">L44</f>
        <v>42</v>
      </c>
      <c r="M57" s="121">
        <f t="shared" ref="M57:M63" si="20">(M44-$D$43)</f>
        <v>1251.4176666666681</v>
      </c>
      <c r="N57" s="130"/>
    </row>
    <row r="58" spans="1:15" x14ac:dyDescent="0.25">
      <c r="B58" s="16"/>
      <c r="C58" s="120">
        <v>200</v>
      </c>
      <c r="D58" s="121">
        <f>(D45-$D$43)</f>
        <v>12255.907333333336</v>
      </c>
      <c r="E58" s="129"/>
      <c r="F58" s="198">
        <f t="shared" si="15"/>
        <v>27</v>
      </c>
      <c r="G58" s="121">
        <f t="shared" si="16"/>
        <v>1472.7890000000043</v>
      </c>
      <c r="H58" s="130"/>
      <c r="I58" s="198">
        <f t="shared" si="17"/>
        <v>35</v>
      </c>
      <c r="J58" s="121">
        <f t="shared" si="18"/>
        <v>2982.0403333333306</v>
      </c>
      <c r="K58" s="129"/>
      <c r="L58" s="198">
        <f t="shared" si="19"/>
        <v>43</v>
      </c>
      <c r="M58" s="121">
        <f t="shared" si="20"/>
        <v>20828.368000000009</v>
      </c>
      <c r="N58" s="130"/>
    </row>
    <row r="59" spans="1:15" x14ac:dyDescent="0.25">
      <c r="B59" s="16"/>
      <c r="C59" s="120">
        <v>300</v>
      </c>
      <c r="D59" s="121">
        <f>(D46-$D$43)</f>
        <v>21115.877000000015</v>
      </c>
      <c r="E59" s="129"/>
      <c r="F59" s="198">
        <f t="shared" si="15"/>
        <v>28</v>
      </c>
      <c r="G59" s="121">
        <f t="shared" si="16"/>
        <v>2255.2493333333332</v>
      </c>
      <c r="H59" s="130"/>
      <c r="I59" s="198">
        <f t="shared" si="17"/>
        <v>36</v>
      </c>
      <c r="J59" s="121">
        <f t="shared" si="18"/>
        <v>37236.426666666674</v>
      </c>
      <c r="K59" s="129"/>
      <c r="L59" s="198">
        <f t="shared" si="19"/>
        <v>44</v>
      </c>
      <c r="M59" s="121">
        <f t="shared" si="20"/>
        <v>10565.972333333331</v>
      </c>
      <c r="N59" s="130"/>
    </row>
    <row r="60" spans="1:15" x14ac:dyDescent="0.25">
      <c r="A60" s="6"/>
      <c r="B60" s="16"/>
      <c r="C60" s="120">
        <v>400</v>
      </c>
      <c r="D60" s="121">
        <f>(D47-$D$43)</f>
        <v>29063.879999999997</v>
      </c>
      <c r="E60" s="129"/>
      <c r="F60" s="198">
        <f t="shared" si="15"/>
        <v>29</v>
      </c>
      <c r="G60" s="121">
        <f t="shared" si="16"/>
        <v>4146.7719999999972</v>
      </c>
      <c r="H60" s="130"/>
      <c r="I60" s="198">
        <f t="shared" si="17"/>
        <v>37</v>
      </c>
      <c r="J60" s="121">
        <f t="shared" si="18"/>
        <v>2412.4449999999997</v>
      </c>
      <c r="K60" s="129"/>
      <c r="L60" s="198">
        <f t="shared" si="19"/>
        <v>45</v>
      </c>
      <c r="M60" s="121">
        <f t="shared" si="20"/>
        <v>27468.684499999996</v>
      </c>
      <c r="N60" s="130"/>
    </row>
    <row r="61" spans="1:15" x14ac:dyDescent="0.25">
      <c r="A61" s="6"/>
      <c r="B61" s="16"/>
      <c r="C61" s="124"/>
      <c r="D61" s="129"/>
      <c r="E61" s="129"/>
      <c r="F61" s="198">
        <f t="shared" si="15"/>
        <v>30</v>
      </c>
      <c r="G61" s="121">
        <f t="shared" si="16"/>
        <v>9029.201666666675</v>
      </c>
      <c r="H61" s="130"/>
      <c r="I61" s="198">
        <f t="shared" si="17"/>
        <v>38</v>
      </c>
      <c r="J61" s="121">
        <f t="shared" si="18"/>
        <v>2823.3576666666704</v>
      </c>
      <c r="K61" s="129"/>
      <c r="L61" s="198">
        <f t="shared" si="19"/>
        <v>46</v>
      </c>
      <c r="M61" s="121">
        <f t="shared" si="20"/>
        <v>3650.124666666663</v>
      </c>
      <c r="N61" s="130"/>
    </row>
    <row r="62" spans="1:15" x14ac:dyDescent="0.25">
      <c r="A62" s="6"/>
      <c r="B62" s="16"/>
      <c r="C62" s="124"/>
      <c r="D62" s="129"/>
      <c r="E62" s="129"/>
      <c r="F62" s="198">
        <f t="shared" si="15"/>
        <v>31</v>
      </c>
      <c r="G62" s="121">
        <f t="shared" si="16"/>
        <v>7291.2435000000041</v>
      </c>
      <c r="H62" s="130"/>
      <c r="I62" s="198">
        <f t="shared" si="17"/>
        <v>39</v>
      </c>
      <c r="J62" s="121">
        <f t="shared" si="18"/>
        <v>12090.486666666664</v>
      </c>
      <c r="K62" s="129"/>
      <c r="L62" s="198">
        <f t="shared" si="19"/>
        <v>47</v>
      </c>
      <c r="M62" s="121">
        <f t="shared" si="20"/>
        <v>2527.8146666666653</v>
      </c>
      <c r="N62" s="130"/>
    </row>
    <row r="63" spans="1:15" x14ac:dyDescent="0.25">
      <c r="A63" s="6"/>
      <c r="B63" s="16"/>
      <c r="C63" s="125"/>
      <c r="D63" s="131"/>
      <c r="E63" s="131"/>
      <c r="F63" s="128">
        <f t="shared" si="15"/>
        <v>32</v>
      </c>
      <c r="G63" s="126">
        <f t="shared" si="16"/>
        <v>5426.6273333333302</v>
      </c>
      <c r="H63" s="132"/>
      <c r="I63" s="128">
        <f t="shared" si="17"/>
        <v>40</v>
      </c>
      <c r="J63" s="126">
        <f t="shared" si="18"/>
        <v>28349.921666666669</v>
      </c>
      <c r="K63" s="131"/>
      <c r="L63" s="128">
        <f t="shared" si="19"/>
        <v>48</v>
      </c>
      <c r="M63" s="126">
        <f t="shared" si="20"/>
        <v>5969.4835000000021</v>
      </c>
      <c r="N63" s="132"/>
    </row>
    <row r="64" spans="1:15" x14ac:dyDescent="0.25">
      <c r="A64" s="94"/>
    </row>
    <row r="65" spans="1:16" x14ac:dyDescent="0.25">
      <c r="A65" s="95" t="s">
        <v>56</v>
      </c>
      <c r="B65" s="246" t="s">
        <v>47</v>
      </c>
      <c r="C65" s="246"/>
      <c r="D65" s="246"/>
      <c r="E65" s="246"/>
      <c r="F65" s="246"/>
      <c r="G65" s="246"/>
      <c r="H65" s="246"/>
      <c r="I65" s="246"/>
      <c r="J65" s="246"/>
      <c r="K65" s="246"/>
      <c r="L65" s="246"/>
      <c r="M65" s="246"/>
      <c r="N65" s="246"/>
      <c r="P65" s="88"/>
    </row>
    <row r="66" spans="1:16" x14ac:dyDescent="0.25">
      <c r="A66" s="94"/>
      <c r="B66" s="97"/>
      <c r="C66" s="16"/>
      <c r="D66" s="16"/>
      <c r="E66" s="16"/>
      <c r="F66" s="16"/>
      <c r="G66" s="16"/>
      <c r="H66" s="16"/>
      <c r="I66" s="16"/>
      <c r="J66" s="18"/>
      <c r="K66" s="18"/>
      <c r="L66" s="18"/>
      <c r="M66" s="18"/>
      <c r="N66" s="18"/>
      <c r="P66" s="88"/>
    </row>
    <row r="67" spans="1:16" x14ac:dyDescent="0.25">
      <c r="A67" s="94"/>
      <c r="B67" s="23"/>
      <c r="C67" s="26"/>
      <c r="D67" s="26"/>
      <c r="E67" s="26"/>
      <c r="F67" s="26"/>
      <c r="G67" s="26"/>
      <c r="H67" s="175"/>
      <c r="I67" s="16"/>
      <c r="J67" s="18"/>
      <c r="K67" s="38"/>
      <c r="L67" s="97"/>
      <c r="M67" s="16"/>
      <c r="N67" s="18"/>
      <c r="P67" s="88"/>
    </row>
    <row r="68" spans="1:16" x14ac:dyDescent="0.25">
      <c r="A68" s="94"/>
      <c r="B68" s="96"/>
      <c r="C68" s="16"/>
      <c r="D68" s="16"/>
      <c r="E68" s="16"/>
      <c r="F68" s="16"/>
      <c r="G68" s="16"/>
      <c r="H68" s="176"/>
      <c r="I68" s="16"/>
      <c r="J68" s="38" t="s">
        <v>65</v>
      </c>
      <c r="K68" s="38" t="s">
        <v>66</v>
      </c>
      <c r="L68" s="38"/>
      <c r="M68" s="16"/>
      <c r="N68" s="18"/>
      <c r="P68" s="88"/>
    </row>
    <row r="69" spans="1:16" ht="15.75" thickBot="1" x14ac:dyDescent="0.3">
      <c r="A69" s="94"/>
      <c r="B69" s="96"/>
      <c r="C69" s="16"/>
      <c r="D69" s="35"/>
      <c r="E69" s="35"/>
      <c r="F69" s="35"/>
      <c r="G69" s="16"/>
      <c r="H69" s="176"/>
      <c r="I69" s="16"/>
      <c r="J69" s="18"/>
      <c r="K69" s="18"/>
      <c r="L69" s="18"/>
      <c r="M69" s="18"/>
      <c r="N69" s="18"/>
    </row>
    <row r="70" spans="1:16" ht="15.75" thickBot="1" x14ac:dyDescent="0.3">
      <c r="A70" s="94"/>
      <c r="B70" s="96"/>
      <c r="C70" s="16"/>
      <c r="D70" s="35"/>
      <c r="E70" s="35"/>
      <c r="F70" s="35"/>
      <c r="G70" s="35"/>
      <c r="H70" s="177"/>
      <c r="I70" s="35"/>
      <c r="J70" s="16"/>
      <c r="K70" s="38" t="s">
        <v>63</v>
      </c>
      <c r="L70" s="99">
        <v>74.465999999999994</v>
      </c>
      <c r="M70" s="18"/>
      <c r="N70" s="18"/>
    </row>
    <row r="71" spans="1:16" ht="15.75" thickBot="1" x14ac:dyDescent="0.3">
      <c r="A71" s="94"/>
      <c r="B71" s="96"/>
      <c r="C71" s="16"/>
      <c r="D71" s="35"/>
      <c r="E71" s="35"/>
      <c r="F71" s="35"/>
      <c r="G71" s="35"/>
      <c r="H71" s="177"/>
      <c r="I71" s="35"/>
      <c r="J71" s="16"/>
      <c r="K71" s="38" t="s">
        <v>64</v>
      </c>
      <c r="L71" s="99">
        <v>-1450.6</v>
      </c>
      <c r="M71" s="18"/>
      <c r="N71" s="18"/>
    </row>
    <row r="72" spans="1:16" x14ac:dyDescent="0.25">
      <c r="A72" s="94"/>
      <c r="B72" s="96"/>
      <c r="C72" s="16"/>
      <c r="D72" s="16"/>
      <c r="E72" s="16"/>
      <c r="F72" s="100"/>
      <c r="G72" s="35"/>
      <c r="H72" s="177"/>
      <c r="I72" s="35"/>
      <c r="J72" s="16"/>
      <c r="K72" s="18"/>
      <c r="L72" s="18"/>
      <c r="M72" s="18"/>
      <c r="N72" s="18"/>
    </row>
    <row r="73" spans="1:16" x14ac:dyDescent="0.25">
      <c r="A73" s="94"/>
      <c r="B73" s="96"/>
      <c r="C73" s="16"/>
      <c r="D73" s="100"/>
      <c r="E73" s="16" t="s">
        <v>36</v>
      </c>
      <c r="F73" s="101"/>
      <c r="G73" s="16"/>
      <c r="H73" s="176"/>
      <c r="I73" s="16"/>
      <c r="J73" s="97" t="s">
        <v>124</v>
      </c>
      <c r="K73" s="2" t="s">
        <v>111</v>
      </c>
      <c r="L73" s="18"/>
      <c r="M73" s="18"/>
      <c r="N73" s="18"/>
    </row>
    <row r="74" spans="1:16" x14ac:dyDescent="0.25">
      <c r="A74" s="94"/>
      <c r="B74" s="96"/>
      <c r="C74" s="16"/>
      <c r="D74" s="100"/>
      <c r="E74" s="16"/>
      <c r="F74" s="101"/>
      <c r="G74" s="16"/>
      <c r="H74" s="176"/>
      <c r="I74" s="16"/>
      <c r="K74" s="97" t="s">
        <v>109</v>
      </c>
      <c r="L74" s="18"/>
      <c r="M74" s="18"/>
      <c r="N74" s="18"/>
    </row>
    <row r="75" spans="1:16" x14ac:dyDescent="0.25">
      <c r="A75" s="94"/>
      <c r="B75" s="96"/>
      <c r="C75" s="16"/>
      <c r="D75" s="16" t="s">
        <v>35</v>
      </c>
      <c r="E75" s="16"/>
      <c r="F75" s="101"/>
      <c r="G75" s="16"/>
      <c r="H75" s="176"/>
      <c r="I75" s="16"/>
      <c r="K75" s="97" t="s">
        <v>110</v>
      </c>
      <c r="L75" s="18"/>
      <c r="M75" s="18"/>
      <c r="N75" s="18"/>
    </row>
    <row r="76" spans="1:16" x14ac:dyDescent="0.25">
      <c r="A76" s="94"/>
      <c r="B76" s="96"/>
      <c r="C76" s="16"/>
      <c r="D76" s="16"/>
      <c r="E76" s="16"/>
      <c r="F76" s="16"/>
      <c r="G76" s="16"/>
      <c r="H76" s="176"/>
      <c r="I76" s="16"/>
      <c r="J76" s="18"/>
      <c r="K76" s="18"/>
      <c r="L76" s="18"/>
      <c r="M76" s="18"/>
      <c r="N76" s="18"/>
    </row>
    <row r="77" spans="1:16" x14ac:dyDescent="0.25">
      <c r="A77" s="94"/>
      <c r="B77" s="96"/>
      <c r="C77" s="16"/>
      <c r="D77" s="16"/>
      <c r="E77" s="16"/>
      <c r="F77" s="16"/>
      <c r="G77" s="16"/>
      <c r="H77" s="176"/>
      <c r="I77" s="16"/>
      <c r="J77" s="18"/>
      <c r="K77" s="18"/>
      <c r="L77" s="18"/>
      <c r="M77" s="18"/>
      <c r="N77" s="18"/>
    </row>
    <row r="78" spans="1:16" x14ac:dyDescent="0.25">
      <c r="A78" s="94"/>
      <c r="B78" s="96"/>
      <c r="C78" s="16"/>
      <c r="D78" s="16"/>
      <c r="E78" s="16"/>
      <c r="F78" s="16"/>
      <c r="G78" s="16"/>
      <c r="H78" s="176"/>
      <c r="I78" s="16"/>
      <c r="J78" s="18"/>
      <c r="K78" s="18"/>
      <c r="L78" s="18"/>
      <c r="M78" s="18"/>
      <c r="N78" s="18"/>
    </row>
    <row r="79" spans="1:16" x14ac:dyDescent="0.25">
      <c r="A79" s="94"/>
      <c r="B79" s="96"/>
      <c r="C79" s="16"/>
      <c r="D79" s="16"/>
      <c r="E79" s="16"/>
      <c r="F79" s="16"/>
      <c r="G79" s="16"/>
      <c r="H79" s="176"/>
      <c r="I79" s="16"/>
      <c r="J79" s="18"/>
      <c r="K79" s="18"/>
      <c r="L79" s="18"/>
      <c r="M79" s="18"/>
      <c r="N79" s="18"/>
    </row>
    <row r="80" spans="1:16" x14ac:dyDescent="0.25">
      <c r="A80" s="94"/>
      <c r="B80" s="96"/>
      <c r="C80" s="16"/>
      <c r="D80" s="16"/>
      <c r="E80" s="16"/>
      <c r="F80" s="16"/>
      <c r="G80" s="16"/>
      <c r="H80" s="176"/>
      <c r="I80" s="16"/>
      <c r="J80" s="18"/>
      <c r="K80" s="18"/>
      <c r="L80" s="18"/>
      <c r="M80" s="18"/>
      <c r="N80" s="18"/>
    </row>
    <row r="81" spans="1:16" x14ac:dyDescent="0.25">
      <c r="B81" s="96"/>
      <c r="C81" s="16"/>
      <c r="D81" s="16"/>
      <c r="E81" s="16"/>
      <c r="F81" s="16"/>
      <c r="G81" s="16"/>
      <c r="H81" s="176"/>
      <c r="I81" s="16"/>
      <c r="J81" s="18"/>
      <c r="K81" s="18"/>
      <c r="L81" s="18"/>
      <c r="M81" s="18"/>
      <c r="N81" s="18"/>
      <c r="P81" s="88"/>
    </row>
    <row r="82" spans="1:16" x14ac:dyDescent="0.25">
      <c r="A82" s="94"/>
      <c r="B82" s="104"/>
      <c r="C82" s="105"/>
      <c r="D82" s="105"/>
      <c r="E82" s="105"/>
      <c r="F82" s="105"/>
      <c r="G82" s="105"/>
      <c r="H82" s="178"/>
      <c r="I82" s="16"/>
      <c r="J82" s="18"/>
      <c r="K82" s="18"/>
      <c r="L82" s="18"/>
      <c r="M82" s="18"/>
      <c r="N82" s="18"/>
      <c r="P82" s="88"/>
    </row>
    <row r="83" spans="1:16" s="18" customFormat="1" x14ac:dyDescent="0.25">
      <c r="A83" s="102"/>
      <c r="B83" s="16"/>
      <c r="C83" s="16"/>
      <c r="D83" s="16"/>
      <c r="E83" s="16"/>
      <c r="F83" s="16"/>
      <c r="G83" s="16"/>
      <c r="H83" s="16"/>
      <c r="I83" s="16"/>
      <c r="P83" s="103"/>
    </row>
    <row r="84" spans="1:16" x14ac:dyDescent="0.25">
      <c r="A84" s="2" t="s">
        <v>34</v>
      </c>
      <c r="B84" s="196" t="s">
        <v>48</v>
      </c>
      <c r="C84" s="35"/>
      <c r="D84" s="35"/>
      <c r="E84" s="35"/>
      <c r="F84" s="35"/>
      <c r="G84" s="16"/>
      <c r="H84" s="35"/>
      <c r="I84" s="35"/>
      <c r="J84" s="35"/>
      <c r="K84" s="16"/>
      <c r="L84" s="35"/>
      <c r="M84" s="35"/>
      <c r="N84" s="35"/>
      <c r="O84" s="16"/>
    </row>
    <row r="85" spans="1:16" x14ac:dyDescent="0.25">
      <c r="A85" s="2"/>
      <c r="B85" s="161" t="s">
        <v>62</v>
      </c>
      <c r="C85" s="35"/>
      <c r="D85" s="35"/>
      <c r="E85" s="35"/>
      <c r="F85" s="35"/>
      <c r="G85" s="16"/>
      <c r="H85" s="35"/>
      <c r="I85" s="35"/>
      <c r="J85" s="35"/>
      <c r="K85" s="16"/>
      <c r="L85" s="35"/>
      <c r="M85" s="35"/>
      <c r="N85" s="35"/>
      <c r="O85" s="16"/>
    </row>
    <row r="86" spans="1:16" x14ac:dyDescent="0.25">
      <c r="A86" s="2"/>
      <c r="B86" s="196"/>
      <c r="C86" s="35"/>
      <c r="D86" s="35"/>
      <c r="E86" s="35"/>
      <c r="F86" s="35"/>
      <c r="G86" s="16"/>
      <c r="H86" s="35"/>
      <c r="I86" s="35"/>
      <c r="J86" s="35"/>
      <c r="K86" s="16"/>
      <c r="L86" s="35"/>
      <c r="M86" s="35"/>
      <c r="N86" s="35"/>
      <c r="O86" s="16"/>
    </row>
    <row r="87" spans="1:16" x14ac:dyDescent="0.25">
      <c r="A87" s="94"/>
      <c r="B87" s="234" t="s">
        <v>38</v>
      </c>
      <c r="C87" s="234"/>
      <c r="D87" s="234"/>
      <c r="E87" s="234"/>
      <c r="F87" s="234"/>
      <c r="G87" s="234"/>
      <c r="H87" s="234"/>
      <c r="I87" s="234"/>
      <c r="J87" s="234"/>
      <c r="K87" s="10"/>
      <c r="L87" s="10"/>
      <c r="M87" s="10"/>
      <c r="N87" s="10"/>
      <c r="O87" s="107"/>
    </row>
    <row r="88" spans="1:16" ht="15.75" thickBot="1" x14ac:dyDescent="0.3">
      <c r="A88" s="94"/>
      <c r="B88" s="108" t="s">
        <v>1</v>
      </c>
      <c r="C88" s="108" t="s">
        <v>11</v>
      </c>
      <c r="D88" s="191"/>
      <c r="E88" s="209" t="s">
        <v>118</v>
      </c>
      <c r="F88" s="201" t="s">
        <v>142</v>
      </c>
      <c r="G88" s="108" t="s">
        <v>11</v>
      </c>
      <c r="J88" s="163"/>
      <c r="L88" s="191"/>
      <c r="N88" s="191"/>
      <c r="O88" s="107"/>
    </row>
    <row r="89" spans="1:16" x14ac:dyDescent="0.25">
      <c r="A89" s="107"/>
      <c r="B89" s="109">
        <v>0</v>
      </c>
      <c r="C89" s="47">
        <f>(D56-$L$71)/$L$70</f>
        <v>19.480031155158059</v>
      </c>
      <c r="D89" s="110"/>
      <c r="E89" s="3" t="str">
        <f>Data!D33</f>
        <v>WinterTP1-4</v>
      </c>
      <c r="F89" s="170">
        <v>25</v>
      </c>
      <c r="G89" s="47">
        <f>(G56-$L$71)/$L$70</f>
        <v>19.997426118407535</v>
      </c>
      <c r="J89" s="20"/>
      <c r="L89" s="35"/>
      <c r="N89" s="110"/>
      <c r="O89" s="107"/>
    </row>
    <row r="90" spans="1:16" x14ac:dyDescent="0.25">
      <c r="A90" s="107"/>
      <c r="B90" s="109">
        <v>100</v>
      </c>
      <c r="C90" s="47">
        <f>(D57-$L$71)/$L$70</f>
        <v>83.635323503343812</v>
      </c>
      <c r="D90" s="110"/>
      <c r="E90" s="3" t="str">
        <f>Data!D34</f>
        <v>WinterTP1-4</v>
      </c>
      <c r="F90" s="170">
        <v>26</v>
      </c>
      <c r="G90" s="47">
        <f t="shared" ref="G90:G95" si="21">(G57-$L$71)/$L$70</f>
        <v>436.71182821690445</v>
      </c>
      <c r="J90" s="20"/>
      <c r="N90" s="110"/>
      <c r="O90" s="107"/>
    </row>
    <row r="91" spans="1:16" x14ac:dyDescent="0.25">
      <c r="A91" s="107"/>
      <c r="B91" s="109">
        <v>200</v>
      </c>
      <c r="C91" s="47">
        <f>(D58-$L$71)/$L$70</f>
        <v>184.06396655296831</v>
      </c>
      <c r="D91" s="110"/>
      <c r="E91" s="3" t="str">
        <f>Data!D35</f>
        <v>WinterTP1-4</v>
      </c>
      <c r="F91" s="170">
        <v>27</v>
      </c>
      <c r="G91" s="47">
        <f t="shared" si="21"/>
        <v>39.258037225042358</v>
      </c>
      <c r="J91" s="20"/>
      <c r="K91" s="185"/>
      <c r="N91" s="110"/>
      <c r="O91" s="107"/>
    </row>
    <row r="92" spans="1:16" x14ac:dyDescent="0.25">
      <c r="A92" s="107"/>
      <c r="B92" s="109">
        <v>300</v>
      </c>
      <c r="C92" s="47">
        <f>(D59-$L$71)/$L$70</f>
        <v>303.04403351865301</v>
      </c>
      <c r="D92" s="110"/>
      <c r="E92" s="3" t="str">
        <f>Data!D36</f>
        <v>WinterTP1-4</v>
      </c>
      <c r="F92" s="170">
        <v>28</v>
      </c>
      <c r="G92" s="47">
        <f t="shared" si="21"/>
        <v>49.765655914556085</v>
      </c>
      <c r="J92" s="20"/>
      <c r="N92" s="110"/>
      <c r="O92" s="107"/>
    </row>
    <row r="93" spans="1:16" x14ac:dyDescent="0.25">
      <c r="A93" s="107"/>
      <c r="B93" s="109">
        <v>400</v>
      </c>
      <c r="C93" s="47">
        <f>(D60-$L$71)/$L$70</f>
        <v>409.77734805145968</v>
      </c>
      <c r="D93" s="110"/>
      <c r="E93" s="3" t="str">
        <f>Data!D37</f>
        <v>WinterTP1-4</v>
      </c>
      <c r="F93" s="170">
        <v>29</v>
      </c>
      <c r="G93" s="47">
        <f t="shared" si="21"/>
        <v>75.166814385088472</v>
      </c>
      <c r="J93" s="20"/>
      <c r="K93" s="185"/>
      <c r="N93" s="110"/>
      <c r="O93" s="107"/>
    </row>
    <row r="94" spans="1:16" x14ac:dyDescent="0.25">
      <c r="A94" s="94"/>
      <c r="B94" s="114"/>
      <c r="C94" s="65"/>
      <c r="D94" s="110"/>
      <c r="E94" s="3" t="str">
        <f>Data!D38</f>
        <v>WinterTP1-4</v>
      </c>
      <c r="F94" s="170">
        <v>30</v>
      </c>
      <c r="G94" s="47">
        <f t="shared" si="21"/>
        <v>140.73270575385646</v>
      </c>
      <c r="J94" s="20"/>
      <c r="N94" s="110"/>
      <c r="O94" s="107"/>
      <c r="P94" s="88"/>
    </row>
    <row r="95" spans="1:16" x14ac:dyDescent="0.25">
      <c r="A95" s="94"/>
      <c r="B95" s="114"/>
      <c r="C95" s="65"/>
      <c r="D95" s="110"/>
      <c r="E95" s="3" t="str">
        <f>Data!D39</f>
        <v>WinterTP1-4</v>
      </c>
      <c r="F95" s="170">
        <v>31</v>
      </c>
      <c r="G95" s="47">
        <f t="shared" si="21"/>
        <v>117.39375688233564</v>
      </c>
      <c r="J95" s="20"/>
      <c r="K95" s="185"/>
      <c r="N95" s="110"/>
      <c r="O95" s="107"/>
      <c r="P95" s="88"/>
    </row>
    <row r="96" spans="1:16" x14ac:dyDescent="0.25">
      <c r="A96" s="94"/>
      <c r="B96" s="114"/>
      <c r="C96" s="65"/>
      <c r="D96" s="110"/>
      <c r="E96" s="3" t="s">
        <v>207</v>
      </c>
      <c r="F96" s="170">
        <v>32</v>
      </c>
      <c r="G96" s="47">
        <f>(G63-$L$71)/$L$70</f>
        <v>92.35392438607326</v>
      </c>
      <c r="J96" s="20"/>
      <c r="N96" s="110"/>
      <c r="O96" s="107"/>
      <c r="P96" s="88"/>
    </row>
    <row r="97" spans="1:16" x14ac:dyDescent="0.25">
      <c r="A97" s="94"/>
      <c r="B97" s="33"/>
      <c r="C97" s="33"/>
      <c r="D97" s="33"/>
      <c r="E97" s="3" t="str">
        <f>Data!D41</f>
        <v>WinterTP1-4</v>
      </c>
      <c r="F97" s="170">
        <v>33</v>
      </c>
      <c r="G97" s="47">
        <f>(J56-$L$71)/$L$70</f>
        <v>48.49673228945646</v>
      </c>
      <c r="J97" s="20"/>
      <c r="K97" s="185"/>
      <c r="P97" s="88"/>
    </row>
    <row r="98" spans="1:16" x14ac:dyDescent="0.25">
      <c r="A98" s="94"/>
      <c r="B98" s="33"/>
      <c r="C98" s="33"/>
      <c r="D98" s="33"/>
      <c r="E98" s="3" t="str">
        <f>Data!D42</f>
        <v>WinterTP1-4</v>
      </c>
      <c r="F98" s="170">
        <v>34</v>
      </c>
      <c r="G98" s="47">
        <f>(J57-$L$71)/$L$70</f>
        <v>697.64456261918201</v>
      </c>
      <c r="J98" s="20"/>
      <c r="P98" s="88"/>
    </row>
    <row r="99" spans="1:16" x14ac:dyDescent="0.25">
      <c r="A99" s="94"/>
      <c r="B99" s="33"/>
      <c r="C99" s="33"/>
      <c r="D99" s="33"/>
      <c r="E99" s="3" t="str">
        <f>Data!D43</f>
        <v>WinterTP1-4</v>
      </c>
      <c r="F99" s="170">
        <v>35</v>
      </c>
      <c r="G99" s="47">
        <f t="shared" ref="G99:G104" si="22">(J58-$L$71)/$L$70</f>
        <v>59.525694052766781</v>
      </c>
      <c r="J99" s="20"/>
      <c r="K99" s="185"/>
      <c r="P99" s="88"/>
    </row>
    <row r="100" spans="1:16" x14ac:dyDescent="0.25">
      <c r="E100" s="3" t="str">
        <f>Data!D44</f>
        <v>WinterTP1-4</v>
      </c>
      <c r="F100" s="170">
        <v>36</v>
      </c>
      <c r="G100" s="47">
        <f t="shared" si="22"/>
        <v>519.52604768171614</v>
      </c>
      <c r="J100" s="20"/>
    </row>
    <row r="101" spans="1:16" x14ac:dyDescent="0.25">
      <c r="E101" s="3" t="str">
        <f>Data!D45</f>
        <v>WinterTP1-4</v>
      </c>
      <c r="F101" s="170">
        <v>37</v>
      </c>
      <c r="G101" s="47">
        <f t="shared" si="22"/>
        <v>51.876628259876988</v>
      </c>
      <c r="J101" s="20"/>
      <c r="K101" s="185"/>
    </row>
    <row r="102" spans="1:16" x14ac:dyDescent="0.25">
      <c r="E102" s="3" t="str">
        <f>Data!D46</f>
        <v>WinterTP1-4</v>
      </c>
      <c r="F102" s="170">
        <v>38</v>
      </c>
      <c r="G102" s="47">
        <f t="shared" si="22"/>
        <v>57.394752862604022</v>
      </c>
      <c r="J102" s="20"/>
    </row>
    <row r="103" spans="1:16" x14ac:dyDescent="0.25">
      <c r="E103" s="3" t="str">
        <f>Data!D47</f>
        <v>WinterTP1-4</v>
      </c>
      <c r="F103" s="170">
        <v>39</v>
      </c>
      <c r="G103" s="47">
        <f t="shared" si="22"/>
        <v>181.84254111496074</v>
      </c>
      <c r="J103" s="20"/>
      <c r="K103" s="185"/>
    </row>
    <row r="104" spans="1:16" x14ac:dyDescent="0.25">
      <c r="E104" s="3" t="str">
        <f>Data!D48</f>
        <v>WinterTP1-4</v>
      </c>
      <c r="F104" s="170">
        <v>40</v>
      </c>
      <c r="G104" s="47">
        <f t="shared" si="22"/>
        <v>400.18963911941921</v>
      </c>
      <c r="J104" s="20"/>
    </row>
    <row r="105" spans="1:16" x14ac:dyDescent="0.25">
      <c r="E105" s="3" t="str">
        <f>Data!D49</f>
        <v>WinterTP1-4</v>
      </c>
      <c r="F105" s="170">
        <v>41</v>
      </c>
      <c r="G105" s="47">
        <f>(M56-$L$71)/$L$70</f>
        <v>25.144531284971194</v>
      </c>
      <c r="J105" s="186"/>
      <c r="K105" s="185"/>
    </row>
    <row r="106" spans="1:16" x14ac:dyDescent="0.25">
      <c r="E106" s="3" t="str">
        <f>Data!D50</f>
        <v>WinterTP1-4</v>
      </c>
      <c r="F106" s="170">
        <v>42</v>
      </c>
      <c r="G106" s="47">
        <f t="shared" ref="G106:G112" si="23">(M57-$L$71)/$L$70</f>
        <v>36.285253225185564</v>
      </c>
      <c r="K106" s="185"/>
    </row>
    <row r="107" spans="1:16" x14ac:dyDescent="0.25">
      <c r="E107" s="3" t="str">
        <f>Data!D51</f>
        <v>WinterTP1-4</v>
      </c>
      <c r="F107" s="170">
        <v>43</v>
      </c>
      <c r="G107" s="47">
        <f t="shared" si="23"/>
        <v>299.18309026938482</v>
      </c>
      <c r="K107" s="185"/>
    </row>
    <row r="108" spans="1:16" x14ac:dyDescent="0.25">
      <c r="E108" s="3" t="str">
        <f>Data!D52</f>
        <v>WinterTP1-4</v>
      </c>
      <c r="F108" s="170">
        <v>44</v>
      </c>
      <c r="G108" s="47">
        <f t="shared" si="23"/>
        <v>161.36991826247325</v>
      </c>
      <c r="J108" s="20"/>
      <c r="K108" s="185"/>
    </row>
    <row r="109" spans="1:16" x14ac:dyDescent="0.25">
      <c r="E109" s="3" t="str">
        <f>Data!D53</f>
        <v>WinterTP1-4</v>
      </c>
      <c r="F109" s="170">
        <v>45</v>
      </c>
      <c r="G109" s="47">
        <f t="shared" si="23"/>
        <v>388.3555515268713</v>
      </c>
      <c r="J109" s="20"/>
    </row>
    <row r="110" spans="1:16" x14ac:dyDescent="0.25">
      <c r="E110" s="3" t="str">
        <f>Data!D54</f>
        <v>WinterTP1-4</v>
      </c>
      <c r="F110" s="170">
        <v>46</v>
      </c>
      <c r="G110" s="47">
        <f t="shared" si="23"/>
        <v>68.497363449986082</v>
      </c>
      <c r="J110" s="20"/>
      <c r="K110" s="185"/>
    </row>
    <row r="111" spans="1:16" x14ac:dyDescent="0.25">
      <c r="E111" s="3" t="str">
        <f>Data!D55</f>
        <v>WinterTP1-4</v>
      </c>
      <c r="F111" s="170">
        <v>47</v>
      </c>
      <c r="G111" s="47">
        <f t="shared" si="23"/>
        <v>53.425921449610101</v>
      </c>
      <c r="J111" s="20"/>
    </row>
    <row r="112" spans="1:16" x14ac:dyDescent="0.25">
      <c r="E112" s="3" t="s">
        <v>207</v>
      </c>
      <c r="F112" s="170">
        <v>48</v>
      </c>
      <c r="G112" s="47">
        <f t="shared" si="23"/>
        <v>99.643911315231151</v>
      </c>
      <c r="J112" s="20"/>
      <c r="K112" s="185"/>
    </row>
    <row r="114" spans="1:3" x14ac:dyDescent="0.25">
      <c r="A114" s="2" t="s">
        <v>99</v>
      </c>
      <c r="B114" s="2" t="s">
        <v>102</v>
      </c>
    </row>
    <row r="115" spans="1:3" x14ac:dyDescent="0.25">
      <c r="A115" s="2"/>
      <c r="C115" s="3" t="s">
        <v>96</v>
      </c>
    </row>
    <row r="116" spans="1:3" x14ac:dyDescent="0.25">
      <c r="A116" s="2"/>
      <c r="C116" s="3" t="s">
        <v>113</v>
      </c>
    </row>
    <row r="117" spans="1:3" x14ac:dyDescent="0.25">
      <c r="A117" s="2"/>
      <c r="C117" s="3" t="s">
        <v>100</v>
      </c>
    </row>
    <row r="118" spans="1:3" x14ac:dyDescent="0.25">
      <c r="A118" s="2"/>
      <c r="C118" s="3" t="s">
        <v>114</v>
      </c>
    </row>
  </sheetData>
  <mergeCells count="14">
    <mergeCell ref="B65:N65"/>
    <mergeCell ref="B87:J87"/>
    <mergeCell ref="C41:E41"/>
    <mergeCell ref="F41:H41"/>
    <mergeCell ref="I41:K41"/>
    <mergeCell ref="L41:N41"/>
    <mergeCell ref="B52:N52"/>
    <mergeCell ref="D55:E55"/>
    <mergeCell ref="C40:N40"/>
    <mergeCell ref="D13:F13"/>
    <mergeCell ref="G13:I13"/>
    <mergeCell ref="J13:L13"/>
    <mergeCell ref="M13:O13"/>
    <mergeCell ref="D27:O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9"/>
  <sheetViews>
    <sheetView zoomScaleNormal="100" workbookViewId="0">
      <selection activeCell="B7" sqref="B7"/>
    </sheetView>
  </sheetViews>
  <sheetFormatPr defaultRowHeight="15" x14ac:dyDescent="0.25"/>
  <cols>
    <col min="1" max="1" width="11.7109375" style="3" customWidth="1"/>
    <col min="2" max="2" width="11.140625" style="3" customWidth="1"/>
    <col min="3" max="3" width="11.28515625" style="3" customWidth="1"/>
    <col min="4" max="4" width="11.140625" style="3" customWidth="1"/>
    <col min="5" max="5" width="10.28515625" style="3" customWidth="1"/>
    <col min="6" max="6" width="12.140625" style="3" customWidth="1"/>
    <col min="7" max="7" width="10.5703125" style="3" customWidth="1"/>
    <col min="8" max="8" width="10.85546875" style="3" customWidth="1"/>
    <col min="9" max="9" width="10.7109375" style="3" customWidth="1"/>
    <col min="10" max="11" width="11" style="3" customWidth="1"/>
    <col min="12" max="12" width="11.7109375" style="3" customWidth="1"/>
    <col min="13" max="13" width="11" style="3" customWidth="1"/>
    <col min="14" max="14" width="12.42578125" style="3" customWidth="1"/>
    <col min="15" max="15" width="9.140625" style="3"/>
    <col min="16" max="16" width="10.28515625" style="3" customWidth="1"/>
    <col min="17" max="18" width="9.140625" style="3"/>
    <col min="19" max="19" width="10.85546875" style="3" customWidth="1"/>
    <col min="20" max="20" width="9.140625" style="3"/>
    <col min="21" max="32" width="9.5703125" style="3" bestFit="1" customWidth="1"/>
    <col min="33" max="16384" width="9.140625" style="3"/>
  </cols>
  <sheetData>
    <row r="1" spans="1:25" ht="15.75" x14ac:dyDescent="0.25">
      <c r="A1" s="1" t="s">
        <v>108</v>
      </c>
      <c r="J1" s="2" t="s">
        <v>68</v>
      </c>
    </row>
    <row r="2" spans="1:25" ht="18" x14ac:dyDescent="0.35">
      <c r="A2" s="2" t="s">
        <v>51</v>
      </c>
      <c r="J2" s="2" t="s">
        <v>130</v>
      </c>
    </row>
    <row r="3" spans="1:25" x14ac:dyDescent="0.25">
      <c r="A3" s="2"/>
      <c r="J3" s="2" t="s">
        <v>131</v>
      </c>
    </row>
    <row r="4" spans="1:25" x14ac:dyDescent="0.25">
      <c r="A4" s="2" t="s">
        <v>60</v>
      </c>
      <c r="B4" s="4">
        <v>1</v>
      </c>
      <c r="J4" s="2" t="s">
        <v>69</v>
      </c>
    </row>
    <row r="5" spans="1:25" x14ac:dyDescent="0.25">
      <c r="A5" s="2" t="s">
        <v>52</v>
      </c>
      <c r="B5" s="188">
        <v>44595</v>
      </c>
      <c r="C5" s="6"/>
      <c r="J5" s="2" t="s">
        <v>132</v>
      </c>
    </row>
    <row r="6" spans="1:25" x14ac:dyDescent="0.25">
      <c r="A6" s="2" t="s">
        <v>5</v>
      </c>
      <c r="B6" s="189" t="s">
        <v>158</v>
      </c>
      <c r="C6" s="205" t="s">
        <v>150</v>
      </c>
      <c r="J6" s="2" t="s">
        <v>83</v>
      </c>
    </row>
    <row r="7" spans="1:25" ht="17.25" x14ac:dyDescent="0.25">
      <c r="A7" s="2" t="s">
        <v>53</v>
      </c>
      <c r="B7" s="2" t="s">
        <v>133</v>
      </c>
      <c r="J7" s="2" t="s">
        <v>84</v>
      </c>
    </row>
    <row r="8" spans="1:25" x14ac:dyDescent="0.25">
      <c r="B8" s="2" t="s">
        <v>21</v>
      </c>
    </row>
    <row r="9" spans="1:25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</row>
    <row r="10" spans="1:25" x14ac:dyDescent="0.25">
      <c r="A10" s="2" t="s">
        <v>23</v>
      </c>
      <c r="B10" s="252" t="s">
        <v>43</v>
      </c>
      <c r="C10" s="252"/>
      <c r="D10" s="252"/>
      <c r="E10" s="252"/>
      <c r="F10" s="252"/>
      <c r="G10" s="252"/>
      <c r="H10" s="252"/>
      <c r="I10" s="252"/>
      <c r="J10" s="252"/>
      <c r="K10" s="252"/>
      <c r="L10" s="252"/>
      <c r="M10" s="252"/>
      <c r="N10" s="252"/>
      <c r="P10" s="32"/>
      <c r="Q10" s="32"/>
      <c r="R10" s="32"/>
      <c r="S10" s="32"/>
      <c r="T10" s="32"/>
      <c r="U10" s="32"/>
      <c r="V10" s="32"/>
      <c r="W10" s="32"/>
      <c r="X10" s="32"/>
      <c r="Y10" s="32"/>
    </row>
    <row r="11" spans="1:25" ht="15.75" thickBot="1" x14ac:dyDescent="0.3">
      <c r="A11" s="2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 spans="1:25" ht="15.75" thickBot="1" x14ac:dyDescent="0.3">
      <c r="B12" s="18"/>
      <c r="C12" s="39"/>
      <c r="D12" s="242" t="s">
        <v>39</v>
      </c>
      <c r="E12" s="235"/>
      <c r="F12" s="235"/>
      <c r="G12" s="235" t="s">
        <v>20</v>
      </c>
      <c r="H12" s="235"/>
      <c r="I12" s="235"/>
      <c r="J12" s="235" t="s">
        <v>20</v>
      </c>
      <c r="K12" s="235"/>
      <c r="L12" s="235"/>
      <c r="M12" s="236" t="s">
        <v>20</v>
      </c>
      <c r="N12" s="237"/>
      <c r="O12" s="238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spans="1:25" x14ac:dyDescent="0.25">
      <c r="B13" s="18"/>
      <c r="C13" s="40" t="s">
        <v>12</v>
      </c>
      <c r="D13" s="41">
        <v>0</v>
      </c>
      <c r="E13" s="42">
        <v>0</v>
      </c>
      <c r="F13" s="43">
        <v>0</v>
      </c>
      <c r="G13" s="17">
        <v>1</v>
      </c>
      <c r="H13" s="17">
        <f t="shared" ref="H13:H20" si="0">G13</f>
        <v>1</v>
      </c>
      <c r="I13" s="17">
        <f t="shared" ref="I13:I20" si="1">G13</f>
        <v>1</v>
      </c>
      <c r="J13" s="44">
        <v>9</v>
      </c>
      <c r="K13" s="17">
        <f t="shared" ref="K13:K20" si="2">J13</f>
        <v>9</v>
      </c>
      <c r="L13" s="45">
        <f t="shared" ref="L13:L20" si="3">J13</f>
        <v>9</v>
      </c>
      <c r="M13" s="17">
        <v>17</v>
      </c>
      <c r="N13" s="17">
        <f t="shared" ref="N13:N20" si="4">M13</f>
        <v>17</v>
      </c>
      <c r="O13" s="46">
        <f t="shared" ref="O13:O20" si="5">M13</f>
        <v>17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 spans="1:25" x14ac:dyDescent="0.25">
      <c r="B14" s="18"/>
      <c r="C14" s="50" t="s">
        <v>13</v>
      </c>
      <c r="D14" s="51">
        <v>75</v>
      </c>
      <c r="E14" s="52">
        <v>75</v>
      </c>
      <c r="F14" s="53">
        <v>75</v>
      </c>
      <c r="G14" s="30">
        <v>2</v>
      </c>
      <c r="H14" s="30">
        <f t="shared" si="0"/>
        <v>2</v>
      </c>
      <c r="I14" s="30">
        <f t="shared" si="1"/>
        <v>2</v>
      </c>
      <c r="J14" s="54">
        <v>10</v>
      </c>
      <c r="K14" s="30">
        <f t="shared" si="2"/>
        <v>10</v>
      </c>
      <c r="L14" s="55">
        <f t="shared" si="3"/>
        <v>10</v>
      </c>
      <c r="M14" s="30">
        <v>18</v>
      </c>
      <c r="N14" s="30">
        <f t="shared" si="4"/>
        <v>18</v>
      </c>
      <c r="O14" s="56">
        <f t="shared" si="5"/>
        <v>18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spans="1:25" x14ac:dyDescent="0.25">
      <c r="B15" s="18"/>
      <c r="C15" s="57" t="s">
        <v>14</v>
      </c>
      <c r="D15" s="58">
        <v>150</v>
      </c>
      <c r="E15" s="47">
        <v>150</v>
      </c>
      <c r="F15" s="48">
        <v>150</v>
      </c>
      <c r="G15" s="15">
        <v>3</v>
      </c>
      <c r="H15" s="15">
        <f t="shared" si="0"/>
        <v>3</v>
      </c>
      <c r="I15" s="15">
        <f t="shared" si="1"/>
        <v>3</v>
      </c>
      <c r="J15" s="24">
        <v>11</v>
      </c>
      <c r="K15" s="15">
        <f t="shared" si="2"/>
        <v>11</v>
      </c>
      <c r="L15" s="59">
        <f t="shared" si="3"/>
        <v>11</v>
      </c>
      <c r="M15" s="15">
        <v>19</v>
      </c>
      <c r="N15" s="15">
        <f t="shared" si="4"/>
        <v>19</v>
      </c>
      <c r="O15" s="60">
        <f t="shared" si="5"/>
        <v>19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spans="1:25" x14ac:dyDescent="0.25">
      <c r="B16" s="18"/>
      <c r="C16" s="50" t="s">
        <v>15</v>
      </c>
      <c r="D16" s="51">
        <v>225</v>
      </c>
      <c r="E16" s="52">
        <v>225</v>
      </c>
      <c r="F16" s="53">
        <v>225</v>
      </c>
      <c r="G16" s="30">
        <v>4</v>
      </c>
      <c r="H16" s="30">
        <f t="shared" si="0"/>
        <v>4</v>
      </c>
      <c r="I16" s="30">
        <f t="shared" si="1"/>
        <v>4</v>
      </c>
      <c r="J16" s="54">
        <v>12</v>
      </c>
      <c r="K16" s="30">
        <f t="shared" si="2"/>
        <v>12</v>
      </c>
      <c r="L16" s="55">
        <f t="shared" si="3"/>
        <v>12</v>
      </c>
      <c r="M16" s="30">
        <v>20</v>
      </c>
      <c r="N16" s="30">
        <f t="shared" si="4"/>
        <v>20</v>
      </c>
      <c r="O16" s="56">
        <f t="shared" si="5"/>
        <v>20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spans="1:25" x14ac:dyDescent="0.25">
      <c r="B17" s="18"/>
      <c r="C17" s="57" t="s">
        <v>16</v>
      </c>
      <c r="D17" s="58">
        <v>300</v>
      </c>
      <c r="E17" s="47">
        <v>300</v>
      </c>
      <c r="F17" s="48">
        <v>300</v>
      </c>
      <c r="G17" s="15">
        <v>5</v>
      </c>
      <c r="H17" s="15">
        <f t="shared" si="0"/>
        <v>5</v>
      </c>
      <c r="I17" s="15">
        <f t="shared" si="1"/>
        <v>5</v>
      </c>
      <c r="J17" s="24">
        <v>13</v>
      </c>
      <c r="K17" s="15">
        <f t="shared" si="2"/>
        <v>13</v>
      </c>
      <c r="L17" s="59">
        <f t="shared" si="3"/>
        <v>13</v>
      </c>
      <c r="M17" s="15">
        <v>21</v>
      </c>
      <c r="N17" s="15">
        <f t="shared" si="4"/>
        <v>21</v>
      </c>
      <c r="O17" s="60">
        <f t="shared" si="5"/>
        <v>21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spans="1:25" x14ac:dyDescent="0.25">
      <c r="B18" s="18"/>
      <c r="C18" s="50" t="s">
        <v>17</v>
      </c>
      <c r="D18" s="61"/>
      <c r="E18" s="62"/>
      <c r="F18" s="63"/>
      <c r="G18" s="30">
        <v>6</v>
      </c>
      <c r="H18" s="30">
        <f t="shared" si="0"/>
        <v>6</v>
      </c>
      <c r="I18" s="30">
        <f t="shared" si="1"/>
        <v>6</v>
      </c>
      <c r="J18" s="54">
        <v>14</v>
      </c>
      <c r="K18" s="30">
        <f t="shared" si="2"/>
        <v>14</v>
      </c>
      <c r="L18" s="55">
        <f t="shared" si="3"/>
        <v>14</v>
      </c>
      <c r="M18" s="30">
        <v>22</v>
      </c>
      <c r="N18" s="30">
        <f t="shared" si="4"/>
        <v>22</v>
      </c>
      <c r="O18" s="56">
        <f t="shared" si="5"/>
        <v>22</v>
      </c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spans="1:25" x14ac:dyDescent="0.25">
      <c r="B19" s="18"/>
      <c r="C19" s="57" t="s">
        <v>18</v>
      </c>
      <c r="D19" s="64"/>
      <c r="E19" s="65"/>
      <c r="F19" s="66"/>
      <c r="G19" s="15">
        <v>7</v>
      </c>
      <c r="H19" s="15">
        <f t="shared" si="0"/>
        <v>7</v>
      </c>
      <c r="I19" s="15">
        <f t="shared" si="1"/>
        <v>7</v>
      </c>
      <c r="J19" s="24">
        <v>15</v>
      </c>
      <c r="K19" s="15">
        <f t="shared" si="2"/>
        <v>15</v>
      </c>
      <c r="L19" s="59">
        <f t="shared" si="3"/>
        <v>15</v>
      </c>
      <c r="M19" s="15">
        <v>23</v>
      </c>
      <c r="N19" s="15">
        <f t="shared" si="4"/>
        <v>23</v>
      </c>
      <c r="O19" s="60">
        <f t="shared" si="5"/>
        <v>23</v>
      </c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1:25" ht="15.75" thickBot="1" x14ac:dyDescent="0.3">
      <c r="B20" s="18"/>
      <c r="C20" s="67" t="s">
        <v>19</v>
      </c>
      <c r="D20" s="68"/>
      <c r="E20" s="69"/>
      <c r="F20" s="70"/>
      <c r="G20" s="19">
        <v>8</v>
      </c>
      <c r="H20" s="19">
        <f t="shared" si="0"/>
        <v>8</v>
      </c>
      <c r="I20" s="19">
        <f t="shared" si="1"/>
        <v>8</v>
      </c>
      <c r="J20" s="71">
        <v>16</v>
      </c>
      <c r="K20" s="19">
        <f t="shared" si="2"/>
        <v>16</v>
      </c>
      <c r="L20" s="72">
        <f t="shared" si="3"/>
        <v>16</v>
      </c>
      <c r="M20" s="19">
        <v>24</v>
      </c>
      <c r="N20" s="19">
        <f t="shared" si="4"/>
        <v>24</v>
      </c>
      <c r="O20" s="73">
        <f t="shared" si="5"/>
        <v>24</v>
      </c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25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2"/>
      <c r="Q21" s="32"/>
      <c r="R21" s="32"/>
      <c r="S21" s="32"/>
      <c r="T21" s="32"/>
      <c r="U21" s="32"/>
      <c r="V21" s="32"/>
      <c r="W21" s="32"/>
      <c r="X21" s="32"/>
      <c r="Y21" s="32"/>
    </row>
    <row r="22" spans="1:25" x14ac:dyDescent="0.25">
      <c r="A22" s="2" t="s">
        <v>25</v>
      </c>
      <c r="B22" s="38" t="s">
        <v>105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spans="1:25" x14ac:dyDescent="0.25">
      <c r="A23" s="2"/>
      <c r="B23" s="9" t="s">
        <v>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spans="1:25" ht="15.75" thickBot="1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8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spans="1:25" ht="15.75" thickBot="1" x14ac:dyDescent="0.3">
      <c r="B25" s="18"/>
      <c r="C25" s="18"/>
      <c r="D25" s="239" t="s">
        <v>44</v>
      </c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1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 spans="1:25" ht="15.75" thickBot="1" x14ac:dyDescent="0.3">
      <c r="B26" s="74"/>
      <c r="C26" s="18" t="s">
        <v>157</v>
      </c>
      <c r="D26" s="75">
        <v>1</v>
      </c>
      <c r="E26" s="14">
        <v>2</v>
      </c>
      <c r="F26" s="14">
        <v>3</v>
      </c>
      <c r="G26" s="76">
        <v>4</v>
      </c>
      <c r="H26" s="14">
        <v>5</v>
      </c>
      <c r="I26" s="77">
        <v>6</v>
      </c>
      <c r="J26" s="14">
        <v>7</v>
      </c>
      <c r="K26" s="14">
        <v>8</v>
      </c>
      <c r="L26" s="14">
        <v>9</v>
      </c>
      <c r="M26" s="76">
        <v>10</v>
      </c>
      <c r="N26" s="14">
        <v>11</v>
      </c>
      <c r="O26" s="78">
        <v>12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 spans="1:25" x14ac:dyDescent="0.25">
      <c r="B27" s="18"/>
      <c r="C27" s="18">
        <v>23.1</v>
      </c>
      <c r="D27" s="141">
        <v>6.2100000000000002E-2</v>
      </c>
      <c r="E27" s="142">
        <v>6.3700000000000007E-2</v>
      </c>
      <c r="F27" s="142">
        <v>6.1800000000000001E-2</v>
      </c>
      <c r="G27" s="143">
        <v>0.27979999999999999</v>
      </c>
      <c r="H27" s="142">
        <v>0.24790000000000001</v>
      </c>
      <c r="I27" s="28">
        <v>0.26910000000000001</v>
      </c>
      <c r="J27" s="142">
        <v>0.25509999999999999</v>
      </c>
      <c r="K27" s="142">
        <v>0.24010000000000001</v>
      </c>
      <c r="L27" s="142">
        <v>0.23799999999999999</v>
      </c>
      <c r="M27" s="143">
        <v>0.25469999999999998</v>
      </c>
      <c r="N27" s="142">
        <v>0.2485</v>
      </c>
      <c r="O27" s="22">
        <v>0.2545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 spans="1:25" x14ac:dyDescent="0.25">
      <c r="B28" s="18"/>
      <c r="C28" s="18"/>
      <c r="D28" s="144">
        <v>0.1411</v>
      </c>
      <c r="E28" s="145">
        <v>0.1244</v>
      </c>
      <c r="F28" s="145">
        <v>0.13200000000000001</v>
      </c>
      <c r="G28" s="146">
        <v>0.15890000000000001</v>
      </c>
      <c r="H28" s="145">
        <v>0.14929999999999999</v>
      </c>
      <c r="I28" s="27">
        <v>0.14799999999999999</v>
      </c>
      <c r="J28" s="145">
        <v>0.2596</v>
      </c>
      <c r="K28" s="145">
        <v>0.22550000000000001</v>
      </c>
      <c r="L28" s="145">
        <v>0.23880000000000001</v>
      </c>
      <c r="M28" s="146">
        <v>0.20780000000000001</v>
      </c>
      <c r="N28" s="145">
        <v>0.2094</v>
      </c>
      <c r="O28" s="21">
        <v>0.20960000000000001</v>
      </c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 spans="1:25" x14ac:dyDescent="0.25">
      <c r="B29" s="18"/>
      <c r="C29" s="18"/>
      <c r="D29" s="147">
        <v>0.2301</v>
      </c>
      <c r="E29" s="148">
        <v>0.20050000000000001</v>
      </c>
      <c r="F29" s="148"/>
      <c r="G29" s="149">
        <v>0.28849999999999998</v>
      </c>
      <c r="H29" s="148">
        <v>0.2606</v>
      </c>
      <c r="I29" s="150">
        <v>0.2752</v>
      </c>
      <c r="J29" s="148">
        <v>0.26479999999999998</v>
      </c>
      <c r="K29" s="148">
        <v>0.24729999999999999</v>
      </c>
      <c r="L29" s="148">
        <v>0.25509999999999999</v>
      </c>
      <c r="M29" s="149">
        <v>0.26960000000000001</v>
      </c>
      <c r="N29" s="148">
        <v>0.25519999999999998</v>
      </c>
      <c r="O29" s="151">
        <v>0.25659999999999999</v>
      </c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 spans="1:25" x14ac:dyDescent="0.25">
      <c r="B30" s="18"/>
      <c r="C30" s="18"/>
      <c r="D30" s="144">
        <v>0.31769999999999998</v>
      </c>
      <c r="E30" s="145">
        <v>0.27089999999999997</v>
      </c>
      <c r="F30" s="145">
        <v>0.29060000000000002</v>
      </c>
      <c r="G30" s="146">
        <v>0.1951</v>
      </c>
      <c r="H30" s="145">
        <v>0.1729</v>
      </c>
      <c r="I30" s="27">
        <v>0.1774</v>
      </c>
      <c r="J30" s="145">
        <v>0.24410000000000001</v>
      </c>
      <c r="K30" s="145">
        <v>0.22509999999999999</v>
      </c>
      <c r="L30" s="145">
        <v>0.2218</v>
      </c>
      <c r="M30" s="146">
        <v>0.2336</v>
      </c>
      <c r="N30" s="145">
        <v>0.21590000000000001</v>
      </c>
      <c r="O30" s="21">
        <v>0.2208</v>
      </c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 spans="1:25" x14ac:dyDescent="0.25">
      <c r="B31" s="18"/>
      <c r="C31" s="18"/>
      <c r="D31" s="147">
        <v>0.39939999999999998</v>
      </c>
      <c r="E31" s="148">
        <v>0.35699999999999998</v>
      </c>
      <c r="F31" s="148">
        <v>0.36849999999999999</v>
      </c>
      <c r="G31" s="149">
        <v>0.21609999999999999</v>
      </c>
      <c r="H31" s="148">
        <v>0.2026</v>
      </c>
      <c r="I31" s="150">
        <v>0.19989999999999999</v>
      </c>
      <c r="J31" s="148">
        <v>0.29120000000000001</v>
      </c>
      <c r="K31" s="148">
        <v>0.26619999999999999</v>
      </c>
      <c r="L31" s="148">
        <v>0.26469999999999999</v>
      </c>
      <c r="M31" s="149">
        <v>0.21460000000000001</v>
      </c>
      <c r="N31" s="148">
        <v>0.19270000000000001</v>
      </c>
      <c r="O31" s="151">
        <v>0.2114</v>
      </c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 spans="1:25" x14ac:dyDescent="0.25">
      <c r="A32" s="2"/>
      <c r="B32" s="18"/>
      <c r="C32" s="18"/>
      <c r="D32" s="144">
        <v>6.0400000000000002E-2</v>
      </c>
      <c r="E32" s="145">
        <v>6.1400000000000003E-2</v>
      </c>
      <c r="F32" s="145">
        <v>6.13E-2</v>
      </c>
      <c r="G32" s="146">
        <v>0.21870000000000001</v>
      </c>
      <c r="H32" s="145">
        <v>0.21970000000000001</v>
      </c>
      <c r="I32" s="27">
        <v>0.22220000000000001</v>
      </c>
      <c r="J32" s="145">
        <v>0.20599999999999999</v>
      </c>
      <c r="K32" s="145">
        <v>0.19489999999999999</v>
      </c>
      <c r="L32" s="145">
        <v>0.1958</v>
      </c>
      <c r="M32" s="146">
        <v>0.2545</v>
      </c>
      <c r="N32" s="145">
        <v>0.2248</v>
      </c>
      <c r="O32" s="21">
        <v>0.2361</v>
      </c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 spans="1:25" x14ac:dyDescent="0.25">
      <c r="A33" s="88"/>
      <c r="B33" s="18"/>
      <c r="C33" s="18"/>
      <c r="D33" s="147">
        <v>6.25E-2</v>
      </c>
      <c r="E33" s="148">
        <v>6.4000000000000001E-2</v>
      </c>
      <c r="F33" s="148">
        <v>6.0900000000000003E-2</v>
      </c>
      <c r="G33" s="149">
        <v>0.26750000000000002</v>
      </c>
      <c r="H33" s="148">
        <v>0.22770000000000001</v>
      </c>
      <c r="I33" s="150">
        <v>0.24909999999999999</v>
      </c>
      <c r="J33" s="218"/>
      <c r="K33" s="148">
        <v>0.23769999999999999</v>
      </c>
      <c r="L33" s="148">
        <v>0.25230000000000002</v>
      </c>
      <c r="M33" s="149">
        <v>0.2676</v>
      </c>
      <c r="N33" s="148">
        <v>0.2462</v>
      </c>
      <c r="O33" s="151">
        <v>0.25380000000000003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 spans="1:25" ht="15.75" thickBot="1" x14ac:dyDescent="0.3">
      <c r="A34" s="88"/>
      <c r="B34" s="18"/>
      <c r="C34" s="18"/>
      <c r="D34" s="152">
        <v>6.3399999999999998E-2</v>
      </c>
      <c r="E34" s="153">
        <v>6.1600000000000002E-2</v>
      </c>
      <c r="F34" s="153">
        <v>6.08E-2</v>
      </c>
      <c r="G34" s="154">
        <v>0.29659999999999997</v>
      </c>
      <c r="H34" s="153">
        <v>0.26850000000000002</v>
      </c>
      <c r="I34" s="155">
        <v>0.26250000000000001</v>
      </c>
      <c r="J34" s="153">
        <v>0.37159999999999999</v>
      </c>
      <c r="K34" s="153">
        <v>0.33500000000000002</v>
      </c>
      <c r="L34" s="153">
        <v>0.33710000000000001</v>
      </c>
      <c r="M34" s="154">
        <v>0.28149999999999997</v>
      </c>
      <c r="N34" s="153">
        <v>0.27229999999999999</v>
      </c>
      <c r="O34" s="156">
        <v>0.28760000000000002</v>
      </c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 spans="1:25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 spans="1:25" x14ac:dyDescent="0.25">
      <c r="A36" s="2" t="s">
        <v>27</v>
      </c>
      <c r="B36" s="246" t="s">
        <v>40</v>
      </c>
      <c r="C36" s="246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</row>
    <row r="37" spans="1:25" x14ac:dyDescent="0.25">
      <c r="A37" s="2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</row>
    <row r="38" spans="1:25" x14ac:dyDescent="0.25">
      <c r="A38" s="35"/>
      <c r="B38" s="97"/>
      <c r="C38" s="243" t="s">
        <v>28</v>
      </c>
      <c r="D38" s="244"/>
      <c r="E38" s="245"/>
      <c r="F38" s="243" t="s">
        <v>29</v>
      </c>
      <c r="G38" s="244"/>
      <c r="H38" s="245"/>
      <c r="I38" s="243" t="s">
        <v>30</v>
      </c>
      <c r="J38" s="244"/>
      <c r="K38" s="245"/>
      <c r="L38" s="243" t="s">
        <v>31</v>
      </c>
      <c r="M38" s="244"/>
      <c r="N38" s="245"/>
    </row>
    <row r="39" spans="1:25" x14ac:dyDescent="0.25">
      <c r="A39" s="35"/>
      <c r="B39" s="97"/>
      <c r="C39" s="115" t="s">
        <v>3</v>
      </c>
      <c r="D39" s="116" t="s">
        <v>4</v>
      </c>
      <c r="E39" s="117" t="s">
        <v>7</v>
      </c>
      <c r="F39" s="118" t="s">
        <v>20</v>
      </c>
      <c r="G39" s="119" t="s">
        <v>4</v>
      </c>
      <c r="H39" s="117" t="s">
        <v>7</v>
      </c>
      <c r="I39" s="118" t="s">
        <v>20</v>
      </c>
      <c r="J39" s="119" t="s">
        <v>4</v>
      </c>
      <c r="K39" s="117" t="s">
        <v>7</v>
      </c>
      <c r="L39" s="118" t="s">
        <v>20</v>
      </c>
      <c r="M39" s="119" t="s">
        <v>4</v>
      </c>
      <c r="N39" s="117" t="s">
        <v>7</v>
      </c>
    </row>
    <row r="40" spans="1:25" x14ac:dyDescent="0.25">
      <c r="A40" s="35"/>
      <c r="B40" s="16"/>
      <c r="C40" s="120">
        <v>0</v>
      </c>
      <c r="D40" s="137">
        <f>AVERAGE(D27:F27)</f>
        <v>6.2533333333333344E-2</v>
      </c>
      <c r="E40" s="138">
        <f>STDEV(D27:F27)</f>
        <v>1.0214368964029737E-3</v>
      </c>
      <c r="F40" s="123">
        <f t="shared" ref="F40:F47" si="6">G13</f>
        <v>1</v>
      </c>
      <c r="G40" s="137">
        <f t="shared" ref="G40:G47" si="7">AVERAGE(G27:I27)</f>
        <v>0.2656</v>
      </c>
      <c r="H40" s="138">
        <f t="shared" ref="H40:H47" si="8">STDEV(G27:I27)</f>
        <v>1.6235455029040603E-2</v>
      </c>
      <c r="I40" s="123">
        <f t="shared" ref="I40:I47" si="9">J13</f>
        <v>9</v>
      </c>
      <c r="J40" s="137">
        <f t="shared" ref="J40:J47" si="10">AVERAGE(J27:L27)</f>
        <v>0.24439999999999998</v>
      </c>
      <c r="K40" s="138">
        <f t="shared" ref="K40:K47" si="11">STDEV(J27:L27)</f>
        <v>9.3257707456274076E-3</v>
      </c>
      <c r="L40" s="123">
        <f t="shared" ref="L40:L47" si="12">M13</f>
        <v>17</v>
      </c>
      <c r="M40" s="137">
        <f t="shared" ref="M40:M47" si="13">AVERAGE(M27:O27)</f>
        <v>0.25256666666666666</v>
      </c>
      <c r="N40" s="138">
        <f t="shared" ref="N40:N47" si="14">STDEV(M27:O27)</f>
        <v>3.5232560697930132E-3</v>
      </c>
    </row>
    <row r="41" spans="1:25" x14ac:dyDescent="0.25">
      <c r="A41" s="35"/>
      <c r="B41" s="16"/>
      <c r="C41" s="120">
        <v>75</v>
      </c>
      <c r="D41" s="137">
        <f>AVERAGE(D28:F28)</f>
        <v>0.13250000000000001</v>
      </c>
      <c r="E41" s="138">
        <f>STDEV(D28:F28)</f>
        <v>8.3612200066736711E-3</v>
      </c>
      <c r="F41" s="123">
        <f t="shared" si="6"/>
        <v>2</v>
      </c>
      <c r="G41" s="137">
        <f t="shared" si="7"/>
        <v>0.15206666666666668</v>
      </c>
      <c r="H41" s="138">
        <f t="shared" si="8"/>
        <v>5.9534303836807799E-3</v>
      </c>
      <c r="I41" s="123">
        <f t="shared" si="9"/>
        <v>10</v>
      </c>
      <c r="J41" s="137">
        <f t="shared" si="10"/>
        <v>0.24129999999999999</v>
      </c>
      <c r="K41" s="138">
        <f t="shared" si="11"/>
        <v>1.7186913626361187E-2</v>
      </c>
      <c r="L41" s="123">
        <f t="shared" si="12"/>
        <v>18</v>
      </c>
      <c r="M41" s="137">
        <f t="shared" si="13"/>
        <v>0.20893333333333333</v>
      </c>
      <c r="N41" s="138">
        <f t="shared" si="14"/>
        <v>9.8657657246324594E-4</v>
      </c>
    </row>
    <row r="42" spans="1:25" x14ac:dyDescent="0.25">
      <c r="A42" s="35"/>
      <c r="B42" s="16"/>
      <c r="C42" s="120">
        <v>150</v>
      </c>
      <c r="D42" s="137">
        <f>AVERAGE(D29:F29)</f>
        <v>0.21529999999999999</v>
      </c>
      <c r="E42" s="138">
        <f>STDEV(D29:F29)</f>
        <v>2.0930360723121797E-2</v>
      </c>
      <c r="F42" s="123">
        <f t="shared" si="6"/>
        <v>3</v>
      </c>
      <c r="G42" s="137">
        <f t="shared" si="7"/>
        <v>0.27476666666666666</v>
      </c>
      <c r="H42" s="138">
        <f t="shared" si="8"/>
        <v>1.3955046876787374E-2</v>
      </c>
      <c r="I42" s="123">
        <f t="shared" si="9"/>
        <v>11</v>
      </c>
      <c r="J42" s="137">
        <f t="shared" si="10"/>
        <v>0.25573333333333331</v>
      </c>
      <c r="K42" s="138">
        <f t="shared" si="11"/>
        <v>8.7671736228577806E-3</v>
      </c>
      <c r="L42" s="123">
        <f t="shared" si="12"/>
        <v>19</v>
      </c>
      <c r="M42" s="137">
        <f t="shared" si="13"/>
        <v>0.26046666666666662</v>
      </c>
      <c r="N42" s="138">
        <f t="shared" si="14"/>
        <v>7.9406129066548446E-3</v>
      </c>
    </row>
    <row r="43" spans="1:25" x14ac:dyDescent="0.25">
      <c r="A43" s="35"/>
      <c r="B43" s="16"/>
      <c r="C43" s="120">
        <v>225</v>
      </c>
      <c r="D43" s="137">
        <f>AVERAGE(D30:F30)</f>
        <v>0.29306666666666664</v>
      </c>
      <c r="E43" s="138">
        <f>STDEV(D30:F30)</f>
        <v>2.349730480998477E-2</v>
      </c>
      <c r="F43" s="123">
        <f t="shared" si="6"/>
        <v>4</v>
      </c>
      <c r="G43" s="137">
        <f t="shared" si="7"/>
        <v>0.18179999999999999</v>
      </c>
      <c r="H43" s="138">
        <f t="shared" si="8"/>
        <v>1.173584253473094E-2</v>
      </c>
      <c r="I43" s="123">
        <f t="shared" si="9"/>
        <v>12</v>
      </c>
      <c r="J43" s="137">
        <f t="shared" si="10"/>
        <v>0.23033333333333336</v>
      </c>
      <c r="K43" s="138">
        <f t="shared" si="11"/>
        <v>1.2035918466545607E-2</v>
      </c>
      <c r="L43" s="123">
        <f t="shared" si="12"/>
        <v>20</v>
      </c>
      <c r="M43" s="137">
        <f t="shared" si="13"/>
        <v>0.22343333333333334</v>
      </c>
      <c r="N43" s="138">
        <f t="shared" si="14"/>
        <v>9.1391100952627376E-3</v>
      </c>
    </row>
    <row r="44" spans="1:25" x14ac:dyDescent="0.25">
      <c r="A44" s="35"/>
      <c r="B44" s="16"/>
      <c r="C44" s="120">
        <v>300</v>
      </c>
      <c r="D44" s="137">
        <f>AVERAGE(D31:F31)</f>
        <v>0.37496666666666667</v>
      </c>
      <c r="E44" s="138">
        <f>STDEV(D31:F31)</f>
        <v>2.1927228126996195E-2</v>
      </c>
      <c r="F44" s="123">
        <f t="shared" si="6"/>
        <v>5</v>
      </c>
      <c r="G44" s="137">
        <f t="shared" si="7"/>
        <v>0.20619999999999997</v>
      </c>
      <c r="H44" s="138">
        <f t="shared" si="8"/>
        <v>8.6792856848936523E-3</v>
      </c>
      <c r="I44" s="123">
        <f t="shared" si="9"/>
        <v>13</v>
      </c>
      <c r="J44" s="137">
        <f t="shared" si="10"/>
        <v>0.27403333333333335</v>
      </c>
      <c r="K44" s="138">
        <f t="shared" si="11"/>
        <v>1.4885675440951067E-2</v>
      </c>
      <c r="L44" s="123">
        <f t="shared" si="12"/>
        <v>21</v>
      </c>
      <c r="M44" s="137">
        <f t="shared" si="13"/>
        <v>0.20623333333333335</v>
      </c>
      <c r="N44" s="138">
        <f t="shared" si="14"/>
        <v>1.1828919364562993E-2</v>
      </c>
    </row>
    <row r="45" spans="1:25" x14ac:dyDescent="0.25">
      <c r="A45" s="35"/>
      <c r="B45" s="16"/>
      <c r="C45" s="124"/>
      <c r="D45" s="121"/>
      <c r="E45" s="122"/>
      <c r="F45" s="123">
        <f t="shared" si="6"/>
        <v>6</v>
      </c>
      <c r="G45" s="137">
        <f t="shared" si="7"/>
        <v>0.22020000000000003</v>
      </c>
      <c r="H45" s="138">
        <f t="shared" si="8"/>
        <v>1.8027756377319963E-3</v>
      </c>
      <c r="I45" s="123">
        <f t="shared" si="9"/>
        <v>14</v>
      </c>
      <c r="J45" s="137">
        <f t="shared" si="10"/>
        <v>0.19889999999999999</v>
      </c>
      <c r="K45" s="138">
        <f t="shared" si="11"/>
        <v>6.1652250567193366E-3</v>
      </c>
      <c r="L45" s="123">
        <f t="shared" si="12"/>
        <v>22</v>
      </c>
      <c r="M45" s="137">
        <f t="shared" si="13"/>
        <v>0.23846666666666669</v>
      </c>
      <c r="N45" s="138">
        <f t="shared" si="14"/>
        <v>1.4990774941054026E-2</v>
      </c>
    </row>
    <row r="46" spans="1:25" x14ac:dyDescent="0.25">
      <c r="A46" s="35"/>
      <c r="B46" s="16"/>
      <c r="C46" s="124"/>
      <c r="D46" s="121"/>
      <c r="E46" s="122"/>
      <c r="F46" s="123">
        <f t="shared" si="6"/>
        <v>7</v>
      </c>
      <c r="G46" s="137">
        <f t="shared" si="7"/>
        <v>0.24809999999999999</v>
      </c>
      <c r="H46" s="138">
        <f t="shared" si="8"/>
        <v>1.991883530731654E-2</v>
      </c>
      <c r="I46" s="123">
        <f t="shared" si="9"/>
        <v>15</v>
      </c>
      <c r="J46" s="137">
        <f t="shared" si="10"/>
        <v>0.245</v>
      </c>
      <c r="K46" s="138">
        <f t="shared" si="11"/>
        <v>1.0323759005323615E-2</v>
      </c>
      <c r="L46" s="123">
        <f t="shared" si="12"/>
        <v>23</v>
      </c>
      <c r="M46" s="137">
        <f t="shared" si="13"/>
        <v>0.25586666666666669</v>
      </c>
      <c r="N46" s="138">
        <f t="shared" si="14"/>
        <v>1.0848655830716232E-2</v>
      </c>
    </row>
    <row r="47" spans="1:25" x14ac:dyDescent="0.25">
      <c r="A47" s="35"/>
      <c r="B47" s="16"/>
      <c r="C47" s="125"/>
      <c r="D47" s="126"/>
      <c r="E47" s="127"/>
      <c r="F47" s="128">
        <f t="shared" si="6"/>
        <v>8</v>
      </c>
      <c r="G47" s="139">
        <f t="shared" si="7"/>
        <v>0.27586666666666665</v>
      </c>
      <c r="H47" s="140">
        <f t="shared" si="8"/>
        <v>1.8204486626470204E-2</v>
      </c>
      <c r="I47" s="128">
        <f t="shared" si="9"/>
        <v>16</v>
      </c>
      <c r="J47" s="139">
        <f t="shared" si="10"/>
        <v>0.34790000000000004</v>
      </c>
      <c r="K47" s="140">
        <f t="shared" si="11"/>
        <v>2.0551642270144721E-2</v>
      </c>
      <c r="L47" s="128">
        <f t="shared" si="12"/>
        <v>24</v>
      </c>
      <c r="M47" s="139">
        <f t="shared" si="13"/>
        <v>0.28046666666666664</v>
      </c>
      <c r="N47" s="140">
        <f t="shared" si="14"/>
        <v>7.7021641980247061E-3</v>
      </c>
    </row>
    <row r="48" spans="1:25" x14ac:dyDescent="0.25">
      <c r="A48" s="38"/>
      <c r="B48" s="16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47"/>
      <c r="N48" s="47"/>
    </row>
    <row r="49" spans="1:18" x14ac:dyDescent="0.25">
      <c r="A49" s="2" t="s">
        <v>32</v>
      </c>
      <c r="B49" s="246" t="s">
        <v>58</v>
      </c>
      <c r="C49" s="246"/>
      <c r="D49" s="246"/>
      <c r="E49" s="246"/>
      <c r="F49" s="246"/>
      <c r="G49" s="246"/>
      <c r="H49" s="246"/>
      <c r="I49" s="246"/>
      <c r="J49" s="246"/>
      <c r="K49" s="246"/>
      <c r="L49" s="246"/>
      <c r="M49" s="246"/>
      <c r="N49" s="246"/>
    </row>
    <row r="50" spans="1:18" x14ac:dyDescent="0.25">
      <c r="A50" s="2"/>
      <c r="B50" s="10" t="s">
        <v>128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</row>
    <row r="51" spans="1:18" x14ac:dyDescent="0.25">
      <c r="B51" s="97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35"/>
    </row>
    <row r="52" spans="1:18" x14ac:dyDescent="0.25">
      <c r="B52" s="16"/>
      <c r="C52" s="158" t="s">
        <v>1</v>
      </c>
      <c r="D52" s="159" t="s">
        <v>129</v>
      </c>
      <c r="E52" s="160"/>
      <c r="F52" s="158" t="s">
        <v>20</v>
      </c>
      <c r="G52" s="159" t="s">
        <v>129</v>
      </c>
      <c r="H52" s="160"/>
      <c r="I52" s="158" t="s">
        <v>20</v>
      </c>
      <c r="J52" s="159" t="s">
        <v>129</v>
      </c>
      <c r="K52" s="160"/>
      <c r="L52" s="158" t="s">
        <v>20</v>
      </c>
      <c r="M52" s="159" t="s">
        <v>129</v>
      </c>
      <c r="N52" s="160"/>
      <c r="O52" s="35"/>
    </row>
    <row r="53" spans="1:18" x14ac:dyDescent="0.25">
      <c r="B53" s="16"/>
      <c r="C53" s="120">
        <v>0</v>
      </c>
      <c r="D53" s="137">
        <f>(D40-$D$40)</f>
        <v>0</v>
      </c>
      <c r="E53" s="130"/>
      <c r="F53" s="123">
        <f>F40</f>
        <v>1</v>
      </c>
      <c r="G53" s="164">
        <f t="shared" ref="G53:G60" si="15">(G40-$D$40)</f>
        <v>0.20306666666666667</v>
      </c>
      <c r="H53" s="130"/>
      <c r="I53" s="123">
        <f>I40</f>
        <v>9</v>
      </c>
      <c r="J53" s="164">
        <f t="shared" ref="J53:J60" si="16">(J40-$D$40)</f>
        <v>0.18186666666666662</v>
      </c>
      <c r="K53" s="130"/>
      <c r="L53" s="123">
        <f>L40</f>
        <v>17</v>
      </c>
      <c r="M53" s="164">
        <f t="shared" ref="M53:M60" si="17">(M40-$D$40)</f>
        <v>0.19003333333333333</v>
      </c>
      <c r="N53" s="130"/>
      <c r="O53" s="35"/>
      <c r="P53" s="35"/>
      <c r="Q53" s="35"/>
    </row>
    <row r="54" spans="1:18" x14ac:dyDescent="0.25">
      <c r="B54" s="16"/>
      <c r="C54" s="120">
        <v>75</v>
      </c>
      <c r="D54" s="137">
        <f>(D41-$D$40)</f>
        <v>6.9966666666666663E-2</v>
      </c>
      <c r="E54" s="130"/>
      <c r="F54" s="123">
        <f t="shared" ref="F54:F60" si="18">F41</f>
        <v>2</v>
      </c>
      <c r="G54" s="137">
        <f t="shared" si="15"/>
        <v>8.953333333333334E-2</v>
      </c>
      <c r="H54" s="130"/>
      <c r="I54" s="123">
        <f t="shared" ref="I54:I60" si="19">I41</f>
        <v>10</v>
      </c>
      <c r="J54" s="137">
        <f t="shared" si="16"/>
        <v>0.17876666666666663</v>
      </c>
      <c r="K54" s="130"/>
      <c r="L54" s="123">
        <f t="shared" ref="L54:L60" si="20">L41</f>
        <v>18</v>
      </c>
      <c r="M54" s="137">
        <f t="shared" si="17"/>
        <v>0.14639999999999997</v>
      </c>
      <c r="N54" s="130"/>
      <c r="O54" s="35"/>
      <c r="P54" s="35"/>
      <c r="Q54" s="35"/>
    </row>
    <row r="55" spans="1:18" x14ac:dyDescent="0.25">
      <c r="B55" s="16"/>
      <c r="C55" s="120">
        <v>150</v>
      </c>
      <c r="D55" s="137">
        <f>(D42-$D$40)</f>
        <v>0.15276666666666666</v>
      </c>
      <c r="E55" s="130"/>
      <c r="F55" s="123">
        <f t="shared" si="18"/>
        <v>3</v>
      </c>
      <c r="G55" s="137">
        <f t="shared" si="15"/>
        <v>0.21223333333333333</v>
      </c>
      <c r="H55" s="130"/>
      <c r="I55" s="123">
        <f t="shared" si="19"/>
        <v>11</v>
      </c>
      <c r="J55" s="137">
        <f t="shared" si="16"/>
        <v>0.19319999999999998</v>
      </c>
      <c r="K55" s="130"/>
      <c r="L55" s="123">
        <f t="shared" si="20"/>
        <v>19</v>
      </c>
      <c r="M55" s="137">
        <f t="shared" si="17"/>
        <v>0.19793333333333329</v>
      </c>
      <c r="N55" s="130"/>
      <c r="O55" s="35"/>
      <c r="P55" s="35"/>
      <c r="Q55" s="35"/>
    </row>
    <row r="56" spans="1:18" x14ac:dyDescent="0.25">
      <c r="B56" s="16"/>
      <c r="C56" s="120">
        <v>225</v>
      </c>
      <c r="D56" s="137">
        <f>(D43-$D$40)</f>
        <v>0.23053333333333331</v>
      </c>
      <c r="E56" s="130"/>
      <c r="F56" s="123">
        <f t="shared" si="18"/>
        <v>4</v>
      </c>
      <c r="G56" s="137">
        <f t="shared" si="15"/>
        <v>0.11926666666666665</v>
      </c>
      <c r="H56" s="130"/>
      <c r="I56" s="123">
        <f t="shared" si="19"/>
        <v>12</v>
      </c>
      <c r="J56" s="137">
        <f t="shared" si="16"/>
        <v>0.1678</v>
      </c>
      <c r="K56" s="130"/>
      <c r="L56" s="123">
        <f t="shared" si="20"/>
        <v>20</v>
      </c>
      <c r="M56" s="137">
        <f t="shared" si="17"/>
        <v>0.16089999999999999</v>
      </c>
      <c r="N56" s="130"/>
      <c r="O56" s="35"/>
      <c r="P56" s="35"/>
      <c r="Q56" s="35"/>
    </row>
    <row r="57" spans="1:18" x14ac:dyDescent="0.25">
      <c r="A57" s="6"/>
      <c r="B57" s="16"/>
      <c r="C57" s="120">
        <v>300</v>
      </c>
      <c r="D57" s="137">
        <f>(D44-$D$40)</f>
        <v>0.31243333333333334</v>
      </c>
      <c r="E57" s="130"/>
      <c r="F57" s="123">
        <f t="shared" si="18"/>
        <v>5</v>
      </c>
      <c r="G57" s="137">
        <f t="shared" si="15"/>
        <v>0.14366666666666661</v>
      </c>
      <c r="H57" s="130"/>
      <c r="I57" s="123">
        <f t="shared" si="19"/>
        <v>13</v>
      </c>
      <c r="J57" s="137">
        <f t="shared" si="16"/>
        <v>0.21150000000000002</v>
      </c>
      <c r="K57" s="130"/>
      <c r="L57" s="123">
        <f t="shared" si="20"/>
        <v>21</v>
      </c>
      <c r="M57" s="137">
        <f t="shared" si="17"/>
        <v>0.14369999999999999</v>
      </c>
      <c r="N57" s="130"/>
      <c r="O57" s="35"/>
      <c r="P57" s="35"/>
      <c r="Q57" s="35"/>
    </row>
    <row r="58" spans="1:18" x14ac:dyDescent="0.25">
      <c r="A58" s="6"/>
      <c r="B58" s="16"/>
      <c r="C58" s="124"/>
      <c r="D58" s="129"/>
      <c r="E58" s="130"/>
      <c r="F58" s="123">
        <f t="shared" si="18"/>
        <v>6</v>
      </c>
      <c r="G58" s="137">
        <f t="shared" si="15"/>
        <v>0.15766666666666668</v>
      </c>
      <c r="H58" s="130"/>
      <c r="I58" s="123">
        <f t="shared" si="19"/>
        <v>14</v>
      </c>
      <c r="J58" s="137">
        <f t="shared" si="16"/>
        <v>0.13636666666666664</v>
      </c>
      <c r="K58" s="130"/>
      <c r="L58" s="123">
        <f t="shared" si="20"/>
        <v>22</v>
      </c>
      <c r="M58" s="137">
        <f t="shared" si="17"/>
        <v>0.17593333333333333</v>
      </c>
      <c r="N58" s="130"/>
      <c r="O58" s="35"/>
    </row>
    <row r="59" spans="1:18" x14ac:dyDescent="0.25">
      <c r="A59" s="6"/>
      <c r="B59" s="16"/>
      <c r="C59" s="124"/>
      <c r="D59" s="129"/>
      <c r="E59" s="130"/>
      <c r="F59" s="123">
        <f t="shared" si="18"/>
        <v>7</v>
      </c>
      <c r="G59" s="137">
        <f t="shared" si="15"/>
        <v>0.18556666666666666</v>
      </c>
      <c r="H59" s="130"/>
      <c r="I59" s="123">
        <f t="shared" si="19"/>
        <v>15</v>
      </c>
      <c r="J59" s="137">
        <f t="shared" si="16"/>
        <v>0.18246666666666667</v>
      </c>
      <c r="K59" s="130"/>
      <c r="L59" s="123">
        <f t="shared" si="20"/>
        <v>23</v>
      </c>
      <c r="M59" s="137">
        <f t="shared" si="17"/>
        <v>0.19333333333333336</v>
      </c>
      <c r="N59" s="130"/>
      <c r="O59" s="35"/>
    </row>
    <row r="60" spans="1:18" x14ac:dyDescent="0.25">
      <c r="A60" s="6"/>
      <c r="B60" s="16"/>
      <c r="C60" s="125"/>
      <c r="D60" s="131"/>
      <c r="E60" s="132"/>
      <c r="F60" s="128">
        <f t="shared" si="18"/>
        <v>8</v>
      </c>
      <c r="G60" s="139">
        <f t="shared" si="15"/>
        <v>0.21333333333333332</v>
      </c>
      <c r="H60" s="132"/>
      <c r="I60" s="128">
        <f t="shared" si="19"/>
        <v>16</v>
      </c>
      <c r="J60" s="139">
        <f t="shared" si="16"/>
        <v>0.28536666666666671</v>
      </c>
      <c r="K60" s="132"/>
      <c r="L60" s="128">
        <f t="shared" si="20"/>
        <v>24</v>
      </c>
      <c r="M60" s="139">
        <f t="shared" si="17"/>
        <v>0.21793333333333331</v>
      </c>
      <c r="N60" s="132"/>
      <c r="O60" s="35"/>
    </row>
    <row r="61" spans="1:18" x14ac:dyDescent="0.25">
      <c r="A61" s="9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</row>
    <row r="62" spans="1:18" x14ac:dyDescent="0.25">
      <c r="A62" s="95" t="s">
        <v>49</v>
      </c>
      <c r="B62" s="246" t="s">
        <v>41</v>
      </c>
      <c r="C62" s="246"/>
      <c r="D62" s="246"/>
      <c r="E62" s="246"/>
      <c r="F62" s="246"/>
      <c r="G62" s="246"/>
      <c r="H62" s="246"/>
      <c r="I62" s="246"/>
      <c r="J62" s="246"/>
      <c r="K62" s="246"/>
      <c r="L62" s="246"/>
      <c r="M62" s="246"/>
      <c r="N62" s="246"/>
      <c r="R62" s="88"/>
    </row>
    <row r="63" spans="1:18" x14ac:dyDescent="0.25">
      <c r="A63" s="94"/>
      <c r="B63" s="38"/>
      <c r="C63" s="18"/>
      <c r="D63" s="18"/>
      <c r="E63" s="18"/>
      <c r="F63" s="18"/>
      <c r="G63" s="18"/>
      <c r="H63" s="18"/>
      <c r="I63" s="16"/>
      <c r="J63" s="18"/>
      <c r="K63" s="18"/>
      <c r="L63" s="18"/>
      <c r="M63" s="18"/>
      <c r="N63" s="18"/>
      <c r="R63" s="88"/>
    </row>
    <row r="64" spans="1:18" x14ac:dyDescent="0.25">
      <c r="A64" s="94"/>
      <c r="B64" s="23"/>
      <c r="C64" s="26"/>
      <c r="D64" s="26"/>
      <c r="E64" s="26"/>
      <c r="F64" s="26"/>
      <c r="G64" s="26"/>
      <c r="H64" s="26"/>
      <c r="I64" s="96"/>
      <c r="J64" s="18"/>
      <c r="K64" s="18"/>
      <c r="L64" s="18"/>
      <c r="M64" s="18"/>
      <c r="N64" s="18"/>
      <c r="R64" s="88"/>
    </row>
    <row r="65" spans="1:32" x14ac:dyDescent="0.25">
      <c r="A65" s="94"/>
      <c r="B65" s="96"/>
      <c r="F65" s="16"/>
      <c r="G65" s="16"/>
      <c r="H65" s="16"/>
      <c r="I65" s="96"/>
      <c r="J65" s="38" t="s">
        <v>65</v>
      </c>
      <c r="K65" s="38" t="s">
        <v>66</v>
      </c>
      <c r="L65" s="97"/>
      <c r="M65" s="16"/>
      <c r="N65" s="18"/>
      <c r="R65" s="88"/>
    </row>
    <row r="66" spans="1:32" ht="15.75" thickBot="1" x14ac:dyDescent="0.3">
      <c r="A66" s="94"/>
      <c r="B66" s="96"/>
      <c r="F66" s="16"/>
      <c r="G66" s="16"/>
      <c r="H66" s="16"/>
      <c r="I66" s="96"/>
      <c r="J66" s="18"/>
      <c r="K66" s="18"/>
      <c r="L66" s="38"/>
      <c r="M66" s="16"/>
      <c r="N66" s="18"/>
      <c r="R66" s="88"/>
    </row>
    <row r="67" spans="1:32" ht="15.75" thickBot="1" x14ac:dyDescent="0.3">
      <c r="A67" s="94"/>
      <c r="B67" s="96"/>
      <c r="F67" s="16"/>
      <c r="G67" s="35"/>
      <c r="H67" s="35"/>
      <c r="I67" s="98"/>
      <c r="J67" s="16"/>
      <c r="K67" s="38" t="s">
        <v>63</v>
      </c>
      <c r="L67" s="99">
        <v>1E-3</v>
      </c>
      <c r="M67" s="18"/>
      <c r="N67" s="18"/>
      <c r="R67" s="88"/>
    </row>
    <row r="68" spans="1:32" ht="15.75" thickBot="1" x14ac:dyDescent="0.3">
      <c r="A68" s="94"/>
      <c r="B68" s="96"/>
      <c r="F68" s="16"/>
      <c r="G68" s="35"/>
      <c r="H68" s="35"/>
      <c r="I68" s="98"/>
      <c r="J68" s="16"/>
      <c r="K68" s="38" t="s">
        <v>64</v>
      </c>
      <c r="L68" s="157">
        <v>-3.8999999999999998E-3</v>
      </c>
      <c r="M68" s="18"/>
      <c r="N68" s="18"/>
      <c r="R68" s="88"/>
    </row>
    <row r="69" spans="1:32" x14ac:dyDescent="0.25">
      <c r="A69" s="94"/>
      <c r="B69" s="96"/>
      <c r="C69" s="16"/>
      <c r="D69" s="16"/>
      <c r="E69" s="16"/>
      <c r="F69" s="100"/>
      <c r="G69" s="35"/>
      <c r="H69" s="35"/>
      <c r="I69" s="98"/>
      <c r="J69" s="16"/>
      <c r="M69" s="18"/>
      <c r="N69" s="18"/>
      <c r="R69" s="88"/>
    </row>
    <row r="70" spans="1:32" x14ac:dyDescent="0.25">
      <c r="A70" s="94"/>
      <c r="B70" s="96"/>
      <c r="C70" s="16"/>
      <c r="D70" s="100"/>
      <c r="E70" s="16" t="s">
        <v>36</v>
      </c>
      <c r="F70" s="101"/>
      <c r="G70" s="16"/>
      <c r="H70" s="16"/>
      <c r="I70" s="96"/>
      <c r="J70" s="97" t="s">
        <v>124</v>
      </c>
      <c r="K70" s="2" t="s">
        <v>111</v>
      </c>
      <c r="L70" s="18"/>
      <c r="M70" s="18"/>
      <c r="N70" s="18"/>
      <c r="R70" s="88"/>
    </row>
    <row r="71" spans="1:32" x14ac:dyDescent="0.25">
      <c r="A71" s="94"/>
      <c r="B71" s="96"/>
      <c r="C71" s="16"/>
      <c r="D71" s="100"/>
      <c r="E71" s="16"/>
      <c r="F71" s="101"/>
      <c r="G71" s="16"/>
      <c r="H71" s="16"/>
      <c r="I71" s="96"/>
      <c r="K71" s="97" t="s">
        <v>109</v>
      </c>
      <c r="L71" s="18"/>
      <c r="M71" s="18"/>
      <c r="N71" s="18"/>
      <c r="R71" s="88"/>
    </row>
    <row r="72" spans="1:32" x14ac:dyDescent="0.25">
      <c r="A72" s="94"/>
      <c r="B72" s="96"/>
      <c r="C72" s="16"/>
      <c r="D72" s="16" t="s">
        <v>35</v>
      </c>
      <c r="E72" s="16"/>
      <c r="F72" s="101"/>
      <c r="G72" s="16"/>
      <c r="H72" s="16"/>
      <c r="I72" s="96"/>
      <c r="K72" s="97" t="s">
        <v>110</v>
      </c>
      <c r="L72" s="18"/>
      <c r="M72" s="18"/>
      <c r="N72" s="18"/>
      <c r="R72" s="88"/>
    </row>
    <row r="73" spans="1:32" x14ac:dyDescent="0.25">
      <c r="A73" s="94"/>
      <c r="B73" s="96"/>
      <c r="C73" s="16"/>
      <c r="D73" s="16"/>
      <c r="E73" s="16"/>
      <c r="F73" s="16"/>
      <c r="G73" s="16"/>
      <c r="H73" s="16"/>
      <c r="I73" s="96"/>
      <c r="J73" s="18"/>
      <c r="K73" s="18"/>
      <c r="L73" s="18"/>
      <c r="M73" s="18"/>
      <c r="N73" s="18"/>
      <c r="R73" s="88"/>
    </row>
    <row r="74" spans="1:32" x14ac:dyDescent="0.25">
      <c r="A74" s="94"/>
      <c r="B74" s="96"/>
      <c r="C74" s="16"/>
      <c r="D74" s="16"/>
      <c r="E74" s="16"/>
      <c r="F74" s="16"/>
      <c r="G74" s="16"/>
      <c r="H74" s="16"/>
      <c r="I74" s="96"/>
      <c r="J74" s="18"/>
      <c r="K74" s="18"/>
      <c r="L74" s="18"/>
      <c r="M74" s="18"/>
      <c r="N74" s="18"/>
      <c r="R74" s="88"/>
    </row>
    <row r="75" spans="1:32" x14ac:dyDescent="0.25">
      <c r="A75" s="94"/>
      <c r="B75" s="96"/>
      <c r="C75" s="16"/>
      <c r="D75" s="16"/>
      <c r="E75" s="16"/>
      <c r="F75" s="16"/>
      <c r="G75" s="16"/>
      <c r="H75" s="16"/>
      <c r="I75" s="96"/>
      <c r="J75" s="18"/>
      <c r="K75" s="18"/>
      <c r="L75" s="18"/>
      <c r="M75" s="18"/>
      <c r="N75" s="18"/>
      <c r="R75" s="8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x14ac:dyDescent="0.25">
      <c r="A76" s="94"/>
      <c r="B76" s="96"/>
      <c r="C76" s="16"/>
      <c r="D76" s="16"/>
      <c r="E76" s="16"/>
      <c r="F76" s="16"/>
      <c r="G76" s="16"/>
      <c r="H76" s="16"/>
      <c r="I76" s="96"/>
      <c r="J76" s="18"/>
      <c r="K76" s="18"/>
      <c r="L76" s="18"/>
      <c r="M76" s="18"/>
      <c r="N76" s="18"/>
      <c r="R76" s="88"/>
    </row>
    <row r="77" spans="1:32" x14ac:dyDescent="0.25">
      <c r="A77" s="94"/>
      <c r="B77" s="96"/>
      <c r="C77" s="16"/>
      <c r="D77" s="16"/>
      <c r="E77" s="16"/>
      <c r="F77" s="16"/>
      <c r="G77" s="16"/>
      <c r="H77" s="16"/>
      <c r="I77" s="96"/>
      <c r="J77" s="18"/>
      <c r="K77" s="18"/>
      <c r="L77" s="18"/>
      <c r="M77" s="18"/>
      <c r="N77" s="18"/>
      <c r="R77" s="88"/>
    </row>
    <row r="78" spans="1:32" x14ac:dyDescent="0.25">
      <c r="B78" s="96"/>
      <c r="C78" s="16"/>
      <c r="D78" s="16"/>
      <c r="E78" s="16"/>
      <c r="F78" s="16"/>
      <c r="G78" s="16"/>
      <c r="H78" s="16"/>
      <c r="I78" s="96"/>
      <c r="J78" s="18"/>
      <c r="K78" s="18"/>
      <c r="L78" s="18"/>
      <c r="M78" s="18"/>
      <c r="N78" s="18"/>
      <c r="R78" s="88"/>
    </row>
    <row r="79" spans="1:32" x14ac:dyDescent="0.25">
      <c r="A79" s="102"/>
      <c r="B79" s="104"/>
      <c r="C79" s="105"/>
      <c r="D79" s="105"/>
      <c r="E79" s="105"/>
      <c r="F79" s="105"/>
      <c r="G79" s="105"/>
      <c r="H79" s="105"/>
      <c r="I79" s="96"/>
      <c r="J79" s="18"/>
      <c r="K79" s="18"/>
      <c r="L79" s="18"/>
      <c r="M79" s="18"/>
      <c r="N79" s="18"/>
      <c r="R79" s="88"/>
    </row>
    <row r="80" spans="1:32" x14ac:dyDescent="0.25">
      <c r="A80" s="102"/>
      <c r="B80" s="18"/>
      <c r="C80" s="18"/>
      <c r="D80" s="18"/>
      <c r="E80" s="18"/>
      <c r="F80" s="18"/>
      <c r="G80" s="18"/>
      <c r="H80" s="18"/>
      <c r="I80" s="16"/>
      <c r="J80" s="18"/>
      <c r="K80" s="18"/>
      <c r="L80" s="18"/>
      <c r="M80" s="18"/>
      <c r="N80" s="18"/>
      <c r="R80" s="88"/>
    </row>
    <row r="81" spans="1:18" x14ac:dyDescent="0.25">
      <c r="A81" s="2" t="s">
        <v>34</v>
      </c>
      <c r="B81" s="106" t="s">
        <v>50</v>
      </c>
      <c r="C81" s="35"/>
      <c r="D81" s="35"/>
      <c r="E81" s="35"/>
      <c r="F81" s="35"/>
      <c r="G81" s="16"/>
      <c r="H81" s="35"/>
      <c r="I81" s="35"/>
      <c r="J81" s="35"/>
      <c r="K81" s="16"/>
      <c r="L81" s="35"/>
      <c r="M81" s="35"/>
      <c r="N81" s="35"/>
      <c r="R81" s="88"/>
    </row>
    <row r="82" spans="1:18" x14ac:dyDescent="0.25">
      <c r="A82" s="2"/>
      <c r="B82" s="161" t="s">
        <v>104</v>
      </c>
      <c r="C82" s="35"/>
      <c r="D82" s="35"/>
      <c r="E82" s="35"/>
      <c r="F82" s="35"/>
      <c r="G82" s="16"/>
      <c r="H82" s="35"/>
      <c r="I82" s="35"/>
      <c r="J82" s="35"/>
      <c r="K82" s="16"/>
      <c r="L82" s="35"/>
      <c r="M82" s="35"/>
      <c r="N82" s="35"/>
      <c r="R82" s="88"/>
    </row>
    <row r="83" spans="1:18" ht="15.75" thickBot="1" x14ac:dyDescent="0.3">
      <c r="A83" s="2"/>
      <c r="B83" s="106"/>
      <c r="C83" s="35"/>
      <c r="D83" s="35"/>
      <c r="E83" s="35"/>
      <c r="F83" s="35"/>
      <c r="G83" s="16"/>
      <c r="H83" s="35"/>
      <c r="I83" s="35"/>
      <c r="J83" s="35"/>
      <c r="K83" s="16"/>
      <c r="L83" s="35"/>
      <c r="M83" s="35"/>
      <c r="N83" s="35"/>
    </row>
    <row r="84" spans="1:18" ht="15.75" thickBot="1" x14ac:dyDescent="0.3">
      <c r="A84" s="94"/>
      <c r="B84" s="239" t="s">
        <v>42</v>
      </c>
      <c r="C84" s="240"/>
      <c r="D84" s="240"/>
      <c r="E84" s="240"/>
      <c r="F84" s="240"/>
      <c r="G84" s="240"/>
      <c r="H84" s="240"/>
      <c r="I84" s="240"/>
      <c r="J84" s="241"/>
      <c r="K84" s="10"/>
      <c r="L84" s="10"/>
      <c r="M84" s="10"/>
      <c r="N84" s="10"/>
    </row>
    <row r="85" spans="1:18" ht="15.75" thickBot="1" x14ac:dyDescent="0.3">
      <c r="A85" s="94"/>
      <c r="B85" s="108" t="s">
        <v>1</v>
      </c>
      <c r="C85" s="108" t="s">
        <v>11</v>
      </c>
      <c r="D85" s="49"/>
      <c r="E85" s="201" t="s">
        <v>118</v>
      </c>
      <c r="F85" s="201" t="s">
        <v>142</v>
      </c>
      <c r="G85" s="108" t="s">
        <v>11</v>
      </c>
      <c r="I85" s="163"/>
      <c r="J85" s="163"/>
      <c r="L85" s="49"/>
      <c r="N85" s="49"/>
    </row>
    <row r="86" spans="1:18" x14ac:dyDescent="0.25">
      <c r="A86" s="94"/>
      <c r="B86" s="109">
        <v>0</v>
      </c>
      <c r="C86" s="47">
        <f>(D53-$L$68)/$L$67</f>
        <v>3.9</v>
      </c>
      <c r="D86" s="110"/>
      <c r="E86" s="3" t="str">
        <f>Data!D9</f>
        <v>WinterTP1-4</v>
      </c>
      <c r="F86" s="170">
        <v>1</v>
      </c>
      <c r="G86" s="47">
        <f t="shared" ref="G86:G93" si="21">(G53-$L$68)/$L$67</f>
        <v>206.96666666666667</v>
      </c>
      <c r="I86" s="112"/>
      <c r="J86" s="20"/>
      <c r="N86" s="110"/>
    </row>
    <row r="87" spans="1:18" x14ac:dyDescent="0.25">
      <c r="A87" s="94"/>
      <c r="B87" s="109">
        <v>75</v>
      </c>
      <c r="C87" s="47">
        <f>(D54-$L$68)/$L$67</f>
        <v>73.86666666666666</v>
      </c>
      <c r="D87" s="110"/>
      <c r="E87" s="3" t="str">
        <f>Data!D10</f>
        <v>WinterTP1-4</v>
      </c>
      <c r="F87" s="170">
        <v>2</v>
      </c>
      <c r="G87" s="47">
        <f t="shared" si="21"/>
        <v>93.433333333333337</v>
      </c>
      <c r="I87" s="112"/>
      <c r="J87" s="20"/>
      <c r="N87" s="110"/>
    </row>
    <row r="88" spans="1:18" x14ac:dyDescent="0.25">
      <c r="A88" s="94"/>
      <c r="B88" s="109">
        <v>150</v>
      </c>
      <c r="C88" s="47">
        <f>(D55-$L$68)/$L$67</f>
        <v>156.66666666666666</v>
      </c>
      <c r="D88" s="110"/>
      <c r="E88" s="3" t="str">
        <f>Data!D11</f>
        <v>WinterTP1-4</v>
      </c>
      <c r="F88" s="170">
        <v>3</v>
      </c>
      <c r="G88" s="47">
        <f t="shared" si="21"/>
        <v>216.13333333333333</v>
      </c>
      <c r="I88" s="112"/>
      <c r="J88" s="20"/>
      <c r="N88" s="110"/>
    </row>
    <row r="89" spans="1:18" x14ac:dyDescent="0.25">
      <c r="A89" s="94"/>
      <c r="B89" s="109">
        <v>225</v>
      </c>
      <c r="C89" s="47">
        <f>(D56-$L$68)/$L$67</f>
        <v>234.43333333333328</v>
      </c>
      <c r="D89" s="110"/>
      <c r="E89" s="3" t="str">
        <f>Data!D12</f>
        <v>WinterTP1-4</v>
      </c>
      <c r="F89" s="170">
        <v>4</v>
      </c>
      <c r="G89" s="47">
        <f t="shared" si="21"/>
        <v>123.16666666666664</v>
      </c>
      <c r="I89" s="112"/>
      <c r="J89" s="20"/>
      <c r="N89" s="110"/>
    </row>
    <row r="90" spans="1:18" x14ac:dyDescent="0.25">
      <c r="A90" s="94"/>
      <c r="B90" s="109">
        <v>300</v>
      </c>
      <c r="C90" s="47">
        <f>(D57-$L$68)/$L$67</f>
        <v>316.33333333333337</v>
      </c>
      <c r="D90" s="110"/>
      <c r="E90" s="3" t="str">
        <f>Data!D13</f>
        <v>WinterTP1-4</v>
      </c>
      <c r="F90" s="170">
        <v>5</v>
      </c>
      <c r="G90" s="47">
        <f t="shared" si="21"/>
        <v>147.56666666666661</v>
      </c>
      <c r="I90" s="112"/>
      <c r="J90" s="20"/>
      <c r="N90" s="110"/>
    </row>
    <row r="91" spans="1:18" x14ac:dyDescent="0.25">
      <c r="A91" s="94"/>
      <c r="B91" s="114"/>
      <c r="C91" s="65"/>
      <c r="D91" s="110"/>
      <c r="E91" s="3" t="str">
        <f>Data!D14</f>
        <v>WinterTP1-4</v>
      </c>
      <c r="F91" s="170">
        <v>6</v>
      </c>
      <c r="G91" s="47">
        <f t="shared" si="21"/>
        <v>161.56666666666666</v>
      </c>
      <c r="I91" s="112"/>
      <c r="J91" s="20"/>
      <c r="N91" s="110"/>
    </row>
    <row r="92" spans="1:18" x14ac:dyDescent="0.25">
      <c r="A92" s="94"/>
      <c r="B92" s="114"/>
      <c r="C92" s="65"/>
      <c r="D92" s="110"/>
      <c r="E92" s="3" t="str">
        <f>Data!D15</f>
        <v>WinterTP1-4</v>
      </c>
      <c r="F92" s="170">
        <v>7</v>
      </c>
      <c r="G92" s="47">
        <f t="shared" si="21"/>
        <v>189.46666666666664</v>
      </c>
      <c r="I92" s="112"/>
      <c r="J92" s="20"/>
      <c r="N92" s="110"/>
    </row>
    <row r="93" spans="1:18" x14ac:dyDescent="0.25">
      <c r="A93" s="94"/>
      <c r="B93" s="114"/>
      <c r="C93" s="65"/>
      <c r="D93" s="110"/>
      <c r="E93" s="3" t="str">
        <f>Data!D16</f>
        <v>WinterTP1-4</v>
      </c>
      <c r="F93" s="170">
        <v>8</v>
      </c>
      <c r="G93" s="47">
        <f t="shared" si="21"/>
        <v>217.23333333333329</v>
      </c>
      <c r="I93" s="112"/>
      <c r="J93" s="20"/>
      <c r="N93" s="110"/>
    </row>
    <row r="94" spans="1:18" x14ac:dyDescent="0.25">
      <c r="A94" s="94"/>
      <c r="B94" s="16"/>
      <c r="C94" s="16"/>
      <c r="D94" s="16"/>
      <c r="E94" s="3" t="str">
        <f>Data!D17</f>
        <v>WinterTP1-4</v>
      </c>
      <c r="F94" s="170">
        <v>9</v>
      </c>
      <c r="G94" s="47">
        <f t="shared" ref="G94:G101" si="22">(J53-$L$68)/$L$67</f>
        <v>185.76666666666659</v>
      </c>
      <c r="I94" s="112"/>
      <c r="J94" s="112"/>
      <c r="L94" s="16"/>
      <c r="N94" s="16"/>
    </row>
    <row r="95" spans="1:18" x14ac:dyDescent="0.25">
      <c r="A95" s="94"/>
      <c r="B95" s="18"/>
      <c r="C95" s="18"/>
      <c r="D95" s="18"/>
      <c r="E95" s="3" t="str">
        <f>Data!D18</f>
        <v>WinterTP1-4</v>
      </c>
      <c r="F95" s="170">
        <v>10</v>
      </c>
      <c r="G95" s="47">
        <f t="shared" si="22"/>
        <v>182.6666666666666</v>
      </c>
      <c r="I95" s="112"/>
      <c r="J95" s="112"/>
      <c r="L95" s="18"/>
      <c r="N95" s="18"/>
    </row>
    <row r="96" spans="1:18" x14ac:dyDescent="0.25">
      <c r="A96" s="94"/>
      <c r="E96" s="3" t="str">
        <f>Data!D19</f>
        <v>WinterTP1-4</v>
      </c>
      <c r="F96" s="170">
        <v>11</v>
      </c>
      <c r="G96" s="47">
        <f t="shared" si="22"/>
        <v>197.09999999999997</v>
      </c>
      <c r="I96" s="112"/>
      <c r="J96" s="112"/>
    </row>
    <row r="97" spans="1:10" x14ac:dyDescent="0.25">
      <c r="E97" s="3" t="str">
        <f>Data!D20</f>
        <v>WinterTP1-4</v>
      </c>
      <c r="F97" s="170">
        <v>12</v>
      </c>
      <c r="G97" s="47">
        <f t="shared" si="22"/>
        <v>171.7</v>
      </c>
      <c r="I97" s="112"/>
      <c r="J97" s="112"/>
    </row>
    <row r="98" spans="1:10" x14ac:dyDescent="0.25">
      <c r="E98" s="3" t="str">
        <f>Data!D21</f>
        <v>WinterTP1-4</v>
      </c>
      <c r="F98" s="170">
        <v>13</v>
      </c>
      <c r="G98" s="47">
        <f t="shared" si="22"/>
        <v>215.4</v>
      </c>
    </row>
    <row r="99" spans="1:10" x14ac:dyDescent="0.25">
      <c r="E99" s="3" t="str">
        <f>Data!D22</f>
        <v>WinterTP1-4</v>
      </c>
      <c r="F99" s="170">
        <v>14</v>
      </c>
      <c r="G99" s="47">
        <f t="shared" si="22"/>
        <v>140.26666666666662</v>
      </c>
    </row>
    <row r="100" spans="1:10" x14ac:dyDescent="0.25">
      <c r="E100" s="3" t="str">
        <f>Data!D23</f>
        <v>WinterTP1-4</v>
      </c>
      <c r="F100" s="170">
        <v>15</v>
      </c>
      <c r="G100" s="47">
        <f t="shared" si="22"/>
        <v>186.36666666666665</v>
      </c>
    </row>
    <row r="101" spans="1:10" x14ac:dyDescent="0.25">
      <c r="E101" s="3">
        <f>Data!D24</f>
        <v>0</v>
      </c>
      <c r="F101" s="170">
        <v>16</v>
      </c>
      <c r="G101" s="47">
        <f t="shared" si="22"/>
        <v>289.26666666666671</v>
      </c>
    </row>
    <row r="102" spans="1:10" x14ac:dyDescent="0.25">
      <c r="E102" s="3" t="str">
        <f>Data!D25</f>
        <v>WinterTP1-4</v>
      </c>
      <c r="F102" s="170">
        <v>17</v>
      </c>
      <c r="G102" s="47">
        <f t="shared" ref="G102:G109" si="23">(M53-$L$68)/$L$67</f>
        <v>193.93333333333331</v>
      </c>
    </row>
    <row r="103" spans="1:10" x14ac:dyDescent="0.25">
      <c r="E103" s="3" t="str">
        <f>Data!D26</f>
        <v>WinterTP1-4</v>
      </c>
      <c r="F103" s="170">
        <v>18</v>
      </c>
      <c r="G103" s="47">
        <f t="shared" si="23"/>
        <v>150.29999999999995</v>
      </c>
    </row>
    <row r="104" spans="1:10" x14ac:dyDescent="0.25">
      <c r="E104" s="3" t="str">
        <f>Data!D27</f>
        <v>WinterTP1-4</v>
      </c>
      <c r="F104" s="170">
        <v>19</v>
      </c>
      <c r="G104" s="47">
        <f t="shared" si="23"/>
        <v>201.83333333333329</v>
      </c>
    </row>
    <row r="105" spans="1:10" x14ac:dyDescent="0.25">
      <c r="E105" s="3" t="str">
        <f>Data!D28</f>
        <v>WinterTP1-4</v>
      </c>
      <c r="F105" s="170">
        <v>20</v>
      </c>
      <c r="G105" s="47">
        <f t="shared" si="23"/>
        <v>164.79999999999998</v>
      </c>
    </row>
    <row r="106" spans="1:10" x14ac:dyDescent="0.25">
      <c r="E106" s="3" t="str">
        <f>Data!D29</f>
        <v>WinterTP1-4</v>
      </c>
      <c r="F106" s="170">
        <v>21</v>
      </c>
      <c r="G106" s="47">
        <f t="shared" si="23"/>
        <v>147.59999999999997</v>
      </c>
    </row>
    <row r="107" spans="1:10" x14ac:dyDescent="0.25">
      <c r="E107" s="3" t="str">
        <f>Data!D30</f>
        <v>WinterTP1-4</v>
      </c>
      <c r="F107" s="170">
        <v>22</v>
      </c>
      <c r="G107" s="47">
        <f t="shared" si="23"/>
        <v>179.83333333333331</v>
      </c>
    </row>
    <row r="108" spans="1:10" x14ac:dyDescent="0.25">
      <c r="E108" s="3" t="str">
        <f>Data!D31</f>
        <v>WinterTP1-4</v>
      </c>
      <c r="F108" s="170">
        <v>23</v>
      </c>
      <c r="G108" s="47">
        <f t="shared" si="23"/>
        <v>197.23333333333335</v>
      </c>
    </row>
    <row r="109" spans="1:10" x14ac:dyDescent="0.25">
      <c r="E109" s="3" t="str">
        <f>Data!D32</f>
        <v>WinterTP1-4</v>
      </c>
      <c r="F109" s="170">
        <v>24</v>
      </c>
      <c r="G109" s="47">
        <f t="shared" si="23"/>
        <v>221.83333333333329</v>
      </c>
    </row>
    <row r="110" spans="1:10" x14ac:dyDescent="0.25">
      <c r="F110" s="170"/>
      <c r="G110" s="47"/>
    </row>
    <row r="111" spans="1:10" x14ac:dyDescent="0.25">
      <c r="A111" s="2" t="s">
        <v>99</v>
      </c>
      <c r="B111" s="2" t="s">
        <v>101</v>
      </c>
    </row>
    <row r="112" spans="1:10" x14ac:dyDescent="0.25">
      <c r="A112" s="2"/>
      <c r="C112" s="3" t="s">
        <v>96</v>
      </c>
    </row>
    <row r="113" spans="1:3" x14ac:dyDescent="0.25">
      <c r="A113" s="2"/>
      <c r="C113" s="3" t="s">
        <v>113</v>
      </c>
    </row>
    <row r="114" spans="1:3" x14ac:dyDescent="0.25">
      <c r="A114" s="2"/>
      <c r="C114" s="3" t="s">
        <v>103</v>
      </c>
    </row>
    <row r="115" spans="1:3" x14ac:dyDescent="0.25">
      <c r="A115" s="2"/>
      <c r="C115" s="3" t="s">
        <v>114</v>
      </c>
    </row>
    <row r="119" spans="1:3" x14ac:dyDescent="0.25">
      <c r="A119" s="2"/>
    </row>
  </sheetData>
  <mergeCells count="14">
    <mergeCell ref="B84:J84"/>
    <mergeCell ref="B49:N49"/>
    <mergeCell ref="B62:N62"/>
    <mergeCell ref="B36:N36"/>
    <mergeCell ref="C38:E38"/>
    <mergeCell ref="F38:H38"/>
    <mergeCell ref="I38:K38"/>
    <mergeCell ref="L38:N38"/>
    <mergeCell ref="D25:O25"/>
    <mergeCell ref="B10:N10"/>
    <mergeCell ref="D12:F12"/>
    <mergeCell ref="G12:I12"/>
    <mergeCell ref="J12:L12"/>
    <mergeCell ref="M12:O12"/>
  </mergeCells>
  <phoneticPr fontId="1" type="noConversion"/>
  <pageMargins left="0.27" right="0.75" top="0.57999999999999996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9"/>
  <sheetViews>
    <sheetView topLeftCell="A79" workbookViewId="0">
      <selection activeCell="L69" sqref="L69"/>
    </sheetView>
  </sheetViews>
  <sheetFormatPr defaultRowHeight="15" x14ac:dyDescent="0.25"/>
  <cols>
    <col min="1" max="1" width="11.7109375" style="3" customWidth="1"/>
    <col min="2" max="2" width="11.140625" style="3" customWidth="1"/>
    <col min="3" max="3" width="11.28515625" style="3" customWidth="1"/>
    <col min="4" max="4" width="11.140625" style="3" customWidth="1"/>
    <col min="5" max="5" width="10.28515625" style="3" customWidth="1"/>
    <col min="6" max="6" width="12.140625" style="3" customWidth="1"/>
    <col min="7" max="7" width="10.5703125" style="3" customWidth="1"/>
    <col min="8" max="8" width="10.85546875" style="3" customWidth="1"/>
    <col min="9" max="9" width="10.7109375" style="3" customWidth="1"/>
    <col min="10" max="11" width="11" style="3" customWidth="1"/>
    <col min="12" max="12" width="11.7109375" style="3" customWidth="1"/>
    <col min="13" max="13" width="11" style="3" customWidth="1"/>
    <col min="14" max="14" width="12.42578125" style="3" customWidth="1"/>
    <col min="15" max="15" width="9.140625" style="3"/>
    <col min="16" max="16" width="10.28515625" style="3" customWidth="1"/>
    <col min="17" max="18" width="9.140625" style="3"/>
    <col min="19" max="19" width="10.85546875" style="3" customWidth="1"/>
    <col min="20" max="20" width="9.140625" style="3"/>
    <col min="21" max="32" width="9.5703125" style="3" bestFit="1" customWidth="1"/>
    <col min="33" max="16384" width="9.140625" style="3"/>
  </cols>
  <sheetData>
    <row r="1" spans="1:25" ht="15.75" x14ac:dyDescent="0.25">
      <c r="A1" s="1" t="s">
        <v>108</v>
      </c>
      <c r="J1" s="2" t="s">
        <v>68</v>
      </c>
    </row>
    <row r="2" spans="1:25" ht="18" x14ac:dyDescent="0.35">
      <c r="A2" s="2" t="s">
        <v>51</v>
      </c>
      <c r="J2" s="2" t="s">
        <v>130</v>
      </c>
    </row>
    <row r="3" spans="1:25" x14ac:dyDescent="0.25">
      <c r="A3" s="2"/>
      <c r="J3" s="2" t="s">
        <v>131</v>
      </c>
    </row>
    <row r="4" spans="1:25" x14ac:dyDescent="0.25">
      <c r="A4" s="2" t="s">
        <v>60</v>
      </c>
      <c r="B4" s="4">
        <v>2</v>
      </c>
      <c r="J4" s="2" t="s">
        <v>69</v>
      </c>
    </row>
    <row r="5" spans="1:25" x14ac:dyDescent="0.25">
      <c r="A5" s="2" t="s">
        <v>52</v>
      </c>
      <c r="B5" s="188">
        <v>44595</v>
      </c>
      <c r="C5" s="6"/>
      <c r="J5" s="2" t="s">
        <v>132</v>
      </c>
    </row>
    <row r="6" spans="1:25" x14ac:dyDescent="0.25">
      <c r="A6" s="2" t="s">
        <v>5</v>
      </c>
      <c r="B6" s="189" t="s">
        <v>159</v>
      </c>
      <c r="C6" s="205" t="s">
        <v>150</v>
      </c>
      <c r="J6" s="2" t="s">
        <v>83</v>
      </c>
    </row>
    <row r="7" spans="1:25" ht="17.25" x14ac:dyDescent="0.25">
      <c r="A7" s="2" t="s">
        <v>53</v>
      </c>
      <c r="B7" s="2" t="s">
        <v>133</v>
      </c>
      <c r="J7" s="2" t="s">
        <v>84</v>
      </c>
    </row>
    <row r="8" spans="1:25" x14ac:dyDescent="0.25">
      <c r="B8" s="2" t="s">
        <v>21</v>
      </c>
    </row>
    <row r="9" spans="1:25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</row>
    <row r="10" spans="1:25" x14ac:dyDescent="0.25">
      <c r="A10" s="2" t="s">
        <v>23</v>
      </c>
      <c r="B10" s="252" t="s">
        <v>43</v>
      </c>
      <c r="C10" s="252"/>
      <c r="D10" s="252"/>
      <c r="E10" s="252"/>
      <c r="F10" s="252"/>
      <c r="G10" s="252"/>
      <c r="H10" s="252"/>
      <c r="I10" s="252"/>
      <c r="J10" s="252"/>
      <c r="K10" s="252"/>
      <c r="L10" s="252"/>
      <c r="M10" s="252"/>
      <c r="N10" s="252"/>
      <c r="P10" s="32"/>
      <c r="Q10" s="32"/>
      <c r="R10" s="32"/>
      <c r="S10" s="32"/>
      <c r="T10" s="32"/>
      <c r="U10" s="32"/>
      <c r="V10" s="32"/>
      <c r="W10" s="32"/>
      <c r="X10" s="32"/>
      <c r="Y10" s="32"/>
    </row>
    <row r="11" spans="1:25" ht="15.75" thickBot="1" x14ac:dyDescent="0.3">
      <c r="A11" s="2"/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 spans="1:25" ht="15.75" thickBot="1" x14ac:dyDescent="0.3">
      <c r="B12" s="18"/>
      <c r="C12" s="192"/>
      <c r="D12" s="242" t="s">
        <v>39</v>
      </c>
      <c r="E12" s="235"/>
      <c r="F12" s="235"/>
      <c r="G12" s="235" t="s">
        <v>20</v>
      </c>
      <c r="H12" s="235"/>
      <c r="I12" s="235"/>
      <c r="J12" s="235" t="s">
        <v>20</v>
      </c>
      <c r="K12" s="235"/>
      <c r="L12" s="235"/>
      <c r="M12" s="236" t="s">
        <v>20</v>
      </c>
      <c r="N12" s="237"/>
      <c r="O12" s="238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spans="1:25" x14ac:dyDescent="0.25">
      <c r="B13" s="18"/>
      <c r="C13" s="40" t="s">
        <v>12</v>
      </c>
      <c r="D13" s="41">
        <v>0</v>
      </c>
      <c r="E13" s="42">
        <v>0</v>
      </c>
      <c r="F13" s="43">
        <v>0</v>
      </c>
      <c r="G13" s="17">
        <v>25</v>
      </c>
      <c r="H13" s="17">
        <f t="shared" ref="H13:H20" si="0">G13</f>
        <v>25</v>
      </c>
      <c r="I13" s="17">
        <f t="shared" ref="I13:I20" si="1">G13</f>
        <v>25</v>
      </c>
      <c r="J13" s="44">
        <v>33</v>
      </c>
      <c r="K13" s="17">
        <f t="shared" ref="K13:K20" si="2">J13</f>
        <v>33</v>
      </c>
      <c r="L13" s="45">
        <f t="shared" ref="L13:L20" si="3">J13</f>
        <v>33</v>
      </c>
      <c r="M13" s="17">
        <v>41</v>
      </c>
      <c r="N13" s="17">
        <f t="shared" ref="N13:N20" si="4">M13</f>
        <v>41</v>
      </c>
      <c r="O13" s="46">
        <f t="shared" ref="O13:O20" si="5">M13</f>
        <v>41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 spans="1:25" x14ac:dyDescent="0.25">
      <c r="B14" s="18"/>
      <c r="C14" s="50" t="s">
        <v>13</v>
      </c>
      <c r="D14" s="51">
        <v>75</v>
      </c>
      <c r="E14" s="52">
        <v>75</v>
      </c>
      <c r="F14" s="53">
        <v>75</v>
      </c>
      <c r="G14" s="30">
        <v>26</v>
      </c>
      <c r="H14" s="30">
        <f t="shared" si="0"/>
        <v>26</v>
      </c>
      <c r="I14" s="30">
        <f t="shared" si="1"/>
        <v>26</v>
      </c>
      <c r="J14" s="54">
        <v>34</v>
      </c>
      <c r="K14" s="30">
        <f t="shared" si="2"/>
        <v>34</v>
      </c>
      <c r="L14" s="55">
        <f t="shared" si="3"/>
        <v>34</v>
      </c>
      <c r="M14" s="30">
        <v>42</v>
      </c>
      <c r="N14" s="30">
        <f t="shared" si="4"/>
        <v>42</v>
      </c>
      <c r="O14" s="56">
        <f t="shared" si="5"/>
        <v>42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spans="1:25" x14ac:dyDescent="0.25">
      <c r="B15" s="18"/>
      <c r="C15" s="57" t="s">
        <v>14</v>
      </c>
      <c r="D15" s="58">
        <v>150</v>
      </c>
      <c r="E15" s="47">
        <v>150</v>
      </c>
      <c r="F15" s="48">
        <v>150</v>
      </c>
      <c r="G15" s="15">
        <v>27</v>
      </c>
      <c r="H15" s="15">
        <f t="shared" si="0"/>
        <v>27</v>
      </c>
      <c r="I15" s="15">
        <f t="shared" si="1"/>
        <v>27</v>
      </c>
      <c r="J15" s="24">
        <v>35</v>
      </c>
      <c r="K15" s="15">
        <f t="shared" si="2"/>
        <v>35</v>
      </c>
      <c r="L15" s="59">
        <f t="shared" si="3"/>
        <v>35</v>
      </c>
      <c r="M15" s="15">
        <v>43</v>
      </c>
      <c r="N15" s="15">
        <f t="shared" si="4"/>
        <v>43</v>
      </c>
      <c r="O15" s="60">
        <f t="shared" si="5"/>
        <v>43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spans="1:25" x14ac:dyDescent="0.25">
      <c r="B16" s="18"/>
      <c r="C16" s="50" t="s">
        <v>15</v>
      </c>
      <c r="D16" s="51">
        <v>225</v>
      </c>
      <c r="E16" s="52">
        <v>225</v>
      </c>
      <c r="F16" s="53">
        <v>225</v>
      </c>
      <c r="G16" s="30">
        <v>28</v>
      </c>
      <c r="H16" s="30">
        <f t="shared" si="0"/>
        <v>28</v>
      </c>
      <c r="I16" s="30">
        <f t="shared" si="1"/>
        <v>28</v>
      </c>
      <c r="J16" s="54">
        <v>36</v>
      </c>
      <c r="K16" s="30">
        <f t="shared" si="2"/>
        <v>36</v>
      </c>
      <c r="L16" s="55">
        <f t="shared" si="3"/>
        <v>36</v>
      </c>
      <c r="M16" s="30">
        <v>44</v>
      </c>
      <c r="N16" s="30">
        <f t="shared" si="4"/>
        <v>44</v>
      </c>
      <c r="O16" s="56">
        <f t="shared" si="5"/>
        <v>44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spans="1:25" x14ac:dyDescent="0.25">
      <c r="B17" s="18"/>
      <c r="C17" s="57" t="s">
        <v>16</v>
      </c>
      <c r="D17" s="58">
        <v>300</v>
      </c>
      <c r="E17" s="47">
        <v>300</v>
      </c>
      <c r="F17" s="48">
        <v>300</v>
      </c>
      <c r="G17" s="15">
        <v>29</v>
      </c>
      <c r="H17" s="15">
        <f t="shared" si="0"/>
        <v>29</v>
      </c>
      <c r="I17" s="15">
        <f t="shared" si="1"/>
        <v>29</v>
      </c>
      <c r="J17" s="24">
        <v>37</v>
      </c>
      <c r="K17" s="15">
        <f t="shared" si="2"/>
        <v>37</v>
      </c>
      <c r="L17" s="59">
        <f t="shared" si="3"/>
        <v>37</v>
      </c>
      <c r="M17" s="15">
        <v>45</v>
      </c>
      <c r="N17" s="15">
        <f t="shared" si="4"/>
        <v>45</v>
      </c>
      <c r="O17" s="60">
        <f t="shared" si="5"/>
        <v>45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spans="1:25" x14ac:dyDescent="0.25">
      <c r="B18" s="18"/>
      <c r="C18" s="50" t="s">
        <v>17</v>
      </c>
      <c r="D18" s="61"/>
      <c r="E18" s="62"/>
      <c r="F18" s="63"/>
      <c r="G18" s="30">
        <v>30</v>
      </c>
      <c r="H18" s="30">
        <f t="shared" si="0"/>
        <v>30</v>
      </c>
      <c r="I18" s="30">
        <f t="shared" si="1"/>
        <v>30</v>
      </c>
      <c r="J18" s="54">
        <v>38</v>
      </c>
      <c r="K18" s="30">
        <f t="shared" si="2"/>
        <v>38</v>
      </c>
      <c r="L18" s="55">
        <f t="shared" si="3"/>
        <v>38</v>
      </c>
      <c r="M18" s="30">
        <v>46</v>
      </c>
      <c r="N18" s="30">
        <f t="shared" si="4"/>
        <v>46</v>
      </c>
      <c r="O18" s="56">
        <f t="shared" si="5"/>
        <v>46</v>
      </c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spans="1:25" x14ac:dyDescent="0.25">
      <c r="B19" s="18"/>
      <c r="C19" s="57" t="s">
        <v>18</v>
      </c>
      <c r="D19" s="64"/>
      <c r="E19" s="65"/>
      <c r="F19" s="66"/>
      <c r="G19" s="15">
        <v>31</v>
      </c>
      <c r="H19" s="15">
        <f t="shared" si="0"/>
        <v>31</v>
      </c>
      <c r="I19" s="15">
        <f t="shared" si="1"/>
        <v>31</v>
      </c>
      <c r="J19" s="24">
        <v>39</v>
      </c>
      <c r="K19" s="15">
        <f t="shared" si="2"/>
        <v>39</v>
      </c>
      <c r="L19" s="59">
        <f t="shared" si="3"/>
        <v>39</v>
      </c>
      <c r="M19" s="15">
        <v>47</v>
      </c>
      <c r="N19" s="15">
        <f t="shared" si="4"/>
        <v>47</v>
      </c>
      <c r="O19" s="60">
        <f t="shared" si="5"/>
        <v>47</v>
      </c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1:25" ht="15.75" thickBot="1" x14ac:dyDescent="0.3">
      <c r="B20" s="18"/>
      <c r="C20" s="67" t="s">
        <v>19</v>
      </c>
      <c r="D20" s="68"/>
      <c r="E20" s="69"/>
      <c r="F20" s="70"/>
      <c r="G20" s="19">
        <v>32</v>
      </c>
      <c r="H20" s="19">
        <f t="shared" si="0"/>
        <v>32</v>
      </c>
      <c r="I20" s="19">
        <f t="shared" si="1"/>
        <v>32</v>
      </c>
      <c r="J20" s="71">
        <v>40</v>
      </c>
      <c r="K20" s="19">
        <f t="shared" si="2"/>
        <v>40</v>
      </c>
      <c r="L20" s="72">
        <f t="shared" si="3"/>
        <v>40</v>
      </c>
      <c r="M20" s="19">
        <v>48</v>
      </c>
      <c r="N20" s="19">
        <f t="shared" si="4"/>
        <v>48</v>
      </c>
      <c r="O20" s="73">
        <f t="shared" si="5"/>
        <v>48</v>
      </c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25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2"/>
      <c r="Q21" s="32"/>
      <c r="R21" s="32"/>
      <c r="S21" s="32"/>
      <c r="T21" s="32"/>
      <c r="U21" s="32"/>
      <c r="V21" s="32"/>
      <c r="W21" s="32"/>
      <c r="X21" s="32"/>
      <c r="Y21" s="32"/>
    </row>
    <row r="22" spans="1:25" x14ac:dyDescent="0.25">
      <c r="A22" s="2" t="s">
        <v>25</v>
      </c>
      <c r="B22" s="38" t="s">
        <v>105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spans="1:25" x14ac:dyDescent="0.25">
      <c r="A23" s="2"/>
      <c r="B23" s="9" t="s">
        <v>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spans="1:25" ht="15.75" thickBot="1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8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spans="1:25" ht="15.75" thickBot="1" x14ac:dyDescent="0.3">
      <c r="B25" s="18"/>
      <c r="C25" s="18"/>
      <c r="D25" s="239" t="s">
        <v>44</v>
      </c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1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 spans="1:25" ht="15.75" thickBot="1" x14ac:dyDescent="0.3">
      <c r="B26" s="74"/>
      <c r="C26" s="18" t="s">
        <v>157</v>
      </c>
      <c r="D26" s="75">
        <v>1</v>
      </c>
      <c r="E26" s="14">
        <v>2</v>
      </c>
      <c r="F26" s="14">
        <v>3</v>
      </c>
      <c r="G26" s="76">
        <v>4</v>
      </c>
      <c r="H26" s="14">
        <v>5</v>
      </c>
      <c r="I26" s="77">
        <v>6</v>
      </c>
      <c r="J26" s="14">
        <v>7</v>
      </c>
      <c r="K26" s="14">
        <v>8</v>
      </c>
      <c r="L26" s="14">
        <v>9</v>
      </c>
      <c r="M26" s="76">
        <v>10</v>
      </c>
      <c r="N26" s="14">
        <v>11</v>
      </c>
      <c r="O26" s="78">
        <v>12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 spans="1:25" x14ac:dyDescent="0.25">
      <c r="B27" s="18"/>
      <c r="C27" s="18">
        <v>23.1</v>
      </c>
      <c r="D27" s="141">
        <v>6.4000000000000001E-2</v>
      </c>
      <c r="E27" s="142">
        <v>6.2899999999999998E-2</v>
      </c>
      <c r="F27" s="142">
        <v>6.2100000000000002E-2</v>
      </c>
      <c r="G27" s="143">
        <v>0.32900000000000001</v>
      </c>
      <c r="H27" s="142">
        <v>0.30819999999999997</v>
      </c>
      <c r="I27" s="28">
        <v>0.31340000000000001</v>
      </c>
      <c r="J27" s="142">
        <v>0.2349</v>
      </c>
      <c r="K27" s="142">
        <v>0.21609999999999999</v>
      </c>
      <c r="L27" s="142">
        <v>0.2127</v>
      </c>
      <c r="M27" s="143">
        <v>0.29959999999999998</v>
      </c>
      <c r="N27" s="142">
        <v>0.26850000000000002</v>
      </c>
      <c r="O27" s="22">
        <v>0.27250000000000002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 spans="1:25" x14ac:dyDescent="0.25">
      <c r="B28" s="18"/>
      <c r="C28" s="18"/>
      <c r="D28" s="144">
        <v>0.14530000000000001</v>
      </c>
      <c r="E28" s="145"/>
      <c r="F28" s="145">
        <v>0.1348</v>
      </c>
      <c r="G28" s="146">
        <v>0.18820000000000001</v>
      </c>
      <c r="H28" s="145">
        <v>0.15040000000000001</v>
      </c>
      <c r="I28" s="27">
        <v>0.1855</v>
      </c>
      <c r="J28" s="145">
        <v>0.1804</v>
      </c>
      <c r="K28" s="145">
        <v>0.17069999999999999</v>
      </c>
      <c r="L28" s="145">
        <v>0.1724</v>
      </c>
      <c r="M28" s="146">
        <v>0.25929999999999997</v>
      </c>
      <c r="N28" s="145">
        <v>0.245</v>
      </c>
      <c r="O28" s="21">
        <v>0.251</v>
      </c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 spans="1:25" x14ac:dyDescent="0.25">
      <c r="B29" s="18"/>
      <c r="C29" s="18"/>
      <c r="D29" s="147">
        <v>0.23130000000000001</v>
      </c>
      <c r="E29" s="148">
        <v>0.2175</v>
      </c>
      <c r="F29" s="148">
        <v>0.22370000000000001</v>
      </c>
      <c r="G29" s="149">
        <v>0.22889999999999999</v>
      </c>
      <c r="H29" s="148">
        <v>0.22339999999999999</v>
      </c>
      <c r="I29" s="150">
        <v>0.22700000000000001</v>
      </c>
      <c r="J29" s="148">
        <v>0.24990000000000001</v>
      </c>
      <c r="K29" s="148">
        <v>0.22819999999999999</v>
      </c>
      <c r="L29" s="148">
        <v>0.24479999999999999</v>
      </c>
      <c r="M29" s="149">
        <v>0.25130000000000002</v>
      </c>
      <c r="N29" s="148">
        <v>0.2233</v>
      </c>
      <c r="O29" s="151">
        <v>0.2253</v>
      </c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 spans="1:25" x14ac:dyDescent="0.25">
      <c r="B30" s="18"/>
      <c r="C30" s="18"/>
      <c r="D30" s="144">
        <v>0.33779999999999999</v>
      </c>
      <c r="E30" s="145">
        <v>0.29170000000000001</v>
      </c>
      <c r="F30" s="145">
        <v>0.29420000000000002</v>
      </c>
      <c r="G30" s="146">
        <v>0.2324</v>
      </c>
      <c r="H30" s="145">
        <v>0.21609999999999999</v>
      </c>
      <c r="I30" s="27">
        <v>0.22059999999999999</v>
      </c>
      <c r="J30" s="145">
        <v>0.18990000000000001</v>
      </c>
      <c r="K30" s="145">
        <v>0.17510000000000001</v>
      </c>
      <c r="L30" s="145">
        <v>0.17810000000000001</v>
      </c>
      <c r="M30" s="146">
        <v>0.2102</v>
      </c>
      <c r="N30" s="145">
        <v>0.19980000000000001</v>
      </c>
      <c r="O30" s="21">
        <v>0.20269999999999999</v>
      </c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 spans="1:25" x14ac:dyDescent="0.25">
      <c r="B31" s="18"/>
      <c r="C31" s="18"/>
      <c r="D31" s="147">
        <v>0.40439999999999998</v>
      </c>
      <c r="E31" s="148">
        <v>0.37230000000000002</v>
      </c>
      <c r="F31" s="148">
        <v>0.38040000000000002</v>
      </c>
      <c r="G31" s="149">
        <v>0.20899999999999999</v>
      </c>
      <c r="H31" s="148">
        <v>0.1966</v>
      </c>
      <c r="I31" s="150">
        <v>0.20180000000000001</v>
      </c>
      <c r="J31" s="148">
        <v>0.2893</v>
      </c>
      <c r="K31" s="148">
        <v>0.27139999999999997</v>
      </c>
      <c r="L31" s="148">
        <v>0.27279999999999999</v>
      </c>
      <c r="M31" s="149">
        <v>0.2253</v>
      </c>
      <c r="N31" s="148">
        <v>0.21759999999999999</v>
      </c>
      <c r="O31" s="151">
        <v>0.2077</v>
      </c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 spans="1:25" x14ac:dyDescent="0.25">
      <c r="A32" s="2"/>
      <c r="B32" s="18"/>
      <c r="C32" s="18"/>
      <c r="D32" s="144">
        <v>6.13E-2</v>
      </c>
      <c r="E32" s="145">
        <v>6.2300000000000001E-2</v>
      </c>
      <c r="F32" s="145">
        <v>6.1499999999999999E-2</v>
      </c>
      <c r="G32" s="146">
        <v>0.2356</v>
      </c>
      <c r="H32" s="145">
        <v>0.22839999999999999</v>
      </c>
      <c r="I32" s="27">
        <v>0.21829999999999999</v>
      </c>
      <c r="J32" s="145">
        <v>0.23569999999999999</v>
      </c>
      <c r="K32" s="145">
        <v>0.2077</v>
      </c>
      <c r="L32" s="145">
        <v>0.2102</v>
      </c>
      <c r="M32" s="146">
        <v>0.2762</v>
      </c>
      <c r="N32" s="145">
        <v>0.26119999999999999</v>
      </c>
      <c r="O32" s="21">
        <v>0.2636</v>
      </c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 spans="1:25" x14ac:dyDescent="0.25">
      <c r="A33" s="88"/>
      <c r="B33" s="18"/>
      <c r="C33" s="18"/>
      <c r="D33" s="147">
        <v>6.1100000000000002E-2</v>
      </c>
      <c r="E33" s="148">
        <v>6.1800000000000001E-2</v>
      </c>
      <c r="F33" s="148">
        <v>6.1199999999999997E-2</v>
      </c>
      <c r="G33" s="149">
        <v>0.23669999999999999</v>
      </c>
      <c r="H33" s="148">
        <v>0.22409999999999999</v>
      </c>
      <c r="I33" s="150">
        <v>0.22700000000000001</v>
      </c>
      <c r="J33" s="148">
        <v>0.2316</v>
      </c>
      <c r="K33" s="148">
        <v>0.20960000000000001</v>
      </c>
      <c r="L33" s="148">
        <v>0.2155</v>
      </c>
      <c r="M33" s="149">
        <v>0.24640000000000001</v>
      </c>
      <c r="N33" s="148">
        <v>0.2293</v>
      </c>
      <c r="O33" s="151">
        <v>0.23069999999999999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 spans="1:25" ht="15.75" thickBot="1" x14ac:dyDescent="0.3">
      <c r="A34" s="88"/>
      <c r="B34" s="18"/>
      <c r="C34" s="18"/>
      <c r="D34" s="152">
        <v>6.1600000000000002E-2</v>
      </c>
      <c r="E34" s="153">
        <v>6.2100000000000002E-2</v>
      </c>
      <c r="F34" s="153">
        <v>6.0600000000000001E-2</v>
      </c>
      <c r="G34" s="154">
        <v>0.35220000000000001</v>
      </c>
      <c r="H34" s="153">
        <v>0.32950000000000002</v>
      </c>
      <c r="I34" s="155">
        <v>0.33250000000000002</v>
      </c>
      <c r="J34" s="153">
        <v>0.2321</v>
      </c>
      <c r="K34" s="153">
        <v>0.2177</v>
      </c>
      <c r="L34" s="153">
        <v>0.21190000000000001</v>
      </c>
      <c r="M34" s="154">
        <v>0.41799999999999998</v>
      </c>
      <c r="N34" s="153">
        <v>0.38129999999999997</v>
      </c>
      <c r="O34" s="156">
        <v>0.3871</v>
      </c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 spans="1:25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 spans="1:25" x14ac:dyDescent="0.25">
      <c r="A36" s="2" t="s">
        <v>27</v>
      </c>
      <c r="B36" s="246" t="s">
        <v>40</v>
      </c>
      <c r="C36" s="246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</row>
    <row r="37" spans="1:25" x14ac:dyDescent="0.25">
      <c r="A37" s="2"/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</row>
    <row r="38" spans="1:25" x14ac:dyDescent="0.25">
      <c r="A38" s="35"/>
      <c r="B38" s="97"/>
      <c r="C38" s="243" t="s">
        <v>28</v>
      </c>
      <c r="D38" s="244"/>
      <c r="E38" s="245"/>
      <c r="F38" s="243" t="s">
        <v>29</v>
      </c>
      <c r="G38" s="244"/>
      <c r="H38" s="245"/>
      <c r="I38" s="243" t="s">
        <v>30</v>
      </c>
      <c r="J38" s="244"/>
      <c r="K38" s="245"/>
      <c r="L38" s="243" t="s">
        <v>31</v>
      </c>
      <c r="M38" s="244"/>
      <c r="N38" s="245"/>
    </row>
    <row r="39" spans="1:25" x14ac:dyDescent="0.25">
      <c r="A39" s="35"/>
      <c r="B39" s="97"/>
      <c r="C39" s="115" t="s">
        <v>3</v>
      </c>
      <c r="D39" s="116" t="s">
        <v>4</v>
      </c>
      <c r="E39" s="195" t="s">
        <v>7</v>
      </c>
      <c r="F39" s="193" t="s">
        <v>20</v>
      </c>
      <c r="G39" s="194" t="s">
        <v>4</v>
      </c>
      <c r="H39" s="195" t="s">
        <v>7</v>
      </c>
      <c r="I39" s="193" t="s">
        <v>20</v>
      </c>
      <c r="J39" s="194" t="s">
        <v>4</v>
      </c>
      <c r="K39" s="195" t="s">
        <v>7</v>
      </c>
      <c r="L39" s="193" t="s">
        <v>20</v>
      </c>
      <c r="M39" s="194" t="s">
        <v>4</v>
      </c>
      <c r="N39" s="195" t="s">
        <v>7</v>
      </c>
    </row>
    <row r="40" spans="1:25" x14ac:dyDescent="0.25">
      <c r="A40" s="35"/>
      <c r="B40" s="16"/>
      <c r="C40" s="120">
        <v>0</v>
      </c>
      <c r="D40" s="137">
        <f>AVERAGE(D27:F27)</f>
        <v>6.3E-2</v>
      </c>
      <c r="E40" s="138">
        <f>STDEV(D27:F27)</f>
        <v>9.5393920141694541E-4</v>
      </c>
      <c r="F40" s="198">
        <f t="shared" ref="F40:F47" si="6">G13</f>
        <v>25</v>
      </c>
      <c r="G40" s="137">
        <f t="shared" ref="G40:G47" si="7">AVERAGE(G27:I27)</f>
        <v>0.31686666666666669</v>
      </c>
      <c r="H40" s="138">
        <f t="shared" ref="H40:H47" si="8">STDEV(G27:I27)</f>
        <v>1.0824663197223907E-2</v>
      </c>
      <c r="I40" s="198">
        <f t="shared" ref="I40:I47" si="9">J13</f>
        <v>33</v>
      </c>
      <c r="J40" s="137">
        <f t="shared" ref="J40:J47" si="10">AVERAGE(J27:L27)</f>
        <v>0.22123333333333331</v>
      </c>
      <c r="K40" s="138">
        <f t="shared" ref="K40:K47" si="11">STDEV(J27:L27)</f>
        <v>1.195714570176902E-2</v>
      </c>
      <c r="L40" s="198">
        <f t="shared" ref="L40:L47" si="12">M13</f>
        <v>41</v>
      </c>
      <c r="M40" s="137">
        <f t="shared" ref="M40:M47" si="13">AVERAGE(M27:O27)</f>
        <v>0.2802</v>
      </c>
      <c r="N40" s="138">
        <f t="shared" ref="N40:N47" si="14">STDEV(M27:O27)</f>
        <v>1.6919515359489441E-2</v>
      </c>
    </row>
    <row r="41" spans="1:25" x14ac:dyDescent="0.25">
      <c r="A41" s="35"/>
      <c r="B41" s="16"/>
      <c r="C41" s="120">
        <v>75</v>
      </c>
      <c r="D41" s="137">
        <f>AVERAGE(D28:F28)</f>
        <v>0.14005000000000001</v>
      </c>
      <c r="E41" s="138">
        <f>STDEV(D28:F28)</f>
        <v>7.4246212024587557E-3</v>
      </c>
      <c r="F41" s="198">
        <f t="shared" si="6"/>
        <v>26</v>
      </c>
      <c r="G41" s="137">
        <f t="shared" si="7"/>
        <v>0.17469999999999999</v>
      </c>
      <c r="H41" s="138">
        <f t="shared" si="8"/>
        <v>2.1087674124947966E-2</v>
      </c>
      <c r="I41" s="198">
        <f t="shared" si="9"/>
        <v>34</v>
      </c>
      <c r="J41" s="137">
        <f t="shared" si="10"/>
        <v>0.17449999999999999</v>
      </c>
      <c r="K41" s="138">
        <f t="shared" si="11"/>
        <v>5.1797683345879541E-3</v>
      </c>
      <c r="L41" s="198">
        <f t="shared" si="12"/>
        <v>42</v>
      </c>
      <c r="M41" s="137">
        <f t="shared" si="13"/>
        <v>0.25176666666666664</v>
      </c>
      <c r="N41" s="138">
        <f t="shared" si="14"/>
        <v>7.1807613338233968E-3</v>
      </c>
    </row>
    <row r="42" spans="1:25" x14ac:dyDescent="0.25">
      <c r="A42" s="35"/>
      <c r="B42" s="16"/>
      <c r="C42" s="120">
        <v>150</v>
      </c>
      <c r="D42" s="137">
        <f>AVERAGE(D29:F29)</f>
        <v>0.22416666666666665</v>
      </c>
      <c r="E42" s="138">
        <f>STDEV(D29:F29)</f>
        <v>6.9118256150841493E-3</v>
      </c>
      <c r="F42" s="198">
        <f t="shared" si="6"/>
        <v>27</v>
      </c>
      <c r="G42" s="137">
        <f t="shared" si="7"/>
        <v>0.22643333333333335</v>
      </c>
      <c r="H42" s="138">
        <f t="shared" si="8"/>
        <v>2.7934447074057789E-3</v>
      </c>
      <c r="I42" s="198">
        <f t="shared" si="9"/>
        <v>35</v>
      </c>
      <c r="J42" s="137">
        <f t="shared" si="10"/>
        <v>0.24096666666666666</v>
      </c>
      <c r="K42" s="138">
        <f t="shared" si="11"/>
        <v>1.1346511945674476E-2</v>
      </c>
      <c r="L42" s="198">
        <f t="shared" si="12"/>
        <v>43</v>
      </c>
      <c r="M42" s="137">
        <f t="shared" si="13"/>
        <v>0.23329999999999998</v>
      </c>
      <c r="N42" s="138">
        <f t="shared" si="14"/>
        <v>1.5620499351813323E-2</v>
      </c>
    </row>
    <row r="43" spans="1:25" x14ac:dyDescent="0.25">
      <c r="A43" s="35"/>
      <c r="B43" s="16"/>
      <c r="C43" s="120">
        <v>225</v>
      </c>
      <c r="D43" s="137">
        <f>AVERAGE(D30:F30)</f>
        <v>0.30790000000000001</v>
      </c>
      <c r="E43" s="138">
        <f>STDEV(D30:F30)</f>
        <v>2.5924312912785154E-2</v>
      </c>
      <c r="F43" s="198">
        <f t="shared" si="6"/>
        <v>28</v>
      </c>
      <c r="G43" s="137">
        <f t="shared" si="7"/>
        <v>0.22303333333333333</v>
      </c>
      <c r="H43" s="138">
        <f t="shared" si="8"/>
        <v>8.4180361922085722E-3</v>
      </c>
      <c r="I43" s="198">
        <f t="shared" si="9"/>
        <v>36</v>
      </c>
      <c r="J43" s="137">
        <f t="shared" si="10"/>
        <v>0.18103333333333335</v>
      </c>
      <c r="K43" s="138">
        <f t="shared" si="11"/>
        <v>7.8238950231539657E-3</v>
      </c>
      <c r="L43" s="198">
        <f t="shared" si="12"/>
        <v>44</v>
      </c>
      <c r="M43" s="137">
        <f t="shared" si="13"/>
        <v>0.20423333333333335</v>
      </c>
      <c r="N43" s="138">
        <f t="shared" si="14"/>
        <v>5.3668737020106322E-3</v>
      </c>
    </row>
    <row r="44" spans="1:25" x14ac:dyDescent="0.25">
      <c r="A44" s="35"/>
      <c r="B44" s="16"/>
      <c r="C44" s="120">
        <v>300</v>
      </c>
      <c r="D44" s="137">
        <f>AVERAGE(D31:F31)</f>
        <v>0.38569999999999999</v>
      </c>
      <c r="E44" s="138">
        <f>STDEV(D31:F31)</f>
        <v>1.6693411874149612E-2</v>
      </c>
      <c r="F44" s="198">
        <f t="shared" si="6"/>
        <v>29</v>
      </c>
      <c r="G44" s="137">
        <f t="shared" si="7"/>
        <v>0.20246666666666666</v>
      </c>
      <c r="H44" s="138">
        <f t="shared" si="8"/>
        <v>6.2268236953789925E-3</v>
      </c>
      <c r="I44" s="198">
        <f t="shared" si="9"/>
        <v>37</v>
      </c>
      <c r="J44" s="137">
        <f t="shared" si="10"/>
        <v>0.27783333333333332</v>
      </c>
      <c r="K44" s="138">
        <f t="shared" si="11"/>
        <v>9.9550657121554743E-3</v>
      </c>
      <c r="L44" s="198">
        <f t="shared" si="12"/>
        <v>45</v>
      </c>
      <c r="M44" s="137">
        <f t="shared" si="13"/>
        <v>0.21686666666666665</v>
      </c>
      <c r="N44" s="138">
        <f t="shared" si="14"/>
        <v>8.8228869047117086E-3</v>
      </c>
    </row>
    <row r="45" spans="1:25" x14ac:dyDescent="0.25">
      <c r="A45" s="35"/>
      <c r="B45" s="16"/>
      <c r="C45" s="124"/>
      <c r="D45" s="121"/>
      <c r="E45" s="122"/>
      <c r="F45" s="198">
        <f t="shared" si="6"/>
        <v>30</v>
      </c>
      <c r="G45" s="137">
        <f t="shared" si="7"/>
        <v>0.22743333333333329</v>
      </c>
      <c r="H45" s="138">
        <f t="shared" si="8"/>
        <v>8.6904161772226648E-3</v>
      </c>
      <c r="I45" s="198">
        <f t="shared" si="9"/>
        <v>38</v>
      </c>
      <c r="J45" s="137">
        <f t="shared" si="10"/>
        <v>0.21786666666666665</v>
      </c>
      <c r="K45" s="138">
        <f t="shared" si="11"/>
        <v>1.5494622723168618E-2</v>
      </c>
      <c r="L45" s="198">
        <f t="shared" si="12"/>
        <v>46</v>
      </c>
      <c r="M45" s="137">
        <f t="shared" si="13"/>
        <v>0.26699999999999996</v>
      </c>
      <c r="N45" s="138">
        <f t="shared" si="14"/>
        <v>8.0572948313934797E-3</v>
      </c>
    </row>
    <row r="46" spans="1:25" x14ac:dyDescent="0.25">
      <c r="A46" s="35"/>
      <c r="B46" s="16"/>
      <c r="C46" s="124"/>
      <c r="D46" s="121"/>
      <c r="E46" s="122"/>
      <c r="F46" s="198">
        <f t="shared" si="6"/>
        <v>31</v>
      </c>
      <c r="G46" s="137">
        <f t="shared" si="7"/>
        <v>0.22926666666666665</v>
      </c>
      <c r="H46" s="138">
        <f t="shared" si="8"/>
        <v>6.5987372529396331E-3</v>
      </c>
      <c r="I46" s="198">
        <f t="shared" si="9"/>
        <v>39</v>
      </c>
      <c r="J46" s="137">
        <f t="shared" si="10"/>
        <v>0.21890000000000001</v>
      </c>
      <c r="K46" s="138">
        <f t="shared" si="11"/>
        <v>1.1387273598188459E-2</v>
      </c>
      <c r="L46" s="198">
        <f t="shared" si="12"/>
        <v>47</v>
      </c>
      <c r="M46" s="137">
        <f t="shared" si="13"/>
        <v>0.23546666666666669</v>
      </c>
      <c r="N46" s="138">
        <f t="shared" si="14"/>
        <v>9.4943843051212892E-3</v>
      </c>
    </row>
    <row r="47" spans="1:25" x14ac:dyDescent="0.25">
      <c r="A47" s="35"/>
      <c r="B47" s="16"/>
      <c r="C47" s="125"/>
      <c r="D47" s="126"/>
      <c r="E47" s="127"/>
      <c r="F47" s="128">
        <f t="shared" si="6"/>
        <v>32</v>
      </c>
      <c r="G47" s="139">
        <f t="shared" si="7"/>
        <v>0.33806666666666668</v>
      </c>
      <c r="H47" s="140">
        <f t="shared" si="8"/>
        <v>1.2331396244275556E-2</v>
      </c>
      <c r="I47" s="128">
        <f t="shared" si="9"/>
        <v>40</v>
      </c>
      <c r="J47" s="139">
        <f t="shared" si="10"/>
        <v>0.22056666666666666</v>
      </c>
      <c r="K47" s="140">
        <f t="shared" si="11"/>
        <v>1.0400641005886765E-2</v>
      </c>
      <c r="L47" s="128">
        <f t="shared" si="12"/>
        <v>48</v>
      </c>
      <c r="M47" s="139">
        <f t="shared" si="13"/>
        <v>0.39546666666666663</v>
      </c>
      <c r="N47" s="140">
        <f t="shared" si="14"/>
        <v>1.9728743835666106E-2</v>
      </c>
    </row>
    <row r="48" spans="1:25" x14ac:dyDescent="0.25">
      <c r="A48" s="38"/>
      <c r="B48" s="16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47"/>
      <c r="N48" s="47"/>
    </row>
    <row r="49" spans="1:18" x14ac:dyDescent="0.25">
      <c r="A49" s="2" t="s">
        <v>32</v>
      </c>
      <c r="B49" s="246" t="s">
        <v>58</v>
      </c>
      <c r="C49" s="246"/>
      <c r="D49" s="246"/>
      <c r="E49" s="246"/>
      <c r="F49" s="246"/>
      <c r="G49" s="246"/>
      <c r="H49" s="246"/>
      <c r="I49" s="246"/>
      <c r="J49" s="246"/>
      <c r="K49" s="246"/>
      <c r="L49" s="246"/>
      <c r="M49" s="246"/>
      <c r="N49" s="246"/>
    </row>
    <row r="50" spans="1:18" x14ac:dyDescent="0.25">
      <c r="A50" s="2"/>
      <c r="B50" s="10" t="s">
        <v>128</v>
      </c>
      <c r="C50" s="196"/>
      <c r="D50" s="196"/>
      <c r="E50" s="196"/>
      <c r="F50" s="196"/>
      <c r="G50" s="196"/>
      <c r="H50" s="196"/>
      <c r="I50" s="196"/>
      <c r="J50" s="196"/>
      <c r="K50" s="196"/>
      <c r="L50" s="196"/>
      <c r="M50" s="196"/>
      <c r="N50" s="196"/>
    </row>
    <row r="51" spans="1:18" x14ac:dyDescent="0.25">
      <c r="B51" s="97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35"/>
    </row>
    <row r="52" spans="1:18" x14ac:dyDescent="0.25">
      <c r="B52" s="16"/>
      <c r="C52" s="158" t="s">
        <v>1</v>
      </c>
      <c r="D52" s="159" t="s">
        <v>129</v>
      </c>
      <c r="E52" s="160"/>
      <c r="F52" s="158" t="s">
        <v>20</v>
      </c>
      <c r="G52" s="159" t="s">
        <v>129</v>
      </c>
      <c r="H52" s="160"/>
      <c r="I52" s="158" t="s">
        <v>20</v>
      </c>
      <c r="J52" s="159" t="s">
        <v>129</v>
      </c>
      <c r="K52" s="160"/>
      <c r="L52" s="158" t="s">
        <v>20</v>
      </c>
      <c r="M52" s="159" t="s">
        <v>129</v>
      </c>
      <c r="N52" s="160"/>
      <c r="O52" s="35"/>
    </row>
    <row r="53" spans="1:18" x14ac:dyDescent="0.25">
      <c r="B53" s="16"/>
      <c r="C53" s="120">
        <v>0</v>
      </c>
      <c r="D53" s="137">
        <f>(D40-$D$40)</f>
        <v>0</v>
      </c>
      <c r="E53" s="130"/>
      <c r="F53" s="198">
        <f>F40</f>
        <v>25</v>
      </c>
      <c r="G53" s="164">
        <f t="shared" ref="G53:G60" si="15">(G40-$D$40)</f>
        <v>0.25386666666666668</v>
      </c>
      <c r="H53" s="130"/>
      <c r="I53" s="198">
        <f>I40</f>
        <v>33</v>
      </c>
      <c r="J53" s="164">
        <f t="shared" ref="J53:J60" si="16">(J40-$D$40)</f>
        <v>0.15823333333333331</v>
      </c>
      <c r="K53" s="130"/>
      <c r="L53" s="198">
        <f>L40</f>
        <v>41</v>
      </c>
      <c r="M53" s="164">
        <f t="shared" ref="M53:M60" si="17">(M40-$D$40)</f>
        <v>0.2172</v>
      </c>
      <c r="N53" s="130"/>
      <c r="O53" s="35"/>
      <c r="P53" s="35"/>
      <c r="Q53" s="35"/>
    </row>
    <row r="54" spans="1:18" x14ac:dyDescent="0.25">
      <c r="B54" s="16"/>
      <c r="C54" s="120">
        <v>75</v>
      </c>
      <c r="D54" s="137">
        <f>(D41-$D$40)</f>
        <v>7.7050000000000007E-2</v>
      </c>
      <c r="E54" s="130"/>
      <c r="F54" s="198">
        <f t="shared" ref="F54:F60" si="18">F41</f>
        <v>26</v>
      </c>
      <c r="G54" s="137">
        <f t="shared" si="15"/>
        <v>0.11169999999999999</v>
      </c>
      <c r="H54" s="130"/>
      <c r="I54" s="198">
        <f t="shared" ref="I54:I60" si="19">I41</f>
        <v>34</v>
      </c>
      <c r="J54" s="137">
        <f t="shared" si="16"/>
        <v>0.11149999999999999</v>
      </c>
      <c r="K54" s="130"/>
      <c r="L54" s="198">
        <f t="shared" ref="L54:L60" si="20">L41</f>
        <v>42</v>
      </c>
      <c r="M54" s="137">
        <f t="shared" si="17"/>
        <v>0.18876666666666664</v>
      </c>
      <c r="N54" s="130"/>
      <c r="O54" s="35"/>
      <c r="P54" s="35"/>
      <c r="Q54" s="35"/>
    </row>
    <row r="55" spans="1:18" x14ac:dyDescent="0.25">
      <c r="B55" s="16"/>
      <c r="C55" s="120">
        <v>150</v>
      </c>
      <c r="D55" s="137">
        <f>(D42-$D$40)</f>
        <v>0.16116666666666665</v>
      </c>
      <c r="E55" s="130"/>
      <c r="F55" s="198">
        <f t="shared" si="18"/>
        <v>27</v>
      </c>
      <c r="G55" s="137">
        <f t="shared" si="15"/>
        <v>0.16343333333333335</v>
      </c>
      <c r="H55" s="130"/>
      <c r="I55" s="198">
        <f t="shared" si="19"/>
        <v>35</v>
      </c>
      <c r="J55" s="137">
        <f t="shared" si="16"/>
        <v>0.17796666666666666</v>
      </c>
      <c r="K55" s="130"/>
      <c r="L55" s="198">
        <f t="shared" si="20"/>
        <v>43</v>
      </c>
      <c r="M55" s="137">
        <f t="shared" si="17"/>
        <v>0.17029999999999998</v>
      </c>
      <c r="N55" s="130"/>
      <c r="O55" s="35"/>
      <c r="P55" s="35"/>
      <c r="Q55" s="35"/>
    </row>
    <row r="56" spans="1:18" x14ac:dyDescent="0.25">
      <c r="B56" s="16"/>
      <c r="C56" s="120">
        <v>225</v>
      </c>
      <c r="D56" s="137">
        <f>(D43-$D$40)</f>
        <v>0.24490000000000001</v>
      </c>
      <c r="E56" s="130"/>
      <c r="F56" s="198">
        <f t="shared" si="18"/>
        <v>28</v>
      </c>
      <c r="G56" s="137">
        <f t="shared" si="15"/>
        <v>0.16003333333333333</v>
      </c>
      <c r="H56" s="130"/>
      <c r="I56" s="198">
        <f t="shared" si="19"/>
        <v>36</v>
      </c>
      <c r="J56" s="137">
        <f t="shared" si="16"/>
        <v>0.11803333333333335</v>
      </c>
      <c r="K56" s="130"/>
      <c r="L56" s="198">
        <f t="shared" si="20"/>
        <v>44</v>
      </c>
      <c r="M56" s="137">
        <f t="shared" si="17"/>
        <v>0.14123333333333335</v>
      </c>
      <c r="N56" s="130"/>
      <c r="O56" s="35"/>
      <c r="P56" s="35"/>
      <c r="Q56" s="35"/>
    </row>
    <row r="57" spans="1:18" x14ac:dyDescent="0.25">
      <c r="A57" s="6"/>
      <c r="B57" s="16"/>
      <c r="C57" s="120">
        <v>300</v>
      </c>
      <c r="D57" s="137">
        <f>(D44-$D$40)</f>
        <v>0.32269999999999999</v>
      </c>
      <c r="E57" s="130"/>
      <c r="F57" s="198">
        <f t="shared" si="18"/>
        <v>29</v>
      </c>
      <c r="G57" s="137">
        <f t="shared" si="15"/>
        <v>0.13946666666666666</v>
      </c>
      <c r="H57" s="130"/>
      <c r="I57" s="198">
        <f t="shared" si="19"/>
        <v>37</v>
      </c>
      <c r="J57" s="137">
        <f t="shared" si="16"/>
        <v>0.21483333333333332</v>
      </c>
      <c r="K57" s="130"/>
      <c r="L57" s="198">
        <f t="shared" si="20"/>
        <v>45</v>
      </c>
      <c r="M57" s="137">
        <f t="shared" si="17"/>
        <v>0.15386666666666665</v>
      </c>
      <c r="N57" s="130"/>
      <c r="O57" s="35"/>
      <c r="P57" s="35"/>
      <c r="Q57" s="35"/>
    </row>
    <row r="58" spans="1:18" x14ac:dyDescent="0.25">
      <c r="A58" s="6"/>
      <c r="B58" s="16"/>
      <c r="C58" s="124"/>
      <c r="D58" s="129"/>
      <c r="E58" s="130"/>
      <c r="F58" s="198">
        <f t="shared" si="18"/>
        <v>30</v>
      </c>
      <c r="G58" s="137">
        <f t="shared" si="15"/>
        <v>0.16443333333333329</v>
      </c>
      <c r="H58" s="130"/>
      <c r="I58" s="198">
        <f t="shared" si="19"/>
        <v>38</v>
      </c>
      <c r="J58" s="137">
        <f t="shared" si="16"/>
        <v>0.15486666666666665</v>
      </c>
      <c r="K58" s="130"/>
      <c r="L58" s="198">
        <f t="shared" si="20"/>
        <v>46</v>
      </c>
      <c r="M58" s="137">
        <f t="shared" si="17"/>
        <v>0.20399999999999996</v>
      </c>
      <c r="N58" s="130"/>
      <c r="O58" s="35"/>
    </row>
    <row r="59" spans="1:18" x14ac:dyDescent="0.25">
      <c r="A59" s="6"/>
      <c r="B59" s="16"/>
      <c r="C59" s="124"/>
      <c r="D59" s="129"/>
      <c r="E59" s="130"/>
      <c r="F59" s="198">
        <f t="shared" si="18"/>
        <v>31</v>
      </c>
      <c r="G59" s="137">
        <f t="shared" si="15"/>
        <v>0.16626666666666665</v>
      </c>
      <c r="H59" s="130"/>
      <c r="I59" s="198">
        <f t="shared" si="19"/>
        <v>39</v>
      </c>
      <c r="J59" s="137">
        <f t="shared" si="16"/>
        <v>0.15590000000000001</v>
      </c>
      <c r="K59" s="130"/>
      <c r="L59" s="198">
        <f t="shared" si="20"/>
        <v>47</v>
      </c>
      <c r="M59" s="137">
        <f t="shared" si="17"/>
        <v>0.17246666666666668</v>
      </c>
      <c r="N59" s="130"/>
      <c r="O59" s="35"/>
    </row>
    <row r="60" spans="1:18" x14ac:dyDescent="0.25">
      <c r="A60" s="6"/>
      <c r="B60" s="16"/>
      <c r="C60" s="125"/>
      <c r="D60" s="131"/>
      <c r="E60" s="132"/>
      <c r="F60" s="128">
        <f t="shared" si="18"/>
        <v>32</v>
      </c>
      <c r="G60" s="139">
        <f t="shared" si="15"/>
        <v>0.27506666666666668</v>
      </c>
      <c r="H60" s="132"/>
      <c r="I60" s="128">
        <f t="shared" si="19"/>
        <v>40</v>
      </c>
      <c r="J60" s="139">
        <f t="shared" si="16"/>
        <v>0.15756666666666666</v>
      </c>
      <c r="K60" s="132"/>
      <c r="L60" s="128">
        <f t="shared" si="20"/>
        <v>48</v>
      </c>
      <c r="M60" s="139">
        <f t="shared" si="17"/>
        <v>0.33246666666666663</v>
      </c>
      <c r="N60" s="132"/>
      <c r="O60" s="35"/>
    </row>
    <row r="61" spans="1:18" x14ac:dyDescent="0.25">
      <c r="A61" s="9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</row>
    <row r="62" spans="1:18" x14ac:dyDescent="0.25">
      <c r="A62" s="95" t="s">
        <v>49</v>
      </c>
      <c r="B62" s="246" t="s">
        <v>41</v>
      </c>
      <c r="C62" s="246"/>
      <c r="D62" s="246"/>
      <c r="E62" s="246"/>
      <c r="F62" s="246"/>
      <c r="G62" s="246"/>
      <c r="H62" s="246"/>
      <c r="I62" s="246"/>
      <c r="J62" s="246"/>
      <c r="K62" s="246"/>
      <c r="L62" s="246"/>
      <c r="M62" s="246"/>
      <c r="N62" s="246"/>
      <c r="R62" s="88"/>
    </row>
    <row r="63" spans="1:18" x14ac:dyDescent="0.25">
      <c r="A63" s="94"/>
      <c r="B63" s="38"/>
      <c r="C63" s="18"/>
      <c r="D63" s="18"/>
      <c r="E63" s="18"/>
      <c r="F63" s="18"/>
      <c r="G63" s="18"/>
      <c r="H63" s="18"/>
      <c r="I63" s="16"/>
      <c r="J63" s="18"/>
      <c r="K63" s="18"/>
      <c r="L63" s="18"/>
      <c r="M63" s="18"/>
      <c r="N63" s="18"/>
      <c r="R63" s="88"/>
    </row>
    <row r="64" spans="1:18" x14ac:dyDescent="0.25">
      <c r="A64" s="94"/>
      <c r="B64" s="23"/>
      <c r="C64" s="26"/>
      <c r="D64" s="26"/>
      <c r="E64" s="26"/>
      <c r="F64" s="26"/>
      <c r="G64" s="26"/>
      <c r="H64" s="26"/>
      <c r="I64" s="96"/>
      <c r="J64" s="18"/>
      <c r="K64" s="18"/>
      <c r="L64" s="18"/>
      <c r="M64" s="18"/>
      <c r="N64" s="18"/>
      <c r="R64" s="88"/>
    </row>
    <row r="65" spans="1:32" x14ac:dyDescent="0.25">
      <c r="A65" s="94"/>
      <c r="B65" s="96"/>
      <c r="F65" s="16"/>
      <c r="G65" s="16"/>
      <c r="H65" s="16"/>
      <c r="I65" s="96"/>
      <c r="J65" s="38" t="s">
        <v>65</v>
      </c>
      <c r="K65" s="38" t="s">
        <v>66</v>
      </c>
      <c r="L65" s="97"/>
      <c r="M65" s="16"/>
      <c r="N65" s="18"/>
      <c r="R65" s="88"/>
    </row>
    <row r="66" spans="1:32" ht="15.75" thickBot="1" x14ac:dyDescent="0.3">
      <c r="A66" s="94"/>
      <c r="B66" s="96"/>
      <c r="F66" s="16"/>
      <c r="G66" s="16"/>
      <c r="H66" s="16"/>
      <c r="I66" s="96"/>
      <c r="J66" s="18"/>
      <c r="K66" s="18"/>
      <c r="L66" s="38"/>
      <c r="M66" s="16"/>
      <c r="N66" s="18"/>
      <c r="R66" s="88"/>
    </row>
    <row r="67" spans="1:32" ht="15.75" thickBot="1" x14ac:dyDescent="0.3">
      <c r="A67" s="94"/>
      <c r="B67" s="96"/>
      <c r="F67" s="16"/>
      <c r="G67" s="35"/>
      <c r="H67" s="35"/>
      <c r="I67" s="98"/>
      <c r="J67" s="16"/>
      <c r="K67" s="38" t="s">
        <v>63</v>
      </c>
      <c r="L67" s="99">
        <v>1.1000000000000001E-3</v>
      </c>
      <c r="M67" s="18"/>
      <c r="N67" s="18"/>
      <c r="R67" s="88"/>
    </row>
    <row r="68" spans="1:32" ht="15.75" thickBot="1" x14ac:dyDescent="0.3">
      <c r="A68" s="94"/>
      <c r="B68" s="96"/>
      <c r="F68" s="16"/>
      <c r="G68" s="35"/>
      <c r="H68" s="35"/>
      <c r="I68" s="98"/>
      <c r="J68" s="16"/>
      <c r="K68" s="38" t="s">
        <v>64</v>
      </c>
      <c r="L68" s="157">
        <v>-1.5E-3</v>
      </c>
      <c r="M68" s="18"/>
      <c r="N68" s="18"/>
      <c r="R68" s="88"/>
    </row>
    <row r="69" spans="1:32" x14ac:dyDescent="0.25">
      <c r="A69" s="94"/>
      <c r="B69" s="96"/>
      <c r="C69" s="16"/>
      <c r="D69" s="16"/>
      <c r="E69" s="16"/>
      <c r="F69" s="100"/>
      <c r="G69" s="35"/>
      <c r="H69" s="35"/>
      <c r="I69" s="98"/>
      <c r="J69" s="16"/>
      <c r="M69" s="18"/>
      <c r="N69" s="18"/>
      <c r="R69" s="88"/>
    </row>
    <row r="70" spans="1:32" x14ac:dyDescent="0.25">
      <c r="A70" s="94"/>
      <c r="B70" s="96"/>
      <c r="C70" s="16"/>
      <c r="D70" s="100"/>
      <c r="E70" s="16" t="s">
        <v>36</v>
      </c>
      <c r="F70" s="101"/>
      <c r="G70" s="16"/>
      <c r="H70" s="16"/>
      <c r="I70" s="96"/>
      <c r="J70" s="97" t="s">
        <v>124</v>
      </c>
      <c r="K70" s="2" t="s">
        <v>111</v>
      </c>
      <c r="L70" s="18"/>
      <c r="M70" s="18"/>
      <c r="N70" s="18"/>
      <c r="R70" s="88"/>
    </row>
    <row r="71" spans="1:32" x14ac:dyDescent="0.25">
      <c r="A71" s="94"/>
      <c r="B71" s="96"/>
      <c r="C71" s="16"/>
      <c r="D71" s="100"/>
      <c r="E71" s="16"/>
      <c r="F71" s="101"/>
      <c r="G71" s="16"/>
      <c r="H71" s="16"/>
      <c r="I71" s="96"/>
      <c r="K71" s="97" t="s">
        <v>109</v>
      </c>
      <c r="L71" s="18"/>
      <c r="M71" s="18"/>
      <c r="N71" s="18"/>
      <c r="R71" s="88"/>
    </row>
    <row r="72" spans="1:32" x14ac:dyDescent="0.25">
      <c r="A72" s="94"/>
      <c r="B72" s="96"/>
      <c r="C72" s="16"/>
      <c r="D72" s="16" t="s">
        <v>35</v>
      </c>
      <c r="E72" s="16"/>
      <c r="F72" s="101"/>
      <c r="G72" s="16"/>
      <c r="H72" s="16"/>
      <c r="I72" s="96"/>
      <c r="K72" s="97" t="s">
        <v>110</v>
      </c>
      <c r="L72" s="18"/>
      <c r="M72" s="18"/>
      <c r="N72" s="18"/>
      <c r="R72" s="88"/>
    </row>
    <row r="73" spans="1:32" x14ac:dyDescent="0.25">
      <c r="A73" s="94"/>
      <c r="B73" s="96"/>
      <c r="C73" s="16"/>
      <c r="D73" s="16"/>
      <c r="E73" s="16"/>
      <c r="F73" s="16"/>
      <c r="G73" s="16"/>
      <c r="H73" s="16"/>
      <c r="I73" s="96"/>
      <c r="J73" s="18"/>
      <c r="K73" s="18"/>
      <c r="L73" s="18"/>
      <c r="M73" s="18"/>
      <c r="N73" s="18"/>
      <c r="R73" s="88"/>
    </row>
    <row r="74" spans="1:32" x14ac:dyDescent="0.25">
      <c r="A74" s="94"/>
      <c r="B74" s="96"/>
      <c r="C74" s="16"/>
      <c r="D74" s="16"/>
      <c r="E74" s="16"/>
      <c r="F74" s="16"/>
      <c r="G74" s="16"/>
      <c r="H74" s="16"/>
      <c r="I74" s="96"/>
      <c r="J74" s="18"/>
      <c r="K74" s="18"/>
      <c r="L74" s="18"/>
      <c r="M74" s="18"/>
      <c r="N74" s="18"/>
      <c r="R74" s="88"/>
    </row>
    <row r="75" spans="1:32" x14ac:dyDescent="0.25">
      <c r="A75" s="94"/>
      <c r="B75" s="96"/>
      <c r="C75" s="16"/>
      <c r="D75" s="16"/>
      <c r="E75" s="16"/>
      <c r="F75" s="16"/>
      <c r="G75" s="16"/>
      <c r="H75" s="16"/>
      <c r="I75" s="96"/>
      <c r="J75" s="18"/>
      <c r="K75" s="18"/>
      <c r="L75" s="18"/>
      <c r="M75" s="18"/>
      <c r="N75" s="18"/>
      <c r="R75" s="8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x14ac:dyDescent="0.25">
      <c r="A76" s="94"/>
      <c r="B76" s="96"/>
      <c r="C76" s="16"/>
      <c r="D76" s="16"/>
      <c r="E76" s="16"/>
      <c r="F76" s="16"/>
      <c r="G76" s="16"/>
      <c r="H76" s="16"/>
      <c r="I76" s="96"/>
      <c r="J76" s="18"/>
      <c r="K76" s="18"/>
      <c r="L76" s="18"/>
      <c r="M76" s="18"/>
      <c r="N76" s="18"/>
      <c r="R76" s="88"/>
    </row>
    <row r="77" spans="1:32" x14ac:dyDescent="0.25">
      <c r="A77" s="94"/>
      <c r="B77" s="96"/>
      <c r="C77" s="16"/>
      <c r="D77" s="16"/>
      <c r="E77" s="16"/>
      <c r="F77" s="16"/>
      <c r="G77" s="16"/>
      <c r="H77" s="16"/>
      <c r="I77" s="96"/>
      <c r="J77" s="18"/>
      <c r="K77" s="18"/>
      <c r="L77" s="18"/>
      <c r="M77" s="18"/>
      <c r="N77" s="18"/>
      <c r="R77" s="88"/>
    </row>
    <row r="78" spans="1:32" x14ac:dyDescent="0.25">
      <c r="B78" s="96"/>
      <c r="C78" s="16"/>
      <c r="D78" s="16"/>
      <c r="E78" s="16"/>
      <c r="F78" s="16"/>
      <c r="G78" s="16"/>
      <c r="H78" s="16"/>
      <c r="I78" s="96"/>
      <c r="J78" s="18"/>
      <c r="K78" s="18"/>
      <c r="L78" s="18"/>
      <c r="M78" s="18"/>
      <c r="N78" s="18"/>
      <c r="R78" s="88"/>
    </row>
    <row r="79" spans="1:32" x14ac:dyDescent="0.25">
      <c r="A79" s="102"/>
      <c r="B79" s="104"/>
      <c r="C79" s="105"/>
      <c r="D79" s="105"/>
      <c r="E79" s="105"/>
      <c r="F79" s="105"/>
      <c r="G79" s="105"/>
      <c r="H79" s="105"/>
      <c r="I79" s="96"/>
      <c r="J79" s="18"/>
      <c r="K79" s="18"/>
      <c r="L79" s="18"/>
      <c r="M79" s="18"/>
      <c r="N79" s="18"/>
      <c r="R79" s="88"/>
    </row>
    <row r="80" spans="1:32" x14ac:dyDescent="0.25">
      <c r="A80" s="102"/>
      <c r="B80" s="18"/>
      <c r="C80" s="18"/>
      <c r="D80" s="18"/>
      <c r="E80" s="18"/>
      <c r="F80" s="18"/>
      <c r="G80" s="18"/>
      <c r="H80" s="18"/>
      <c r="I80" s="16"/>
      <c r="J80" s="18"/>
      <c r="K80" s="18"/>
      <c r="L80" s="18"/>
      <c r="M80" s="18"/>
      <c r="N80" s="18"/>
      <c r="R80" s="88"/>
    </row>
    <row r="81" spans="1:18" x14ac:dyDescent="0.25">
      <c r="A81" s="2" t="s">
        <v>34</v>
      </c>
      <c r="B81" s="196" t="s">
        <v>50</v>
      </c>
      <c r="C81" s="35"/>
      <c r="D81" s="35"/>
      <c r="E81" s="35"/>
      <c r="F81" s="35"/>
      <c r="G81" s="16"/>
      <c r="H81" s="35"/>
      <c r="I81" s="35"/>
      <c r="J81" s="35"/>
      <c r="K81" s="16"/>
      <c r="L81" s="35"/>
      <c r="M81" s="35"/>
      <c r="N81" s="35"/>
      <c r="R81" s="88"/>
    </row>
    <row r="82" spans="1:18" x14ac:dyDescent="0.25">
      <c r="A82" s="2"/>
      <c r="B82" s="161" t="s">
        <v>104</v>
      </c>
      <c r="C82" s="35"/>
      <c r="D82" s="35"/>
      <c r="E82" s="35"/>
      <c r="F82" s="35"/>
      <c r="G82" s="16"/>
      <c r="H82" s="35"/>
      <c r="I82" s="35"/>
      <c r="J82" s="35"/>
      <c r="K82" s="16"/>
      <c r="L82" s="35"/>
      <c r="M82" s="35"/>
      <c r="N82" s="35"/>
      <c r="R82" s="88"/>
    </row>
    <row r="83" spans="1:18" ht="15.75" thickBot="1" x14ac:dyDescent="0.3">
      <c r="A83" s="2"/>
      <c r="B83" s="196"/>
      <c r="C83" s="35"/>
      <c r="D83" s="35"/>
      <c r="E83" s="35"/>
      <c r="F83" s="35"/>
      <c r="G83" s="16"/>
      <c r="H83" s="35"/>
      <c r="I83" s="35"/>
      <c r="J83" s="35"/>
      <c r="K83" s="16"/>
      <c r="L83" s="35"/>
      <c r="M83" s="35"/>
      <c r="N83" s="35"/>
    </row>
    <row r="84" spans="1:18" ht="15.75" thickBot="1" x14ac:dyDescent="0.3">
      <c r="A84" s="94"/>
      <c r="B84" s="239" t="s">
        <v>42</v>
      </c>
      <c r="C84" s="240"/>
      <c r="D84" s="240"/>
      <c r="E84" s="240"/>
      <c r="F84" s="240"/>
      <c r="G84" s="240"/>
      <c r="H84" s="240"/>
      <c r="I84" s="240"/>
      <c r="J84" s="241"/>
      <c r="K84" s="10"/>
      <c r="L84" s="10"/>
      <c r="M84" s="10"/>
      <c r="N84" s="10"/>
    </row>
    <row r="85" spans="1:18" ht="15.75" thickBot="1" x14ac:dyDescent="0.3">
      <c r="A85" s="94"/>
      <c r="B85" s="108" t="s">
        <v>1</v>
      </c>
      <c r="C85" s="108" t="s">
        <v>11</v>
      </c>
      <c r="D85" s="191"/>
      <c r="E85" s="210" t="s">
        <v>118</v>
      </c>
      <c r="F85" s="201" t="s">
        <v>142</v>
      </c>
      <c r="G85" s="108" t="s">
        <v>11</v>
      </c>
      <c r="I85" s="163"/>
      <c r="J85" s="163"/>
      <c r="L85" s="191"/>
      <c r="N85" s="191"/>
    </row>
    <row r="86" spans="1:18" x14ac:dyDescent="0.25">
      <c r="A86" s="94"/>
      <c r="B86" s="109">
        <v>0</v>
      </c>
      <c r="C86" s="47">
        <f>(D53-$L$68)/$L$67</f>
        <v>1.3636363636363635</v>
      </c>
      <c r="D86" s="110"/>
      <c r="E86" s="3" t="str">
        <f>Data!D33</f>
        <v>WinterTP1-4</v>
      </c>
      <c r="F86" s="170">
        <v>25</v>
      </c>
      <c r="G86" s="47">
        <f t="shared" ref="G86:G93" si="21">(G53-$L$68)/$L$67</f>
        <v>232.15151515151516</v>
      </c>
      <c r="I86" s="112"/>
      <c r="J86" s="20"/>
      <c r="N86" s="110"/>
    </row>
    <row r="87" spans="1:18" x14ac:dyDescent="0.25">
      <c r="A87" s="94"/>
      <c r="B87" s="109">
        <v>75</v>
      </c>
      <c r="C87" s="47">
        <f>(D54-$L$68)/$L$67</f>
        <v>71.409090909090907</v>
      </c>
      <c r="D87" s="110"/>
      <c r="E87" s="3" t="str">
        <f>Data!D34</f>
        <v>WinterTP1-4</v>
      </c>
      <c r="F87" s="170">
        <v>26</v>
      </c>
      <c r="G87" s="47">
        <f t="shared" si="21"/>
        <v>102.90909090909089</v>
      </c>
      <c r="I87" s="112"/>
      <c r="J87" s="20"/>
      <c r="N87" s="110"/>
    </row>
    <row r="88" spans="1:18" x14ac:dyDescent="0.25">
      <c r="A88" s="94"/>
      <c r="B88" s="109">
        <v>150</v>
      </c>
      <c r="C88" s="47">
        <f>(D55-$L$68)/$L$67</f>
        <v>147.87878787878785</v>
      </c>
      <c r="D88" s="110"/>
      <c r="E88" s="3" t="str">
        <f>Data!D35</f>
        <v>WinterTP1-4</v>
      </c>
      <c r="F88" s="170">
        <v>27</v>
      </c>
      <c r="G88" s="47">
        <f t="shared" si="21"/>
        <v>149.93939393939394</v>
      </c>
      <c r="I88" s="112"/>
      <c r="J88" s="20"/>
      <c r="N88" s="110"/>
    </row>
    <row r="89" spans="1:18" x14ac:dyDescent="0.25">
      <c r="A89" s="94"/>
      <c r="B89" s="109">
        <v>225</v>
      </c>
      <c r="C89" s="47">
        <f>(D56-$L$68)/$L$67</f>
        <v>224</v>
      </c>
      <c r="D89" s="110"/>
      <c r="E89" s="3" t="str">
        <f>Data!D36</f>
        <v>WinterTP1-4</v>
      </c>
      <c r="F89" s="170">
        <v>28</v>
      </c>
      <c r="G89" s="47">
        <f t="shared" si="21"/>
        <v>146.84848484848484</v>
      </c>
      <c r="I89" s="112"/>
      <c r="J89" s="20"/>
      <c r="N89" s="110"/>
    </row>
    <row r="90" spans="1:18" x14ac:dyDescent="0.25">
      <c r="A90" s="94"/>
      <c r="B90" s="109">
        <v>300</v>
      </c>
      <c r="C90" s="47">
        <f>(D57-$L$68)/$L$67</f>
        <v>294.72727272727269</v>
      </c>
      <c r="D90" s="110"/>
      <c r="E90" s="3" t="str">
        <f>Data!D37</f>
        <v>WinterTP1-4</v>
      </c>
      <c r="F90" s="170">
        <v>29</v>
      </c>
      <c r="G90" s="47">
        <f t="shared" si="21"/>
        <v>128.15151515151513</v>
      </c>
      <c r="I90" s="112"/>
      <c r="J90" s="20"/>
      <c r="N90" s="110"/>
    </row>
    <row r="91" spans="1:18" x14ac:dyDescent="0.25">
      <c r="A91" s="94"/>
      <c r="B91" s="114"/>
      <c r="C91" s="65"/>
      <c r="D91" s="110"/>
      <c r="E91" s="3" t="str">
        <f>Data!D38</f>
        <v>WinterTP1-4</v>
      </c>
      <c r="F91" s="170">
        <v>30</v>
      </c>
      <c r="G91" s="47">
        <f t="shared" si="21"/>
        <v>150.84848484848482</v>
      </c>
      <c r="I91" s="112"/>
      <c r="J91" s="20"/>
      <c r="N91" s="110"/>
    </row>
    <row r="92" spans="1:18" x14ac:dyDescent="0.25">
      <c r="A92" s="94"/>
      <c r="B92" s="114"/>
      <c r="C92" s="65"/>
      <c r="D92" s="110"/>
      <c r="E92" s="3" t="str">
        <f>Data!D39</f>
        <v>WinterTP1-4</v>
      </c>
      <c r="F92" s="170">
        <v>31</v>
      </c>
      <c r="G92" s="47">
        <f t="shared" si="21"/>
        <v>152.5151515151515</v>
      </c>
      <c r="I92" s="112"/>
      <c r="J92" s="20"/>
      <c r="N92" s="110"/>
    </row>
    <row r="93" spans="1:18" x14ac:dyDescent="0.25">
      <c r="A93" s="94"/>
      <c r="B93" s="114"/>
      <c r="C93" s="65"/>
      <c r="D93" s="110"/>
      <c r="E93" s="3">
        <f>Data!D40</f>
        <v>0</v>
      </c>
      <c r="F93" s="170">
        <v>32</v>
      </c>
      <c r="G93" s="47">
        <f t="shared" si="21"/>
        <v>251.42424242424244</v>
      </c>
      <c r="I93" s="112"/>
      <c r="J93" s="20"/>
      <c r="N93" s="110"/>
    </row>
    <row r="94" spans="1:18" x14ac:dyDescent="0.25">
      <c r="A94" s="94"/>
      <c r="B94" s="16"/>
      <c r="C94" s="16"/>
      <c r="D94" s="16"/>
      <c r="E94" s="3" t="str">
        <f>Data!D41</f>
        <v>WinterTP1-4</v>
      </c>
      <c r="F94" s="170">
        <v>33</v>
      </c>
      <c r="G94" s="47">
        <f t="shared" ref="G94:G101" si="22">(J53-$L$68)/$L$67</f>
        <v>145.21212121212119</v>
      </c>
      <c r="I94" s="112"/>
      <c r="J94" s="112"/>
      <c r="L94" s="16"/>
      <c r="N94" s="16"/>
    </row>
    <row r="95" spans="1:18" x14ac:dyDescent="0.25">
      <c r="A95" s="94"/>
      <c r="B95" s="18"/>
      <c r="C95" s="18"/>
      <c r="D95" s="18"/>
      <c r="E95" s="3" t="str">
        <f>Data!D42</f>
        <v>WinterTP1-4</v>
      </c>
      <c r="F95" s="170">
        <v>34</v>
      </c>
      <c r="G95" s="47">
        <f t="shared" si="22"/>
        <v>102.72727272727271</v>
      </c>
      <c r="I95" s="112"/>
      <c r="J95" s="112"/>
      <c r="L95" s="18"/>
      <c r="N95" s="18"/>
    </row>
    <row r="96" spans="1:18" x14ac:dyDescent="0.25">
      <c r="A96" s="94"/>
      <c r="E96" s="3" t="str">
        <f>Data!D43</f>
        <v>WinterTP1-4</v>
      </c>
      <c r="F96" s="170">
        <v>35</v>
      </c>
      <c r="G96" s="47">
        <f t="shared" si="22"/>
        <v>163.15151515151513</v>
      </c>
      <c r="I96" s="112"/>
      <c r="J96" s="112"/>
    </row>
    <row r="97" spans="1:10" x14ac:dyDescent="0.25">
      <c r="E97" s="3" t="str">
        <f>Data!D44</f>
        <v>WinterTP1-4</v>
      </c>
      <c r="F97" s="170">
        <v>36</v>
      </c>
      <c r="G97" s="47">
        <f t="shared" si="22"/>
        <v>108.66666666666667</v>
      </c>
      <c r="I97" s="112"/>
      <c r="J97" s="112"/>
    </row>
    <row r="98" spans="1:10" x14ac:dyDescent="0.25">
      <c r="E98" s="3" t="str">
        <f>Data!D45</f>
        <v>WinterTP1-4</v>
      </c>
      <c r="F98" s="170">
        <v>37</v>
      </c>
      <c r="G98" s="47">
        <f t="shared" si="22"/>
        <v>196.66666666666666</v>
      </c>
    </row>
    <row r="99" spans="1:10" x14ac:dyDescent="0.25">
      <c r="E99" s="3" t="str">
        <f>Data!D46</f>
        <v>WinterTP1-4</v>
      </c>
      <c r="F99" s="170">
        <v>38</v>
      </c>
      <c r="G99" s="47">
        <f t="shared" si="22"/>
        <v>142.15151515151513</v>
      </c>
    </row>
    <row r="100" spans="1:10" x14ac:dyDescent="0.25">
      <c r="E100" s="3" t="str">
        <f>Data!D47</f>
        <v>WinterTP1-4</v>
      </c>
      <c r="F100" s="170">
        <v>39</v>
      </c>
      <c r="G100" s="47">
        <f t="shared" si="22"/>
        <v>143.09090909090909</v>
      </c>
    </row>
    <row r="101" spans="1:10" x14ac:dyDescent="0.25">
      <c r="E101" s="3" t="str">
        <f>Data!D48</f>
        <v>WinterTP1-4</v>
      </c>
      <c r="F101" s="170">
        <v>40</v>
      </c>
      <c r="G101" s="47">
        <f t="shared" si="22"/>
        <v>144.60606060606059</v>
      </c>
    </row>
    <row r="102" spans="1:10" x14ac:dyDescent="0.25">
      <c r="E102" s="3" t="str">
        <f>Data!D49</f>
        <v>WinterTP1-4</v>
      </c>
      <c r="F102" s="170">
        <v>41</v>
      </c>
      <c r="G102" s="47">
        <f t="shared" ref="G102:G109" si="23">(M53-$L$68)/$L$67</f>
        <v>198.81818181818181</v>
      </c>
    </row>
    <row r="103" spans="1:10" x14ac:dyDescent="0.25">
      <c r="E103" s="3" t="str">
        <f>Data!D50</f>
        <v>WinterTP1-4</v>
      </c>
      <c r="F103" s="170">
        <v>42</v>
      </c>
      <c r="G103" s="47">
        <f t="shared" si="23"/>
        <v>172.96969696969694</v>
      </c>
    </row>
    <row r="104" spans="1:10" x14ac:dyDescent="0.25">
      <c r="E104" s="3" t="str">
        <f>Data!D51</f>
        <v>WinterTP1-4</v>
      </c>
      <c r="F104" s="170">
        <v>43</v>
      </c>
      <c r="G104" s="47">
        <f t="shared" si="23"/>
        <v>156.18181818181816</v>
      </c>
    </row>
    <row r="105" spans="1:10" x14ac:dyDescent="0.25">
      <c r="E105" s="3" t="str">
        <f>Data!D52</f>
        <v>WinterTP1-4</v>
      </c>
      <c r="F105" s="170">
        <v>44</v>
      </c>
      <c r="G105" s="47">
        <f t="shared" si="23"/>
        <v>129.75757575757578</v>
      </c>
    </row>
    <row r="106" spans="1:10" x14ac:dyDescent="0.25">
      <c r="E106" s="3" t="str">
        <f>Data!D53</f>
        <v>WinterTP1-4</v>
      </c>
      <c r="F106" s="170">
        <v>45</v>
      </c>
      <c r="G106" s="47">
        <f t="shared" si="23"/>
        <v>141.24242424242422</v>
      </c>
    </row>
    <row r="107" spans="1:10" x14ac:dyDescent="0.25">
      <c r="E107" s="3" t="str">
        <f>Data!D54</f>
        <v>WinterTP1-4</v>
      </c>
      <c r="F107" s="170">
        <v>46</v>
      </c>
      <c r="G107" s="47">
        <f t="shared" si="23"/>
        <v>186.81818181818178</v>
      </c>
    </row>
    <row r="108" spans="1:10" x14ac:dyDescent="0.25">
      <c r="E108" s="3" t="str">
        <f>Data!D55</f>
        <v>WinterTP1-4</v>
      </c>
      <c r="F108" s="170">
        <v>47</v>
      </c>
      <c r="G108" s="47">
        <f t="shared" si="23"/>
        <v>158.15151515151516</v>
      </c>
    </row>
    <row r="109" spans="1:10" x14ac:dyDescent="0.25">
      <c r="E109" s="3">
        <f>Data!D56</f>
        <v>0</v>
      </c>
      <c r="F109" s="170">
        <v>48</v>
      </c>
      <c r="G109" s="47">
        <f t="shared" si="23"/>
        <v>303.60606060606057</v>
      </c>
    </row>
    <row r="110" spans="1:10" x14ac:dyDescent="0.25">
      <c r="F110" s="170"/>
      <c r="G110" s="47"/>
    </row>
    <row r="111" spans="1:10" x14ac:dyDescent="0.25">
      <c r="A111" s="2" t="s">
        <v>99</v>
      </c>
      <c r="B111" s="2" t="s">
        <v>101</v>
      </c>
    </row>
    <row r="112" spans="1:10" x14ac:dyDescent="0.25">
      <c r="A112" s="2"/>
      <c r="C112" s="3" t="s">
        <v>96</v>
      </c>
    </row>
    <row r="113" spans="1:3" x14ac:dyDescent="0.25">
      <c r="A113" s="2"/>
      <c r="C113" s="3" t="s">
        <v>113</v>
      </c>
    </row>
    <row r="114" spans="1:3" x14ac:dyDescent="0.25">
      <c r="A114" s="2"/>
      <c r="C114" s="3" t="s">
        <v>103</v>
      </c>
    </row>
    <row r="115" spans="1:3" x14ac:dyDescent="0.25">
      <c r="A115" s="2"/>
      <c r="C115" s="3" t="s">
        <v>114</v>
      </c>
    </row>
    <row r="119" spans="1:3" x14ac:dyDescent="0.25">
      <c r="A119" s="2"/>
    </row>
  </sheetData>
  <mergeCells count="14">
    <mergeCell ref="B62:N62"/>
    <mergeCell ref="B84:J84"/>
    <mergeCell ref="B36:N36"/>
    <mergeCell ref="C38:E38"/>
    <mergeCell ref="F38:H38"/>
    <mergeCell ref="I38:K38"/>
    <mergeCell ref="L38:N38"/>
    <mergeCell ref="B49:N49"/>
    <mergeCell ref="D25:O25"/>
    <mergeCell ref="B10:N10"/>
    <mergeCell ref="D12:F12"/>
    <mergeCell ref="G12:I12"/>
    <mergeCell ref="J12:L12"/>
    <mergeCell ref="M12:O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zoomScale="85" zoomScaleNormal="85" workbookViewId="0">
      <selection activeCell="J4" activeCellId="1" sqref="B4:B103 J4:J103"/>
    </sheetView>
  </sheetViews>
  <sheetFormatPr defaultRowHeight="12.75" x14ac:dyDescent="0.2"/>
  <cols>
    <col min="2" max="2" width="12.5703125" customWidth="1"/>
    <col min="3" max="3" width="13.140625" customWidth="1"/>
    <col min="4" max="4" width="13.85546875" bestFit="1" customWidth="1"/>
  </cols>
  <sheetData>
    <row r="1" spans="1:11" ht="15" x14ac:dyDescent="0.2">
      <c r="A1" s="254" t="s">
        <v>208</v>
      </c>
      <c r="B1" s="254" t="s">
        <v>6</v>
      </c>
      <c r="C1" s="254" t="s">
        <v>209</v>
      </c>
      <c r="D1" s="254" t="s">
        <v>134</v>
      </c>
      <c r="E1" s="254" t="s">
        <v>135</v>
      </c>
      <c r="F1" s="254" t="s">
        <v>136</v>
      </c>
      <c r="G1" s="254" t="s">
        <v>137</v>
      </c>
      <c r="H1" s="254" t="s">
        <v>138</v>
      </c>
      <c r="I1" s="254" t="s">
        <v>210</v>
      </c>
      <c r="J1" s="254" t="s">
        <v>4</v>
      </c>
      <c r="K1" s="254" t="s">
        <v>7</v>
      </c>
    </row>
    <row r="2" spans="1:11" x14ac:dyDescent="0.2">
      <c r="A2" s="255">
        <v>1</v>
      </c>
      <c r="B2" s="255" t="s">
        <v>211</v>
      </c>
      <c r="C2" s="255" t="s">
        <v>212</v>
      </c>
      <c r="D2" s="256">
        <v>44595.597222222219</v>
      </c>
      <c r="E2" s="255">
        <v>225</v>
      </c>
      <c r="F2" s="255">
        <v>0</v>
      </c>
      <c r="G2" s="255">
        <v>215</v>
      </c>
      <c r="H2" s="255">
        <v>0</v>
      </c>
      <c r="I2" s="257">
        <f>H2-F2</f>
        <v>0</v>
      </c>
      <c r="J2" s="258">
        <f>AVERAGE(I2:I3)</f>
        <v>5.0000000000000001E-4</v>
      </c>
      <c r="K2" s="258">
        <f>STDEV(I2:I3)</f>
        <v>7.0710678118654751E-4</v>
      </c>
    </row>
    <row r="3" spans="1:11" x14ac:dyDescent="0.2">
      <c r="A3" s="255">
        <v>2</v>
      </c>
      <c r="B3" s="255" t="s">
        <v>211</v>
      </c>
      <c r="C3" s="255" t="s">
        <v>212</v>
      </c>
      <c r="D3" s="256">
        <v>44595.597916666666</v>
      </c>
      <c r="E3" s="255">
        <v>225</v>
      </c>
      <c r="F3" s="255">
        <v>1E-3</v>
      </c>
      <c r="G3" s="255">
        <v>215</v>
      </c>
      <c r="H3" s="255">
        <v>2E-3</v>
      </c>
      <c r="I3" s="257">
        <f t="shared" ref="I3:I51" si="0">H3-F3</f>
        <v>1E-3</v>
      </c>
      <c r="J3" s="257"/>
      <c r="K3" s="257"/>
    </row>
    <row r="4" spans="1:11" x14ac:dyDescent="0.2">
      <c r="A4" s="255">
        <v>3</v>
      </c>
      <c r="B4" s="255">
        <v>7318</v>
      </c>
      <c r="C4" s="255" t="s">
        <v>212</v>
      </c>
      <c r="D4" s="256">
        <v>44595.6</v>
      </c>
      <c r="E4" s="255">
        <v>225</v>
      </c>
      <c r="F4" s="255">
        <v>2.1560000000000001</v>
      </c>
      <c r="G4" s="255">
        <v>215</v>
      </c>
      <c r="H4" s="255">
        <v>5.6859999999999999</v>
      </c>
      <c r="I4" s="257">
        <f t="shared" si="0"/>
        <v>3.53</v>
      </c>
      <c r="J4" s="258">
        <f t="shared" ref="J4" si="1">AVERAGE(I4:I5)</f>
        <v>3.5335000000000001</v>
      </c>
      <c r="K4" s="258">
        <f t="shared" ref="K4" si="2">STDEV(I4:I5)</f>
        <v>4.9497474683059157E-3</v>
      </c>
    </row>
    <row r="5" spans="1:11" x14ac:dyDescent="0.2">
      <c r="A5" s="255">
        <v>4</v>
      </c>
      <c r="B5" s="255">
        <v>7318</v>
      </c>
      <c r="C5" s="255" t="s">
        <v>212</v>
      </c>
      <c r="D5" s="256">
        <v>44595.6</v>
      </c>
      <c r="E5" s="255">
        <v>225</v>
      </c>
      <c r="F5" s="255">
        <v>2.1749999999999998</v>
      </c>
      <c r="G5" s="255">
        <v>215</v>
      </c>
      <c r="H5" s="255">
        <v>5.7119999999999997</v>
      </c>
      <c r="I5" s="257">
        <f t="shared" si="0"/>
        <v>3.5369999999999999</v>
      </c>
      <c r="J5" s="257"/>
      <c r="K5" s="257"/>
    </row>
    <row r="6" spans="1:11" x14ac:dyDescent="0.2">
      <c r="A6" s="255">
        <v>5</v>
      </c>
      <c r="B6" s="255">
        <v>7319</v>
      </c>
      <c r="C6" s="255" t="s">
        <v>212</v>
      </c>
      <c r="D6" s="256">
        <v>44595.600694444445</v>
      </c>
      <c r="E6" s="255">
        <v>225</v>
      </c>
      <c r="F6" s="255">
        <v>1.466</v>
      </c>
      <c r="G6" s="255">
        <v>215</v>
      </c>
      <c r="H6" s="255">
        <v>3.76</v>
      </c>
      <c r="I6" s="257">
        <f t="shared" si="0"/>
        <v>2.2939999999999996</v>
      </c>
      <c r="J6" s="258">
        <f t="shared" ref="J6" si="3">AVERAGE(I6:I7)</f>
        <v>2.2649999999999997</v>
      </c>
      <c r="K6" s="258">
        <f t="shared" ref="K6" si="4">STDEV(I6:I7)</f>
        <v>4.1012193308819639E-2</v>
      </c>
    </row>
    <row r="7" spans="1:11" x14ac:dyDescent="0.2">
      <c r="A7" s="255">
        <v>6</v>
      </c>
      <c r="B7" s="255">
        <v>7319</v>
      </c>
      <c r="C7" s="255" t="s">
        <v>212</v>
      </c>
      <c r="D7" s="256">
        <v>44595.600694444445</v>
      </c>
      <c r="E7" s="255">
        <v>225</v>
      </c>
      <c r="F7" s="255">
        <v>1.4530000000000001</v>
      </c>
      <c r="G7" s="255">
        <v>215</v>
      </c>
      <c r="H7" s="255">
        <v>3.6890000000000001</v>
      </c>
      <c r="I7" s="257">
        <f t="shared" si="0"/>
        <v>2.2359999999999998</v>
      </c>
      <c r="J7" s="257"/>
      <c r="K7" s="257"/>
    </row>
    <row r="8" spans="1:11" x14ac:dyDescent="0.2">
      <c r="A8" s="255">
        <v>7</v>
      </c>
      <c r="B8" s="255">
        <v>7223</v>
      </c>
      <c r="C8" s="255" t="s">
        <v>212</v>
      </c>
      <c r="D8" s="256">
        <v>44595.601388888892</v>
      </c>
      <c r="E8" s="255">
        <v>225</v>
      </c>
      <c r="F8" s="255">
        <v>2.2210000000000001</v>
      </c>
      <c r="G8" s="255">
        <v>215</v>
      </c>
      <c r="H8" s="255">
        <v>5.649</v>
      </c>
      <c r="I8" s="257">
        <f t="shared" si="0"/>
        <v>3.4279999999999999</v>
      </c>
      <c r="J8" s="258">
        <f t="shared" ref="J8" si="5">AVERAGE(I8:I9)</f>
        <v>3.4525000000000001</v>
      </c>
      <c r="K8" s="258">
        <f t="shared" ref="K8" si="6">STDEV(I8:I9)</f>
        <v>3.4648232278141095E-2</v>
      </c>
    </row>
    <row r="9" spans="1:11" x14ac:dyDescent="0.2">
      <c r="A9" s="255">
        <v>8</v>
      </c>
      <c r="B9" s="255">
        <v>7223</v>
      </c>
      <c r="C9" s="255" t="s">
        <v>212</v>
      </c>
      <c r="D9" s="256">
        <v>44595.601388888892</v>
      </c>
      <c r="E9" s="255">
        <v>225</v>
      </c>
      <c r="F9" s="255">
        <v>2.2069999999999999</v>
      </c>
      <c r="G9" s="255">
        <v>215</v>
      </c>
      <c r="H9" s="255">
        <v>5.6840000000000002</v>
      </c>
      <c r="I9" s="257">
        <f t="shared" si="0"/>
        <v>3.4770000000000003</v>
      </c>
      <c r="J9" s="257"/>
      <c r="K9" s="257"/>
    </row>
    <row r="10" spans="1:11" x14ac:dyDescent="0.2">
      <c r="A10" s="255">
        <v>9</v>
      </c>
      <c r="B10" s="255">
        <v>7325</v>
      </c>
      <c r="C10" s="255" t="s">
        <v>212</v>
      </c>
      <c r="D10" s="256">
        <v>44595.602777777778</v>
      </c>
      <c r="E10" s="255">
        <v>225</v>
      </c>
      <c r="F10" s="255">
        <v>1.6539999999999999</v>
      </c>
      <c r="G10" s="255">
        <v>215</v>
      </c>
      <c r="H10" s="255">
        <v>4.2080000000000002</v>
      </c>
      <c r="I10" s="257">
        <f t="shared" si="0"/>
        <v>2.5540000000000003</v>
      </c>
      <c r="J10" s="258">
        <f t="shared" ref="J10" si="7">AVERAGE(I10:I11)</f>
        <v>2.5470000000000002</v>
      </c>
      <c r="K10" s="258">
        <f t="shared" ref="K10" si="8">STDEV(I10:I11)</f>
        <v>9.8994949366118315E-3</v>
      </c>
    </row>
    <row r="11" spans="1:11" x14ac:dyDescent="0.2">
      <c r="A11" s="255">
        <v>10</v>
      </c>
      <c r="B11" s="255">
        <v>7325</v>
      </c>
      <c r="C11" s="255" t="s">
        <v>212</v>
      </c>
      <c r="D11" s="256">
        <v>44595.602777777778</v>
      </c>
      <c r="E11" s="255">
        <v>225</v>
      </c>
      <c r="F11" s="255">
        <v>1.6439999999999999</v>
      </c>
      <c r="G11" s="255">
        <v>215</v>
      </c>
      <c r="H11" s="255">
        <v>4.1840000000000002</v>
      </c>
      <c r="I11" s="257">
        <f t="shared" si="0"/>
        <v>2.54</v>
      </c>
      <c r="J11" s="257"/>
      <c r="K11" s="257"/>
    </row>
    <row r="12" spans="1:11" x14ac:dyDescent="0.2">
      <c r="A12" s="255">
        <v>11</v>
      </c>
      <c r="B12" s="255">
        <v>7331</v>
      </c>
      <c r="C12" s="255" t="s">
        <v>212</v>
      </c>
      <c r="D12" s="256">
        <v>44595.604166666664</v>
      </c>
      <c r="E12" s="255">
        <v>225</v>
      </c>
      <c r="F12" s="255">
        <v>2.0329999999999999</v>
      </c>
      <c r="G12" s="255">
        <v>215</v>
      </c>
      <c r="H12" s="255">
        <v>5.1790000000000003</v>
      </c>
      <c r="I12" s="257">
        <f t="shared" si="0"/>
        <v>3.1460000000000004</v>
      </c>
      <c r="J12" s="258">
        <f t="shared" ref="J12" si="9">AVERAGE(I12:I13)</f>
        <v>3.1280000000000001</v>
      </c>
      <c r="K12" s="258">
        <f t="shared" ref="K12" si="10">STDEV(I12:I13)</f>
        <v>2.5455844122716047E-2</v>
      </c>
    </row>
    <row r="13" spans="1:11" x14ac:dyDescent="0.2">
      <c r="A13" s="255">
        <v>12</v>
      </c>
      <c r="B13" s="255">
        <v>7331</v>
      </c>
      <c r="C13" s="255" t="s">
        <v>212</v>
      </c>
      <c r="D13" s="256">
        <v>44595.604166666664</v>
      </c>
      <c r="E13" s="255">
        <v>225</v>
      </c>
      <c r="F13" s="255">
        <v>2.0139999999999998</v>
      </c>
      <c r="G13" s="255">
        <v>215</v>
      </c>
      <c r="H13" s="255">
        <v>5.1239999999999997</v>
      </c>
      <c r="I13" s="257">
        <f t="shared" si="0"/>
        <v>3.11</v>
      </c>
      <c r="J13" s="257"/>
      <c r="K13" s="257"/>
    </row>
    <row r="14" spans="1:11" x14ac:dyDescent="0.2">
      <c r="A14" s="255">
        <v>13</v>
      </c>
      <c r="B14" s="255">
        <v>7335</v>
      </c>
      <c r="C14" s="255" t="s">
        <v>212</v>
      </c>
      <c r="D14" s="256">
        <v>44595.604166666664</v>
      </c>
      <c r="E14" s="255">
        <v>225</v>
      </c>
      <c r="F14" s="255">
        <v>1.9450000000000001</v>
      </c>
      <c r="G14" s="255">
        <v>215</v>
      </c>
      <c r="H14" s="255">
        <v>5.032</v>
      </c>
      <c r="I14" s="257">
        <f t="shared" si="0"/>
        <v>3.0869999999999997</v>
      </c>
      <c r="J14" s="258">
        <f t="shared" ref="J14" si="11">AVERAGE(I14:I15)</f>
        <v>3.1295000000000002</v>
      </c>
      <c r="K14" s="258">
        <f t="shared" ref="K14" si="12">STDEV(I14:I15)</f>
        <v>6.0104076400857145E-2</v>
      </c>
    </row>
    <row r="15" spans="1:11" x14ac:dyDescent="0.2">
      <c r="A15" s="255">
        <v>14</v>
      </c>
      <c r="B15" s="255">
        <v>7335</v>
      </c>
      <c r="C15" s="255" t="s">
        <v>212</v>
      </c>
      <c r="D15" s="256">
        <v>44595.604861111111</v>
      </c>
      <c r="E15" s="255">
        <v>225</v>
      </c>
      <c r="F15" s="255">
        <v>1.9410000000000001</v>
      </c>
      <c r="G15" s="255">
        <v>215</v>
      </c>
      <c r="H15" s="255">
        <v>5.1130000000000004</v>
      </c>
      <c r="I15" s="257">
        <f t="shared" si="0"/>
        <v>3.1720000000000006</v>
      </c>
      <c r="J15" s="257"/>
      <c r="K15" s="257"/>
    </row>
    <row r="16" spans="1:11" x14ac:dyDescent="0.2">
      <c r="A16" s="255">
        <v>15</v>
      </c>
      <c r="B16" s="255">
        <v>7337</v>
      </c>
      <c r="C16" s="255" t="s">
        <v>212</v>
      </c>
      <c r="D16" s="256">
        <v>44595.604861111111</v>
      </c>
      <c r="E16" s="255">
        <v>225</v>
      </c>
      <c r="F16" s="255">
        <v>2.1869999999999998</v>
      </c>
      <c r="G16" s="255">
        <v>215</v>
      </c>
      <c r="H16" s="255">
        <v>5.5579999999999998</v>
      </c>
      <c r="I16" s="257">
        <f t="shared" si="0"/>
        <v>3.371</v>
      </c>
      <c r="J16" s="258">
        <f t="shared" ref="J16" si="13">AVERAGE(I16:I17)</f>
        <v>3.4049999999999998</v>
      </c>
      <c r="K16" s="258">
        <f t="shared" ref="K16" si="14">STDEV(I16:I17)</f>
        <v>4.8083261120684957E-2</v>
      </c>
    </row>
    <row r="17" spans="1:11" x14ac:dyDescent="0.2">
      <c r="A17" s="255">
        <v>16</v>
      </c>
      <c r="B17" s="255">
        <v>7337</v>
      </c>
      <c r="C17" s="255" t="s">
        <v>212</v>
      </c>
      <c r="D17" s="256">
        <v>44595.605555555558</v>
      </c>
      <c r="E17" s="255">
        <v>225</v>
      </c>
      <c r="F17" s="255">
        <v>2.169</v>
      </c>
      <c r="G17" s="255">
        <v>215</v>
      </c>
      <c r="H17" s="255">
        <v>5.6079999999999997</v>
      </c>
      <c r="I17" s="257">
        <f t="shared" si="0"/>
        <v>3.4389999999999996</v>
      </c>
      <c r="J17" s="257"/>
      <c r="K17" s="257"/>
    </row>
    <row r="18" spans="1:11" x14ac:dyDescent="0.2">
      <c r="A18" s="255">
        <v>17</v>
      </c>
      <c r="B18" s="255">
        <v>7338</v>
      </c>
      <c r="C18" s="255" t="s">
        <v>212</v>
      </c>
      <c r="D18" s="256">
        <v>44595.606249999997</v>
      </c>
      <c r="E18" s="255">
        <v>225</v>
      </c>
      <c r="F18" s="255">
        <v>2.2480000000000002</v>
      </c>
      <c r="G18" s="255">
        <v>215</v>
      </c>
      <c r="H18" s="255">
        <v>5.7960000000000003</v>
      </c>
      <c r="I18" s="257">
        <f t="shared" si="0"/>
        <v>3.548</v>
      </c>
      <c r="J18" s="258">
        <f t="shared" ref="J18" si="15">AVERAGE(I18:I19)</f>
        <v>3.5960000000000001</v>
      </c>
      <c r="K18" s="258">
        <f t="shared" ref="K18" si="16">STDEV(I18:I19)</f>
        <v>6.7882250993908627E-2</v>
      </c>
    </row>
    <row r="19" spans="1:11" x14ac:dyDescent="0.2">
      <c r="A19" s="255">
        <v>18</v>
      </c>
      <c r="B19" s="255">
        <v>7338</v>
      </c>
      <c r="C19" s="255" t="s">
        <v>212</v>
      </c>
      <c r="D19" s="256">
        <v>44595.606249999997</v>
      </c>
      <c r="E19" s="255">
        <v>225</v>
      </c>
      <c r="F19" s="255">
        <v>2.298</v>
      </c>
      <c r="G19" s="255">
        <v>215</v>
      </c>
      <c r="H19" s="255">
        <v>5.9420000000000002</v>
      </c>
      <c r="I19" s="257">
        <f t="shared" si="0"/>
        <v>3.6440000000000001</v>
      </c>
      <c r="J19" s="257"/>
      <c r="K19" s="257"/>
    </row>
    <row r="20" spans="1:11" x14ac:dyDescent="0.2">
      <c r="A20" s="255">
        <v>19</v>
      </c>
      <c r="B20" s="255">
        <v>7341</v>
      </c>
      <c r="C20" s="255" t="s">
        <v>212</v>
      </c>
      <c r="D20" s="256">
        <v>44595.60833333333</v>
      </c>
      <c r="E20" s="255">
        <v>225</v>
      </c>
      <c r="F20" s="255">
        <v>2.11</v>
      </c>
      <c r="G20" s="255">
        <v>215</v>
      </c>
      <c r="H20" s="255">
        <v>5.2149999999999999</v>
      </c>
      <c r="I20" s="257">
        <f t="shared" si="0"/>
        <v>3.105</v>
      </c>
      <c r="J20" s="258">
        <f t="shared" ref="J20" si="17">AVERAGE(I20:I21)</f>
        <v>3.105</v>
      </c>
      <c r="K20" s="258">
        <f t="shared" ref="K20" si="18">STDEV(I20:I21)</f>
        <v>0</v>
      </c>
    </row>
    <row r="21" spans="1:11" x14ac:dyDescent="0.2">
      <c r="A21" s="255">
        <v>20</v>
      </c>
      <c r="B21" s="255">
        <v>7341</v>
      </c>
      <c r="C21" s="255" t="s">
        <v>212</v>
      </c>
      <c r="D21" s="256">
        <v>44595.60833333333</v>
      </c>
      <c r="E21" s="255">
        <v>225</v>
      </c>
      <c r="F21" s="255">
        <v>2.121</v>
      </c>
      <c r="G21" s="255">
        <v>215</v>
      </c>
      <c r="H21" s="255">
        <v>5.226</v>
      </c>
      <c r="I21" s="257">
        <f t="shared" si="0"/>
        <v>3.105</v>
      </c>
      <c r="J21" s="257"/>
      <c r="K21" s="257"/>
    </row>
    <row r="22" spans="1:11" x14ac:dyDescent="0.2">
      <c r="A22" s="255">
        <v>21</v>
      </c>
      <c r="B22" s="255">
        <v>7347</v>
      </c>
      <c r="C22" s="255" t="s">
        <v>212</v>
      </c>
      <c r="D22" s="256">
        <v>44595.609027777777</v>
      </c>
      <c r="E22" s="255">
        <v>225</v>
      </c>
      <c r="F22" s="255">
        <v>2.1219999999999999</v>
      </c>
      <c r="G22" s="255">
        <v>215</v>
      </c>
      <c r="H22" s="255">
        <v>5.3220000000000001</v>
      </c>
      <c r="I22" s="257">
        <f t="shared" si="0"/>
        <v>3.2</v>
      </c>
      <c r="J22" s="258">
        <f t="shared" ref="J22" si="19">AVERAGE(I22:I23)</f>
        <v>3.2280000000000002</v>
      </c>
      <c r="K22" s="258">
        <f t="shared" ref="K22" si="20">STDEV(I22:I23)</f>
        <v>3.9597979746446695E-2</v>
      </c>
    </row>
    <row r="23" spans="1:11" x14ac:dyDescent="0.2">
      <c r="A23" s="255">
        <v>22</v>
      </c>
      <c r="B23" s="255">
        <v>7347</v>
      </c>
      <c r="C23" s="255" t="s">
        <v>212</v>
      </c>
      <c r="D23" s="256">
        <v>44595.609027777777</v>
      </c>
      <c r="E23" s="255">
        <v>225</v>
      </c>
      <c r="F23" s="255">
        <v>2.1150000000000002</v>
      </c>
      <c r="G23" s="255">
        <v>215</v>
      </c>
      <c r="H23" s="255">
        <v>5.3710000000000004</v>
      </c>
      <c r="I23" s="257">
        <f t="shared" si="0"/>
        <v>3.2560000000000002</v>
      </c>
      <c r="J23" s="257"/>
      <c r="K23" s="257"/>
    </row>
    <row r="24" spans="1:11" x14ac:dyDescent="0.2">
      <c r="A24" s="255">
        <v>23</v>
      </c>
      <c r="B24" s="255">
        <v>7348</v>
      </c>
      <c r="C24" s="255" t="s">
        <v>212</v>
      </c>
      <c r="D24" s="256">
        <v>44595.609722222223</v>
      </c>
      <c r="E24" s="255">
        <v>225</v>
      </c>
      <c r="F24" s="255">
        <v>2.1850000000000001</v>
      </c>
      <c r="G24" s="255">
        <v>215</v>
      </c>
      <c r="H24" s="255">
        <v>5.4509999999999996</v>
      </c>
      <c r="I24" s="257">
        <f t="shared" si="0"/>
        <v>3.2659999999999996</v>
      </c>
      <c r="J24" s="258">
        <f t="shared" ref="J24" si="21">AVERAGE(I24:I25)</f>
        <v>3.2734999999999999</v>
      </c>
      <c r="K24" s="258">
        <f t="shared" ref="K24" si="22">STDEV(I24:I25)</f>
        <v>1.0606601717798614E-2</v>
      </c>
    </row>
    <row r="25" spans="1:11" x14ac:dyDescent="0.2">
      <c r="A25" s="255">
        <v>24</v>
      </c>
      <c r="B25" s="255">
        <v>7348</v>
      </c>
      <c r="C25" s="255" t="s">
        <v>212</v>
      </c>
      <c r="D25" s="256">
        <v>44595.609722222223</v>
      </c>
      <c r="E25" s="255">
        <v>225</v>
      </c>
      <c r="F25" s="255">
        <v>2.1629999999999998</v>
      </c>
      <c r="G25" s="255">
        <v>215</v>
      </c>
      <c r="H25" s="255">
        <v>5.444</v>
      </c>
      <c r="I25" s="257">
        <f t="shared" si="0"/>
        <v>3.2810000000000001</v>
      </c>
      <c r="J25" s="257"/>
      <c r="K25" s="257"/>
    </row>
    <row r="26" spans="1:11" x14ac:dyDescent="0.2">
      <c r="A26" s="255">
        <v>29</v>
      </c>
      <c r="B26" s="255">
        <v>7350</v>
      </c>
      <c r="C26" s="255" t="s">
        <v>212</v>
      </c>
      <c r="D26" s="256">
        <v>44595.613194444442</v>
      </c>
      <c r="E26" s="255">
        <v>225</v>
      </c>
      <c r="F26" s="255">
        <v>2.008</v>
      </c>
      <c r="G26" s="255">
        <v>215</v>
      </c>
      <c r="H26" s="255">
        <v>5.1440000000000001</v>
      </c>
      <c r="I26" s="257">
        <f>H26-F26</f>
        <v>3.1360000000000001</v>
      </c>
      <c r="J26" s="258">
        <f t="shared" ref="J26" si="23">AVERAGE(I26:I27)</f>
        <v>3.1660000000000004</v>
      </c>
      <c r="K26" s="258">
        <f>STDEV(I26:I27)</f>
        <v>4.2426406871193201E-2</v>
      </c>
    </row>
    <row r="27" spans="1:11" x14ac:dyDescent="0.2">
      <c r="A27" s="255">
        <v>30</v>
      </c>
      <c r="B27" s="255">
        <v>7350</v>
      </c>
      <c r="C27" s="255" t="s">
        <v>212</v>
      </c>
      <c r="D27" s="256">
        <v>44595.613888888889</v>
      </c>
      <c r="E27" s="255">
        <v>225</v>
      </c>
      <c r="F27" s="255">
        <v>1.986</v>
      </c>
      <c r="G27" s="255">
        <v>215</v>
      </c>
      <c r="H27" s="255">
        <v>5.1820000000000004</v>
      </c>
      <c r="I27" s="257">
        <f>H27-F27</f>
        <v>3.1960000000000006</v>
      </c>
      <c r="J27" s="257"/>
      <c r="K27" s="257"/>
    </row>
    <row r="28" spans="1:11" x14ac:dyDescent="0.2">
      <c r="A28" s="255">
        <v>27</v>
      </c>
      <c r="B28" s="255">
        <v>7351</v>
      </c>
      <c r="C28" s="255" t="s">
        <v>212</v>
      </c>
      <c r="D28" s="256">
        <v>44595.612500000003</v>
      </c>
      <c r="E28" s="255">
        <v>225</v>
      </c>
      <c r="F28" s="255">
        <v>2.5539999999999998</v>
      </c>
      <c r="G28" s="255">
        <v>215</v>
      </c>
      <c r="H28" s="255">
        <v>6.1210000000000004</v>
      </c>
      <c r="I28" s="257">
        <f t="shared" si="0"/>
        <v>3.5670000000000006</v>
      </c>
      <c r="J28" s="258">
        <f t="shared" ref="J28" si="24">AVERAGE(I28:I29)</f>
        <v>3.5495000000000005</v>
      </c>
      <c r="K28" s="258">
        <f t="shared" ref="K28" si="25">STDEV(I28:I29)</f>
        <v>2.4748737341529263E-2</v>
      </c>
    </row>
    <row r="29" spans="1:11" x14ac:dyDescent="0.2">
      <c r="A29" s="255">
        <v>28</v>
      </c>
      <c r="B29" s="255">
        <v>7351</v>
      </c>
      <c r="C29" s="255" t="s">
        <v>212</v>
      </c>
      <c r="D29" s="256">
        <v>44595.612500000003</v>
      </c>
      <c r="E29" s="255">
        <v>225</v>
      </c>
      <c r="F29" s="255">
        <v>2.5379999999999998</v>
      </c>
      <c r="G29" s="255">
        <v>215</v>
      </c>
      <c r="H29" s="255">
        <v>6.07</v>
      </c>
      <c r="I29" s="257">
        <f t="shared" si="0"/>
        <v>3.5320000000000005</v>
      </c>
      <c r="J29" s="257"/>
      <c r="K29" s="257"/>
    </row>
    <row r="30" spans="1:11" x14ac:dyDescent="0.2">
      <c r="A30" s="255">
        <v>31</v>
      </c>
      <c r="B30" s="255">
        <v>7357</v>
      </c>
      <c r="C30" s="255" t="s">
        <v>212</v>
      </c>
      <c r="D30" s="256">
        <v>44595.613888888889</v>
      </c>
      <c r="E30" s="255">
        <v>225</v>
      </c>
      <c r="F30" s="255">
        <v>1.8740000000000001</v>
      </c>
      <c r="G30" s="255">
        <v>215</v>
      </c>
      <c r="H30" s="255">
        <v>4.7930000000000001</v>
      </c>
      <c r="I30" s="257">
        <f t="shared" si="0"/>
        <v>2.919</v>
      </c>
      <c r="J30" s="258">
        <f t="shared" ref="J30" si="26">AVERAGE(I30:I31)</f>
        <v>2.9710000000000001</v>
      </c>
      <c r="K30" s="258">
        <f t="shared" ref="K30" si="27">STDEV(I30:I31)</f>
        <v>7.3539105243401015E-2</v>
      </c>
    </row>
    <row r="31" spans="1:11" x14ac:dyDescent="0.2">
      <c r="A31" s="255">
        <v>32</v>
      </c>
      <c r="B31" s="255">
        <v>7357</v>
      </c>
      <c r="C31" s="255" t="s">
        <v>212</v>
      </c>
      <c r="D31" s="256">
        <v>44595.614583333336</v>
      </c>
      <c r="E31" s="255">
        <v>225</v>
      </c>
      <c r="F31" s="255">
        <v>1.895</v>
      </c>
      <c r="G31" s="255">
        <v>215</v>
      </c>
      <c r="H31" s="255">
        <v>4.9180000000000001</v>
      </c>
      <c r="I31" s="257">
        <f t="shared" si="0"/>
        <v>3.0230000000000001</v>
      </c>
      <c r="J31" s="257"/>
      <c r="K31" s="257"/>
    </row>
    <row r="32" spans="1:11" x14ac:dyDescent="0.2">
      <c r="A32" s="255">
        <v>33</v>
      </c>
      <c r="B32" s="255">
        <v>7358</v>
      </c>
      <c r="C32" s="255" t="s">
        <v>212</v>
      </c>
      <c r="D32" s="256">
        <v>44595.614583333336</v>
      </c>
      <c r="E32" s="255">
        <v>225</v>
      </c>
      <c r="F32" s="255">
        <v>2.0499999999999998</v>
      </c>
      <c r="G32" s="255">
        <v>215</v>
      </c>
      <c r="H32" s="255">
        <v>5.2569999999999997</v>
      </c>
      <c r="I32" s="257">
        <f t="shared" si="0"/>
        <v>3.2069999999999999</v>
      </c>
      <c r="J32" s="258">
        <f t="shared" ref="J32" si="28">AVERAGE(I32:I33)</f>
        <v>3.2454999999999998</v>
      </c>
      <c r="K32" s="258">
        <f t="shared" ref="K32" si="29">STDEV(I32:I33)</f>
        <v>5.4447222151364445E-2</v>
      </c>
    </row>
    <row r="33" spans="1:11" x14ac:dyDescent="0.2">
      <c r="A33" s="255">
        <v>34</v>
      </c>
      <c r="B33" s="255">
        <v>7358</v>
      </c>
      <c r="C33" s="255" t="s">
        <v>212</v>
      </c>
      <c r="D33" s="256">
        <v>44595.614583333336</v>
      </c>
      <c r="E33" s="255">
        <v>225</v>
      </c>
      <c r="F33" s="255">
        <v>2.0619999999999998</v>
      </c>
      <c r="G33" s="255">
        <v>215</v>
      </c>
      <c r="H33" s="255">
        <v>5.3460000000000001</v>
      </c>
      <c r="I33" s="257">
        <f t="shared" si="0"/>
        <v>3.2840000000000003</v>
      </c>
      <c r="J33" s="257"/>
      <c r="K33" s="257"/>
    </row>
    <row r="34" spans="1:11" x14ac:dyDescent="0.2">
      <c r="A34" s="255">
        <v>35</v>
      </c>
      <c r="B34" s="255" t="s">
        <v>207</v>
      </c>
      <c r="C34" s="255" t="s">
        <v>212</v>
      </c>
      <c r="D34" s="256">
        <v>44595.615277777775</v>
      </c>
      <c r="E34" s="255">
        <v>225</v>
      </c>
      <c r="F34" s="255">
        <v>2.9420000000000002</v>
      </c>
      <c r="G34" s="255">
        <v>215</v>
      </c>
      <c r="H34" s="255">
        <v>7.1989999999999998</v>
      </c>
      <c r="I34" s="257">
        <f t="shared" si="0"/>
        <v>4.2569999999999997</v>
      </c>
      <c r="J34" s="258">
        <f t="shared" ref="J34" si="30">AVERAGE(I34:I35)</f>
        <v>4.2379999999999995</v>
      </c>
      <c r="K34" s="258">
        <f t="shared" ref="K34" si="31">STDEV(I34:I35)</f>
        <v>2.6870057685088357E-2</v>
      </c>
    </row>
    <row r="35" spans="1:11" x14ac:dyDescent="0.2">
      <c r="A35" s="255">
        <v>36</v>
      </c>
      <c r="B35" s="255" t="s">
        <v>207</v>
      </c>
      <c r="C35" s="255" t="s">
        <v>212</v>
      </c>
      <c r="D35" s="256">
        <v>44595.615972222222</v>
      </c>
      <c r="E35" s="255">
        <v>225</v>
      </c>
      <c r="F35" s="255">
        <v>2.9569999999999999</v>
      </c>
      <c r="G35" s="255">
        <v>215</v>
      </c>
      <c r="H35" s="255">
        <v>7.1760000000000002</v>
      </c>
      <c r="I35" s="257">
        <f t="shared" si="0"/>
        <v>4.2190000000000003</v>
      </c>
      <c r="J35" s="257"/>
      <c r="K35" s="257"/>
    </row>
    <row r="36" spans="1:11" x14ac:dyDescent="0.2">
      <c r="A36" s="255">
        <v>37</v>
      </c>
      <c r="B36" s="255">
        <v>7361</v>
      </c>
      <c r="C36" s="255" t="s">
        <v>212</v>
      </c>
      <c r="D36" s="256">
        <v>44595.618055555555</v>
      </c>
      <c r="E36" s="255">
        <v>225</v>
      </c>
      <c r="F36" s="255">
        <v>2.0219999999999998</v>
      </c>
      <c r="G36" s="255">
        <v>215</v>
      </c>
      <c r="H36" s="255">
        <v>5.2640000000000002</v>
      </c>
      <c r="I36" s="257">
        <f t="shared" si="0"/>
        <v>3.2420000000000004</v>
      </c>
      <c r="J36" s="258">
        <f t="shared" ref="J36" si="32">AVERAGE(I36:I37)</f>
        <v>3.2775000000000003</v>
      </c>
      <c r="K36" s="258">
        <f t="shared" ref="K36" si="33">STDEV(I36:I37)</f>
        <v>5.0204581464244682E-2</v>
      </c>
    </row>
    <row r="37" spans="1:11" x14ac:dyDescent="0.2">
      <c r="A37" s="255">
        <v>39</v>
      </c>
      <c r="B37" s="255">
        <v>7361</v>
      </c>
      <c r="C37" s="255" t="s">
        <v>212</v>
      </c>
      <c r="D37" s="256">
        <v>44595.618750000001</v>
      </c>
      <c r="E37" s="255">
        <v>225</v>
      </c>
      <c r="F37" s="255">
        <v>2.0390000000000001</v>
      </c>
      <c r="G37" s="255">
        <v>215</v>
      </c>
      <c r="H37" s="255">
        <v>5.3520000000000003</v>
      </c>
      <c r="I37" s="257">
        <f t="shared" si="0"/>
        <v>3.3130000000000002</v>
      </c>
      <c r="J37" s="257"/>
      <c r="K37" s="257"/>
    </row>
    <row r="38" spans="1:11" x14ac:dyDescent="0.2">
      <c r="A38" s="255">
        <v>40</v>
      </c>
      <c r="B38" s="255">
        <v>7363</v>
      </c>
      <c r="C38" s="255" t="s">
        <v>212</v>
      </c>
      <c r="D38" s="256">
        <v>44595.619444444441</v>
      </c>
      <c r="E38" s="255">
        <v>225</v>
      </c>
      <c r="F38" s="255">
        <v>1.976</v>
      </c>
      <c r="G38" s="255">
        <v>215</v>
      </c>
      <c r="H38" s="255">
        <v>5.0609999999999999</v>
      </c>
      <c r="I38" s="257">
        <f t="shared" si="0"/>
        <v>3.085</v>
      </c>
      <c r="J38" s="258">
        <f t="shared" ref="J38:J50" si="34">AVERAGE(I38:I39)</f>
        <v>3.0700000000000003</v>
      </c>
      <c r="K38" s="258">
        <f t="shared" ref="K38" si="35">STDEV(I38:I39)</f>
        <v>2.1213203435596288E-2</v>
      </c>
    </row>
    <row r="39" spans="1:11" x14ac:dyDescent="0.2">
      <c r="A39" s="255">
        <v>41</v>
      </c>
      <c r="B39" s="255">
        <v>7363</v>
      </c>
      <c r="C39" s="255" t="s">
        <v>212</v>
      </c>
      <c r="D39" s="256">
        <v>44595.619444444441</v>
      </c>
      <c r="E39" s="255">
        <v>225</v>
      </c>
      <c r="F39" s="255">
        <v>1.9910000000000001</v>
      </c>
      <c r="G39" s="255">
        <v>215</v>
      </c>
      <c r="H39" s="255">
        <v>5.0460000000000003</v>
      </c>
      <c r="I39" s="257">
        <f t="shared" si="0"/>
        <v>3.0550000000000002</v>
      </c>
      <c r="J39" s="257"/>
      <c r="K39" s="257"/>
    </row>
    <row r="40" spans="1:11" x14ac:dyDescent="0.2">
      <c r="A40" s="255">
        <v>43</v>
      </c>
      <c r="B40" s="255">
        <v>7364</v>
      </c>
      <c r="C40" s="255" t="s">
        <v>212</v>
      </c>
      <c r="D40" s="256">
        <v>44595.620138888888</v>
      </c>
      <c r="E40" s="255">
        <v>225</v>
      </c>
      <c r="F40" s="255">
        <v>2.1930000000000001</v>
      </c>
      <c r="G40" s="255">
        <v>215</v>
      </c>
      <c r="H40" s="255">
        <v>5.556</v>
      </c>
      <c r="I40" s="257">
        <f t="shared" si="0"/>
        <v>3.363</v>
      </c>
      <c r="J40" s="258">
        <f t="shared" si="34"/>
        <v>3.3615000000000004</v>
      </c>
      <c r="K40" s="258">
        <f t="shared" ref="K40" si="36">STDEV(I40:I41)</f>
        <v>2.1213203435594091E-3</v>
      </c>
    </row>
    <row r="41" spans="1:11" x14ac:dyDescent="0.2">
      <c r="A41" s="255">
        <v>55</v>
      </c>
      <c r="B41" s="255">
        <v>7364</v>
      </c>
      <c r="C41" s="255" t="s">
        <v>212</v>
      </c>
      <c r="D41" s="256">
        <v>44595.630555555559</v>
      </c>
      <c r="E41" s="255">
        <v>225</v>
      </c>
      <c r="F41" s="255">
        <v>2.2530000000000001</v>
      </c>
      <c r="G41" s="255">
        <v>215</v>
      </c>
      <c r="H41" s="255">
        <v>5.6130000000000004</v>
      </c>
      <c r="I41" s="257">
        <f t="shared" si="0"/>
        <v>3.3600000000000003</v>
      </c>
      <c r="J41" s="257"/>
      <c r="K41" s="257"/>
    </row>
    <row r="42" spans="1:11" x14ac:dyDescent="0.2">
      <c r="A42" s="255">
        <v>44</v>
      </c>
      <c r="B42" s="255">
        <v>7367</v>
      </c>
      <c r="C42" s="255" t="s">
        <v>212</v>
      </c>
      <c r="D42" s="256">
        <v>44595.62222222222</v>
      </c>
      <c r="E42" s="255">
        <v>225</v>
      </c>
      <c r="F42" s="255">
        <v>1.907</v>
      </c>
      <c r="G42" s="255">
        <v>215</v>
      </c>
      <c r="H42" s="255">
        <v>4.8179999999999996</v>
      </c>
      <c r="I42" s="257">
        <f t="shared" si="0"/>
        <v>2.9109999999999996</v>
      </c>
      <c r="J42" s="258">
        <f t="shared" si="34"/>
        <v>2.8919999999999999</v>
      </c>
      <c r="K42" s="258">
        <f t="shared" ref="K42" si="37">STDEV(I42:I43)</f>
        <v>2.6870057685088357E-2</v>
      </c>
    </row>
    <row r="43" spans="1:11" x14ac:dyDescent="0.2">
      <c r="A43" s="255">
        <v>45</v>
      </c>
      <c r="B43" s="255">
        <v>7367</v>
      </c>
      <c r="C43" s="255" t="s">
        <v>212</v>
      </c>
      <c r="D43" s="256">
        <v>44595.62222222222</v>
      </c>
      <c r="E43" s="255">
        <v>225</v>
      </c>
      <c r="F43" s="255">
        <v>1.923</v>
      </c>
      <c r="G43" s="255">
        <v>215</v>
      </c>
      <c r="H43" s="255">
        <v>4.7960000000000003</v>
      </c>
      <c r="I43" s="257">
        <f t="shared" si="0"/>
        <v>2.8730000000000002</v>
      </c>
      <c r="J43" s="257"/>
      <c r="K43" s="257"/>
    </row>
    <row r="44" spans="1:11" x14ac:dyDescent="0.2">
      <c r="A44" s="255">
        <v>46</v>
      </c>
      <c r="B44" s="255">
        <v>7368</v>
      </c>
      <c r="C44" s="255" t="s">
        <v>212</v>
      </c>
      <c r="D44" s="256">
        <v>44595.622916666667</v>
      </c>
      <c r="E44" s="255">
        <v>225</v>
      </c>
      <c r="F44" s="255">
        <v>1.6839999999999999</v>
      </c>
      <c r="G44" s="255">
        <v>215</v>
      </c>
      <c r="H44" s="255">
        <v>4.5410000000000004</v>
      </c>
      <c r="I44" s="257">
        <f t="shared" si="0"/>
        <v>2.8570000000000002</v>
      </c>
      <c r="J44" s="258">
        <f t="shared" si="34"/>
        <v>2.875</v>
      </c>
      <c r="K44" s="258">
        <f t="shared" ref="K44" si="38">STDEV(I44:I45)</f>
        <v>2.5455844122715419E-2</v>
      </c>
    </row>
    <row r="45" spans="1:11" x14ac:dyDescent="0.2">
      <c r="A45" s="255">
        <v>47</v>
      </c>
      <c r="B45" s="255">
        <v>7368</v>
      </c>
      <c r="C45" s="255" t="s">
        <v>212</v>
      </c>
      <c r="D45" s="256">
        <v>44595.622916666667</v>
      </c>
      <c r="E45" s="255">
        <v>225</v>
      </c>
      <c r="F45" s="255">
        <v>1.7350000000000001</v>
      </c>
      <c r="G45" s="255">
        <v>215</v>
      </c>
      <c r="H45" s="255">
        <v>4.6280000000000001</v>
      </c>
      <c r="I45" s="257">
        <f t="shared" si="0"/>
        <v>2.8929999999999998</v>
      </c>
      <c r="J45" s="257"/>
      <c r="K45" s="257"/>
    </row>
    <row r="46" spans="1:11" x14ac:dyDescent="0.2">
      <c r="A46" s="255">
        <v>48</v>
      </c>
      <c r="B46" s="255">
        <v>7377</v>
      </c>
      <c r="C46" s="255" t="s">
        <v>212</v>
      </c>
      <c r="D46" s="256">
        <v>44595.623611111114</v>
      </c>
      <c r="E46" s="255">
        <v>225</v>
      </c>
      <c r="F46" s="255">
        <v>2.048</v>
      </c>
      <c r="G46" s="255">
        <v>215</v>
      </c>
      <c r="H46" s="255">
        <v>5.1740000000000004</v>
      </c>
      <c r="I46" s="257">
        <f t="shared" si="0"/>
        <v>3.1260000000000003</v>
      </c>
      <c r="J46" s="258">
        <f t="shared" si="34"/>
        <v>3.0710000000000002</v>
      </c>
      <c r="K46" s="258">
        <f t="shared" ref="K46" si="39">STDEV(I46:I47)</f>
        <v>7.7781745930520452E-2</v>
      </c>
    </row>
    <row r="47" spans="1:11" x14ac:dyDescent="0.2">
      <c r="A47" s="255">
        <v>49</v>
      </c>
      <c r="B47" s="255">
        <v>7377</v>
      </c>
      <c r="C47" s="255" t="s">
        <v>212</v>
      </c>
      <c r="D47" s="256">
        <v>44595.623611111114</v>
      </c>
      <c r="E47" s="255">
        <v>225</v>
      </c>
      <c r="F47" s="255">
        <v>2.0030000000000001</v>
      </c>
      <c r="G47" s="255">
        <v>215</v>
      </c>
      <c r="H47" s="255">
        <v>5.0190000000000001</v>
      </c>
      <c r="I47" s="257">
        <f t="shared" si="0"/>
        <v>3.016</v>
      </c>
      <c r="J47" s="257"/>
      <c r="K47" s="257"/>
    </row>
    <row r="48" spans="1:11" x14ac:dyDescent="0.2">
      <c r="A48" s="255">
        <v>50</v>
      </c>
      <c r="B48" s="255">
        <v>7380</v>
      </c>
      <c r="C48" s="255" t="s">
        <v>212</v>
      </c>
      <c r="D48" s="256">
        <v>44595.624305555553</v>
      </c>
      <c r="E48" s="255">
        <v>225</v>
      </c>
      <c r="F48" s="255">
        <v>2.0950000000000002</v>
      </c>
      <c r="G48" s="255">
        <v>215</v>
      </c>
      <c r="H48" s="255">
        <v>5.5339999999999998</v>
      </c>
      <c r="I48" s="257">
        <f t="shared" si="0"/>
        <v>3.4389999999999996</v>
      </c>
      <c r="J48" s="258">
        <f t="shared" si="34"/>
        <v>3.4664999999999999</v>
      </c>
      <c r="K48" s="258">
        <f t="shared" ref="K48" si="40">STDEV(I48:I49)</f>
        <v>3.8890872965260226E-2</v>
      </c>
    </row>
    <row r="49" spans="1:11" x14ac:dyDescent="0.2">
      <c r="A49" s="255">
        <v>52</v>
      </c>
      <c r="B49" s="255">
        <v>7380</v>
      </c>
      <c r="C49" s="255" t="s">
        <v>212</v>
      </c>
      <c r="D49" s="256">
        <v>44595.625</v>
      </c>
      <c r="E49" s="255">
        <v>225</v>
      </c>
      <c r="F49" s="255">
        <v>2.141</v>
      </c>
      <c r="G49" s="255">
        <v>215</v>
      </c>
      <c r="H49" s="255">
        <v>5.6349999999999998</v>
      </c>
      <c r="I49" s="257">
        <f t="shared" si="0"/>
        <v>3.4939999999999998</v>
      </c>
      <c r="J49" s="257"/>
      <c r="K49" s="257"/>
    </row>
    <row r="50" spans="1:11" x14ac:dyDescent="0.2">
      <c r="A50" s="255">
        <v>53</v>
      </c>
      <c r="B50" s="255">
        <v>7389</v>
      </c>
      <c r="C50" s="255" t="s">
        <v>212</v>
      </c>
      <c r="D50" s="256">
        <v>44595.625694444447</v>
      </c>
      <c r="E50" s="255">
        <v>225</v>
      </c>
      <c r="F50" s="255">
        <v>2.234</v>
      </c>
      <c r="G50" s="255">
        <v>215</v>
      </c>
      <c r="H50" s="255">
        <v>5.54</v>
      </c>
      <c r="I50" s="257">
        <f t="shared" si="0"/>
        <v>3.306</v>
      </c>
      <c r="J50" s="258">
        <f t="shared" si="34"/>
        <v>3.2814999999999999</v>
      </c>
      <c r="K50" s="258">
        <f t="shared" ref="K50" si="41">STDEV(I50:I51)</f>
        <v>3.4648232278141095E-2</v>
      </c>
    </row>
    <row r="51" spans="1:11" x14ac:dyDescent="0.2">
      <c r="A51" s="255">
        <v>54</v>
      </c>
      <c r="B51" s="255">
        <v>7389</v>
      </c>
      <c r="C51" s="255" t="s">
        <v>212</v>
      </c>
      <c r="D51" s="256">
        <v>44595.625694444447</v>
      </c>
      <c r="E51" s="255">
        <v>225</v>
      </c>
      <c r="F51" s="255">
        <v>2.2549999999999999</v>
      </c>
      <c r="G51" s="255">
        <v>215</v>
      </c>
      <c r="H51" s="255">
        <v>5.5119999999999996</v>
      </c>
      <c r="I51" s="257">
        <f t="shared" si="0"/>
        <v>3.2569999999999997</v>
      </c>
      <c r="J51" s="257"/>
      <c r="K51" s="257"/>
    </row>
    <row r="53" spans="1:11" ht="15" x14ac:dyDescent="0.2">
      <c r="A53" s="254" t="s">
        <v>208</v>
      </c>
      <c r="B53" s="254" t="s">
        <v>6</v>
      </c>
      <c r="C53" s="254" t="s">
        <v>209</v>
      </c>
      <c r="D53" s="254" t="s">
        <v>134</v>
      </c>
      <c r="E53" s="254" t="s">
        <v>135</v>
      </c>
      <c r="F53" s="254" t="s">
        <v>136</v>
      </c>
      <c r="G53" s="254" t="s">
        <v>137</v>
      </c>
      <c r="H53" s="254" t="s">
        <v>138</v>
      </c>
      <c r="I53" s="254" t="s">
        <v>210</v>
      </c>
      <c r="J53" s="254" t="s">
        <v>4</v>
      </c>
      <c r="K53" s="254" t="s">
        <v>7</v>
      </c>
    </row>
    <row r="54" spans="1:11" x14ac:dyDescent="0.2">
      <c r="A54" s="255">
        <v>1</v>
      </c>
      <c r="B54" s="255" t="s">
        <v>211</v>
      </c>
      <c r="C54" s="255" t="s">
        <v>212</v>
      </c>
      <c r="D54" s="256">
        <v>44595.640972222223</v>
      </c>
      <c r="E54" s="255">
        <v>225</v>
      </c>
      <c r="F54" s="255">
        <v>1E-3</v>
      </c>
      <c r="G54" s="255">
        <v>215</v>
      </c>
      <c r="H54" s="255">
        <v>-2E-3</v>
      </c>
      <c r="I54" s="257">
        <f>H54-F54</f>
        <v>-3.0000000000000001E-3</v>
      </c>
      <c r="J54" s="258">
        <f>AVERAGE(I54:I55)</f>
        <v>-2E-3</v>
      </c>
      <c r="K54" s="258">
        <f>STDEV(I54:I55)</f>
        <v>1.4142135623730955E-3</v>
      </c>
    </row>
    <row r="55" spans="1:11" x14ac:dyDescent="0.2">
      <c r="A55" s="255">
        <v>2</v>
      </c>
      <c r="B55" s="255" t="s">
        <v>211</v>
      </c>
      <c r="C55" s="255" t="s">
        <v>212</v>
      </c>
      <c r="D55" s="256">
        <v>44595.640972222223</v>
      </c>
      <c r="E55" s="255">
        <v>225</v>
      </c>
      <c r="F55" s="255">
        <v>1E-3</v>
      </c>
      <c r="G55" s="255">
        <v>215</v>
      </c>
      <c r="H55" s="255">
        <v>0</v>
      </c>
      <c r="I55" s="257">
        <f t="shared" ref="I55:I103" si="42">H55-F55</f>
        <v>-1E-3</v>
      </c>
      <c r="J55" s="257"/>
      <c r="K55" s="257"/>
    </row>
    <row r="56" spans="1:11" x14ac:dyDescent="0.2">
      <c r="A56" s="255">
        <v>3</v>
      </c>
      <c r="B56" s="255">
        <v>7405</v>
      </c>
      <c r="C56" s="255" t="s">
        <v>212</v>
      </c>
      <c r="D56" s="256">
        <v>44595.640972222223</v>
      </c>
      <c r="E56" s="255">
        <v>225</v>
      </c>
      <c r="F56" s="255">
        <v>2.8149999999999999</v>
      </c>
      <c r="G56" s="255">
        <v>215</v>
      </c>
      <c r="H56" s="255">
        <v>7.0979999999999999</v>
      </c>
      <c r="I56" s="257">
        <f t="shared" si="42"/>
        <v>4.2829999999999995</v>
      </c>
      <c r="J56" s="258">
        <f t="shared" ref="J56:J102" si="43">AVERAGE(I56:I57)</f>
        <v>4.3454999999999995</v>
      </c>
      <c r="K56" s="258">
        <f t="shared" ref="K56" si="44">STDEV(I56:I57)</f>
        <v>8.8388347648318447E-2</v>
      </c>
    </row>
    <row r="57" spans="1:11" x14ac:dyDescent="0.2">
      <c r="A57" s="255">
        <v>4</v>
      </c>
      <c r="B57" s="255">
        <v>7405</v>
      </c>
      <c r="C57" s="255" t="s">
        <v>212</v>
      </c>
      <c r="D57" s="256">
        <v>44595.64166666667</v>
      </c>
      <c r="E57" s="255">
        <v>225</v>
      </c>
      <c r="F57" s="255">
        <v>2.871</v>
      </c>
      <c r="G57" s="255">
        <v>215</v>
      </c>
      <c r="H57" s="255">
        <v>7.2789999999999999</v>
      </c>
      <c r="I57" s="257">
        <f t="shared" si="42"/>
        <v>4.4079999999999995</v>
      </c>
      <c r="J57" s="257"/>
      <c r="K57" s="257"/>
    </row>
    <row r="58" spans="1:11" x14ac:dyDescent="0.2">
      <c r="A58" s="255">
        <v>5</v>
      </c>
      <c r="B58" s="255">
        <v>7414</v>
      </c>
      <c r="C58" s="255" t="s">
        <v>212</v>
      </c>
      <c r="D58" s="256">
        <v>44595.642361111109</v>
      </c>
      <c r="E58" s="255">
        <v>225</v>
      </c>
      <c r="F58" s="255">
        <v>1.9630000000000001</v>
      </c>
      <c r="G58" s="255">
        <v>215</v>
      </c>
      <c r="H58" s="255">
        <v>5.0350000000000001</v>
      </c>
      <c r="I58" s="257">
        <f t="shared" si="42"/>
        <v>3.0720000000000001</v>
      </c>
      <c r="J58" s="258">
        <f t="shared" si="43"/>
        <v>3.0779999999999998</v>
      </c>
      <c r="K58" s="258">
        <f t="shared" ref="K58" si="45">STDEV(I58:I59)</f>
        <v>8.4852813742382644E-3</v>
      </c>
    </row>
    <row r="59" spans="1:11" x14ac:dyDescent="0.2">
      <c r="A59" s="255">
        <v>6</v>
      </c>
      <c r="B59" s="255">
        <v>7414</v>
      </c>
      <c r="C59" s="255" t="s">
        <v>212</v>
      </c>
      <c r="D59" s="256">
        <v>44595.642361111109</v>
      </c>
      <c r="E59" s="255">
        <v>225</v>
      </c>
      <c r="F59" s="255">
        <v>1.9530000000000001</v>
      </c>
      <c r="G59" s="255">
        <v>215</v>
      </c>
      <c r="H59" s="255">
        <v>5.0369999999999999</v>
      </c>
      <c r="I59" s="257">
        <f t="shared" si="42"/>
        <v>3.0839999999999996</v>
      </c>
      <c r="J59" s="257"/>
      <c r="K59" s="257"/>
    </row>
    <row r="60" spans="1:11" x14ac:dyDescent="0.2">
      <c r="A60" s="255">
        <v>7</v>
      </c>
      <c r="B60" s="255">
        <v>7416</v>
      </c>
      <c r="C60" s="255" t="s">
        <v>212</v>
      </c>
      <c r="D60" s="256">
        <v>44595.642361111109</v>
      </c>
      <c r="E60" s="255">
        <v>225</v>
      </c>
      <c r="F60" s="255">
        <v>2.1339999999999999</v>
      </c>
      <c r="G60" s="255">
        <v>215</v>
      </c>
      <c r="H60" s="255">
        <v>5.3330000000000002</v>
      </c>
      <c r="I60" s="257">
        <f t="shared" si="42"/>
        <v>3.1990000000000003</v>
      </c>
      <c r="J60" s="258">
        <f t="shared" si="43"/>
        <v>3.1500000000000004</v>
      </c>
      <c r="K60" s="258">
        <f t="shared" ref="K60" si="46">STDEV(I60:I61)</f>
        <v>6.929646455628187E-2</v>
      </c>
    </row>
    <row r="61" spans="1:11" x14ac:dyDescent="0.2">
      <c r="A61" s="255">
        <v>8</v>
      </c>
      <c r="B61" s="255">
        <v>7416</v>
      </c>
      <c r="C61" s="255" t="s">
        <v>212</v>
      </c>
      <c r="D61" s="256">
        <v>44595.643055555556</v>
      </c>
      <c r="E61" s="255">
        <v>225</v>
      </c>
      <c r="F61" s="255">
        <v>2.1360000000000001</v>
      </c>
      <c r="G61" s="255">
        <v>215</v>
      </c>
      <c r="H61" s="255">
        <v>5.2370000000000001</v>
      </c>
      <c r="I61" s="257">
        <f t="shared" si="42"/>
        <v>3.101</v>
      </c>
      <c r="J61" s="257"/>
      <c r="K61" s="257"/>
    </row>
    <row r="62" spans="1:11" x14ac:dyDescent="0.2">
      <c r="A62" s="255">
        <v>9</v>
      </c>
      <c r="B62" s="255">
        <v>7419</v>
      </c>
      <c r="C62" s="255" t="s">
        <v>212</v>
      </c>
      <c r="D62" s="256">
        <v>44595.643055555556</v>
      </c>
      <c r="E62" s="255">
        <v>225</v>
      </c>
      <c r="F62" s="255">
        <v>2.0760000000000001</v>
      </c>
      <c r="G62" s="255">
        <v>215</v>
      </c>
      <c r="H62" s="255">
        <v>5.0449999999999999</v>
      </c>
      <c r="I62" s="257">
        <f t="shared" si="42"/>
        <v>2.9689999999999999</v>
      </c>
      <c r="J62" s="258">
        <f t="shared" si="43"/>
        <v>2.9724999999999997</v>
      </c>
      <c r="K62" s="258">
        <f t="shared" ref="K62" si="47">STDEV(I62:I63)</f>
        <v>4.9497474683056018E-3</v>
      </c>
    </row>
    <row r="63" spans="1:11" x14ac:dyDescent="0.2">
      <c r="A63" s="255">
        <v>10</v>
      </c>
      <c r="B63" s="255">
        <v>7419</v>
      </c>
      <c r="C63" s="255" t="s">
        <v>212</v>
      </c>
      <c r="D63" s="256">
        <v>44595.643055555556</v>
      </c>
      <c r="E63" s="255">
        <v>225</v>
      </c>
      <c r="F63" s="255">
        <v>2.036</v>
      </c>
      <c r="G63" s="255">
        <v>215</v>
      </c>
      <c r="H63" s="255">
        <v>5.0119999999999996</v>
      </c>
      <c r="I63" s="257">
        <f t="shared" si="42"/>
        <v>2.9759999999999995</v>
      </c>
      <c r="J63" s="257"/>
      <c r="K63" s="257"/>
    </row>
    <row r="64" spans="1:11" x14ac:dyDescent="0.2">
      <c r="A64" s="255">
        <v>12</v>
      </c>
      <c r="B64" s="255">
        <v>7421</v>
      </c>
      <c r="C64" s="255" t="s">
        <v>212</v>
      </c>
      <c r="D64" s="256">
        <v>44595.643750000003</v>
      </c>
      <c r="E64" s="255">
        <v>225</v>
      </c>
      <c r="F64" s="255">
        <v>2.0419999999999998</v>
      </c>
      <c r="G64" s="255">
        <v>215</v>
      </c>
      <c r="H64" s="255">
        <v>5.0620000000000003</v>
      </c>
      <c r="I64" s="257">
        <f t="shared" si="42"/>
        <v>3.0200000000000005</v>
      </c>
      <c r="J64" s="258">
        <f t="shared" si="43"/>
        <v>3.0280000000000005</v>
      </c>
      <c r="K64" s="258">
        <f t="shared" ref="K64" si="48">STDEV(I64:I65)</f>
        <v>1.1313708498984457E-2</v>
      </c>
    </row>
    <row r="65" spans="1:11" x14ac:dyDescent="0.2">
      <c r="A65" s="255">
        <v>52</v>
      </c>
      <c r="B65" s="255">
        <v>7421</v>
      </c>
      <c r="C65" s="255" t="s">
        <v>212</v>
      </c>
      <c r="D65" s="256">
        <v>44595.660416666666</v>
      </c>
      <c r="E65" s="255">
        <v>225</v>
      </c>
      <c r="F65" s="255">
        <v>2.0680000000000001</v>
      </c>
      <c r="G65" s="255">
        <v>215</v>
      </c>
      <c r="H65" s="255">
        <v>5.1040000000000001</v>
      </c>
      <c r="I65" s="257">
        <f t="shared" si="42"/>
        <v>3.036</v>
      </c>
      <c r="J65" s="257"/>
      <c r="K65" s="257"/>
    </row>
    <row r="66" spans="1:11" x14ac:dyDescent="0.2">
      <c r="A66" s="255">
        <v>13</v>
      </c>
      <c r="B66" s="255">
        <v>7424</v>
      </c>
      <c r="C66" s="255" t="s">
        <v>212</v>
      </c>
      <c r="D66" s="256">
        <v>44595.644444444442</v>
      </c>
      <c r="E66" s="255">
        <v>225</v>
      </c>
      <c r="F66" s="255">
        <v>2.1819999999999999</v>
      </c>
      <c r="G66" s="255">
        <v>215</v>
      </c>
      <c r="H66" s="255">
        <v>5.3739999999999997</v>
      </c>
      <c r="I66" s="257">
        <f t="shared" si="42"/>
        <v>3.1919999999999997</v>
      </c>
      <c r="J66" s="258">
        <f t="shared" si="43"/>
        <v>3.2439999999999998</v>
      </c>
      <c r="K66" s="258">
        <f t="shared" ref="K66" si="49">STDEV(I66:I67)</f>
        <v>7.3539105243401015E-2</v>
      </c>
    </row>
    <row r="67" spans="1:11" x14ac:dyDescent="0.2">
      <c r="A67" s="255">
        <v>14</v>
      </c>
      <c r="B67" s="255">
        <v>7424</v>
      </c>
      <c r="C67" s="255" t="s">
        <v>212</v>
      </c>
      <c r="D67" s="256">
        <v>44595.644444444442</v>
      </c>
      <c r="E67" s="255">
        <v>225</v>
      </c>
      <c r="F67" s="255">
        <v>2.1720000000000002</v>
      </c>
      <c r="G67" s="255">
        <v>215</v>
      </c>
      <c r="H67" s="255">
        <v>5.468</v>
      </c>
      <c r="I67" s="257">
        <f t="shared" si="42"/>
        <v>3.2959999999999998</v>
      </c>
      <c r="J67" s="257"/>
      <c r="K67" s="257"/>
    </row>
    <row r="68" spans="1:11" x14ac:dyDescent="0.2">
      <c r="A68" s="255">
        <v>15</v>
      </c>
      <c r="B68" s="255">
        <v>7436</v>
      </c>
      <c r="C68" s="255" t="s">
        <v>212</v>
      </c>
      <c r="D68" s="256">
        <v>44595.645138888889</v>
      </c>
      <c r="E68" s="255">
        <v>225</v>
      </c>
      <c r="F68" s="255">
        <v>2.2280000000000002</v>
      </c>
      <c r="G68" s="255">
        <v>215</v>
      </c>
      <c r="H68" s="255">
        <v>5.5010000000000003</v>
      </c>
      <c r="I68" s="257">
        <f t="shared" si="42"/>
        <v>3.2730000000000001</v>
      </c>
      <c r="J68" s="258">
        <f t="shared" si="43"/>
        <v>3.2989999999999999</v>
      </c>
      <c r="K68" s="258">
        <f t="shared" ref="K68" si="50">STDEV(I68:I69)</f>
        <v>3.6769552621700188E-2</v>
      </c>
    </row>
    <row r="69" spans="1:11" x14ac:dyDescent="0.2">
      <c r="A69" s="255">
        <v>16</v>
      </c>
      <c r="B69" s="255">
        <v>7436</v>
      </c>
      <c r="C69" s="255" t="s">
        <v>212</v>
      </c>
      <c r="D69" s="256">
        <v>44595.645138888889</v>
      </c>
      <c r="E69" s="255">
        <v>225</v>
      </c>
      <c r="F69" s="255">
        <v>2.2280000000000002</v>
      </c>
      <c r="G69" s="255">
        <v>215</v>
      </c>
      <c r="H69" s="255">
        <v>5.5529999999999999</v>
      </c>
      <c r="I69" s="257">
        <f t="shared" si="42"/>
        <v>3.3249999999999997</v>
      </c>
      <c r="J69" s="257"/>
      <c r="K69" s="257"/>
    </row>
    <row r="70" spans="1:11" x14ac:dyDescent="0.2">
      <c r="A70" s="255">
        <v>17</v>
      </c>
      <c r="B70" s="255" t="s">
        <v>207</v>
      </c>
      <c r="C70" s="255" t="s">
        <v>212</v>
      </c>
      <c r="D70" s="256">
        <v>44595.645833333336</v>
      </c>
      <c r="E70" s="255">
        <v>225</v>
      </c>
      <c r="F70" s="255">
        <v>3.1989999999999998</v>
      </c>
      <c r="G70" s="255">
        <v>215</v>
      </c>
      <c r="H70" s="255">
        <v>7.7549999999999999</v>
      </c>
      <c r="I70" s="257">
        <f t="shared" si="42"/>
        <v>4.556</v>
      </c>
      <c r="J70" s="258">
        <f t="shared" si="43"/>
        <v>4.5395000000000003</v>
      </c>
      <c r="K70" s="258">
        <f t="shared" ref="K70" si="51">STDEV(I70:I71)</f>
        <v>2.3334523779156326E-2</v>
      </c>
    </row>
    <row r="71" spans="1:11" x14ac:dyDescent="0.2">
      <c r="A71" s="255">
        <v>18</v>
      </c>
      <c r="B71" s="255" t="s">
        <v>207</v>
      </c>
      <c r="C71" s="255" t="s">
        <v>212</v>
      </c>
      <c r="D71" s="256">
        <v>44595.645833333336</v>
      </c>
      <c r="E71" s="255">
        <v>225</v>
      </c>
      <c r="F71" s="255">
        <v>3.2290000000000001</v>
      </c>
      <c r="G71" s="255">
        <v>215</v>
      </c>
      <c r="H71" s="255">
        <v>7.7519999999999998</v>
      </c>
      <c r="I71" s="257">
        <f t="shared" si="42"/>
        <v>4.5229999999999997</v>
      </c>
      <c r="J71" s="257"/>
      <c r="K71" s="257"/>
    </row>
    <row r="72" spans="1:11" x14ac:dyDescent="0.2">
      <c r="A72" s="255">
        <v>19</v>
      </c>
      <c r="B72" s="255">
        <v>7439</v>
      </c>
      <c r="C72" s="255" t="s">
        <v>212</v>
      </c>
      <c r="D72" s="256">
        <v>44595.646527777775</v>
      </c>
      <c r="E72" s="255">
        <v>225</v>
      </c>
      <c r="F72" s="255">
        <v>2.2200000000000002</v>
      </c>
      <c r="G72" s="255">
        <v>215</v>
      </c>
      <c r="H72" s="255">
        <v>5.726</v>
      </c>
      <c r="I72" s="257">
        <f t="shared" si="42"/>
        <v>3.5059999999999998</v>
      </c>
      <c r="J72" s="258">
        <f t="shared" si="43"/>
        <v>3.5015000000000001</v>
      </c>
      <c r="K72" s="258">
        <f t="shared" ref="K72" si="52">STDEV(I72:I73)</f>
        <v>6.3639610306788549E-3</v>
      </c>
    </row>
    <row r="73" spans="1:11" x14ac:dyDescent="0.2">
      <c r="A73" s="255">
        <v>20</v>
      </c>
      <c r="B73" s="255">
        <v>7439</v>
      </c>
      <c r="C73" s="255" t="s">
        <v>212</v>
      </c>
      <c r="D73" s="256">
        <v>44595.646527777775</v>
      </c>
      <c r="E73" s="255">
        <v>225</v>
      </c>
      <c r="F73" s="255">
        <v>2.1840000000000002</v>
      </c>
      <c r="G73" s="255">
        <v>215</v>
      </c>
      <c r="H73" s="255">
        <v>5.681</v>
      </c>
      <c r="I73" s="257">
        <f t="shared" si="42"/>
        <v>3.4969999999999999</v>
      </c>
      <c r="J73" s="257"/>
      <c r="K73" s="257"/>
    </row>
    <row r="74" spans="1:11" x14ac:dyDescent="0.2">
      <c r="A74" s="255">
        <v>21</v>
      </c>
      <c r="B74" s="255">
        <v>7442</v>
      </c>
      <c r="C74" s="255" t="s">
        <v>212</v>
      </c>
      <c r="D74" s="256">
        <v>44595.647222222222</v>
      </c>
      <c r="E74" s="255">
        <v>225</v>
      </c>
      <c r="F74" s="255">
        <v>1.6830000000000001</v>
      </c>
      <c r="G74" s="255">
        <v>215</v>
      </c>
      <c r="H74" s="255">
        <v>4.4390000000000001</v>
      </c>
      <c r="I74" s="257">
        <f t="shared" si="42"/>
        <v>2.7560000000000002</v>
      </c>
      <c r="J74" s="258">
        <f t="shared" si="43"/>
        <v>2.7410000000000001</v>
      </c>
      <c r="K74" s="258">
        <f t="shared" ref="K74" si="53">STDEV(I74:I75)</f>
        <v>2.12132034355966E-2</v>
      </c>
    </row>
    <row r="75" spans="1:11" x14ac:dyDescent="0.2">
      <c r="A75" s="255">
        <v>22</v>
      </c>
      <c r="B75" s="255">
        <v>7442</v>
      </c>
      <c r="C75" s="255" t="s">
        <v>212</v>
      </c>
      <c r="D75" s="256">
        <v>44595.647222222222</v>
      </c>
      <c r="E75" s="255">
        <v>225</v>
      </c>
      <c r="F75" s="255">
        <v>1.7130000000000001</v>
      </c>
      <c r="G75" s="255">
        <v>215</v>
      </c>
      <c r="H75" s="255">
        <v>4.4390000000000001</v>
      </c>
      <c r="I75" s="257">
        <f t="shared" si="42"/>
        <v>2.726</v>
      </c>
      <c r="J75" s="257"/>
      <c r="K75" s="257"/>
    </row>
    <row r="76" spans="1:11" x14ac:dyDescent="0.2">
      <c r="A76" s="255">
        <v>23</v>
      </c>
      <c r="B76" s="255">
        <v>7443</v>
      </c>
      <c r="C76" s="255" t="s">
        <v>212</v>
      </c>
      <c r="D76" s="256">
        <v>44595.647916666669</v>
      </c>
      <c r="E76" s="255">
        <v>225</v>
      </c>
      <c r="F76" s="255">
        <v>2.0830000000000002</v>
      </c>
      <c r="G76" s="255">
        <v>215</v>
      </c>
      <c r="H76" s="255">
        <v>5.4740000000000002</v>
      </c>
      <c r="I76" s="257">
        <f t="shared" si="42"/>
        <v>3.391</v>
      </c>
      <c r="J76" s="258">
        <f t="shared" si="43"/>
        <v>3.4314999999999998</v>
      </c>
      <c r="K76" s="258">
        <f t="shared" ref="K76" si="54">STDEV(I76:I77)</f>
        <v>5.7275649276110008E-2</v>
      </c>
    </row>
    <row r="77" spans="1:11" x14ac:dyDescent="0.2">
      <c r="A77" s="255">
        <v>24</v>
      </c>
      <c r="B77" s="255">
        <v>7443</v>
      </c>
      <c r="C77" s="255" t="s">
        <v>212</v>
      </c>
      <c r="D77" s="256">
        <v>44595.647916666669</v>
      </c>
      <c r="E77" s="255">
        <v>225</v>
      </c>
      <c r="F77" s="255">
        <v>2.1070000000000002</v>
      </c>
      <c r="G77" s="255">
        <v>215</v>
      </c>
      <c r="H77" s="255">
        <v>5.5789999999999997</v>
      </c>
      <c r="I77" s="257">
        <f t="shared" si="42"/>
        <v>3.4719999999999995</v>
      </c>
      <c r="J77" s="257"/>
      <c r="K77" s="257"/>
    </row>
    <row r="78" spans="1:11" x14ac:dyDescent="0.2">
      <c r="A78" s="255">
        <v>25</v>
      </c>
      <c r="B78" s="255">
        <v>7445</v>
      </c>
      <c r="C78" s="255" t="s">
        <v>212</v>
      </c>
      <c r="D78" s="256">
        <v>44595.649305555555</v>
      </c>
      <c r="E78" s="255">
        <v>225</v>
      </c>
      <c r="F78" s="255">
        <v>1.915</v>
      </c>
      <c r="G78" s="255">
        <v>215</v>
      </c>
      <c r="H78" s="255">
        <v>4.6159999999999997</v>
      </c>
      <c r="I78" s="257">
        <f>H78-F78</f>
        <v>2.7009999999999996</v>
      </c>
      <c r="J78" s="258">
        <f t="shared" si="43"/>
        <v>2.7335000000000003</v>
      </c>
      <c r="K78" s="258">
        <f t="shared" ref="K78" si="55">STDEV(I78:I79)</f>
        <v>4.5961940777126183E-2</v>
      </c>
    </row>
    <row r="79" spans="1:11" x14ac:dyDescent="0.2">
      <c r="A79" s="255">
        <v>26</v>
      </c>
      <c r="B79" s="255">
        <v>7445</v>
      </c>
      <c r="C79" s="255" t="s">
        <v>212</v>
      </c>
      <c r="D79" s="256">
        <v>44595.649305555555</v>
      </c>
      <c r="E79" s="255">
        <v>225</v>
      </c>
      <c r="F79" s="255">
        <v>1.948</v>
      </c>
      <c r="G79" s="255">
        <v>215</v>
      </c>
      <c r="H79" s="255">
        <v>4.7140000000000004</v>
      </c>
      <c r="I79" s="257">
        <f>H79-F79</f>
        <v>2.7660000000000005</v>
      </c>
      <c r="J79" s="257"/>
      <c r="K79" s="257"/>
    </row>
    <row r="80" spans="1:11" x14ac:dyDescent="0.2">
      <c r="A80" s="255">
        <v>27</v>
      </c>
      <c r="B80" s="255">
        <v>7452</v>
      </c>
      <c r="C80" s="255" t="s">
        <v>212</v>
      </c>
      <c r="D80" s="256">
        <v>44595.65</v>
      </c>
      <c r="E80" s="255">
        <v>225</v>
      </c>
      <c r="F80" s="255">
        <v>2.323</v>
      </c>
      <c r="G80" s="255">
        <v>215</v>
      </c>
      <c r="H80" s="255">
        <v>5.9820000000000002</v>
      </c>
      <c r="I80" s="257">
        <f t="shared" si="42"/>
        <v>3.6590000000000003</v>
      </c>
      <c r="J80" s="258">
        <f t="shared" si="43"/>
        <v>3.6505000000000001</v>
      </c>
      <c r="K80" s="258">
        <f t="shared" ref="K80" si="56">STDEV(I80:I81)</f>
        <v>1.2020815280171239E-2</v>
      </c>
    </row>
    <row r="81" spans="1:11" x14ac:dyDescent="0.2">
      <c r="A81" s="255">
        <v>28</v>
      </c>
      <c r="B81" s="255">
        <v>7452</v>
      </c>
      <c r="C81" s="255" t="s">
        <v>212</v>
      </c>
      <c r="D81" s="256">
        <v>44595.650694444441</v>
      </c>
      <c r="E81" s="255">
        <v>225</v>
      </c>
      <c r="F81" s="255">
        <v>2.3639999999999999</v>
      </c>
      <c r="G81" s="255">
        <v>215</v>
      </c>
      <c r="H81" s="255">
        <v>6.0060000000000002</v>
      </c>
      <c r="I81" s="257">
        <f t="shared" si="42"/>
        <v>3.6420000000000003</v>
      </c>
      <c r="J81" s="257"/>
      <c r="K81" s="257"/>
    </row>
    <row r="82" spans="1:11" x14ac:dyDescent="0.2">
      <c r="A82" s="255">
        <v>29</v>
      </c>
      <c r="B82" s="255">
        <v>7455</v>
      </c>
      <c r="C82" s="255" t="s">
        <v>212</v>
      </c>
      <c r="D82" s="256">
        <v>44595.651388888888</v>
      </c>
      <c r="E82" s="255">
        <v>225</v>
      </c>
      <c r="F82" s="255">
        <v>2.1429999999999998</v>
      </c>
      <c r="G82" s="255">
        <v>215</v>
      </c>
      <c r="H82" s="255">
        <v>5.2939999999999996</v>
      </c>
      <c r="I82" s="257">
        <f t="shared" si="42"/>
        <v>3.1509999999999998</v>
      </c>
      <c r="J82" s="258">
        <f t="shared" si="43"/>
        <v>3.1429999999999998</v>
      </c>
      <c r="K82" s="258">
        <f t="shared" ref="K82" si="57">STDEV(I82:I83)</f>
        <v>1.1313708498984457E-2</v>
      </c>
    </row>
    <row r="83" spans="1:11" x14ac:dyDescent="0.2">
      <c r="A83" s="255">
        <v>30</v>
      </c>
      <c r="B83" s="255">
        <v>7455</v>
      </c>
      <c r="C83" s="255" t="s">
        <v>212</v>
      </c>
      <c r="D83" s="256">
        <v>44595.651388888888</v>
      </c>
      <c r="E83" s="255">
        <v>225</v>
      </c>
      <c r="F83" s="255">
        <v>2.1339999999999999</v>
      </c>
      <c r="G83" s="255">
        <v>215</v>
      </c>
      <c r="H83" s="255">
        <v>5.2690000000000001</v>
      </c>
      <c r="I83" s="257">
        <f t="shared" si="42"/>
        <v>3.1350000000000002</v>
      </c>
      <c r="J83" s="257"/>
      <c r="K83" s="257"/>
    </row>
    <row r="84" spans="1:11" x14ac:dyDescent="0.2">
      <c r="A84" s="255">
        <v>31</v>
      </c>
      <c r="B84" s="255">
        <v>7458</v>
      </c>
      <c r="C84" s="255" t="s">
        <v>212</v>
      </c>
      <c r="D84" s="256">
        <v>44595.651388888888</v>
      </c>
      <c r="E84" s="255">
        <v>225</v>
      </c>
      <c r="F84" s="255">
        <v>2.15</v>
      </c>
      <c r="G84" s="255">
        <v>215</v>
      </c>
      <c r="H84" s="255">
        <v>5.4409999999999998</v>
      </c>
      <c r="I84" s="257">
        <f t="shared" si="42"/>
        <v>3.2909999999999999</v>
      </c>
      <c r="J84" s="258">
        <f t="shared" si="43"/>
        <v>3.2770000000000001</v>
      </c>
      <c r="K84" s="258">
        <f t="shared" ref="K84" si="58">STDEV(I84:I85)</f>
        <v>1.9798989873223347E-2</v>
      </c>
    </row>
    <row r="85" spans="1:11" x14ac:dyDescent="0.2">
      <c r="A85" s="255">
        <v>32</v>
      </c>
      <c r="B85" s="255">
        <v>7458</v>
      </c>
      <c r="C85" s="255" t="s">
        <v>212</v>
      </c>
      <c r="D85" s="256">
        <v>44595.652083333334</v>
      </c>
      <c r="E85" s="255">
        <v>225</v>
      </c>
      <c r="F85" s="255">
        <v>2.13</v>
      </c>
      <c r="G85" s="255">
        <v>215</v>
      </c>
      <c r="H85" s="255">
        <v>5.3929999999999998</v>
      </c>
      <c r="I85" s="257">
        <f t="shared" si="42"/>
        <v>3.2629999999999999</v>
      </c>
      <c r="J85" s="257"/>
      <c r="K85" s="257"/>
    </row>
    <row r="86" spans="1:11" x14ac:dyDescent="0.2">
      <c r="A86" s="255">
        <v>33</v>
      </c>
      <c r="B86" s="255">
        <v>7459</v>
      </c>
      <c r="C86" s="255" t="s">
        <v>212</v>
      </c>
      <c r="D86" s="256">
        <v>44595.652083333334</v>
      </c>
      <c r="E86" s="255">
        <v>225</v>
      </c>
      <c r="F86" s="255">
        <v>2.2200000000000002</v>
      </c>
      <c r="G86" s="255">
        <v>215</v>
      </c>
      <c r="H86" s="255">
        <v>5.4690000000000003</v>
      </c>
      <c r="I86" s="257">
        <f t="shared" si="42"/>
        <v>3.2490000000000001</v>
      </c>
      <c r="J86" s="258">
        <f t="shared" si="43"/>
        <v>3.2524999999999999</v>
      </c>
      <c r="K86" s="258">
        <f t="shared" ref="K86" si="59">STDEV(I86:I87)</f>
        <v>4.9497474683056018E-3</v>
      </c>
    </row>
    <row r="87" spans="1:11" x14ac:dyDescent="0.2">
      <c r="A87" s="255">
        <v>34</v>
      </c>
      <c r="B87" s="255">
        <v>7459</v>
      </c>
      <c r="C87" s="255" t="s">
        <v>212</v>
      </c>
      <c r="D87" s="256">
        <v>44595.652083333334</v>
      </c>
      <c r="E87" s="255">
        <v>225</v>
      </c>
      <c r="F87" s="255">
        <v>2.1960000000000002</v>
      </c>
      <c r="G87" s="255">
        <v>215</v>
      </c>
      <c r="H87" s="255">
        <v>5.452</v>
      </c>
      <c r="I87" s="257">
        <f t="shared" si="42"/>
        <v>3.2559999999999998</v>
      </c>
      <c r="J87" s="257"/>
      <c r="K87" s="257"/>
    </row>
    <row r="88" spans="1:11" x14ac:dyDescent="0.2">
      <c r="A88" s="255">
        <v>35</v>
      </c>
      <c r="B88" s="255">
        <v>7464</v>
      </c>
      <c r="C88" s="255" t="s">
        <v>212</v>
      </c>
      <c r="D88" s="256">
        <v>44595.652777777781</v>
      </c>
      <c r="E88" s="255">
        <v>225</v>
      </c>
      <c r="F88" s="255">
        <v>2.33</v>
      </c>
      <c r="G88" s="255">
        <v>215</v>
      </c>
      <c r="H88" s="255">
        <v>5.7380000000000004</v>
      </c>
      <c r="I88" s="257">
        <f t="shared" si="42"/>
        <v>3.4080000000000004</v>
      </c>
      <c r="J88" s="258">
        <f t="shared" si="43"/>
        <v>3.4264999999999999</v>
      </c>
      <c r="K88" s="258">
        <f t="shared" ref="K88" si="60">STDEV(I88:I89)</f>
        <v>2.6162950903901888E-2</v>
      </c>
    </row>
    <row r="89" spans="1:11" x14ac:dyDescent="0.2">
      <c r="A89" s="255">
        <v>36</v>
      </c>
      <c r="B89" s="255">
        <v>7464</v>
      </c>
      <c r="C89" s="255" t="s">
        <v>212</v>
      </c>
      <c r="D89" s="256">
        <v>44595.652777777781</v>
      </c>
      <c r="E89" s="255">
        <v>225</v>
      </c>
      <c r="F89" s="255">
        <v>2.3290000000000002</v>
      </c>
      <c r="G89" s="255">
        <v>215</v>
      </c>
      <c r="H89" s="255">
        <v>5.774</v>
      </c>
      <c r="I89" s="257">
        <f t="shared" si="42"/>
        <v>3.4449999999999998</v>
      </c>
      <c r="J89" s="257"/>
      <c r="K89" s="257"/>
    </row>
    <row r="90" spans="1:11" x14ac:dyDescent="0.2">
      <c r="A90" s="255">
        <v>37</v>
      </c>
      <c r="B90" s="255">
        <v>7466</v>
      </c>
      <c r="C90" s="255" t="s">
        <v>212</v>
      </c>
      <c r="D90" s="256">
        <v>44595.65347222222</v>
      </c>
      <c r="E90" s="255">
        <v>225</v>
      </c>
      <c r="F90" s="255">
        <v>2.218</v>
      </c>
      <c r="G90" s="255">
        <v>215</v>
      </c>
      <c r="H90" s="255">
        <v>5.6360000000000001</v>
      </c>
      <c r="I90" s="257">
        <f t="shared" si="42"/>
        <v>3.4180000000000001</v>
      </c>
      <c r="J90" s="258">
        <f t="shared" si="43"/>
        <v>3.3959999999999999</v>
      </c>
      <c r="K90" s="258">
        <f t="shared" ref="K90" si="61">STDEV(I90:I91)</f>
        <v>3.1112698372208432E-2</v>
      </c>
    </row>
    <row r="91" spans="1:11" x14ac:dyDescent="0.2">
      <c r="A91" s="255">
        <v>38</v>
      </c>
      <c r="B91" s="255">
        <v>7466</v>
      </c>
      <c r="C91" s="255" t="s">
        <v>212</v>
      </c>
      <c r="D91" s="256">
        <v>44595.65347222222</v>
      </c>
      <c r="E91" s="255">
        <v>225</v>
      </c>
      <c r="F91" s="255">
        <v>2.2320000000000002</v>
      </c>
      <c r="G91" s="255">
        <v>215</v>
      </c>
      <c r="H91" s="255">
        <v>5.6059999999999999</v>
      </c>
      <c r="I91" s="257">
        <f t="shared" si="42"/>
        <v>3.3739999999999997</v>
      </c>
      <c r="J91" s="257"/>
      <c r="K91" s="257"/>
    </row>
    <row r="92" spans="1:11" x14ac:dyDescent="0.2">
      <c r="A92" s="255">
        <v>39</v>
      </c>
      <c r="B92" s="255">
        <v>7467</v>
      </c>
      <c r="C92" s="255" t="s">
        <v>212</v>
      </c>
      <c r="D92" s="256">
        <v>44595.654166666667</v>
      </c>
      <c r="E92" s="255">
        <v>225</v>
      </c>
      <c r="F92" s="255">
        <v>2.1640000000000001</v>
      </c>
      <c r="G92" s="255">
        <v>215</v>
      </c>
      <c r="H92" s="255">
        <v>5.2869999999999999</v>
      </c>
      <c r="I92" s="257">
        <f t="shared" si="42"/>
        <v>3.1229999999999998</v>
      </c>
      <c r="J92" s="258">
        <f t="shared" si="43"/>
        <v>3.1189999999999998</v>
      </c>
      <c r="K92" s="258">
        <f t="shared" ref="K92" si="62">STDEV(I92:I93)</f>
        <v>5.6568542494923853E-3</v>
      </c>
    </row>
    <row r="93" spans="1:11" x14ac:dyDescent="0.2">
      <c r="A93" s="255">
        <v>40</v>
      </c>
      <c r="B93" s="255">
        <v>7467</v>
      </c>
      <c r="C93" s="255" t="s">
        <v>212</v>
      </c>
      <c r="D93" s="256">
        <v>44595.654166666667</v>
      </c>
      <c r="E93" s="255">
        <v>225</v>
      </c>
      <c r="F93" s="255">
        <v>2.1659999999999999</v>
      </c>
      <c r="G93" s="255">
        <v>215</v>
      </c>
      <c r="H93" s="255">
        <v>5.2809999999999997</v>
      </c>
      <c r="I93" s="257">
        <f t="shared" si="42"/>
        <v>3.1149999999999998</v>
      </c>
      <c r="J93" s="257"/>
      <c r="K93" s="257"/>
    </row>
    <row r="94" spans="1:11" x14ac:dyDescent="0.2">
      <c r="A94" s="255">
        <v>42</v>
      </c>
      <c r="B94" s="255">
        <v>7471</v>
      </c>
      <c r="C94" s="255" t="s">
        <v>212</v>
      </c>
      <c r="D94" s="256">
        <v>44595.654861111114</v>
      </c>
      <c r="E94" s="255">
        <v>225</v>
      </c>
      <c r="F94" s="255">
        <v>1.909</v>
      </c>
      <c r="G94" s="255">
        <v>215</v>
      </c>
      <c r="H94" s="255">
        <v>4.8369999999999997</v>
      </c>
      <c r="I94" s="257">
        <f t="shared" si="42"/>
        <v>2.9279999999999999</v>
      </c>
      <c r="J94" s="258">
        <f t="shared" si="43"/>
        <v>2.931</v>
      </c>
      <c r="K94" s="258">
        <f t="shared" ref="K94" si="63">STDEV(I94:I95)</f>
        <v>4.2426406871194462E-3</v>
      </c>
    </row>
    <row r="95" spans="1:11" x14ac:dyDescent="0.2">
      <c r="A95" s="255">
        <v>43</v>
      </c>
      <c r="B95" s="255">
        <v>7471</v>
      </c>
      <c r="C95" s="255" t="s">
        <v>212</v>
      </c>
      <c r="D95" s="256">
        <v>44595.654861111114</v>
      </c>
      <c r="E95" s="255">
        <v>225</v>
      </c>
      <c r="F95" s="255">
        <v>1.9379999999999999</v>
      </c>
      <c r="G95" s="255">
        <v>215</v>
      </c>
      <c r="H95" s="255">
        <v>4.8719999999999999</v>
      </c>
      <c r="I95" s="257">
        <f t="shared" si="42"/>
        <v>2.9340000000000002</v>
      </c>
      <c r="J95" s="257"/>
      <c r="K95" s="257"/>
    </row>
    <row r="96" spans="1:11" x14ac:dyDescent="0.2">
      <c r="A96" s="255">
        <v>44</v>
      </c>
      <c r="B96" s="255">
        <v>7472</v>
      </c>
      <c r="C96" s="255" t="s">
        <v>212</v>
      </c>
      <c r="D96" s="256">
        <v>44595.655555555553</v>
      </c>
      <c r="E96" s="255">
        <v>225</v>
      </c>
      <c r="F96" s="255">
        <v>2.0369999999999999</v>
      </c>
      <c r="G96" s="255">
        <v>215</v>
      </c>
      <c r="H96" s="255">
        <v>5.1029999999999998</v>
      </c>
      <c r="I96" s="257">
        <f t="shared" si="42"/>
        <v>3.0659999999999998</v>
      </c>
      <c r="J96" s="258">
        <f t="shared" si="43"/>
        <v>3.1135000000000002</v>
      </c>
      <c r="K96" s="258">
        <f t="shared" ref="K96" si="64">STDEV(I96:I97)</f>
        <v>6.7175144212722471E-2</v>
      </c>
    </row>
    <row r="97" spans="1:11" x14ac:dyDescent="0.2">
      <c r="A97" s="255">
        <v>45</v>
      </c>
      <c r="B97" s="255">
        <v>7472</v>
      </c>
      <c r="C97" s="255" t="s">
        <v>212</v>
      </c>
      <c r="D97" s="256">
        <v>44595.655555555553</v>
      </c>
      <c r="E97" s="255">
        <v>225</v>
      </c>
      <c r="F97" s="255">
        <v>2.1619999999999999</v>
      </c>
      <c r="G97" s="255">
        <v>215</v>
      </c>
      <c r="H97" s="255">
        <v>5.3230000000000004</v>
      </c>
      <c r="I97" s="257">
        <f t="shared" si="42"/>
        <v>3.1610000000000005</v>
      </c>
      <c r="J97" s="257"/>
      <c r="K97" s="257"/>
    </row>
    <row r="98" spans="1:11" x14ac:dyDescent="0.2">
      <c r="A98" s="255">
        <v>46</v>
      </c>
      <c r="B98" s="255">
        <v>7476</v>
      </c>
      <c r="C98" s="255" t="s">
        <v>212</v>
      </c>
      <c r="D98" s="256">
        <v>44595.65625</v>
      </c>
      <c r="E98" s="255">
        <v>225</v>
      </c>
      <c r="F98" s="255">
        <v>2.4529999999999998</v>
      </c>
      <c r="G98" s="255">
        <v>215</v>
      </c>
      <c r="H98" s="255">
        <v>6.3079999999999998</v>
      </c>
      <c r="I98" s="257">
        <f t="shared" si="42"/>
        <v>3.855</v>
      </c>
      <c r="J98" s="258">
        <f t="shared" si="43"/>
        <v>3.87</v>
      </c>
      <c r="K98" s="258">
        <f t="shared" ref="K98" si="65">STDEV(I98:I99)</f>
        <v>2.12132034355966E-2</v>
      </c>
    </row>
    <row r="99" spans="1:11" x14ac:dyDescent="0.2">
      <c r="A99" s="255">
        <v>47</v>
      </c>
      <c r="B99" s="255">
        <v>7476</v>
      </c>
      <c r="C99" s="255" t="s">
        <v>212</v>
      </c>
      <c r="D99" s="256">
        <v>44595.65625</v>
      </c>
      <c r="E99" s="255">
        <v>225</v>
      </c>
      <c r="F99" s="255">
        <v>2.504</v>
      </c>
      <c r="G99" s="255">
        <v>215</v>
      </c>
      <c r="H99" s="255">
        <v>6.3890000000000002</v>
      </c>
      <c r="I99" s="257">
        <f t="shared" si="42"/>
        <v>3.8850000000000002</v>
      </c>
      <c r="J99" s="257"/>
      <c r="K99" s="257"/>
    </row>
    <row r="100" spans="1:11" x14ac:dyDescent="0.2">
      <c r="A100" s="255">
        <v>48</v>
      </c>
      <c r="B100" s="255">
        <v>7477</v>
      </c>
      <c r="C100" s="255" t="s">
        <v>212</v>
      </c>
      <c r="D100" s="256">
        <v>44595.656944444447</v>
      </c>
      <c r="E100" s="255">
        <v>225</v>
      </c>
      <c r="F100" s="255">
        <v>1.9330000000000001</v>
      </c>
      <c r="G100" s="255">
        <v>215</v>
      </c>
      <c r="H100" s="255">
        <v>4.9550000000000001</v>
      </c>
      <c r="I100" s="257">
        <f t="shared" si="42"/>
        <v>3.0220000000000002</v>
      </c>
      <c r="J100" s="258">
        <f t="shared" si="43"/>
        <v>3.0274999999999999</v>
      </c>
      <c r="K100" s="258">
        <f t="shared" ref="K100" si="66">STDEV(I100:I101)</f>
        <v>7.77817459305148E-3</v>
      </c>
    </row>
    <row r="101" spans="1:11" x14ac:dyDescent="0.2">
      <c r="A101" s="255">
        <v>49</v>
      </c>
      <c r="B101" s="255">
        <v>7477</v>
      </c>
      <c r="C101" s="255" t="s">
        <v>212</v>
      </c>
      <c r="D101" s="256">
        <v>44595.656944444447</v>
      </c>
      <c r="E101" s="255">
        <v>225</v>
      </c>
      <c r="F101" s="255">
        <v>1.9610000000000001</v>
      </c>
      <c r="G101" s="255">
        <v>215</v>
      </c>
      <c r="H101" s="255">
        <v>4.9939999999999998</v>
      </c>
      <c r="I101" s="257">
        <f t="shared" si="42"/>
        <v>3.0329999999999995</v>
      </c>
      <c r="J101" s="257"/>
      <c r="K101" s="257"/>
    </row>
    <row r="102" spans="1:11" x14ac:dyDescent="0.2">
      <c r="A102" s="255">
        <v>50</v>
      </c>
      <c r="B102" s="255" t="s">
        <v>207</v>
      </c>
      <c r="C102" s="255" t="s">
        <v>212</v>
      </c>
      <c r="D102" s="256">
        <v>44595.657638888886</v>
      </c>
      <c r="E102" s="255">
        <v>225</v>
      </c>
      <c r="F102" s="255">
        <v>3.403</v>
      </c>
      <c r="G102" s="255">
        <v>215</v>
      </c>
      <c r="H102" s="255">
        <v>8.2959999999999994</v>
      </c>
      <c r="I102" s="257">
        <f t="shared" si="42"/>
        <v>4.8929999999999989</v>
      </c>
      <c r="J102" s="258">
        <f t="shared" si="43"/>
        <v>4.8884999999999987</v>
      </c>
      <c r="K102" s="258">
        <f t="shared" ref="K102" si="67">STDEV(I102:I103)</f>
        <v>6.3639610306785409E-3</v>
      </c>
    </row>
    <row r="103" spans="1:11" x14ac:dyDescent="0.2">
      <c r="A103" s="255">
        <v>51</v>
      </c>
      <c r="B103" s="255" t="s">
        <v>207</v>
      </c>
      <c r="C103" s="255" t="s">
        <v>212</v>
      </c>
      <c r="D103" s="256">
        <v>44595.657638888886</v>
      </c>
      <c r="E103" s="255">
        <v>225</v>
      </c>
      <c r="F103" s="255">
        <v>3.4409999999999998</v>
      </c>
      <c r="G103" s="255">
        <v>215</v>
      </c>
      <c r="H103" s="255">
        <v>8.3249999999999993</v>
      </c>
      <c r="I103" s="257">
        <f t="shared" si="42"/>
        <v>4.8839999999999995</v>
      </c>
      <c r="J103" s="257"/>
      <c r="K103" s="257"/>
    </row>
  </sheetData>
  <phoneticPr fontId="0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F41949DA2A940B8D082ECAF8F142D" ma:contentTypeVersion="10" ma:contentTypeDescription="Create a new document." ma:contentTypeScope="" ma:versionID="8307ac08cfd904c2710f6220bf360f29">
  <xsd:schema xmlns:xsd="http://www.w3.org/2001/XMLSchema" xmlns:xs="http://www.w3.org/2001/XMLSchema" xmlns:p="http://schemas.microsoft.com/office/2006/metadata/properties" xmlns:ns1="http://schemas.microsoft.com/sharepoint/v3" xmlns:ns2="e9322675-4e6c-4dcb-b08b-f40420b09916" xmlns:ns3="df38bbad-0bb0-41a7-b78f-084b382b3af7" targetNamespace="http://schemas.microsoft.com/office/2006/metadata/properties" ma:root="true" ma:fieldsID="66c2dd84932bddf5f92a3351e68d6d48" ns1:_="" ns2:_="" ns3:_="">
    <xsd:import namespace="http://schemas.microsoft.com/sharepoint/v3"/>
    <xsd:import namespace="e9322675-4e6c-4dcb-b08b-f40420b09916"/>
    <xsd:import namespace="df38bbad-0bb0-41a7-b78f-084b382b3a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22675-4e6c-4dcb-b08b-f40420b099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8bbad-0bb0-41a7-b78f-084b382b3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63789A-F55D-4DA5-B927-D4D472A3EFDD}">
  <ds:schemaRefs>
    <ds:schemaRef ds:uri="e9322675-4e6c-4dcb-b08b-f40420b09916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df38bbad-0bb0-41a7-b78f-084b382b3af7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0784D78-260D-4BA9-A15F-461BF9BB25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9233F8-AC2D-4B7C-8628-F6C8AB44A2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322675-4e6c-4dcb-b08b-f40420b09916"/>
    <ds:schemaRef ds:uri="df38bbad-0bb0-41a7-b78f-084b382b3a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Data</vt:lpstr>
      <vt:lpstr>RI, nD</vt:lpstr>
      <vt:lpstr>BG, Plate 1</vt:lpstr>
      <vt:lpstr>BG, Plate 2</vt:lpstr>
      <vt:lpstr>FAN, Plate 1</vt:lpstr>
      <vt:lpstr>FAN, Plate 2</vt:lpstr>
      <vt:lpstr>SP, %</vt:lpstr>
      <vt:lpstr>Data!Print_Area</vt:lpstr>
      <vt:lpstr>'FAN, Plate 1'!Print_Area</vt:lpstr>
    </vt:vector>
  </TitlesOfParts>
  <Company>usda 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balance-122</dc:creator>
  <cp:lastModifiedBy>Walling Lab</cp:lastModifiedBy>
  <cp:lastPrinted>2011-12-16T21:22:50Z</cp:lastPrinted>
  <dcterms:created xsi:type="dcterms:W3CDTF">2010-06-16T16:03:09Z</dcterms:created>
  <dcterms:modified xsi:type="dcterms:W3CDTF">2022-03-08T15:56:13Z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0x010100B45F41949DA2A940B8D082ECAF8F142D</vt:lpwstr>
  </property>
  <property fmtid="{D5CDD505-2E9C-101B-9397-08002B2CF9AE}" pid="3" name="Order">
    <vt:r8>109200</vt:r8>
  </property>
</Properties>
</file>