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Congress Mash Extraction Data\"/>
    </mc:Choice>
  </mc:AlternateContent>
  <bookViews>
    <workbookView xWindow="-120" yWindow="-120" windowWidth="29040" windowHeight="17640" tabRatio="808"/>
  </bookViews>
  <sheets>
    <sheet name="Data" sheetId="2" r:id="rId1"/>
    <sheet name="RI, nD" sheetId="4" r:id="rId2"/>
    <sheet name="BG, Plate 1" sheetId="3" r:id="rId3"/>
    <sheet name="FAN, Plate 1" sheetId="6" r:id="rId4"/>
    <sheet name="SP, %" sheetId="8" r:id="rId5"/>
  </sheets>
  <definedNames>
    <definedName name="_xlnm.Print_Area" localSheetId="0">Data!#REF!</definedName>
    <definedName name="_xlnm.Print_Area" localSheetId="3">'FAN, Plate 1'!$A$1:$T$96</definedName>
  </definedNames>
  <calcPr calcId="162913"/>
</workbook>
</file>

<file path=xl/calcChain.xml><?xml version="1.0" encoding="utf-8"?>
<calcChain xmlns="http://schemas.openxmlformats.org/spreadsheetml/2006/main">
  <c r="I92" i="8" l="1"/>
  <c r="I91" i="8"/>
  <c r="I90" i="8"/>
  <c r="J89" i="8" s="1"/>
  <c r="K89" i="8"/>
  <c r="I89" i="8"/>
  <c r="I88" i="8"/>
  <c r="I87" i="8"/>
  <c r="I86" i="8"/>
  <c r="K84" i="8" s="1"/>
  <c r="I85" i="8"/>
  <c r="J84" i="8"/>
  <c r="I84" i="8"/>
  <c r="I83" i="8"/>
  <c r="I82" i="8"/>
  <c r="J81" i="8" s="1"/>
  <c r="K81" i="8"/>
  <c r="I81" i="8"/>
  <c r="I80" i="8"/>
  <c r="I79" i="8"/>
  <c r="I78" i="8"/>
  <c r="I77" i="8"/>
  <c r="K77" i="8" s="1"/>
  <c r="I76" i="8"/>
  <c r="I75" i="8"/>
  <c r="I74" i="8"/>
  <c r="J73" i="8" s="1"/>
  <c r="K73" i="8"/>
  <c r="I73" i="8"/>
  <c r="I72" i="8"/>
  <c r="I71" i="8"/>
  <c r="I70" i="8"/>
  <c r="I69" i="8"/>
  <c r="K69" i="8" s="1"/>
  <c r="I68" i="8"/>
  <c r="I67" i="8"/>
  <c r="K66" i="8"/>
  <c r="J66" i="8"/>
  <c r="I66" i="8"/>
  <c r="I65" i="8"/>
  <c r="I64" i="8"/>
  <c r="I63" i="8"/>
  <c r="I62" i="8"/>
  <c r="K62" i="8" s="1"/>
  <c r="I61" i="8"/>
  <c r="K58" i="8" s="1"/>
  <c r="I60" i="8"/>
  <c r="I59" i="8"/>
  <c r="J58" i="8"/>
  <c r="I58" i="8"/>
  <c r="I57" i="8"/>
  <c r="I56" i="8"/>
  <c r="I55" i="8"/>
  <c r="I54" i="8"/>
  <c r="K54" i="8" s="1"/>
  <c r="I53" i="8"/>
  <c r="I52" i="8"/>
  <c r="I51" i="8"/>
  <c r="K51" i="8" s="1"/>
  <c r="I50" i="8"/>
  <c r="I49" i="8"/>
  <c r="I48" i="8"/>
  <c r="J47" i="8"/>
  <c r="I47" i="8"/>
  <c r="K47" i="8" s="1"/>
  <c r="I46" i="8"/>
  <c r="I45" i="8"/>
  <c r="I44" i="8"/>
  <c r="I43" i="8"/>
  <c r="K43" i="8" s="1"/>
  <c r="I42" i="8"/>
  <c r="I41" i="8"/>
  <c r="I40" i="8"/>
  <c r="J39" i="8"/>
  <c r="I39" i="8"/>
  <c r="K39" i="8" s="1"/>
  <c r="I38" i="8"/>
  <c r="I37" i="8"/>
  <c r="I36" i="8"/>
  <c r="I35" i="8"/>
  <c r="K35" i="8" s="1"/>
  <c r="I34" i="8"/>
  <c r="I33" i="8"/>
  <c r="I32" i="8"/>
  <c r="J32" i="8" s="1"/>
  <c r="I31" i="8"/>
  <c r="I30" i="8"/>
  <c r="I29" i="8"/>
  <c r="I28" i="8"/>
  <c r="K28" i="8" s="1"/>
  <c r="I27" i="8"/>
  <c r="I26" i="8"/>
  <c r="I25" i="8"/>
  <c r="I24" i="8"/>
  <c r="K24" i="8" s="1"/>
  <c r="I23" i="8"/>
  <c r="I22" i="8"/>
  <c r="I21" i="8"/>
  <c r="I20" i="8"/>
  <c r="K20" i="8" s="1"/>
  <c r="I19" i="8"/>
  <c r="I18" i="8"/>
  <c r="I17" i="8"/>
  <c r="I16" i="8"/>
  <c r="J16" i="8" s="1"/>
  <c r="I15" i="8"/>
  <c r="K14" i="8"/>
  <c r="J14" i="8"/>
  <c r="I14" i="8"/>
  <c r="I13" i="8"/>
  <c r="I12" i="8"/>
  <c r="I11" i="8"/>
  <c r="I10" i="8"/>
  <c r="K10" i="8" s="1"/>
  <c r="I9" i="8"/>
  <c r="I8" i="8"/>
  <c r="I7" i="8"/>
  <c r="J7" i="8" s="1"/>
  <c r="I6" i="8"/>
  <c r="I5" i="8"/>
  <c r="I4" i="8"/>
  <c r="J3" i="8" s="1"/>
  <c r="K3" i="8"/>
  <c r="I3" i="8"/>
  <c r="I2" i="8"/>
  <c r="J69" i="8" l="1"/>
  <c r="J77" i="8"/>
  <c r="K7" i="8"/>
  <c r="J54" i="8"/>
  <c r="J62" i="8"/>
  <c r="J24" i="8"/>
  <c r="K16" i="8"/>
  <c r="K32" i="8"/>
  <c r="J10" i="8"/>
  <c r="J51" i="8"/>
  <c r="J35" i="8"/>
  <c r="J43" i="8"/>
  <c r="J20" i="8"/>
  <c r="J28" i="8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7" i="4"/>
  <c r="E87" i="6" l="1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86" i="6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89" i="3"/>
  <c r="E18" i="4" l="1"/>
  <c r="L18" i="4" s="1"/>
  <c r="F18" i="4"/>
  <c r="M18" i="4" s="1"/>
  <c r="E19" i="4"/>
  <c r="L19" i="4" s="1"/>
  <c r="F19" i="4"/>
  <c r="M19" i="4" s="1"/>
  <c r="E20" i="4"/>
  <c r="F20" i="4"/>
  <c r="M20" i="4" s="1"/>
  <c r="E21" i="4"/>
  <c r="L21" i="4" s="1"/>
  <c r="F21" i="4"/>
  <c r="M21" i="4" s="1"/>
  <c r="E22" i="4"/>
  <c r="F22" i="4"/>
  <c r="M22" i="4" s="1"/>
  <c r="E23" i="4"/>
  <c r="L23" i="4" s="1"/>
  <c r="F23" i="4"/>
  <c r="M23" i="4" s="1"/>
  <c r="E24" i="4"/>
  <c r="F24" i="4"/>
  <c r="M24" i="4" s="1"/>
  <c r="E25" i="4"/>
  <c r="G25" i="4" s="1"/>
  <c r="F25" i="4"/>
  <c r="E26" i="4"/>
  <c r="L26" i="4" s="1"/>
  <c r="F26" i="4"/>
  <c r="M26" i="4" s="1"/>
  <c r="E27" i="4"/>
  <c r="L27" i="4" s="1"/>
  <c r="F27" i="4"/>
  <c r="E28" i="4"/>
  <c r="F28" i="4"/>
  <c r="M28" i="4" s="1"/>
  <c r="E29" i="4"/>
  <c r="G29" i="4" s="1"/>
  <c r="F29" i="4"/>
  <c r="M29" i="4" s="1"/>
  <c r="E30" i="4"/>
  <c r="L30" i="4" s="1"/>
  <c r="F30" i="4"/>
  <c r="M30" i="4" s="1"/>
  <c r="E31" i="4"/>
  <c r="L31" i="4" s="1"/>
  <c r="F31" i="4"/>
  <c r="M31" i="4" s="1"/>
  <c r="E32" i="4"/>
  <c r="F32" i="4"/>
  <c r="E33" i="4"/>
  <c r="L33" i="4" s="1"/>
  <c r="F33" i="4"/>
  <c r="E34" i="4"/>
  <c r="F34" i="4"/>
  <c r="M34" i="4" s="1"/>
  <c r="E35" i="4"/>
  <c r="L35" i="4" s="1"/>
  <c r="F35" i="4"/>
  <c r="M35" i="4" s="1"/>
  <c r="E36" i="4"/>
  <c r="F36" i="4"/>
  <c r="M36" i="4" s="1"/>
  <c r="E37" i="4"/>
  <c r="L37" i="4" s="1"/>
  <c r="F37" i="4"/>
  <c r="M37" i="4" s="1"/>
  <c r="E38" i="4"/>
  <c r="F38" i="4"/>
  <c r="M38" i="4" s="1"/>
  <c r="O38" i="4" s="1"/>
  <c r="E39" i="4"/>
  <c r="L39" i="4" s="1"/>
  <c r="F39" i="4"/>
  <c r="M39" i="4" s="1"/>
  <c r="E40" i="4"/>
  <c r="L40" i="4" s="1"/>
  <c r="F40" i="4"/>
  <c r="M40" i="4" s="1"/>
  <c r="E41" i="4"/>
  <c r="L41" i="4" s="1"/>
  <c r="F41" i="4"/>
  <c r="M41" i="4" s="1"/>
  <c r="E42" i="4"/>
  <c r="G42" i="4" s="1"/>
  <c r="F42" i="4"/>
  <c r="M42" i="4" s="1"/>
  <c r="E43" i="4"/>
  <c r="G43" i="4" s="1"/>
  <c r="F43" i="4"/>
  <c r="E44" i="4"/>
  <c r="F44" i="4"/>
  <c r="E45" i="4"/>
  <c r="L45" i="4" s="1"/>
  <c r="F45" i="4"/>
  <c r="M45" i="4" s="1"/>
  <c r="E46" i="4"/>
  <c r="F46" i="4"/>
  <c r="M46" i="4" s="1"/>
  <c r="E47" i="4"/>
  <c r="F47" i="4"/>
  <c r="M47" i="4" s="1"/>
  <c r="E48" i="4"/>
  <c r="F48" i="4"/>
  <c r="M48" i="4" s="1"/>
  <c r="E49" i="4"/>
  <c r="F49" i="4"/>
  <c r="M49" i="4" s="1"/>
  <c r="E50" i="4"/>
  <c r="F50" i="4"/>
  <c r="E51" i="4"/>
  <c r="L51" i="4" s="1"/>
  <c r="F51" i="4"/>
  <c r="E52" i="4"/>
  <c r="L52" i="4" s="1"/>
  <c r="F52" i="4"/>
  <c r="E53" i="4"/>
  <c r="L53" i="4" s="1"/>
  <c r="F53" i="4"/>
  <c r="M53" i="4" s="1"/>
  <c r="E54" i="4"/>
  <c r="L54" i="4" s="1"/>
  <c r="F54" i="4"/>
  <c r="M54" i="4" s="1"/>
  <c r="E55" i="4"/>
  <c r="F55" i="4"/>
  <c r="M55" i="4" s="1"/>
  <c r="E56" i="4"/>
  <c r="F56" i="4"/>
  <c r="M56" i="4" s="1"/>
  <c r="E57" i="4"/>
  <c r="L57" i="4" s="1"/>
  <c r="F57" i="4"/>
  <c r="E58" i="4"/>
  <c r="F58" i="4"/>
  <c r="M58" i="4" s="1"/>
  <c r="E59" i="4"/>
  <c r="L59" i="4" s="1"/>
  <c r="F59" i="4"/>
  <c r="M59" i="4" s="1"/>
  <c r="E60" i="4"/>
  <c r="F60" i="4"/>
  <c r="M60" i="4" s="1"/>
  <c r="E61" i="4"/>
  <c r="L61" i="4" s="1"/>
  <c r="F61" i="4"/>
  <c r="E62" i="4"/>
  <c r="F62" i="4"/>
  <c r="M62" i="4" s="1"/>
  <c r="E63" i="4"/>
  <c r="F63" i="4"/>
  <c r="M63" i="4" s="1"/>
  <c r="E64" i="4"/>
  <c r="F64" i="4"/>
  <c r="M65" i="4"/>
  <c r="M70" i="4"/>
  <c r="L71" i="4"/>
  <c r="M71" i="4"/>
  <c r="M73" i="4"/>
  <c r="L75" i="4"/>
  <c r="M75" i="4"/>
  <c r="L77" i="4"/>
  <c r="M77" i="4"/>
  <c r="M83" i="4"/>
  <c r="L84" i="4"/>
  <c r="M85" i="4"/>
  <c r="L89" i="4"/>
  <c r="M89" i="4"/>
  <c r="L92" i="4"/>
  <c r="L93" i="4"/>
  <c r="L95" i="4"/>
  <c r="M95" i="4"/>
  <c r="L96" i="4"/>
  <c r="L107" i="4"/>
  <c r="G20" i="4"/>
  <c r="H20" i="4"/>
  <c r="G26" i="4"/>
  <c r="H26" i="4"/>
  <c r="G32" i="4"/>
  <c r="H32" i="4"/>
  <c r="G33" i="4"/>
  <c r="G38" i="4"/>
  <c r="G44" i="4"/>
  <c r="H44" i="4"/>
  <c r="G50" i="4"/>
  <c r="H54" i="4"/>
  <c r="G56" i="4"/>
  <c r="H56" i="4"/>
  <c r="H62" i="4"/>
  <c r="L20" i="4"/>
  <c r="M25" i="4"/>
  <c r="L32" i="4"/>
  <c r="M32" i="4"/>
  <c r="M33" i="4"/>
  <c r="L38" i="4"/>
  <c r="M43" i="4"/>
  <c r="L44" i="4"/>
  <c r="M44" i="4"/>
  <c r="L50" i="4"/>
  <c r="M50" i="4"/>
  <c r="L56" i="4"/>
  <c r="M57" i="4"/>
  <c r="L62" i="4"/>
  <c r="L63" i="4"/>
  <c r="L64" i="4"/>
  <c r="L66" i="4"/>
  <c r="M66" i="4"/>
  <c r="L67" i="4"/>
  <c r="M67" i="4"/>
  <c r="N67" i="4" s="1"/>
  <c r="O67" i="4"/>
  <c r="L68" i="4"/>
  <c r="M68" i="4"/>
  <c r="N68" i="4" s="1"/>
  <c r="L69" i="4"/>
  <c r="N69" i="4" s="1"/>
  <c r="M69" i="4"/>
  <c r="L70" i="4"/>
  <c r="M72" i="4"/>
  <c r="L73" i="4"/>
  <c r="L74" i="4"/>
  <c r="O74" i="4" s="1"/>
  <c r="M74" i="4"/>
  <c r="L76" i="4"/>
  <c r="M76" i="4"/>
  <c r="M78" i="4"/>
  <c r="L79" i="4"/>
  <c r="L80" i="4"/>
  <c r="M80" i="4"/>
  <c r="L81" i="4"/>
  <c r="L82" i="4"/>
  <c r="M82" i="4"/>
  <c r="M84" i="4"/>
  <c r="L85" i="4"/>
  <c r="L86" i="4"/>
  <c r="M86" i="4"/>
  <c r="O86" i="4" s="1"/>
  <c r="L87" i="4"/>
  <c r="M87" i="4"/>
  <c r="L88" i="4"/>
  <c r="M90" i="4"/>
  <c r="L91" i="4"/>
  <c r="M92" i="4"/>
  <c r="M93" i="4"/>
  <c r="M96" i="4"/>
  <c r="L97" i="4"/>
  <c r="M97" i="4"/>
  <c r="O97" i="4"/>
  <c r="L98" i="4"/>
  <c r="N98" i="4" s="1"/>
  <c r="M98" i="4"/>
  <c r="L99" i="4"/>
  <c r="M99" i="4"/>
  <c r="L100" i="4"/>
  <c r="O100" i="4" s="1"/>
  <c r="M100" i="4"/>
  <c r="N100" i="4" s="1"/>
  <c r="M101" i="4"/>
  <c r="L102" i="4"/>
  <c r="M102" i="4"/>
  <c r="L103" i="4"/>
  <c r="M103" i="4"/>
  <c r="N103" i="4" s="1"/>
  <c r="O103" i="4"/>
  <c r="L104" i="4"/>
  <c r="M104" i="4"/>
  <c r="O104" i="4"/>
  <c r="L105" i="4"/>
  <c r="M105" i="4"/>
  <c r="L106" i="4"/>
  <c r="N106" i="4" s="1"/>
  <c r="M106" i="4"/>
  <c r="O106" i="4" s="1"/>
  <c r="M107" i="4"/>
  <c r="L108" i="4"/>
  <c r="M108" i="4"/>
  <c r="L109" i="4"/>
  <c r="M109" i="4"/>
  <c r="L110" i="4"/>
  <c r="M110" i="4"/>
  <c r="N110" i="4" s="1"/>
  <c r="O110" i="4"/>
  <c r="L111" i="4"/>
  <c r="M111" i="4"/>
  <c r="L112" i="4"/>
  <c r="N112" i="4" s="1"/>
  <c r="M112" i="4"/>
  <c r="F17" i="4"/>
  <c r="G17" i="4" s="1"/>
  <c r="E17" i="4"/>
  <c r="L17" i="4" s="1"/>
  <c r="O32" i="4" l="1"/>
  <c r="N32" i="4"/>
  <c r="M17" i="4"/>
  <c r="L43" i="4"/>
  <c r="O43" i="4" s="1"/>
  <c r="L42" i="4"/>
  <c r="N42" i="4" s="1"/>
  <c r="H43" i="4"/>
  <c r="G64" i="4"/>
  <c r="H52" i="4"/>
  <c r="N50" i="4"/>
  <c r="N38" i="4"/>
  <c r="L25" i="4"/>
  <c r="O25" i="4" s="1"/>
  <c r="H42" i="4"/>
  <c r="H18" i="4"/>
  <c r="G51" i="4"/>
  <c r="G27" i="4"/>
  <c r="H17" i="4"/>
  <c r="G18" i="4"/>
  <c r="H39" i="4"/>
  <c r="H50" i="4"/>
  <c r="H38" i="4"/>
  <c r="G39" i="4"/>
  <c r="G61" i="4"/>
  <c r="H63" i="4"/>
  <c r="G63" i="4"/>
  <c r="H61" i="4"/>
  <c r="M61" i="4"/>
  <c r="O61" i="4" s="1"/>
  <c r="G58" i="4"/>
  <c r="G57" i="4"/>
  <c r="G55" i="4"/>
  <c r="M52" i="4"/>
  <c r="O52" i="4" s="1"/>
  <c r="N52" i="4"/>
  <c r="O50" i="4"/>
  <c r="G48" i="4"/>
  <c r="N44" i="4"/>
  <c r="N37" i="4"/>
  <c r="G36" i="4"/>
  <c r="M27" i="4"/>
  <c r="N27" i="4" s="1"/>
  <c r="G22" i="4"/>
  <c r="H55" i="4"/>
  <c r="G52" i="4"/>
  <c r="L36" i="4"/>
  <c r="N36" i="4" s="1"/>
  <c r="H36" i="4"/>
  <c r="H33" i="4"/>
  <c r="G31" i="4"/>
  <c r="H27" i="4"/>
  <c r="H25" i="4"/>
  <c r="N20" i="4"/>
  <c r="N104" i="4"/>
  <c r="N87" i="4"/>
  <c r="O112" i="4"/>
  <c r="N97" i="4"/>
  <c r="N80" i="4"/>
  <c r="N109" i="4"/>
  <c r="N105" i="4"/>
  <c r="M94" i="4"/>
  <c r="O92" i="4"/>
  <c r="M91" i="4"/>
  <c r="N91" i="4" s="1"/>
  <c r="M88" i="4"/>
  <c r="O88" i="4" s="1"/>
  <c r="N88" i="4"/>
  <c r="O85" i="4"/>
  <c r="O82" i="4"/>
  <c r="M81" i="4"/>
  <c r="N81" i="4" s="1"/>
  <c r="M79" i="4"/>
  <c r="O79" i="4" s="1"/>
  <c r="N76" i="4"/>
  <c r="N73" i="4"/>
  <c r="N70" i="4"/>
  <c r="O68" i="4"/>
  <c r="M64" i="4"/>
  <c r="O64" i="4" s="1"/>
  <c r="H64" i="4"/>
  <c r="G62" i="4"/>
  <c r="N62" i="4"/>
  <c r="G60" i="4"/>
  <c r="O56" i="4"/>
  <c r="M51" i="4"/>
  <c r="N51" i="4" s="1"/>
  <c r="H51" i="4"/>
  <c r="G49" i="4"/>
  <c r="G47" i="4"/>
  <c r="G46" i="4"/>
  <c r="H45" i="4"/>
  <c r="O40" i="4"/>
  <c r="H40" i="4"/>
  <c r="G40" i="4"/>
  <c r="G37" i="4"/>
  <c r="G34" i="4"/>
  <c r="N33" i="4"/>
  <c r="O31" i="4"/>
  <c r="G30" i="4"/>
  <c r="H30" i="4"/>
  <c r="G28" i="4"/>
  <c r="N26" i="4"/>
  <c r="G24" i="4"/>
  <c r="G21" i="4"/>
  <c r="O20" i="4"/>
  <c r="N19" i="4"/>
  <c r="L94" i="4"/>
  <c r="N92" i="4"/>
  <c r="L90" i="4"/>
  <c r="O90" i="4" s="1"/>
  <c r="N86" i="4"/>
  <c r="N85" i="4"/>
  <c r="N82" i="4"/>
  <c r="L78" i="4"/>
  <c r="O78" i="4" s="1"/>
  <c r="O76" i="4"/>
  <c r="N74" i="4"/>
  <c r="L72" i="4"/>
  <c r="O70" i="4"/>
  <c r="N64" i="4"/>
  <c r="N61" i="4"/>
  <c r="L60" i="4"/>
  <c r="N60" i="4" s="1"/>
  <c r="H60" i="4"/>
  <c r="L58" i="4"/>
  <c r="H58" i="4"/>
  <c r="H57" i="4"/>
  <c r="N56" i="4"/>
  <c r="L55" i="4"/>
  <c r="N55" i="4" s="1"/>
  <c r="G54" i="4"/>
  <c r="L49" i="4"/>
  <c r="O49" i="4" s="1"/>
  <c r="H49" i="4"/>
  <c r="L48" i="4"/>
  <c r="O48" i="4" s="1"/>
  <c r="H48" i="4"/>
  <c r="L46" i="4"/>
  <c r="N46" i="4"/>
  <c r="H46" i="4"/>
  <c r="G45" i="4"/>
  <c r="N43" i="4"/>
  <c r="N40" i="4"/>
  <c r="H37" i="4"/>
  <c r="L34" i="4"/>
  <c r="N34" i="4" s="1"/>
  <c r="H34" i="4"/>
  <c r="H31" i="4"/>
  <c r="N31" i="4"/>
  <c r="L28" i="4"/>
  <c r="N28" i="4" s="1"/>
  <c r="H28" i="4"/>
  <c r="L24" i="4"/>
  <c r="N24" i="4" s="1"/>
  <c r="H24" i="4"/>
  <c r="L22" i="4"/>
  <c r="H22" i="4"/>
  <c r="H21" i="4"/>
  <c r="H19" i="4"/>
  <c r="G19" i="4"/>
  <c r="N35" i="4"/>
  <c r="O35" i="4"/>
  <c r="N53" i="4"/>
  <c r="O53" i="4"/>
  <c r="N95" i="4"/>
  <c r="O95" i="4"/>
  <c r="N71" i="4"/>
  <c r="O71" i="4"/>
  <c r="N59" i="4"/>
  <c r="O59" i="4"/>
  <c r="O107" i="4"/>
  <c r="N107" i="4"/>
  <c r="O89" i="4"/>
  <c r="N89" i="4"/>
  <c r="N41" i="4"/>
  <c r="O41" i="4"/>
  <c r="N77" i="4"/>
  <c r="O77" i="4"/>
  <c r="N23" i="4"/>
  <c r="O23" i="4"/>
  <c r="H59" i="4"/>
  <c r="H53" i="4"/>
  <c r="H47" i="4"/>
  <c r="H41" i="4"/>
  <c r="H35" i="4"/>
  <c r="H29" i="4"/>
  <c r="H23" i="4"/>
  <c r="N108" i="4"/>
  <c r="L101" i="4"/>
  <c r="N90" i="4"/>
  <c r="L83" i="4"/>
  <c r="N72" i="4"/>
  <c r="L65" i="4"/>
  <c r="N54" i="4"/>
  <c r="L47" i="4"/>
  <c r="L29" i="4"/>
  <c r="N18" i="4"/>
  <c r="G59" i="4"/>
  <c r="G53" i="4"/>
  <c r="G41" i="4"/>
  <c r="G35" i="4"/>
  <c r="G23" i="4"/>
  <c r="O46" i="4"/>
  <c r="O28" i="4"/>
  <c r="N93" i="4"/>
  <c r="N75" i="4"/>
  <c r="N57" i="4"/>
  <c r="N39" i="4"/>
  <c r="N21" i="4"/>
  <c r="N96" i="4"/>
  <c r="N78" i="4"/>
  <c r="N99" i="4"/>
  <c r="N63" i="4"/>
  <c r="N45" i="4"/>
  <c r="N111" i="4"/>
  <c r="O109" i="4"/>
  <c r="O91" i="4"/>
  <c r="O73" i="4"/>
  <c r="O62" i="4"/>
  <c r="O44" i="4"/>
  <c r="O37" i="4"/>
  <c r="O26" i="4"/>
  <c r="O19" i="4"/>
  <c r="O98" i="4"/>
  <c r="O80" i="4"/>
  <c r="N102" i="4"/>
  <c r="N84" i="4"/>
  <c r="N66" i="4"/>
  <c r="N30" i="4"/>
  <c r="O111" i="4"/>
  <c r="O108" i="4"/>
  <c r="O105" i="4"/>
  <c r="O102" i="4"/>
  <c r="O99" i="4"/>
  <c r="O96" i="4"/>
  <c r="O93" i="4"/>
  <c r="O87" i="4"/>
  <c r="O84" i="4"/>
  <c r="O75" i="4"/>
  <c r="O72" i="4"/>
  <c r="O69" i="4"/>
  <c r="O66" i="4"/>
  <c r="O63" i="4"/>
  <c r="O57" i="4"/>
  <c r="O54" i="4"/>
  <c r="O45" i="4"/>
  <c r="O39" i="4"/>
  <c r="O36" i="4"/>
  <c r="O33" i="4"/>
  <c r="O30" i="4"/>
  <c r="O21" i="4"/>
  <c r="O1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N25" i="4" l="1"/>
  <c r="G17" i="2" s="1"/>
  <c r="O42" i="4"/>
  <c r="O51" i="4"/>
  <c r="O27" i="4"/>
  <c r="N79" i="4"/>
  <c r="O81" i="4"/>
  <c r="O94" i="4"/>
  <c r="N94" i="4"/>
  <c r="O60" i="4"/>
  <c r="O58" i="4"/>
  <c r="N58" i="4"/>
  <c r="O55" i="4"/>
  <c r="N49" i="4"/>
  <c r="N48" i="4"/>
  <c r="O34" i="4"/>
  <c r="O24" i="4"/>
  <c r="N22" i="4"/>
  <c r="G14" i="2" s="1"/>
  <c r="O22" i="4"/>
  <c r="N47" i="4"/>
  <c r="O47" i="4"/>
  <c r="N65" i="4"/>
  <c r="O65" i="4"/>
  <c r="N29" i="4"/>
  <c r="G21" i="2" s="1"/>
  <c r="O29" i="4"/>
  <c r="N83" i="4"/>
  <c r="O83" i="4"/>
  <c r="O101" i="4"/>
  <c r="N101" i="4"/>
  <c r="G10" i="2"/>
  <c r="G11" i="2"/>
  <c r="G12" i="2"/>
  <c r="G13" i="2"/>
  <c r="G15" i="2"/>
  <c r="G16" i="2"/>
  <c r="G18" i="2"/>
  <c r="G19" i="2"/>
  <c r="G20" i="2"/>
  <c r="G22" i="2"/>
  <c r="G23" i="2"/>
  <c r="G24" i="2"/>
  <c r="G25" i="2"/>
  <c r="G26" i="2"/>
  <c r="G27" i="2"/>
  <c r="G28" i="2"/>
  <c r="G29" i="2"/>
  <c r="G30" i="2"/>
  <c r="G31" i="2"/>
  <c r="K88" i="4" l="1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40" i="4" l="1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N17" i="4" l="1"/>
  <c r="G9" i="2" s="1"/>
  <c r="O17" i="4"/>
  <c r="O20" i="6" l="1"/>
  <c r="N20" i="6"/>
  <c r="L20" i="6"/>
  <c r="K20" i="6"/>
  <c r="I20" i="6"/>
  <c r="H20" i="6"/>
  <c r="O19" i="6"/>
  <c r="N19" i="6"/>
  <c r="L19" i="6"/>
  <c r="K19" i="6"/>
  <c r="I19" i="6"/>
  <c r="H19" i="6"/>
  <c r="O18" i="6"/>
  <c r="N18" i="6"/>
  <c r="L18" i="6"/>
  <c r="K18" i="6"/>
  <c r="I18" i="6"/>
  <c r="H18" i="6"/>
  <c r="O17" i="6"/>
  <c r="N17" i="6"/>
  <c r="L17" i="6"/>
  <c r="K17" i="6"/>
  <c r="I17" i="6"/>
  <c r="H17" i="6"/>
  <c r="O16" i="6"/>
  <c r="N16" i="6"/>
  <c r="L16" i="6"/>
  <c r="K16" i="6"/>
  <c r="I16" i="6"/>
  <c r="H16" i="6"/>
  <c r="O15" i="6"/>
  <c r="N15" i="6"/>
  <c r="L15" i="6"/>
  <c r="K15" i="6"/>
  <c r="I15" i="6"/>
  <c r="H15" i="6"/>
  <c r="O14" i="6"/>
  <c r="N14" i="6"/>
  <c r="L14" i="6"/>
  <c r="K14" i="6"/>
  <c r="I14" i="6"/>
  <c r="H14" i="6"/>
  <c r="O13" i="6"/>
  <c r="N13" i="6"/>
  <c r="L13" i="6"/>
  <c r="K13" i="6"/>
  <c r="I13" i="6"/>
  <c r="H13" i="6"/>
  <c r="L47" i="6" l="1"/>
  <c r="L60" i="6" s="1"/>
  <c r="L46" i="6"/>
  <c r="L59" i="6" s="1"/>
  <c r="L45" i="6"/>
  <c r="L58" i="6" s="1"/>
  <c r="L44" i="6"/>
  <c r="L57" i="6" s="1"/>
  <c r="L43" i="6"/>
  <c r="L56" i="6" s="1"/>
  <c r="L42" i="6"/>
  <c r="L55" i="6" s="1"/>
  <c r="L41" i="6"/>
  <c r="L54" i="6" s="1"/>
  <c r="L40" i="6"/>
  <c r="L53" i="6" s="1"/>
  <c r="I47" i="6"/>
  <c r="I60" i="6" s="1"/>
  <c r="I46" i="6"/>
  <c r="I59" i="6" s="1"/>
  <c r="I45" i="6"/>
  <c r="I58" i="6" s="1"/>
  <c r="I44" i="6"/>
  <c r="I57" i="6" s="1"/>
  <c r="I43" i="6"/>
  <c r="I56" i="6" s="1"/>
  <c r="I42" i="6"/>
  <c r="I55" i="6" s="1"/>
  <c r="I41" i="6"/>
  <c r="I54" i="6" s="1"/>
  <c r="I40" i="6"/>
  <c r="I53" i="6" s="1"/>
  <c r="F41" i="6"/>
  <c r="F54" i="6" s="1"/>
  <c r="F42" i="6"/>
  <c r="F55" i="6" s="1"/>
  <c r="F43" i="6"/>
  <c r="F56" i="6" s="1"/>
  <c r="F44" i="6"/>
  <c r="F57" i="6" s="1"/>
  <c r="F45" i="6"/>
  <c r="F58" i="6" s="1"/>
  <c r="F46" i="6"/>
  <c r="F59" i="6" s="1"/>
  <c r="F47" i="6"/>
  <c r="F60" i="6" s="1"/>
  <c r="F40" i="6"/>
  <c r="F53" i="6" s="1"/>
  <c r="L50" i="3"/>
  <c r="L63" i="3" s="1"/>
  <c r="L49" i="3"/>
  <c r="L62" i="3" s="1"/>
  <c r="L48" i="3"/>
  <c r="L61" i="3" s="1"/>
  <c r="L47" i="3"/>
  <c r="L60" i="3" s="1"/>
  <c r="L46" i="3"/>
  <c r="L59" i="3" s="1"/>
  <c r="L45" i="3"/>
  <c r="L58" i="3" s="1"/>
  <c r="L44" i="3"/>
  <c r="L57" i="3" s="1"/>
  <c r="L43" i="3"/>
  <c r="L56" i="3" s="1"/>
  <c r="I50" i="3"/>
  <c r="I63" i="3" s="1"/>
  <c r="I49" i="3"/>
  <c r="I62" i="3" s="1"/>
  <c r="I48" i="3"/>
  <c r="I61" i="3" s="1"/>
  <c r="I47" i="3"/>
  <c r="I60" i="3" s="1"/>
  <c r="I46" i="3"/>
  <c r="I59" i="3" s="1"/>
  <c r="I45" i="3"/>
  <c r="I58" i="3" s="1"/>
  <c r="I44" i="3"/>
  <c r="I57" i="3" s="1"/>
  <c r="I43" i="3"/>
  <c r="I56" i="3" s="1"/>
  <c r="F44" i="3"/>
  <c r="F57" i="3" s="1"/>
  <c r="F45" i="3"/>
  <c r="F58" i="3" s="1"/>
  <c r="F46" i="3"/>
  <c r="F59" i="3" s="1"/>
  <c r="F47" i="3"/>
  <c r="F60" i="3" s="1"/>
  <c r="F48" i="3"/>
  <c r="F61" i="3" s="1"/>
  <c r="F49" i="3"/>
  <c r="F62" i="3" s="1"/>
  <c r="F50" i="3"/>
  <c r="F63" i="3" s="1"/>
  <c r="F43" i="3"/>
  <c r="F56" i="3" s="1"/>
  <c r="E43" i="3" l="1"/>
  <c r="D43" i="3"/>
  <c r="D56" i="3" s="1"/>
  <c r="C89" i="3" s="1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N40" i="6"/>
  <c r="M40" i="6"/>
  <c r="K40" i="6"/>
  <c r="J40" i="6"/>
  <c r="H40" i="6"/>
  <c r="G40" i="6"/>
  <c r="D41" i="6"/>
  <c r="E41" i="6"/>
  <c r="D42" i="6"/>
  <c r="E42" i="6"/>
  <c r="D43" i="6"/>
  <c r="E43" i="6"/>
  <c r="D44" i="6"/>
  <c r="E44" i="6"/>
  <c r="E40" i="6"/>
  <c r="D40" i="6"/>
  <c r="D53" i="6" s="1"/>
  <c r="D44" i="3"/>
  <c r="E44" i="3"/>
  <c r="D45" i="3"/>
  <c r="E45" i="3"/>
  <c r="D46" i="3"/>
  <c r="E46" i="3"/>
  <c r="D47" i="3"/>
  <c r="E47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N43" i="3"/>
  <c r="M43" i="3"/>
  <c r="K43" i="3"/>
  <c r="J43" i="3"/>
  <c r="G43" i="3"/>
  <c r="H43" i="3"/>
  <c r="O21" i="3"/>
  <c r="N21" i="3"/>
  <c r="L21" i="3"/>
  <c r="K21" i="3"/>
  <c r="I21" i="3"/>
  <c r="H21" i="3"/>
  <c r="O20" i="3"/>
  <c r="N20" i="3"/>
  <c r="L20" i="3"/>
  <c r="K20" i="3"/>
  <c r="I20" i="3"/>
  <c r="H20" i="3"/>
  <c r="O19" i="3"/>
  <c r="N19" i="3"/>
  <c r="L19" i="3"/>
  <c r="K19" i="3"/>
  <c r="I19" i="3"/>
  <c r="H19" i="3"/>
  <c r="O18" i="3"/>
  <c r="N18" i="3"/>
  <c r="L18" i="3"/>
  <c r="K18" i="3"/>
  <c r="I18" i="3"/>
  <c r="H18" i="3"/>
  <c r="O17" i="3"/>
  <c r="N17" i="3"/>
  <c r="L17" i="3"/>
  <c r="K17" i="3"/>
  <c r="I17" i="3"/>
  <c r="H17" i="3"/>
  <c r="O16" i="3"/>
  <c r="N16" i="3"/>
  <c r="L16" i="3"/>
  <c r="K16" i="3"/>
  <c r="I16" i="3"/>
  <c r="H16" i="3"/>
  <c r="O15" i="3"/>
  <c r="N15" i="3"/>
  <c r="L15" i="3"/>
  <c r="K15" i="3"/>
  <c r="I15" i="3"/>
  <c r="H15" i="3"/>
  <c r="O14" i="3"/>
  <c r="N14" i="3"/>
  <c r="L14" i="3"/>
  <c r="K14" i="3"/>
  <c r="I14" i="3"/>
  <c r="H14" i="3"/>
  <c r="G59" i="3" l="1"/>
  <c r="G92" i="3" s="1"/>
  <c r="H12" i="2" s="1"/>
  <c r="J60" i="3"/>
  <c r="G101" i="3" s="1"/>
  <c r="H21" i="2" s="1"/>
  <c r="M61" i="3"/>
  <c r="G110" i="3" s="1"/>
  <c r="H30" i="2" s="1"/>
  <c r="G59" i="6"/>
  <c r="G92" i="6" s="1"/>
  <c r="I15" i="2" s="1"/>
  <c r="D54" i="6"/>
  <c r="C87" i="6" s="1"/>
  <c r="G53" i="6"/>
  <c r="G86" i="6" s="1"/>
  <c r="I9" i="2" s="1"/>
  <c r="G63" i="3"/>
  <c r="G96" i="3" s="1"/>
  <c r="H16" i="2" s="1"/>
  <c r="G57" i="3"/>
  <c r="G90" i="3" s="1"/>
  <c r="H10" i="2" s="1"/>
  <c r="J58" i="3"/>
  <c r="G99" i="3" s="1"/>
  <c r="H19" i="2" s="1"/>
  <c r="M59" i="3"/>
  <c r="G108" i="3" s="1"/>
  <c r="H28" i="2" s="1"/>
  <c r="J59" i="3"/>
  <c r="G100" i="3" s="1"/>
  <c r="H20" i="2" s="1"/>
  <c r="J63" i="3"/>
  <c r="G104" i="3" s="1"/>
  <c r="H24" i="2" s="1"/>
  <c r="G61" i="3"/>
  <c r="G94" i="3" s="1"/>
  <c r="H14" i="2" s="1"/>
  <c r="J62" i="3"/>
  <c r="G103" i="3" s="1"/>
  <c r="H23" i="2" s="1"/>
  <c r="M63" i="3"/>
  <c r="G112" i="3" s="1"/>
  <c r="H32" i="2" s="1"/>
  <c r="G60" i="3"/>
  <c r="G93" i="3" s="1"/>
  <c r="H13" i="2" s="1"/>
  <c r="J56" i="3"/>
  <c r="G97" i="3" s="1"/>
  <c r="H17" i="2" s="1"/>
  <c r="G55" i="6"/>
  <c r="G88" i="6" s="1"/>
  <c r="I11" i="2" s="1"/>
  <c r="J53" i="6"/>
  <c r="G94" i="6" s="1"/>
  <c r="I17" i="2" s="1"/>
  <c r="M53" i="6"/>
  <c r="G102" i="6" s="1"/>
  <c r="I25" i="2" s="1"/>
  <c r="G60" i="6"/>
  <c r="G93" i="6" s="1"/>
  <c r="I16" i="2" s="1"/>
  <c r="J58" i="6"/>
  <c r="G99" i="6" s="1"/>
  <c r="I22" i="2" s="1"/>
  <c r="J54" i="6"/>
  <c r="G95" i="6" s="1"/>
  <c r="I18" i="2" s="1"/>
  <c r="M57" i="6"/>
  <c r="G106" i="6" s="1"/>
  <c r="I29" i="2" s="1"/>
  <c r="G58" i="6"/>
  <c r="G91" i="6" s="1"/>
  <c r="I14" i="2" s="1"/>
  <c r="G54" i="6"/>
  <c r="G87" i="6" s="1"/>
  <c r="I10" i="2" s="1"/>
  <c r="J57" i="6"/>
  <c r="G98" i="6" s="1"/>
  <c r="I21" i="2" s="1"/>
  <c r="M60" i="6"/>
  <c r="G109" i="6" s="1"/>
  <c r="I32" i="2" s="1"/>
  <c r="M56" i="6"/>
  <c r="G105" i="6" s="1"/>
  <c r="I28" i="2" s="1"/>
  <c r="G57" i="6"/>
  <c r="G90" i="6" s="1"/>
  <c r="I13" i="2" s="1"/>
  <c r="J60" i="6"/>
  <c r="G101" i="6" s="1"/>
  <c r="I24" i="2" s="1"/>
  <c r="J56" i="6"/>
  <c r="G97" i="6" s="1"/>
  <c r="I20" i="2" s="1"/>
  <c r="M59" i="6"/>
  <c r="G108" i="6" s="1"/>
  <c r="I31" i="2" s="1"/>
  <c r="M55" i="6"/>
  <c r="G104" i="6" s="1"/>
  <c r="I27" i="2" s="1"/>
  <c r="G56" i="6"/>
  <c r="G89" i="6" s="1"/>
  <c r="I12" i="2" s="1"/>
  <c r="J59" i="6"/>
  <c r="G100" i="6" s="1"/>
  <c r="I23" i="2" s="1"/>
  <c r="J55" i="6"/>
  <c r="G96" i="6" s="1"/>
  <c r="I19" i="2" s="1"/>
  <c r="M58" i="6"/>
  <c r="G107" i="6" s="1"/>
  <c r="I30" i="2" s="1"/>
  <c r="M54" i="6"/>
  <c r="G103" i="6" s="1"/>
  <c r="I26" i="2" s="1"/>
  <c r="D59" i="3"/>
  <c r="C92" i="3" s="1"/>
  <c r="M56" i="3"/>
  <c r="G105" i="3" s="1"/>
  <c r="H25" i="2" s="1"/>
  <c r="M57" i="3"/>
  <c r="G106" i="3" s="1"/>
  <c r="H26" i="2" s="1"/>
  <c r="D60" i="3"/>
  <c r="C93" i="3" s="1"/>
  <c r="M62" i="3"/>
  <c r="G111" i="3" s="1"/>
  <c r="H31" i="2" s="1"/>
  <c r="M58" i="3"/>
  <c r="G107" i="3" s="1"/>
  <c r="H27" i="2" s="1"/>
  <c r="G56" i="3"/>
  <c r="G89" i="3" s="1"/>
  <c r="H9" i="2" s="1"/>
  <c r="G62" i="3"/>
  <c r="G95" i="3" s="1"/>
  <c r="H15" i="2" s="1"/>
  <c r="G58" i="3"/>
  <c r="G91" i="3" s="1"/>
  <c r="H11" i="2" s="1"/>
  <c r="J61" i="3"/>
  <c r="G102" i="3" s="1"/>
  <c r="H22" i="2" s="1"/>
  <c r="J57" i="3"/>
  <c r="G98" i="3" s="1"/>
  <c r="H18" i="2" s="1"/>
  <c r="M60" i="3"/>
  <c r="G109" i="3" s="1"/>
  <c r="H29" i="2" s="1"/>
  <c r="D57" i="6"/>
  <c r="C90" i="6" s="1"/>
  <c r="D58" i="3"/>
  <c r="C91" i="3" s="1"/>
  <c r="D56" i="6"/>
  <c r="C89" i="6" s="1"/>
  <c r="D57" i="3"/>
  <c r="C90" i="3" s="1"/>
  <c r="D55" i="6"/>
  <c r="C88" i="6" s="1"/>
  <c r="C86" i="6"/>
</calcChain>
</file>

<file path=xl/sharedStrings.xml><?xml version="1.0" encoding="utf-8"?>
<sst xmlns="http://schemas.openxmlformats.org/spreadsheetml/2006/main" count="412" uniqueCount="189">
  <si>
    <t>Date</t>
  </si>
  <si>
    <t>Standards</t>
  </si>
  <si>
    <t>BG, ppm</t>
  </si>
  <si>
    <t>FAN, ppm</t>
  </si>
  <si>
    <t>Mean</t>
  </si>
  <si>
    <t xml:space="preserve">Technician: </t>
  </si>
  <si>
    <t>Sample ID</t>
  </si>
  <si>
    <t>Stdev</t>
  </si>
  <si>
    <t>Load the next sample and repeat the process detailed above.</t>
  </si>
  <si>
    <t>Exitation: 365 nm, Emission: 425nm, Cutoff: 420 nm.</t>
  </si>
  <si>
    <t>Instrument ID: SpectraMax GEMINI XS Fluorometer    Software: SoftMax Pro v5.2</t>
  </si>
  <si>
    <t>ppm</t>
  </si>
  <si>
    <t>A</t>
  </si>
  <si>
    <t>B</t>
  </si>
  <si>
    <t>C</t>
  </si>
  <si>
    <t>D</t>
  </si>
  <si>
    <t>E</t>
  </si>
  <si>
    <t>F</t>
  </si>
  <si>
    <t>G</t>
  </si>
  <si>
    <t>H</t>
  </si>
  <si>
    <t>Sample No.</t>
  </si>
  <si>
    <t>Endpoint; Wavelength: 570 nm</t>
  </si>
  <si>
    <t>Technician:</t>
  </si>
  <si>
    <t xml:space="preserve">Step 1 </t>
  </si>
  <si>
    <t>Standards (Beta-glucan, ppm)</t>
  </si>
  <si>
    <t>Step 2</t>
  </si>
  <si>
    <t>Raw data obtained from SoftMax Pro:</t>
  </si>
  <si>
    <t>Step 3</t>
  </si>
  <si>
    <t>Calibration Standards: wells 1 to 3</t>
  </si>
  <si>
    <t>Unknowns: wells 4 to 6</t>
  </si>
  <si>
    <t>Unknowns: wells 7 to 9</t>
  </si>
  <si>
    <t>Unknowns: wells 10 to 12</t>
  </si>
  <si>
    <t>Step 4</t>
  </si>
  <si>
    <t xml:space="preserve">Into the "Paste Here" cell; copy the data from SoftMax Pro. </t>
  </si>
  <si>
    <t>Step 6</t>
  </si>
  <si>
    <t>* * Make sure to label your title and axes.</t>
  </si>
  <si>
    <t>Place plot here.</t>
  </si>
  <si>
    <t>ppm = mg/ L</t>
  </si>
  <si>
    <t>B-glucan, ppm (as is)</t>
  </si>
  <si>
    <t>Standards (FAN, ppm)</t>
  </si>
  <si>
    <t>Compute the average OD for the three replicate readings obtained from Step 2.</t>
  </si>
  <si>
    <t>Construct a plot of the response values vs. the concentrations of the calibration standards. Fit a linear regression to determine the FAN value for each sample.</t>
  </si>
  <si>
    <t>FAN, ppm (as is)</t>
  </si>
  <si>
    <t>Note plate layout, make any necessary changes.</t>
  </si>
  <si>
    <t>Wavelength: 570 nm</t>
  </si>
  <si>
    <t>Note plate layout:</t>
  </si>
  <si>
    <t>Step 1</t>
  </si>
  <si>
    <t>Construct a plot of the response values vs. the concentration of the calibration standards. Fit a linear regression to determine the BG value for each sample.</t>
  </si>
  <si>
    <t xml:space="preserve">Apply linear regression equation to each sample RFU mean (values from step 4) using the following formula: </t>
  </si>
  <si>
    <t>Step 5a</t>
  </si>
  <si>
    <t xml:space="preserve">Apply linear regression equation to each sample OD mean (values from step 4) using the following formula: </t>
  </si>
  <si>
    <t>Small Scale Skalar Method in Microplate Format</t>
  </si>
  <si>
    <t xml:space="preserve">Date: </t>
  </si>
  <si>
    <t xml:space="preserve">Notes: </t>
  </si>
  <si>
    <t xml:space="preserve">Protocol: </t>
  </si>
  <si>
    <t>Make sure there are no bubbles in the wells and read plate at: Exitation: 365 nm, Emission: 425nm, Cutoff: 420 nm.</t>
  </si>
  <si>
    <t>Step 5</t>
  </si>
  <si>
    <t xml:space="preserve">Protocol:  </t>
  </si>
  <si>
    <t>Background correction. Formula = Sample Mean OD (obtained from step 3) - 0 ppm Mean OD (obtained from step 3)</t>
  </si>
  <si>
    <t xml:space="preserve">Plate No: </t>
  </si>
  <si>
    <t>Plate No:</t>
  </si>
  <si>
    <t>Small Scale Assays in Microplate Format</t>
  </si>
  <si>
    <t xml:space="preserve">    BG, ppm = [ OD (from step 4) - Intercept (from step 5) ] ÷ Slope (from step 5)</t>
  </si>
  <si>
    <t>Slope =</t>
  </si>
  <si>
    <t>Intercept =</t>
  </si>
  <si>
    <t>Step 5b</t>
  </si>
  <si>
    <t>Type in the slope and intercept of the regression line.</t>
  </si>
  <si>
    <t>Re-analyze any samples that have a standard deviation greater than 0.00010.</t>
  </si>
  <si>
    <t>Protocol</t>
  </si>
  <si>
    <t xml:space="preserve">Next, add 10 ul of diluted standard or wort in triplicate and mix. To this add 80 ul of ninhydrin solution, seal plate. Mix in orbital shaker for 10 sec. </t>
  </si>
  <si>
    <t xml:space="preserve">Instrument ID: RE-50 Refractometer; </t>
  </si>
  <si>
    <t xml:space="preserve">Small Scale "as is" </t>
  </si>
  <si>
    <t>Abbreviations</t>
  </si>
  <si>
    <t>ME = Malt Extract</t>
  </si>
  <si>
    <t>RI = Refractive Index</t>
  </si>
  <si>
    <t>BG = Beta-glucan</t>
  </si>
  <si>
    <t>SC = Small Scale Congress Mash (0.1875 g + 1.5 ml water)</t>
  </si>
  <si>
    <t>FS = Full Scale Congress Mash (25 g + 200 ml water)</t>
  </si>
  <si>
    <t>Load 60 ul of thoroughly mixed sample making sure to completely cover the prism. Close lid and measure refractive index</t>
  </si>
  <si>
    <t xml:space="preserve">Carefully rinse prism with MilliQ-water and aspirate the water.  With Kimwipe, remove any traces of residual liquid from the prism. </t>
  </si>
  <si>
    <t xml:space="preserve">Calculate the amount of malt extract in the sample using </t>
  </si>
  <si>
    <t>standard or wort. Cover the plate with plastic lid and shake for 10 sec in Orbital shaker.</t>
  </si>
  <si>
    <t>in triplicate followed by 140 ul of Calcofluor. Shake for 10 sec in Orbital shaker.</t>
  </si>
  <si>
    <t>Remove seal and add 23 ul of KIO3 solution. Mix in orbital shaker for 10 sec. Transfer 100 ul or reacted mixture into a clear flat bottom 96-well plate</t>
  </si>
  <si>
    <t>Read absorbance at 570 nm.</t>
  </si>
  <si>
    <t>Data Summary:  transfer ME data, below, to the "Data" worksheet.</t>
  </si>
  <si>
    <t>by pressing &lt;Measure&gt; on the refractometer.  Once you have recorded the measument (via LabX direct DE/RE), aspirate sample.</t>
  </si>
  <si>
    <t>Compute the average Relative Fluorescence Units for the three replicate readings obtained from Step 2</t>
  </si>
  <si>
    <t>Mean RFU of the three readings per sample (use values from Step 2)</t>
  </si>
  <si>
    <t xml:space="preserve">Reference: </t>
  </si>
  <si>
    <t xml:space="preserve">Schmitt, M.R. a d A.D Budde. Makimg the cut: optioms for making initial evaluations of </t>
  </si>
  <si>
    <t>Background correction.  Formula = Sample Mean RFU (obtained from step 3) - 0 ppm Standard Mean RFU (obtained from step 3)</t>
  </si>
  <si>
    <t>Refractive Index, Malt Extract, Beta-Glucan, Free Amino Nitrogen, and Soluble Protein Assay Calculations Workbook</t>
  </si>
  <si>
    <t>Stdev = Standard Deviation</t>
  </si>
  <si>
    <t>FAN = Free Amino Nitrogen</t>
  </si>
  <si>
    <t>SP = Malt Soluble Protein</t>
  </si>
  <si>
    <t>a.  Highlight cells.</t>
  </si>
  <si>
    <t>Copy the ME mean and standard deviation values (Step 3) into the Data worksheet.</t>
  </si>
  <si>
    <t xml:space="preserve">c.  Go to the Data worksheet and place cursor in the ME "Paste Here" cell. </t>
  </si>
  <si>
    <t>Step 7</t>
  </si>
  <si>
    <t xml:space="preserve">c.  Go to the Data worksheet and place cursor in the BG "Paste Here" cell. </t>
  </si>
  <si>
    <t>Copy the FAN mean and standard deviation values (Step 6) into the Data worksheet.</t>
  </si>
  <si>
    <t>Copy the BG mean and standard deviation values (Step 6) into the Data worksheet.</t>
  </si>
  <si>
    <t xml:space="preserve">c.  Go to the Data worksheet and place cursor in the FAN "Paste Here" cell. </t>
  </si>
  <si>
    <t xml:space="preserve">    FAN = [ OD mean  - intercept  ] ÷  slope</t>
  </si>
  <si>
    <t>Copy the data from SoftMaxpro Into the "Paste Here" cell.</t>
  </si>
  <si>
    <t>Refractive Index Measurements: duplicate extracts.</t>
  </si>
  <si>
    <t>B-glucan Assay:  duplicate extracts and triplicate readings per sample.</t>
  </si>
  <si>
    <t>FAN Assay: duplicate extracts and triplicate readings per sample.</t>
  </si>
  <si>
    <t>and click on "Layout" tab, click on "Trendline",</t>
  </si>
  <si>
    <t>click on "Linear Trendline."</t>
  </si>
  <si>
    <t xml:space="preserve">To fit linear regression:  highligth the graph </t>
  </si>
  <si>
    <t>an R5 Refractometer</t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</si>
  <si>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</si>
  <si>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</si>
  <si>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r>
      <t xml:space="preserve">malting quality in barley. </t>
    </r>
    <r>
      <rPr>
        <i/>
        <sz val="11"/>
        <rFont val="Calibri"/>
        <family val="2"/>
        <scheme val="minor"/>
      </rPr>
      <t>J. Am. Soc. Brew. Chem.</t>
    </r>
    <r>
      <rPr>
        <sz val="11"/>
        <rFont val="Calibri"/>
        <family val="2"/>
        <scheme val="minor"/>
      </rPr>
      <t xml:space="preserve"> 68; 183-194. 2010</t>
    </r>
  </si>
  <si>
    <t xml:space="preserve">the following formula:     </t>
  </si>
  <si>
    <t>ME = (RI - 1.33329) * 6154</t>
  </si>
  <si>
    <t>Plot No.</t>
  </si>
  <si>
    <t>Refractive Index, nD</t>
  </si>
  <si>
    <t xml:space="preserve">Type in the RI value starting from Sample 1, into the cell below </t>
  </si>
  <si>
    <t>and calculate the mean and deviation for each sample.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</si>
  <si>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Into a 96-well v-bottom plate transfer 160 ul of H2O+FFD6 solution. Next transfer 32 ul of thoroughly mixed</t>
    </r>
  </si>
  <si>
    <r>
      <rPr>
        <b/>
        <u/>
        <sz val="11"/>
        <rFont val="Calibri"/>
        <family val="2"/>
        <scheme val="minor"/>
      </rPr>
      <t>Reaction Plate</t>
    </r>
    <r>
      <rPr>
        <b/>
        <sz val="11"/>
        <rFont val="Calibri"/>
        <family val="2"/>
        <scheme val="minor"/>
      </rPr>
      <t xml:space="preserve">: Shake the dilution plate and into a 96-well black flat bottom plate, transfer 23 ul of standard or wort 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</si>
  <si>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</t>
    </r>
  </si>
  <si>
    <t>RFU Background Removed</t>
  </si>
  <si>
    <t>B-glucan, ppm</t>
  </si>
  <si>
    <t>Sample RFU mean with background correction:</t>
  </si>
  <si>
    <t>Sample OD mean with background correction:</t>
  </si>
  <si>
    <t>OD background removed</t>
  </si>
  <si>
    <r>
      <rPr>
        <b/>
        <u/>
        <sz val="11"/>
        <rFont val="Calibri"/>
        <family val="2"/>
        <scheme val="minor"/>
      </rPr>
      <t>Dilution Plate:</t>
    </r>
    <r>
      <rPr>
        <b/>
        <sz val="11"/>
        <rFont val="Calibri"/>
        <family val="2"/>
        <scheme val="minor"/>
      </rPr>
      <t xml:space="preserve">  Into a 96-well v-bottom plate, transfer 189 ul of 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O-Brij solution followed by 11.5 ul of standard or wort. Cover plate and shake.</t>
    </r>
  </si>
  <si>
    <r>
      <rPr>
        <b/>
        <u/>
        <sz val="11"/>
        <rFont val="Calibri"/>
        <family val="2"/>
        <scheme val="minor"/>
      </rPr>
      <t>Reaction Plate:</t>
    </r>
    <r>
      <rPr>
        <b/>
        <sz val="11"/>
        <rFont val="Calibri"/>
        <family val="2"/>
        <scheme val="minor"/>
      </rPr>
      <t xml:space="preserve">  Shake dilution plate and transfer 60 ul of ascorbic acid solution into each well of a  96-well PCR plate.</t>
    </r>
  </si>
  <si>
    <r>
      <t xml:space="preserve">Incubate at </t>
    </r>
    <r>
      <rPr>
        <b/>
        <sz val="11"/>
        <color rgb="FFFF0000"/>
        <rFont val="Calibri"/>
        <family val="2"/>
        <scheme val="minor"/>
      </rPr>
      <t>90˚C for 15 min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Remove plate, shake for 10 sec and centrifuge at 1400 rpm for 30 sec.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</si>
  <si>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</si>
  <si>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t>Date and Time</t>
  </si>
  <si>
    <t>1 (nm)</t>
  </si>
  <si>
    <t>1 (Abs)</t>
  </si>
  <si>
    <t>2 (nm)</t>
  </si>
  <si>
    <t>2 (Abs)</t>
  </si>
  <si>
    <t>ME, %</t>
  </si>
  <si>
    <t>Wort SP, %</t>
  </si>
  <si>
    <t>Congress Mash Extraction</t>
  </si>
  <si>
    <t>Extract No.</t>
  </si>
  <si>
    <t>RI, (Overall)</t>
  </si>
  <si>
    <t>Malt Extract, %</t>
  </si>
  <si>
    <t>RE50</t>
  </si>
  <si>
    <t>R5</t>
  </si>
  <si>
    <t>ME Mean</t>
  </si>
  <si>
    <t>Treatment</t>
  </si>
  <si>
    <t xml:space="preserve">Entry </t>
  </si>
  <si>
    <t xml:space="preserve"> &lt;---Please initial</t>
  </si>
  <si>
    <t>Set #</t>
  </si>
  <si>
    <t>Set 1</t>
  </si>
  <si>
    <t>Enter Here</t>
  </si>
  <si>
    <t>Enter here</t>
  </si>
  <si>
    <t>21CY Cornell Genetic Gain TB Malting</t>
  </si>
  <si>
    <t>BS811-21</t>
  </si>
  <si>
    <t>WinterTP2-1</t>
  </si>
  <si>
    <t>BS712-70</t>
  </si>
  <si>
    <t>BS908-17</t>
  </si>
  <si>
    <t>BS811-23</t>
  </si>
  <si>
    <t>BS813-112</t>
  </si>
  <si>
    <t>BS714-128</t>
  </si>
  <si>
    <t>BS811-29</t>
  </si>
  <si>
    <t>BS911-109</t>
  </si>
  <si>
    <t>BS616-79</t>
  </si>
  <si>
    <t>BS710-48</t>
  </si>
  <si>
    <t>BS911-42</t>
  </si>
  <si>
    <t>KWS Scala</t>
  </si>
  <si>
    <t>BS616-75</t>
  </si>
  <si>
    <t>BS616-67</t>
  </si>
  <si>
    <t>BS911-97</t>
  </si>
  <si>
    <t>BS614-24</t>
  </si>
  <si>
    <t>BS812-76</t>
  </si>
  <si>
    <t>BS811-41</t>
  </si>
  <si>
    <t>BS614-30</t>
  </si>
  <si>
    <t>BS807-3</t>
  </si>
  <si>
    <t>BS811-20</t>
  </si>
  <si>
    <t>BS614-22</t>
  </si>
  <si>
    <t>BS911-71</t>
  </si>
  <si>
    <t>TMC</t>
  </si>
  <si>
    <t>Temperature(°C)</t>
  </si>
  <si>
    <t>Karl</t>
  </si>
  <si>
    <t>N/A</t>
  </si>
  <si>
    <t>#</t>
  </si>
  <si>
    <t>User name</t>
  </si>
  <si>
    <t>215-225</t>
  </si>
  <si>
    <t>NaCl</t>
  </si>
  <si>
    <t>Walling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</si>
</sst>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2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5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0" xfId="0" applyFont="1" applyFill="1"/>
    <xf numFmtId="0" fontId="7" fillId="0" borderId="9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4" fontId="7" fillId="0" borderId="24" xfId="0" applyNumberFormat="1" applyFont="1" applyFill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/>
    </xf>
    <xf numFmtId="0" fontId="7" fillId="0" borderId="7" xfId="0" applyFont="1" applyFill="1" applyBorder="1"/>
    <xf numFmtId="0" fontId="7" fillId="0" borderId="22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164" fontId="7" fillId="0" borderId="23" xfId="0" applyNumberFormat="1" applyFont="1" applyFill="1" applyBorder="1" applyAlignment="1">
      <alignment horizontal="center"/>
    </xf>
    <xf numFmtId="164" fontId="7" fillId="0" borderId="32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7" fillId="0" borderId="18" xfId="0" applyFont="1" applyFill="1" applyBorder="1" applyAlignment="1">
      <alignment horizontal="center"/>
    </xf>
    <xf numFmtId="0" fontId="7" fillId="0" borderId="0" xfId="0" applyFont="1" applyAlignment="1"/>
    <xf numFmtId="0" fontId="12" fillId="0" borderId="0" xfId="0" applyFont="1"/>
    <xf numFmtId="0" fontId="6" fillId="0" borderId="0" xfId="0" applyFont="1" applyBorder="1" applyAlignment="1"/>
    <xf numFmtId="0" fontId="6" fillId="0" borderId="0" xfId="0" applyFont="1" applyBorder="1"/>
    <xf numFmtId="0" fontId="7" fillId="0" borderId="0" xfId="0" applyFont="1" applyBorder="1"/>
    <xf numFmtId="0" fontId="6" fillId="0" borderId="9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1" fontId="7" fillId="0" borderId="13" xfId="0" applyNumberFormat="1" applyFont="1" applyFill="1" applyBorder="1" applyAlignment="1">
      <alignment horizontal="center"/>
    </xf>
    <xf numFmtId="1" fontId="7" fillId="0" borderId="14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2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7" fillId="0" borderId="18" xfId="0" applyNumberFormat="1" applyFont="1" applyFill="1" applyBorder="1" applyAlignment="1">
      <alignment horizontal="center"/>
    </xf>
    <xf numFmtId="1" fontId="7" fillId="0" borderId="19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" fontId="7" fillId="0" borderId="22" xfId="0" applyNumberFormat="1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13" fillId="0" borderId="0" xfId="0" applyFont="1" applyFill="1"/>
    <xf numFmtId="0" fontId="7" fillId="0" borderId="2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8" xfId="0" applyNumberFormat="1" applyFont="1" applyFill="1" applyBorder="1" applyAlignment="1">
      <alignment horizontal="center"/>
    </xf>
    <xf numFmtId="1" fontId="7" fillId="0" borderId="32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7" fillId="0" borderId="24" xfId="0" applyNumberFormat="1" applyFont="1" applyFill="1" applyBorder="1" applyAlignment="1">
      <alignment horizontal="center"/>
    </xf>
    <xf numFmtId="1" fontId="7" fillId="0" borderId="34" xfId="0" applyNumberFormat="1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2" fontId="7" fillId="0" borderId="0" xfId="0" applyNumberFormat="1" applyFont="1"/>
    <xf numFmtId="1" fontId="7" fillId="0" borderId="35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horizontal="center"/>
    </xf>
    <xf numFmtId="1" fontId="7" fillId="0" borderId="27" xfId="0" applyNumberFormat="1" applyFont="1" applyFill="1" applyBorder="1" applyAlignment="1">
      <alignment horizontal="center"/>
    </xf>
    <xf numFmtId="1" fontId="7" fillId="0" borderId="28" xfId="0" applyNumberFormat="1" applyFont="1" applyFill="1" applyBorder="1" applyAlignment="1">
      <alignment horizontal="center"/>
    </xf>
    <xf numFmtId="1" fontId="7" fillId="0" borderId="0" xfId="0" applyNumberFormat="1" applyFont="1"/>
    <xf numFmtId="1" fontId="6" fillId="0" borderId="0" xfId="0" applyNumberFormat="1" applyFont="1"/>
    <xf numFmtId="0" fontId="7" fillId="0" borderId="22" xfId="0" applyFont="1" applyFill="1" applyBorder="1"/>
    <xf numFmtId="0" fontId="6" fillId="0" borderId="0" xfId="0" applyFont="1" applyFill="1" applyBorder="1"/>
    <xf numFmtId="0" fontId="7" fillId="0" borderId="22" xfId="0" applyFont="1" applyBorder="1"/>
    <xf numFmtId="0" fontId="7" fillId="0" borderId="39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1" fontId="7" fillId="0" borderId="0" xfId="0" applyNumberFormat="1" applyFont="1" applyFill="1"/>
    <xf numFmtId="2" fontId="7" fillId="0" borderId="0" xfId="0" applyNumberFormat="1" applyFont="1" applyFill="1"/>
    <xf numFmtId="0" fontId="7" fillId="0" borderId="8" xfId="0" applyFont="1" applyFill="1" applyBorder="1"/>
    <xf numFmtId="0" fontId="7" fillId="0" borderId="1" xfId="0" applyFont="1" applyFill="1" applyBorder="1"/>
    <xf numFmtId="0" fontId="6" fillId="0" borderId="0" xfId="0" applyFont="1" applyBorder="1" applyAlignment="1">
      <alignment horizontal="left"/>
    </xf>
    <xf numFmtId="1" fontId="7" fillId="0" borderId="0" xfId="0" applyNumberFormat="1" applyFont="1" applyBorder="1"/>
    <xf numFmtId="0" fontId="6" fillId="0" borderId="5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2" borderId="17" xfId="0" applyFont="1" applyFill="1" applyBorder="1"/>
    <xf numFmtId="2" fontId="6" fillId="2" borderId="18" xfId="0" applyNumberFormat="1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32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7" fillId="2" borderId="23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2" borderId="32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7" fillId="0" borderId="3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>
      <alignment horizontal="center"/>
    </xf>
    <xf numFmtId="164" fontId="7" fillId="0" borderId="34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  <xf numFmtId="164" fontId="7" fillId="0" borderId="17" xfId="0" applyNumberFormat="1" applyFont="1" applyFill="1" applyBorder="1" applyAlignment="1">
      <alignment horizontal="center"/>
    </xf>
    <xf numFmtId="164" fontId="7" fillId="0" borderId="19" xfId="0" applyNumberFormat="1" applyFont="1" applyFill="1" applyBorder="1" applyAlignment="1">
      <alignment horizontal="center"/>
    </xf>
    <xf numFmtId="164" fontId="7" fillId="0" borderId="20" xfId="0" applyNumberFormat="1" applyFont="1" applyFill="1" applyBorder="1" applyAlignment="1">
      <alignment horizontal="center"/>
    </xf>
    <xf numFmtId="164" fontId="7" fillId="0" borderId="35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/>
    </xf>
    <xf numFmtId="165" fontId="7" fillId="0" borderId="39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/>
    </xf>
    <xf numFmtId="0" fontId="18" fillId="0" borderId="0" xfId="0" applyFont="1"/>
    <xf numFmtId="0" fontId="7" fillId="0" borderId="1" xfId="0" applyFont="1" applyBorder="1" applyAlignment="1">
      <alignment horizontal="center"/>
    </xf>
    <xf numFmtId="0" fontId="19" fillId="0" borderId="0" xfId="0" applyFont="1"/>
    <xf numFmtId="0" fontId="6" fillId="0" borderId="9" xfId="0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7" fillId="0" borderId="40" xfId="0" applyFont="1" applyFill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32" xfId="0" applyFont="1" applyFill="1" applyBorder="1"/>
    <xf numFmtId="167" fontId="7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6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1" xfId="0" applyFont="1" applyFill="1" applyBorder="1" applyAlignment="1">
      <alignment horizontal="center"/>
    </xf>
    <xf numFmtId="166" fontId="7" fillId="0" borderId="0" xfId="0" applyNumberFormat="1" applyFont="1"/>
    <xf numFmtId="1" fontId="7" fillId="0" borderId="0" xfId="0" applyNumberFormat="1" applyFont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21" fillId="0" borderId="0" xfId="0" applyFont="1"/>
    <xf numFmtId="14" fontId="7" fillId="0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1" fontId="7" fillId="0" borderId="8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0" fontId="7" fillId="0" borderId="18" xfId="0" applyFont="1" applyFill="1" applyBorder="1" applyAlignment="1">
      <alignment horizontal="left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2" fontId="0" fillId="0" borderId="0" xfId="0" applyNumberFormat="1"/>
    <xf numFmtId="0" fontId="0" fillId="0" borderId="1" xfId="0" applyBorder="1" applyAlignment="1">
      <alignment vertical="center" wrapText="1"/>
    </xf>
    <xf numFmtId="22" fontId="0" fillId="0" borderId="1" xfId="0" applyNumberFormat="1" applyBorder="1" applyAlignment="1">
      <alignment vertical="center" wrapText="1"/>
    </xf>
    <xf numFmtId="0" fontId="0" fillId="0" borderId="1" xfId="0" applyBorder="1"/>
    <xf numFmtId="0" fontId="0" fillId="0" borderId="0" xfId="0" applyBorder="1" applyAlignment="1">
      <alignment vertical="center" wrapText="1"/>
    </xf>
    <xf numFmtId="22" fontId="0" fillId="0" borderId="0" xfId="0" applyNumberFormat="1" applyBorder="1" applyAlignment="1">
      <alignment vertical="center" wrapText="1"/>
    </xf>
    <xf numFmtId="0" fontId="0" fillId="0" borderId="0" xfId="0" applyBorder="1"/>
    <xf numFmtId="164" fontId="0" fillId="0" borderId="0" xfId="0" applyNumberFormat="1"/>
    <xf numFmtId="2" fontId="0" fillId="0" borderId="1" xfId="0" applyNumberFormat="1" applyBorder="1"/>
    <xf numFmtId="2" fontId="7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18093327976565"/>
                  <c:y val="-0.1718449434535142"/>
                </c:manualLayout>
              </c:layout>
              <c:numFmt formatCode="General" sourceLinked="0"/>
            </c:trendlineLbl>
          </c:trendline>
          <c:xVal>
            <c:numRef>
              <c:f>'BG, Plate 1'!$C$56:$C$60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1'!$D$56:$D$60</c:f>
              <c:numCache>
                <c:formatCode>0</c:formatCode>
                <c:ptCount val="5"/>
                <c:pt idx="0">
                  <c:v>0</c:v>
                </c:pt>
                <c:pt idx="1">
                  <c:v>5334.1463333333377</c:v>
                </c:pt>
                <c:pt idx="2">
                  <c:v>13503.519999999997</c:v>
                </c:pt>
                <c:pt idx="3">
                  <c:v>22477.903000000013</c:v>
                </c:pt>
                <c:pt idx="4">
                  <c:v>31472.257000000005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0-4F08-8B97-F8BA1827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7350962162037"/>
          <c:y val="0.42465990515421093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1'!$C$53:$C$57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1'!$D$53:$D$57</c:f>
              <c:numCache>
                <c:formatCode>0.000</c:formatCode>
                <c:ptCount val="5"/>
                <c:pt idx="0">
                  <c:v>0</c:v>
                </c:pt>
                <c:pt idx="1">
                  <c:v>6.9000000000000034E-2</c:v>
                </c:pt>
                <c:pt idx="2">
                  <c:v>0.1576666666666667</c:v>
                </c:pt>
                <c:pt idx="3">
                  <c:v>0.23170000000000007</c:v>
                </c:pt>
                <c:pt idx="4">
                  <c:v>0.2898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9-4172-9B05-51FBB868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Normal="100" workbookViewId="0">
      <selection activeCell="J9" sqref="J9:J32"/>
    </sheetView>
  </sheetViews>
  <sheetFormatPr defaultRowHeight="15" x14ac:dyDescent="0.25"/>
  <cols>
    <col min="1" max="1" width="9.140625" style="3"/>
    <col min="2" max="2" width="10.5703125" style="3" bestFit="1" customWidth="1"/>
    <col min="3" max="3" width="10.5703125" style="4" customWidth="1"/>
    <col min="4" max="5" width="10.7109375" style="4" customWidth="1"/>
    <col min="6" max="10" width="10.7109375" style="3" customWidth="1"/>
    <col min="11" max="11" width="10.85546875" style="36" bestFit="1" customWidth="1"/>
    <col min="12" max="17" width="10.7109375" style="3" customWidth="1"/>
    <col min="18" max="18" width="8.42578125" style="3" customWidth="1"/>
    <col min="19" max="21" width="10.7109375" style="3" customWidth="1"/>
    <col min="22" max="16384" width="9.140625" style="3"/>
  </cols>
  <sheetData>
    <row r="1" spans="1:19" ht="18.75" x14ac:dyDescent="0.3">
      <c r="A1" s="194" t="s">
        <v>155</v>
      </c>
      <c r="C1" s="202"/>
      <c r="K1" s="3"/>
    </row>
    <row r="2" spans="1:19" ht="7.5" customHeight="1" x14ac:dyDescent="0.25">
      <c r="A2" s="168"/>
      <c r="C2" s="203"/>
      <c r="K2" s="3"/>
    </row>
    <row r="3" spans="1:19" x14ac:dyDescent="0.25">
      <c r="A3" s="2" t="s">
        <v>141</v>
      </c>
      <c r="C3" s="203"/>
      <c r="K3" s="3"/>
    </row>
    <row r="4" spans="1:19" x14ac:dyDescent="0.25">
      <c r="A4" s="2" t="s">
        <v>92</v>
      </c>
      <c r="C4" s="6"/>
      <c r="K4" s="3"/>
    </row>
    <row r="5" spans="1:19" x14ac:dyDescent="0.25">
      <c r="A5" s="2" t="s">
        <v>61</v>
      </c>
      <c r="C5" s="6"/>
      <c r="K5" s="3"/>
    </row>
    <row r="6" spans="1:19" s="2" customFormat="1" x14ac:dyDescent="0.25">
      <c r="C6" s="6"/>
      <c r="D6" s="6"/>
      <c r="E6" s="204"/>
      <c r="F6" s="35"/>
      <c r="K6" s="35"/>
      <c r="L6" s="98"/>
      <c r="M6" s="208"/>
      <c r="N6" s="208"/>
      <c r="O6" s="208"/>
      <c r="P6" s="208"/>
      <c r="Q6" s="98"/>
      <c r="R6" s="98"/>
      <c r="S6" s="98"/>
    </row>
    <row r="7" spans="1:19" s="2" customFormat="1" ht="16.5" customHeight="1" x14ac:dyDescent="0.25">
      <c r="C7" s="6"/>
      <c r="D7" s="6"/>
      <c r="E7" s="6"/>
      <c r="G7" s="207" t="s">
        <v>71</v>
      </c>
      <c r="H7" s="207"/>
      <c r="I7" s="207"/>
      <c r="J7" s="207"/>
      <c r="K7" s="35"/>
      <c r="L7" s="98"/>
      <c r="M7" s="50"/>
      <c r="N7" s="50"/>
      <c r="O7" s="50"/>
      <c r="P7" s="50"/>
      <c r="Q7" s="98"/>
      <c r="R7" s="98"/>
      <c r="S7" s="98"/>
    </row>
    <row r="8" spans="1:19" s="2" customFormat="1" ht="17.25" customHeight="1" thickBot="1" x14ac:dyDescent="0.3">
      <c r="A8" s="200" t="s">
        <v>151</v>
      </c>
      <c r="B8" s="191" t="s">
        <v>142</v>
      </c>
      <c r="C8" s="191" t="s">
        <v>149</v>
      </c>
      <c r="D8" s="191" t="s">
        <v>148</v>
      </c>
      <c r="E8" s="169" t="s">
        <v>118</v>
      </c>
      <c r="F8" s="169" t="s">
        <v>0</v>
      </c>
      <c r="G8" s="191" t="s">
        <v>139</v>
      </c>
      <c r="H8" s="191" t="s">
        <v>2</v>
      </c>
      <c r="I8" s="191" t="s">
        <v>3</v>
      </c>
      <c r="J8" s="191" t="s">
        <v>140</v>
      </c>
      <c r="M8" s="164"/>
      <c r="N8" s="164"/>
      <c r="O8" s="164"/>
      <c r="P8" s="164"/>
      <c r="Q8" s="98"/>
      <c r="R8" s="98"/>
      <c r="S8" s="98"/>
    </row>
    <row r="9" spans="1:19" x14ac:dyDescent="0.25">
      <c r="A9" s="209" t="s">
        <v>152</v>
      </c>
      <c r="B9" s="172">
        <v>1</v>
      </c>
      <c r="C9" s="172" t="s">
        <v>156</v>
      </c>
      <c r="D9" s="15">
        <v>6011</v>
      </c>
      <c r="E9" s="15" t="s">
        <v>157</v>
      </c>
      <c r="F9" s="188">
        <v>44599</v>
      </c>
      <c r="G9" s="20">
        <f>'RI, nD'!N17</f>
        <v>78.863509999999451</v>
      </c>
      <c r="H9" s="48">
        <f>'BG, Plate 1'!G89</f>
        <v>365.14329654047219</v>
      </c>
      <c r="I9" s="48">
        <f>'FAN, Plate 1'!G86</f>
        <v>134.46666666666667</v>
      </c>
      <c r="J9" s="66">
        <v>2.7482500000000001</v>
      </c>
      <c r="L9" s="166" t="s">
        <v>72</v>
      </c>
      <c r="M9" s="20"/>
      <c r="N9" s="48"/>
      <c r="O9" s="48"/>
      <c r="P9" s="20"/>
      <c r="Q9" s="146"/>
      <c r="R9" s="20"/>
      <c r="S9" s="171"/>
    </row>
    <row r="10" spans="1:19" x14ac:dyDescent="0.25">
      <c r="A10" s="209"/>
      <c r="B10" s="172">
        <v>2</v>
      </c>
      <c r="C10" s="172" t="s">
        <v>158</v>
      </c>
      <c r="D10" s="15">
        <v>6012</v>
      </c>
      <c r="E10" s="15" t="s">
        <v>157</v>
      </c>
      <c r="F10" s="188">
        <v>44599</v>
      </c>
      <c r="G10" s="20">
        <f>'RI, nD'!N18</f>
        <v>81.232800000000623</v>
      </c>
      <c r="H10" s="48">
        <f>'BG, Plate 1'!G90</f>
        <v>295.98106249791914</v>
      </c>
      <c r="I10" s="48">
        <f>'FAN, Plate 1'!G87</f>
        <v>167.8</v>
      </c>
      <c r="J10" s="66">
        <v>3.3413333333333335</v>
      </c>
      <c r="L10" s="173" t="s">
        <v>73</v>
      </c>
      <c r="M10" s="20"/>
      <c r="N10" s="48"/>
      <c r="O10" s="48"/>
      <c r="P10" s="20"/>
      <c r="Q10" s="146"/>
      <c r="R10" s="20"/>
      <c r="S10" s="171"/>
    </row>
    <row r="11" spans="1:19" x14ac:dyDescent="0.25">
      <c r="A11" s="209"/>
      <c r="B11" s="172">
        <v>3</v>
      </c>
      <c r="C11" s="172" t="s">
        <v>159</v>
      </c>
      <c r="D11" s="15">
        <v>6014</v>
      </c>
      <c r="E11" s="112" t="s">
        <v>157</v>
      </c>
      <c r="F11" s="188">
        <v>44599</v>
      </c>
      <c r="G11" s="20">
        <f>'RI, nD'!N19</f>
        <v>80.186620000000602</v>
      </c>
      <c r="H11" s="48">
        <f>'BG, Plate 1'!G91</f>
        <v>428.84184896613721</v>
      </c>
      <c r="I11" s="48">
        <f>'FAN, Plate 1'!G88</f>
        <v>164.93333333333334</v>
      </c>
      <c r="J11" s="170">
        <v>3.2480000000000002</v>
      </c>
      <c r="L11" s="173" t="s">
        <v>74</v>
      </c>
      <c r="M11" s="20"/>
      <c r="N11" s="48"/>
      <c r="O11" s="48"/>
      <c r="P11" s="20"/>
      <c r="Q11" s="146"/>
      <c r="R11" s="20"/>
      <c r="S11" s="171"/>
    </row>
    <row r="12" spans="1:19" x14ac:dyDescent="0.25">
      <c r="A12" s="209"/>
      <c r="B12" s="172">
        <v>4</v>
      </c>
      <c r="C12" s="172" t="s">
        <v>160</v>
      </c>
      <c r="D12" s="15">
        <v>6016</v>
      </c>
      <c r="E12" s="112" t="s">
        <v>157</v>
      </c>
      <c r="F12" s="188">
        <v>44599</v>
      </c>
      <c r="G12" s="20">
        <f>'RI, nD'!N20</f>
        <v>79.478910000000056</v>
      </c>
      <c r="H12" s="48">
        <f>'BG, Plate 1'!G92</f>
        <v>24.498168681117573</v>
      </c>
      <c r="I12" s="48">
        <f>'FAN, Plate 1'!G89</f>
        <v>227.63333333333333</v>
      </c>
      <c r="J12" s="170">
        <v>3.7235</v>
      </c>
      <c r="L12" s="8" t="s">
        <v>75</v>
      </c>
      <c r="M12" s="20"/>
      <c r="N12" s="48"/>
      <c r="O12" s="48"/>
      <c r="P12" s="20"/>
      <c r="Q12" s="146"/>
      <c r="R12" s="20"/>
      <c r="S12" s="171"/>
    </row>
    <row r="13" spans="1:19" x14ac:dyDescent="0.25">
      <c r="A13" s="209"/>
      <c r="B13" s="172">
        <v>5</v>
      </c>
      <c r="C13" s="172" t="s">
        <v>161</v>
      </c>
      <c r="D13" s="15">
        <v>6022</v>
      </c>
      <c r="E13" s="112" t="s">
        <v>157</v>
      </c>
      <c r="F13" s="188">
        <v>44599</v>
      </c>
      <c r="G13" s="20">
        <f>'RI, nD'!N21</f>
        <v>79.909689999999472</v>
      </c>
      <c r="H13" s="48">
        <f>'BG, Plate 1'!G93</f>
        <v>95.39375020810445</v>
      </c>
      <c r="I13" s="48">
        <f>'FAN, Plate 1'!G90</f>
        <v>178.23333333333332</v>
      </c>
      <c r="J13" s="170">
        <v>3.31325</v>
      </c>
      <c r="L13" s="173" t="s">
        <v>94</v>
      </c>
      <c r="M13" s="20"/>
      <c r="N13" s="48"/>
      <c r="O13" s="48"/>
      <c r="P13" s="20"/>
      <c r="Q13" s="146"/>
      <c r="R13" s="20"/>
      <c r="S13" s="171"/>
    </row>
    <row r="14" spans="1:19" x14ac:dyDescent="0.25">
      <c r="A14" s="209"/>
      <c r="B14" s="172">
        <v>6</v>
      </c>
      <c r="C14" s="172" t="s">
        <v>162</v>
      </c>
      <c r="D14" s="15">
        <v>6027</v>
      </c>
      <c r="E14" s="112" t="s">
        <v>157</v>
      </c>
      <c r="F14" s="188">
        <v>44599</v>
      </c>
      <c r="G14" s="20">
        <f>'RI, nD'!N22</f>
        <v>80.186620000000602</v>
      </c>
      <c r="H14" s="48">
        <f>'BG, Plate 1'!G94</f>
        <v>306.44445693070952</v>
      </c>
      <c r="I14" s="48">
        <f>'FAN, Plate 1'!G91</f>
        <v>160.76666666666668</v>
      </c>
      <c r="J14" s="170">
        <v>3.2797499999999999</v>
      </c>
      <c r="L14" s="173" t="s">
        <v>95</v>
      </c>
      <c r="M14" s="20"/>
      <c r="N14" s="48"/>
      <c r="O14" s="48"/>
      <c r="P14" s="20"/>
      <c r="Q14" s="146"/>
      <c r="R14" s="20"/>
      <c r="S14" s="171"/>
    </row>
    <row r="15" spans="1:19" x14ac:dyDescent="0.25">
      <c r="A15" s="209"/>
      <c r="B15" s="172">
        <v>7</v>
      </c>
      <c r="C15" s="172" t="s">
        <v>163</v>
      </c>
      <c r="D15" s="15">
        <v>6029</v>
      </c>
      <c r="E15" s="112" t="s">
        <v>157</v>
      </c>
      <c r="F15" s="188">
        <v>44599</v>
      </c>
      <c r="G15" s="20">
        <f>'RI, nD'!N23</f>
        <v>79.54044999999978</v>
      </c>
      <c r="H15" s="48">
        <f>'BG, Plate 1'!G95</f>
        <v>63.116979655712129</v>
      </c>
      <c r="I15" s="48">
        <f>'FAN, Plate 1'!G92</f>
        <v>212.50000000000006</v>
      </c>
      <c r="J15" s="170">
        <v>3.6505000000000005</v>
      </c>
      <c r="L15" s="163" t="s">
        <v>93</v>
      </c>
      <c r="M15" s="20"/>
      <c r="N15" s="48"/>
      <c r="O15" s="48"/>
      <c r="P15" s="20"/>
      <c r="Q15" s="146"/>
      <c r="R15" s="20"/>
      <c r="S15" s="171"/>
    </row>
    <row r="16" spans="1:19" x14ac:dyDescent="0.25">
      <c r="A16" s="209"/>
      <c r="B16" s="172">
        <v>8</v>
      </c>
      <c r="C16" s="172" t="s">
        <v>164</v>
      </c>
      <c r="D16" s="15">
        <v>6031</v>
      </c>
      <c r="E16" s="112" t="s">
        <v>157</v>
      </c>
      <c r="F16" s="188">
        <v>44599</v>
      </c>
      <c r="G16" s="20">
        <f>'RI, nD'!N24</f>
        <v>79.601990000000185</v>
      </c>
      <c r="H16" s="48">
        <f>'BG, Plate 1'!G96</f>
        <v>29.834989844504388</v>
      </c>
      <c r="I16" s="48">
        <f>'FAN, Plate 1'!G93</f>
        <v>236.6</v>
      </c>
      <c r="J16" s="170">
        <v>3.8422499999999999</v>
      </c>
      <c r="L16" s="173" t="s">
        <v>76</v>
      </c>
      <c r="M16" s="20"/>
      <c r="N16" s="48"/>
      <c r="O16" s="48"/>
      <c r="P16" s="20"/>
      <c r="Q16" s="146"/>
      <c r="R16" s="20"/>
      <c r="S16" s="171"/>
    </row>
    <row r="17" spans="1:19" x14ac:dyDescent="0.25">
      <c r="A17" s="209"/>
      <c r="B17" s="172">
        <v>9</v>
      </c>
      <c r="C17" s="172" t="s">
        <v>165</v>
      </c>
      <c r="D17" s="15">
        <v>6033</v>
      </c>
      <c r="E17" s="112" t="s">
        <v>157</v>
      </c>
      <c r="F17" s="188">
        <v>44599</v>
      </c>
      <c r="G17" s="20">
        <f>'RI, nD'!N25</f>
        <v>80.125080000000196</v>
      </c>
      <c r="H17" s="48">
        <f>'BG, Plate 1'!G97</f>
        <v>451.21037275663446</v>
      </c>
      <c r="I17" s="48">
        <f>'FAN, Plate 1'!G94</f>
        <v>181.26666666666665</v>
      </c>
      <c r="J17" s="170">
        <v>3.6686666666666667</v>
      </c>
      <c r="L17" s="8" t="s">
        <v>77</v>
      </c>
      <c r="M17" s="20"/>
      <c r="N17" s="48"/>
      <c r="O17" s="48"/>
      <c r="P17" s="20"/>
      <c r="Q17" s="146"/>
      <c r="R17" s="20"/>
      <c r="S17" s="171"/>
    </row>
    <row r="18" spans="1:19" x14ac:dyDescent="0.25">
      <c r="A18" s="209"/>
      <c r="B18" s="172">
        <v>10</v>
      </c>
      <c r="C18" s="172" t="s">
        <v>166</v>
      </c>
      <c r="D18" s="15">
        <v>6036</v>
      </c>
      <c r="E18" s="112" t="s">
        <v>157</v>
      </c>
      <c r="F18" s="188">
        <v>44599</v>
      </c>
      <c r="G18" s="20">
        <f>'RI, nD'!N26</f>
        <v>80.309700000000035</v>
      </c>
      <c r="H18" s="48">
        <f>'BG, Plate 1'!G98</f>
        <v>472.98326840475482</v>
      </c>
      <c r="I18" s="48">
        <f>'FAN, Plate 1'!G95</f>
        <v>146.50000000000003</v>
      </c>
      <c r="J18" s="170">
        <v>2.9842500000000003</v>
      </c>
      <c r="M18" s="20"/>
      <c r="N18" s="48"/>
      <c r="O18" s="48"/>
      <c r="P18" s="20"/>
      <c r="Q18" s="146"/>
      <c r="R18" s="20"/>
      <c r="S18" s="171"/>
    </row>
    <row r="19" spans="1:19" x14ac:dyDescent="0.25">
      <c r="A19" s="209"/>
      <c r="B19" s="172">
        <v>11</v>
      </c>
      <c r="C19" s="172" t="s">
        <v>167</v>
      </c>
      <c r="D19" s="15">
        <v>6039</v>
      </c>
      <c r="E19" s="112" t="s">
        <v>157</v>
      </c>
      <c r="F19" s="188">
        <v>44599</v>
      </c>
      <c r="G19" s="20">
        <f>'RI, nD'!N27</f>
        <v>80.955870000000175</v>
      </c>
      <c r="H19" s="48">
        <f>'BG, Plate 1'!G99</f>
        <v>66.695243565411474</v>
      </c>
      <c r="I19" s="48">
        <f>'FAN, Plate 1'!G96</f>
        <v>223.2</v>
      </c>
      <c r="J19" s="170">
        <v>3.9814999999999996</v>
      </c>
      <c r="M19" s="20"/>
      <c r="N19" s="48"/>
      <c r="O19" s="48"/>
      <c r="P19" s="20"/>
      <c r="Q19" s="146"/>
      <c r="R19" s="20"/>
      <c r="S19" s="171"/>
    </row>
    <row r="20" spans="1:19" x14ac:dyDescent="0.25">
      <c r="A20" s="209"/>
      <c r="B20" s="172">
        <v>12</v>
      </c>
      <c r="C20" s="172" t="s">
        <v>168</v>
      </c>
      <c r="D20" s="15">
        <v>6040</v>
      </c>
      <c r="E20" s="112" t="s">
        <v>157</v>
      </c>
      <c r="F20" s="188">
        <v>44599</v>
      </c>
      <c r="G20" s="20">
        <f>'RI, nD'!N28</f>
        <v>80.525090000000077</v>
      </c>
      <c r="H20" s="48">
        <f>'BG, Plate 1'!G100</f>
        <v>66.231412113342074</v>
      </c>
      <c r="I20" s="48">
        <f>'FAN, Plate 1'!G97</f>
        <v>210.96666666666667</v>
      </c>
      <c r="J20" s="170">
        <v>3.5009999999999999</v>
      </c>
      <c r="M20" s="20"/>
      <c r="N20" s="48"/>
      <c r="O20" s="48"/>
      <c r="P20" s="20"/>
      <c r="Q20" s="146"/>
      <c r="R20" s="20"/>
      <c r="S20" s="171"/>
    </row>
    <row r="21" spans="1:19" x14ac:dyDescent="0.25">
      <c r="A21" s="209"/>
      <c r="B21" s="172">
        <v>13</v>
      </c>
      <c r="C21" s="172" t="s">
        <v>169</v>
      </c>
      <c r="D21" s="15">
        <v>6041</v>
      </c>
      <c r="E21" s="112" t="s">
        <v>157</v>
      </c>
      <c r="F21" s="188">
        <v>44599</v>
      </c>
      <c r="G21" s="20">
        <f>'RI, nD'!N29</f>
        <v>79.909690000000154</v>
      </c>
      <c r="H21" s="48">
        <f>'BG, Plate 1'!G101</f>
        <v>184.40338960476811</v>
      </c>
      <c r="I21" s="48">
        <f>'FAN, Plate 1'!G98</f>
        <v>168.2</v>
      </c>
      <c r="J21" s="170">
        <v>3.4107500000000002</v>
      </c>
      <c r="M21" s="20"/>
      <c r="N21" s="48"/>
      <c r="O21" s="48"/>
      <c r="P21" s="20"/>
      <c r="Q21" s="16"/>
      <c r="R21" s="16"/>
      <c r="S21" s="171"/>
    </row>
    <row r="22" spans="1:19" x14ac:dyDescent="0.25">
      <c r="A22" s="209"/>
      <c r="B22" s="172">
        <v>14</v>
      </c>
      <c r="C22" s="172" t="s">
        <v>170</v>
      </c>
      <c r="D22" s="15">
        <v>6042</v>
      </c>
      <c r="E22" s="112" t="s">
        <v>157</v>
      </c>
      <c r="F22" s="188">
        <v>44599</v>
      </c>
      <c r="G22" s="20">
        <f>'RI, nD'!N30</f>
        <v>78.83273999999993</v>
      </c>
      <c r="H22" s="48">
        <f>'BG, Plate 1'!G102</f>
        <v>84.977033596377439</v>
      </c>
      <c r="I22" s="48">
        <f>'FAN, Plate 1'!G99</f>
        <v>165.76666666666668</v>
      </c>
      <c r="J22" s="170">
        <v>3.452666666666667</v>
      </c>
      <c r="M22" s="20"/>
      <c r="N22" s="48"/>
      <c r="O22" s="48"/>
      <c r="P22" s="20"/>
      <c r="Q22" s="16"/>
      <c r="R22" s="16"/>
      <c r="S22" s="16"/>
    </row>
    <row r="23" spans="1:19" x14ac:dyDescent="0.25">
      <c r="A23" s="209"/>
      <c r="B23" s="172">
        <v>15</v>
      </c>
      <c r="C23" s="172" t="s">
        <v>171</v>
      </c>
      <c r="D23" s="15">
        <v>6051</v>
      </c>
      <c r="E23" s="112" t="s">
        <v>157</v>
      </c>
      <c r="F23" s="188">
        <v>44599</v>
      </c>
      <c r="G23" s="20">
        <f>'RI, nD'!N31</f>
        <v>78.494269999999759</v>
      </c>
      <c r="H23" s="48">
        <f>'BG, Plate 1'!G103</f>
        <v>388.12982802250866</v>
      </c>
      <c r="I23" s="48">
        <f>'FAN, Plate 1'!G100</f>
        <v>158.33333333333331</v>
      </c>
      <c r="J23" s="170">
        <v>3.3430000000000004</v>
      </c>
      <c r="M23" s="20"/>
      <c r="N23" s="48"/>
      <c r="O23" s="48"/>
      <c r="P23" s="20"/>
      <c r="Q23" s="16"/>
      <c r="R23" s="16"/>
      <c r="S23" s="16"/>
    </row>
    <row r="24" spans="1:19" x14ac:dyDescent="0.25">
      <c r="A24" s="209"/>
      <c r="B24" s="172">
        <v>16</v>
      </c>
      <c r="C24" s="172" t="s">
        <v>180</v>
      </c>
      <c r="D24" s="15" t="s">
        <v>180</v>
      </c>
      <c r="E24" s="112" t="s">
        <v>180</v>
      </c>
      <c r="F24" s="188">
        <v>44599</v>
      </c>
      <c r="G24" s="20">
        <f>'RI, nD'!N32</f>
        <v>80.248159999999629</v>
      </c>
      <c r="H24" s="48">
        <f>'BG, Plate 1'!G104</f>
        <v>254.67584823360974</v>
      </c>
      <c r="I24" s="48">
        <f>'FAN, Plate 1'!G101</f>
        <v>262.23333333333335</v>
      </c>
      <c r="J24" s="170">
        <v>4.5597500000000002</v>
      </c>
      <c r="M24" s="66"/>
      <c r="N24" s="48"/>
      <c r="O24" s="48"/>
      <c r="P24" s="20"/>
      <c r="Q24" s="16"/>
      <c r="R24" s="16"/>
      <c r="S24" s="16"/>
    </row>
    <row r="25" spans="1:19" x14ac:dyDescent="0.25">
      <c r="A25" s="209"/>
      <c r="B25" s="172">
        <v>17</v>
      </c>
      <c r="C25" s="172" t="s">
        <v>172</v>
      </c>
      <c r="D25" s="15">
        <v>6060</v>
      </c>
      <c r="E25" s="112" t="s">
        <v>157</v>
      </c>
      <c r="F25" s="188">
        <v>44599</v>
      </c>
      <c r="G25" s="20">
        <f>'RI, nD'!N33</f>
        <v>80.402009999999962</v>
      </c>
      <c r="H25" s="48">
        <f>'BG, Plate 1'!G105</f>
        <v>90.81600655945131</v>
      </c>
      <c r="I25" s="48">
        <f>'FAN, Plate 1'!G102</f>
        <v>143.16666666666666</v>
      </c>
      <c r="J25" s="170">
        <v>3.2164999999999999</v>
      </c>
      <c r="M25" s="66"/>
      <c r="N25" s="48"/>
      <c r="O25" s="48"/>
      <c r="P25" s="20"/>
      <c r="Q25" s="16"/>
      <c r="R25" s="16"/>
      <c r="S25" s="16"/>
    </row>
    <row r="26" spans="1:19" x14ac:dyDescent="0.25">
      <c r="A26" s="209"/>
      <c r="B26" s="172">
        <v>18</v>
      </c>
      <c r="C26" s="172" t="s">
        <v>173</v>
      </c>
      <c r="D26" s="4">
        <v>6061</v>
      </c>
      <c r="E26" s="112" t="s">
        <v>157</v>
      </c>
      <c r="F26" s="188">
        <v>44599</v>
      </c>
      <c r="G26" s="20">
        <f>'RI, nD'!N34</f>
        <v>80.125080000000196</v>
      </c>
      <c r="H26" s="48">
        <f>'BG, Plate 1'!G106</f>
        <v>160.40727699530515</v>
      </c>
      <c r="I26" s="48">
        <f>'FAN, Plate 1'!G103</f>
        <v>181.03333333333336</v>
      </c>
      <c r="J26" s="170">
        <v>3.4706666666666663</v>
      </c>
      <c r="M26" s="170"/>
      <c r="N26" s="172"/>
      <c r="O26" s="172"/>
      <c r="P26" s="113"/>
    </row>
    <row r="27" spans="1:19" s="18" customFormat="1" x14ac:dyDescent="0.25">
      <c r="A27" s="209"/>
      <c r="B27" s="172">
        <v>19</v>
      </c>
      <c r="C27" s="172" t="s">
        <v>174</v>
      </c>
      <c r="D27" s="13">
        <v>6071</v>
      </c>
      <c r="E27" s="15" t="s">
        <v>157</v>
      </c>
      <c r="F27" s="188">
        <v>44599</v>
      </c>
      <c r="G27" s="20">
        <f>'RI, nD'!N35</f>
        <v>79.725070000000301</v>
      </c>
      <c r="H27" s="48">
        <f>'BG, Plate 1'!G107</f>
        <v>56.008428228948219</v>
      </c>
      <c r="I27" s="48">
        <f>'FAN, Plate 1'!G104</f>
        <v>157.53333333333336</v>
      </c>
      <c r="J27" s="66">
        <v>2.8302500000000004</v>
      </c>
      <c r="K27" s="36"/>
      <c r="M27" s="22"/>
      <c r="N27" s="13"/>
      <c r="O27" s="13"/>
      <c r="P27" s="13"/>
    </row>
    <row r="28" spans="1:19" s="18" customFormat="1" x14ac:dyDescent="0.25">
      <c r="A28" s="209"/>
      <c r="B28" s="172">
        <v>20</v>
      </c>
      <c r="C28" s="172" t="s">
        <v>175</v>
      </c>
      <c r="D28" s="13">
        <v>6072</v>
      </c>
      <c r="E28" s="112" t="s">
        <v>157</v>
      </c>
      <c r="F28" s="188">
        <v>44599</v>
      </c>
      <c r="G28" s="20">
        <f>'RI, nD'!N36</f>
        <v>79.817379999999545</v>
      </c>
      <c r="H28" s="48">
        <f>'BG, Plate 1'!G108</f>
        <v>334.84407568341504</v>
      </c>
      <c r="I28" s="48">
        <f>'FAN, Plate 1'!G105</f>
        <v>161.89999999999998</v>
      </c>
      <c r="J28" s="66">
        <v>3.1595</v>
      </c>
      <c r="K28" s="36"/>
      <c r="M28" s="22"/>
      <c r="N28" s="13"/>
      <c r="O28" s="13"/>
      <c r="P28" s="13"/>
    </row>
    <row r="29" spans="1:19" s="18" customFormat="1" x14ac:dyDescent="0.25">
      <c r="A29" s="209"/>
      <c r="B29" s="172">
        <v>21</v>
      </c>
      <c r="C29" s="172" t="s">
        <v>176</v>
      </c>
      <c r="D29" s="13">
        <v>6074</v>
      </c>
      <c r="E29" s="15" t="s">
        <v>157</v>
      </c>
      <c r="F29" s="188">
        <v>44599</v>
      </c>
      <c r="G29" s="20">
        <f>'RI, nD'!N37</f>
        <v>79.048129999999972</v>
      </c>
      <c r="H29" s="48">
        <f>'BG, Plate 1'!G109</f>
        <v>362.11732927113496</v>
      </c>
      <c r="I29" s="48">
        <f>'FAN, Plate 1'!G106</f>
        <v>142.83333333333334</v>
      </c>
      <c r="J29" s="66">
        <v>2.9737499999999999</v>
      </c>
      <c r="K29" s="36"/>
      <c r="M29" s="22"/>
      <c r="N29" s="13"/>
      <c r="O29" s="13"/>
      <c r="P29" s="13"/>
    </row>
    <row r="30" spans="1:19" s="18" customFormat="1" x14ac:dyDescent="0.25">
      <c r="A30" s="209"/>
      <c r="B30" s="172">
        <v>22</v>
      </c>
      <c r="C30" s="172" t="s">
        <v>177</v>
      </c>
      <c r="D30" s="13">
        <v>6079</v>
      </c>
      <c r="E30" s="112" t="s">
        <v>157</v>
      </c>
      <c r="F30" s="188">
        <v>44599</v>
      </c>
      <c r="G30" s="20">
        <f>'RI, nD'!N38</f>
        <v>81.232799999999941</v>
      </c>
      <c r="H30" s="48">
        <f>'BG, Plate 1'!G110</f>
        <v>156.08389105317482</v>
      </c>
      <c r="I30" s="48">
        <f>'FAN, Plate 1'!G107</f>
        <v>164.16666666666669</v>
      </c>
      <c r="J30" s="66">
        <v>3.2336666666666667</v>
      </c>
      <c r="K30" s="36"/>
      <c r="M30" s="22"/>
      <c r="N30" s="13"/>
      <c r="O30" s="13"/>
      <c r="P30" s="13"/>
    </row>
    <row r="31" spans="1:19" s="18" customFormat="1" x14ac:dyDescent="0.25">
      <c r="A31" s="209"/>
      <c r="B31" s="172">
        <v>23</v>
      </c>
      <c r="C31" s="172" t="s">
        <v>178</v>
      </c>
      <c r="D31" s="13">
        <v>6086</v>
      </c>
      <c r="E31" s="15" t="s">
        <v>157</v>
      </c>
      <c r="F31" s="188">
        <v>44599</v>
      </c>
      <c r="G31" s="20">
        <f>'RI, nD'!N39</f>
        <v>79.725070000000301</v>
      </c>
      <c r="H31" s="48">
        <f>'BG, Plate 1'!G111</f>
        <v>124.59458762028447</v>
      </c>
      <c r="I31" s="48">
        <f>'FAN, Plate 1'!G108</f>
        <v>135.63333333333333</v>
      </c>
      <c r="J31" s="66">
        <v>2.7681999999999993</v>
      </c>
      <c r="K31" s="36"/>
      <c r="M31" s="22"/>
      <c r="N31" s="13"/>
      <c r="O31" s="13"/>
      <c r="P31" s="13"/>
    </row>
    <row r="32" spans="1:19" s="18" customFormat="1" x14ac:dyDescent="0.25">
      <c r="A32" s="210"/>
      <c r="B32" s="197">
        <v>24</v>
      </c>
      <c r="C32" s="198" t="s">
        <v>179</v>
      </c>
      <c r="D32" s="185">
        <v>6088</v>
      </c>
      <c r="E32" s="167" t="s">
        <v>157</v>
      </c>
      <c r="F32" s="205">
        <v>44599</v>
      </c>
      <c r="G32" s="199" t="s">
        <v>183</v>
      </c>
      <c r="H32" s="81">
        <f>'BG, Plate 1'!G112</f>
        <v>206.16970082908799</v>
      </c>
      <c r="I32" s="81">
        <f>'FAN, Plate 1'!G109</f>
        <v>187.73333333333335</v>
      </c>
      <c r="J32" s="244">
        <v>3.3454999999999999</v>
      </c>
      <c r="K32" s="36"/>
      <c r="M32" s="22"/>
      <c r="N32" s="13"/>
      <c r="O32" s="13"/>
      <c r="P32" s="13"/>
    </row>
  </sheetData>
  <mergeCells count="3">
    <mergeCell ref="G7:J7"/>
    <mergeCell ref="M6:P6"/>
    <mergeCell ref="A9:A32"/>
  </mergeCells>
  <phoneticPr fontId="1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topLeftCell="A17" zoomScale="85" zoomScaleNormal="85" workbookViewId="0">
      <selection activeCell="D40" sqref="D40"/>
    </sheetView>
  </sheetViews>
  <sheetFormatPr defaultRowHeight="15" x14ac:dyDescent="0.25"/>
  <cols>
    <col min="1" max="1" width="11.140625" style="3" customWidth="1"/>
    <col min="2" max="2" width="12" style="3" customWidth="1"/>
    <col min="3" max="3" width="11.140625" style="3" customWidth="1"/>
    <col min="4" max="6" width="10.140625" style="3" customWidth="1"/>
    <col min="7" max="7" width="12.28515625" style="16" customWidth="1"/>
    <col min="8" max="8" width="11.5703125" style="4" bestFit="1" customWidth="1"/>
    <col min="9" max="10" width="10.28515625" style="3" customWidth="1"/>
    <col min="11" max="11" width="10.42578125" style="3" customWidth="1"/>
    <col min="12" max="14" width="10.140625" style="3" customWidth="1"/>
    <col min="15" max="15" width="11.140625" style="3" customWidth="1"/>
    <col min="16" max="16" width="9.140625" style="3"/>
    <col min="17" max="17" width="10" style="18" customWidth="1"/>
    <col min="18" max="18" width="9.140625" style="3"/>
    <col min="19" max="20" width="10.7109375" style="3" customWidth="1"/>
    <col min="21" max="16384" width="9.140625" style="3"/>
  </cols>
  <sheetData>
    <row r="1" spans="1:20" ht="15.75" x14ac:dyDescent="0.25">
      <c r="A1" s="1" t="s">
        <v>106</v>
      </c>
      <c r="I1" s="2" t="s">
        <v>57</v>
      </c>
    </row>
    <row r="2" spans="1:20" s="2" customFormat="1" x14ac:dyDescent="0.25">
      <c r="C2" s="5"/>
      <c r="G2" s="98"/>
      <c r="H2" s="6"/>
      <c r="I2" s="2" t="s">
        <v>78</v>
      </c>
      <c r="Q2" s="39"/>
    </row>
    <row r="3" spans="1:20" s="2" customFormat="1" x14ac:dyDescent="0.25">
      <c r="A3" s="2" t="s">
        <v>52</v>
      </c>
      <c r="B3" s="195">
        <v>44599</v>
      </c>
      <c r="C3" s="5"/>
      <c r="G3" s="98"/>
      <c r="H3" s="6"/>
      <c r="I3" s="2" t="s">
        <v>86</v>
      </c>
      <c r="Q3" s="39"/>
    </row>
    <row r="4" spans="1:20" s="2" customFormat="1" x14ac:dyDescent="0.25">
      <c r="A4" s="7" t="s">
        <v>22</v>
      </c>
      <c r="B4" s="206" t="s">
        <v>182</v>
      </c>
      <c r="C4" s="196" t="s">
        <v>150</v>
      </c>
      <c r="G4" s="98"/>
      <c r="H4" s="6"/>
      <c r="I4" s="2" t="s">
        <v>79</v>
      </c>
      <c r="Q4" s="39"/>
    </row>
    <row r="5" spans="1:20" s="2" customFormat="1" x14ac:dyDescent="0.25">
      <c r="A5" s="2" t="s">
        <v>53</v>
      </c>
      <c r="B5" s="2" t="s">
        <v>70</v>
      </c>
      <c r="C5" s="5"/>
      <c r="G5" s="98"/>
      <c r="H5" s="6"/>
      <c r="I5" s="2" t="s">
        <v>8</v>
      </c>
      <c r="Q5" s="39"/>
    </row>
    <row r="6" spans="1:20" s="2" customFormat="1" x14ac:dyDescent="0.25">
      <c r="A6" s="7"/>
      <c r="B6" s="2" t="s">
        <v>112</v>
      </c>
      <c r="C6" s="5"/>
      <c r="G6" s="98"/>
      <c r="H6" s="6"/>
      <c r="I6" s="2" t="s">
        <v>67</v>
      </c>
      <c r="Q6" s="39"/>
    </row>
    <row r="7" spans="1:20" s="2" customFormat="1" x14ac:dyDescent="0.25">
      <c r="B7" s="8"/>
      <c r="G7" s="98"/>
      <c r="H7" s="6"/>
      <c r="Q7" s="39"/>
    </row>
    <row r="8" spans="1:20" s="2" customFormat="1" x14ac:dyDescent="0.25">
      <c r="G8" s="98"/>
      <c r="H8" s="6"/>
      <c r="Q8" s="39"/>
    </row>
    <row r="9" spans="1:20" s="2" customFormat="1" x14ac:dyDescent="0.25">
      <c r="B9" s="3"/>
      <c r="G9" s="98"/>
      <c r="H9" s="6"/>
      <c r="Q9" s="39"/>
    </row>
    <row r="10" spans="1:20" s="2" customFormat="1" x14ac:dyDescent="0.25">
      <c r="B10" s="3"/>
      <c r="G10" s="98"/>
      <c r="H10" s="6"/>
      <c r="Q10" s="39"/>
    </row>
    <row r="11" spans="1:20" s="2" customFormat="1" x14ac:dyDescent="0.25">
      <c r="B11" s="3"/>
      <c r="G11" s="98"/>
      <c r="H11" s="6"/>
      <c r="Q11" s="39"/>
    </row>
    <row r="12" spans="1:20" s="2" customFormat="1" x14ac:dyDescent="0.25">
      <c r="A12" s="2" t="s">
        <v>46</v>
      </c>
      <c r="B12" s="9" t="s">
        <v>120</v>
      </c>
      <c r="C12" s="9"/>
      <c r="D12" s="9"/>
      <c r="E12" s="9"/>
      <c r="F12" s="9"/>
      <c r="G12" s="10"/>
      <c r="H12" s="9"/>
      <c r="I12" s="9"/>
      <c r="J12" s="10" t="s">
        <v>25</v>
      </c>
      <c r="K12" s="10" t="s">
        <v>80</v>
      </c>
      <c r="L12" s="10"/>
      <c r="M12" s="10"/>
      <c r="N12" s="10"/>
      <c r="Q12" s="184" t="s">
        <v>27</v>
      </c>
      <c r="R12" s="9" t="s">
        <v>85</v>
      </c>
      <c r="S12" s="9"/>
    </row>
    <row r="13" spans="1:20" s="2" customFormat="1" x14ac:dyDescent="0.25">
      <c r="B13" s="10" t="s">
        <v>121</v>
      </c>
      <c r="C13" s="10"/>
      <c r="D13" s="10"/>
      <c r="E13" s="10"/>
      <c r="F13" s="10"/>
      <c r="G13" s="10"/>
      <c r="H13" s="10"/>
      <c r="I13" s="10"/>
      <c r="J13" s="183"/>
      <c r="K13" s="10" t="s">
        <v>116</v>
      </c>
      <c r="L13" s="10"/>
      <c r="M13" s="30" t="s">
        <v>117</v>
      </c>
      <c r="N13" s="30"/>
      <c r="Q13" s="13"/>
      <c r="R13" s="15"/>
      <c r="S13" s="16"/>
    </row>
    <row r="14" spans="1:20" s="2" customFormat="1" x14ac:dyDescent="0.25">
      <c r="B14" s="10"/>
      <c r="C14" s="10"/>
      <c r="D14" s="10"/>
      <c r="E14" s="10"/>
      <c r="F14" s="10"/>
      <c r="G14" s="10"/>
      <c r="H14" s="10"/>
      <c r="I14" s="10"/>
      <c r="J14" s="183"/>
      <c r="K14" s="10"/>
      <c r="L14" s="10"/>
      <c r="M14" s="10"/>
      <c r="N14" s="10"/>
      <c r="Q14" s="13"/>
      <c r="R14" s="15"/>
      <c r="S14" s="16"/>
    </row>
    <row r="15" spans="1:20" ht="15.75" x14ac:dyDescent="0.25">
      <c r="B15" s="180" t="s">
        <v>119</v>
      </c>
      <c r="C15" s="180"/>
      <c r="D15" s="180"/>
      <c r="E15" s="180"/>
      <c r="F15" s="180"/>
      <c r="G15" s="211" t="s">
        <v>143</v>
      </c>
      <c r="H15" s="211"/>
      <c r="J15" s="18"/>
      <c r="K15" s="212" t="s">
        <v>144</v>
      </c>
      <c r="L15" s="212"/>
      <c r="M15" s="212"/>
      <c r="N15" s="211" t="s">
        <v>147</v>
      </c>
      <c r="O15" s="211"/>
      <c r="P15" s="180"/>
      <c r="Q15" s="2" t="s">
        <v>97</v>
      </c>
      <c r="T15" s="182"/>
    </row>
    <row r="16" spans="1:20" ht="15.75" thickBot="1" x14ac:dyDescent="0.3">
      <c r="A16" s="193" t="s">
        <v>142</v>
      </c>
      <c r="B16" s="181" t="s">
        <v>118</v>
      </c>
      <c r="C16" s="12" t="s">
        <v>153</v>
      </c>
      <c r="D16" s="12" t="s">
        <v>154</v>
      </c>
      <c r="E16" s="12" t="s">
        <v>145</v>
      </c>
      <c r="F16" s="12" t="s">
        <v>146</v>
      </c>
      <c r="G16" s="181" t="s">
        <v>4</v>
      </c>
      <c r="H16" s="181" t="s">
        <v>7</v>
      </c>
      <c r="J16" s="18"/>
      <c r="K16" s="181" t="s">
        <v>118</v>
      </c>
      <c r="L16" s="12" t="s">
        <v>145</v>
      </c>
      <c r="M16" s="12" t="s">
        <v>146</v>
      </c>
      <c r="N16" s="181" t="s">
        <v>4</v>
      </c>
      <c r="O16" s="181" t="s">
        <v>7</v>
      </c>
      <c r="Q16" s="3"/>
      <c r="R16" s="3" t="s">
        <v>96</v>
      </c>
    </row>
    <row r="17" spans="1:18" x14ac:dyDescent="0.25">
      <c r="A17" s="6">
        <v>1</v>
      </c>
      <c r="B17" s="48">
        <f>Data!D9</f>
        <v>6011</v>
      </c>
      <c r="C17" s="15">
        <v>612</v>
      </c>
      <c r="D17" s="15">
        <v>609</v>
      </c>
      <c r="E17" s="15">
        <f>1.34+(C17/100000)</f>
        <v>1.34612</v>
      </c>
      <c r="F17" s="15">
        <f>1.34+(D17/100000)</f>
        <v>1.34609</v>
      </c>
      <c r="G17" s="179">
        <f>AVERAGE(E17:F17)</f>
        <v>1.3461050000000001</v>
      </c>
      <c r="H17" s="179">
        <f>STDEV(E17:F17)</f>
        <v>2.1213203435578389E-5</v>
      </c>
      <c r="J17" s="18"/>
      <c r="K17" s="15">
        <f t="shared" ref="K17:K40" si="0">B17</f>
        <v>6011</v>
      </c>
      <c r="L17" s="20">
        <f>(E17-1.33329)*6154</f>
        <v>78.955819999999363</v>
      </c>
      <c r="M17" s="20">
        <f>(F17-1.33329)*6154</f>
        <v>78.771199999999524</v>
      </c>
      <c r="N17" s="114">
        <f>AVERAGE(L17:M17)</f>
        <v>78.863509999999451</v>
      </c>
      <c r="O17" s="66">
        <f t="shared" ref="O17" si="1">STDEV(L17:M17)</f>
        <v>0.13054605394254656</v>
      </c>
      <c r="Q17" s="3"/>
      <c r="R17" s="3" t="s">
        <v>113</v>
      </c>
    </row>
    <row r="18" spans="1:18" x14ac:dyDescent="0.25">
      <c r="A18" s="6">
        <v>2</v>
      </c>
      <c r="B18" s="48">
        <f>Data!D10</f>
        <v>6012</v>
      </c>
      <c r="C18" s="15">
        <v>649</v>
      </c>
      <c r="D18" s="15">
        <v>649</v>
      </c>
      <c r="E18" s="15">
        <f t="shared" ref="E18:E64" si="2">1.34+(C18/100000)</f>
        <v>1.3464900000000002</v>
      </c>
      <c r="F18" s="15">
        <f t="shared" ref="F18:F64" si="3">1.34+(D18/100000)</f>
        <v>1.3464900000000002</v>
      </c>
      <c r="G18" s="179">
        <f t="shared" ref="G18:G64" si="4">AVERAGE(E18:F18)</f>
        <v>1.3464900000000002</v>
      </c>
      <c r="H18" s="179">
        <f t="shared" ref="H18:H64" si="5">STDEV(E18:F18)</f>
        <v>0</v>
      </c>
      <c r="J18" s="18"/>
      <c r="K18" s="15">
        <f t="shared" si="0"/>
        <v>6012</v>
      </c>
      <c r="L18" s="20">
        <f t="shared" ref="L18:L81" si="6">(E18-1.33329)*6154</f>
        <v>81.232800000000623</v>
      </c>
      <c r="M18" s="20">
        <f t="shared" ref="M18:M81" si="7">(F18-1.33329)*6154</f>
        <v>81.232800000000623</v>
      </c>
      <c r="N18" s="114">
        <f t="shared" ref="N18:N81" si="8">AVERAGE(L18:M18)</f>
        <v>81.232800000000623</v>
      </c>
      <c r="O18" s="66">
        <f t="shared" ref="O18:O81" si="9">STDEV(L18:M18)</f>
        <v>0</v>
      </c>
      <c r="Q18" s="3"/>
      <c r="R18" s="3" t="s">
        <v>98</v>
      </c>
    </row>
    <row r="19" spans="1:18" x14ac:dyDescent="0.25">
      <c r="A19" s="6">
        <v>3</v>
      </c>
      <c r="B19" s="48">
        <f>Data!D11</f>
        <v>6014</v>
      </c>
      <c r="C19" s="15">
        <v>632</v>
      </c>
      <c r="D19" s="15">
        <v>632</v>
      </c>
      <c r="E19" s="15">
        <f t="shared" si="2"/>
        <v>1.3463200000000002</v>
      </c>
      <c r="F19" s="15">
        <f t="shared" si="3"/>
        <v>1.3463200000000002</v>
      </c>
      <c r="G19" s="179">
        <f t="shared" si="4"/>
        <v>1.3463200000000002</v>
      </c>
      <c r="H19" s="179">
        <f t="shared" si="5"/>
        <v>0</v>
      </c>
      <c r="J19" s="18"/>
      <c r="K19" s="15">
        <f t="shared" si="0"/>
        <v>6014</v>
      </c>
      <c r="L19" s="20">
        <f t="shared" si="6"/>
        <v>80.186620000000602</v>
      </c>
      <c r="M19" s="20">
        <f t="shared" si="7"/>
        <v>80.186620000000602</v>
      </c>
      <c r="N19" s="114">
        <f t="shared" si="8"/>
        <v>80.186620000000602</v>
      </c>
      <c r="O19" s="66">
        <f t="shared" si="9"/>
        <v>0</v>
      </c>
      <c r="P19" s="186"/>
      <c r="Q19" s="3"/>
      <c r="R19" s="3" t="s">
        <v>114</v>
      </c>
    </row>
    <row r="20" spans="1:18" x14ac:dyDescent="0.25">
      <c r="A20" s="6">
        <v>4</v>
      </c>
      <c r="B20" s="48">
        <f>Data!D12</f>
        <v>6016</v>
      </c>
      <c r="C20" s="15">
        <v>621</v>
      </c>
      <c r="D20" s="15">
        <v>620</v>
      </c>
      <c r="E20" s="15">
        <f t="shared" si="2"/>
        <v>1.3462100000000001</v>
      </c>
      <c r="F20" s="15">
        <f t="shared" si="3"/>
        <v>1.3462000000000001</v>
      </c>
      <c r="G20" s="179">
        <f t="shared" si="4"/>
        <v>1.3462050000000001</v>
      </c>
      <c r="H20" s="179">
        <f t="shared" si="5"/>
        <v>7.0710678119117998E-6</v>
      </c>
      <c r="J20" s="18"/>
      <c r="K20" s="15">
        <f t="shared" si="0"/>
        <v>6016</v>
      </c>
      <c r="L20" s="20">
        <f t="shared" si="6"/>
        <v>79.509680000000259</v>
      </c>
      <c r="M20" s="20">
        <f t="shared" si="7"/>
        <v>79.448139999999853</v>
      </c>
      <c r="N20" s="114">
        <f t="shared" si="8"/>
        <v>79.478910000000056</v>
      </c>
      <c r="O20" s="66">
        <f t="shared" si="9"/>
        <v>4.3515351314507095E-2</v>
      </c>
      <c r="R20" s="13"/>
    </row>
    <row r="21" spans="1:18" x14ac:dyDescent="0.25">
      <c r="A21" s="6">
        <v>5</v>
      </c>
      <c r="B21" s="48">
        <f>Data!D13</f>
        <v>6022</v>
      </c>
      <c r="C21" s="15">
        <v>629</v>
      </c>
      <c r="D21" s="15">
        <v>626</v>
      </c>
      <c r="E21" s="15">
        <f t="shared" si="2"/>
        <v>1.34629</v>
      </c>
      <c r="F21" s="15">
        <f t="shared" si="3"/>
        <v>1.34626</v>
      </c>
      <c r="G21" s="179">
        <f t="shared" si="4"/>
        <v>1.3462749999999999</v>
      </c>
      <c r="H21" s="179">
        <f t="shared" si="5"/>
        <v>2.1213203435578389E-5</v>
      </c>
      <c r="J21" s="18"/>
      <c r="K21" s="15">
        <f t="shared" si="0"/>
        <v>6022</v>
      </c>
      <c r="L21" s="20">
        <f t="shared" si="6"/>
        <v>80.001999999999384</v>
      </c>
      <c r="M21" s="20">
        <f t="shared" si="7"/>
        <v>79.817379999999545</v>
      </c>
      <c r="N21" s="114">
        <f t="shared" si="8"/>
        <v>79.909689999999472</v>
      </c>
      <c r="O21" s="66">
        <f t="shared" si="9"/>
        <v>0.13054605394254656</v>
      </c>
      <c r="R21" s="13"/>
    </row>
    <row r="22" spans="1:18" x14ac:dyDescent="0.25">
      <c r="A22" s="6">
        <v>6</v>
      </c>
      <c r="B22" s="48">
        <f>Data!D14</f>
        <v>6027</v>
      </c>
      <c r="C22" s="15">
        <v>632</v>
      </c>
      <c r="D22" s="15">
        <v>632</v>
      </c>
      <c r="E22" s="15">
        <f t="shared" si="2"/>
        <v>1.3463200000000002</v>
      </c>
      <c r="F22" s="15">
        <f t="shared" si="3"/>
        <v>1.3463200000000002</v>
      </c>
      <c r="G22" s="179">
        <f t="shared" si="4"/>
        <v>1.3463200000000002</v>
      </c>
      <c r="H22" s="179">
        <f t="shared" si="5"/>
        <v>0</v>
      </c>
      <c r="J22" s="18"/>
      <c r="K22" s="15">
        <f t="shared" si="0"/>
        <v>6027</v>
      </c>
      <c r="L22" s="20">
        <f t="shared" si="6"/>
        <v>80.186620000000602</v>
      </c>
      <c r="M22" s="20">
        <f t="shared" si="7"/>
        <v>80.186620000000602</v>
      </c>
      <c r="N22" s="114">
        <f t="shared" si="8"/>
        <v>80.186620000000602</v>
      </c>
      <c r="O22" s="66">
        <f t="shared" si="9"/>
        <v>0</v>
      </c>
      <c r="R22" s="13"/>
    </row>
    <row r="23" spans="1:18" x14ac:dyDescent="0.25">
      <c r="A23" s="6">
        <v>7</v>
      </c>
      <c r="B23" s="48">
        <f>Data!D15</f>
        <v>6029</v>
      </c>
      <c r="C23" s="15">
        <v>622</v>
      </c>
      <c r="D23" s="15">
        <v>621</v>
      </c>
      <c r="E23" s="15">
        <f t="shared" si="2"/>
        <v>1.34622</v>
      </c>
      <c r="F23" s="15">
        <f t="shared" si="3"/>
        <v>1.3462100000000001</v>
      </c>
      <c r="G23" s="179">
        <f t="shared" si="4"/>
        <v>1.3462149999999999</v>
      </c>
      <c r="H23" s="179">
        <f t="shared" si="5"/>
        <v>7.0710678117547895E-6</v>
      </c>
      <c r="J23" s="18"/>
      <c r="K23" s="15">
        <f t="shared" si="0"/>
        <v>6029</v>
      </c>
      <c r="L23" s="20">
        <f t="shared" si="6"/>
        <v>79.5712199999993</v>
      </c>
      <c r="M23" s="20">
        <f t="shared" si="7"/>
        <v>79.509680000000259</v>
      </c>
      <c r="N23" s="114">
        <f t="shared" si="8"/>
        <v>79.54044999999978</v>
      </c>
      <c r="O23" s="66">
        <f t="shared" si="9"/>
        <v>4.3515351313542429E-2</v>
      </c>
      <c r="R23" s="13"/>
    </row>
    <row r="24" spans="1:18" x14ac:dyDescent="0.25">
      <c r="A24" s="6">
        <v>8</v>
      </c>
      <c r="B24" s="48">
        <f>Data!D16</f>
        <v>6031</v>
      </c>
      <c r="C24" s="15">
        <v>621</v>
      </c>
      <c r="D24" s="15">
        <v>624</v>
      </c>
      <c r="E24" s="15">
        <f t="shared" si="2"/>
        <v>1.3462100000000001</v>
      </c>
      <c r="F24" s="15">
        <f t="shared" si="3"/>
        <v>1.3462400000000001</v>
      </c>
      <c r="G24" s="179">
        <f t="shared" si="4"/>
        <v>1.346225</v>
      </c>
      <c r="H24" s="179">
        <f t="shared" si="5"/>
        <v>2.1213203435578389E-5</v>
      </c>
      <c r="J24" s="18"/>
      <c r="K24" s="15">
        <f t="shared" si="0"/>
        <v>6031</v>
      </c>
      <c r="L24" s="20">
        <f t="shared" si="6"/>
        <v>79.509680000000259</v>
      </c>
      <c r="M24" s="20">
        <f t="shared" si="7"/>
        <v>79.694300000000112</v>
      </c>
      <c r="N24" s="114">
        <f t="shared" si="8"/>
        <v>79.601990000000185</v>
      </c>
      <c r="O24" s="66">
        <f t="shared" si="9"/>
        <v>0.13054605394255661</v>
      </c>
      <c r="R24" s="13"/>
    </row>
    <row r="25" spans="1:18" x14ac:dyDescent="0.25">
      <c r="A25" s="6">
        <v>9</v>
      </c>
      <c r="B25" s="48">
        <f>Data!D17</f>
        <v>6033</v>
      </c>
      <c r="C25" s="15">
        <v>631</v>
      </c>
      <c r="D25" s="15">
        <v>631</v>
      </c>
      <c r="E25" s="15">
        <f t="shared" si="2"/>
        <v>1.3463100000000001</v>
      </c>
      <c r="F25" s="15">
        <f t="shared" si="3"/>
        <v>1.3463100000000001</v>
      </c>
      <c r="G25" s="179">
        <f t="shared" si="4"/>
        <v>1.3463100000000001</v>
      </c>
      <c r="H25" s="179">
        <f t="shared" si="5"/>
        <v>0</v>
      </c>
      <c r="J25" s="18"/>
      <c r="K25" s="15">
        <f t="shared" si="0"/>
        <v>6033</v>
      </c>
      <c r="L25" s="20">
        <f t="shared" si="6"/>
        <v>80.125080000000196</v>
      </c>
      <c r="M25" s="20">
        <f t="shared" si="7"/>
        <v>80.125080000000196</v>
      </c>
      <c r="N25" s="114">
        <f t="shared" si="8"/>
        <v>80.125080000000196</v>
      </c>
      <c r="O25" s="66">
        <f t="shared" si="9"/>
        <v>0</v>
      </c>
      <c r="R25" s="2" t="s">
        <v>89</v>
      </c>
    </row>
    <row r="26" spans="1:18" x14ac:dyDescent="0.25">
      <c r="A26" s="6">
        <v>10</v>
      </c>
      <c r="B26" s="48">
        <f>Data!D18</f>
        <v>6036</v>
      </c>
      <c r="C26" s="15">
        <v>634</v>
      </c>
      <c r="D26" s="15">
        <v>634</v>
      </c>
      <c r="E26" s="15">
        <f t="shared" si="2"/>
        <v>1.3463400000000001</v>
      </c>
      <c r="F26" s="15">
        <f t="shared" si="3"/>
        <v>1.3463400000000001</v>
      </c>
      <c r="G26" s="179">
        <f t="shared" si="4"/>
        <v>1.3463400000000001</v>
      </c>
      <c r="H26" s="179">
        <f t="shared" si="5"/>
        <v>0</v>
      </c>
      <c r="J26" s="18"/>
      <c r="K26" s="15">
        <f t="shared" si="0"/>
        <v>6036</v>
      </c>
      <c r="L26" s="20">
        <f t="shared" si="6"/>
        <v>80.309700000000035</v>
      </c>
      <c r="M26" s="20">
        <f t="shared" si="7"/>
        <v>80.309700000000035</v>
      </c>
      <c r="N26" s="114">
        <f t="shared" si="8"/>
        <v>80.309700000000035</v>
      </c>
      <c r="O26" s="66">
        <f t="shared" si="9"/>
        <v>0</v>
      </c>
      <c r="R26" s="3" t="s">
        <v>90</v>
      </c>
    </row>
    <row r="27" spans="1:18" x14ac:dyDescent="0.25">
      <c r="A27" s="6">
        <v>11</v>
      </c>
      <c r="B27" s="48">
        <f>Data!D19</f>
        <v>6039</v>
      </c>
      <c r="C27" s="15">
        <v>644</v>
      </c>
      <c r="D27" s="15">
        <v>645</v>
      </c>
      <c r="E27" s="15">
        <f t="shared" si="2"/>
        <v>1.3464400000000001</v>
      </c>
      <c r="F27" s="15">
        <f t="shared" si="3"/>
        <v>1.3464500000000001</v>
      </c>
      <c r="G27" s="179">
        <f t="shared" si="4"/>
        <v>1.3464450000000001</v>
      </c>
      <c r="H27" s="179">
        <f t="shared" si="5"/>
        <v>7.0710678119117998E-6</v>
      </c>
      <c r="J27" s="18"/>
      <c r="K27" s="15">
        <f t="shared" si="0"/>
        <v>6039</v>
      </c>
      <c r="L27" s="20">
        <f t="shared" si="6"/>
        <v>80.925099999999972</v>
      </c>
      <c r="M27" s="20">
        <f t="shared" si="7"/>
        <v>80.986640000000378</v>
      </c>
      <c r="N27" s="114">
        <f t="shared" si="8"/>
        <v>80.955870000000175</v>
      </c>
      <c r="O27" s="66">
        <f t="shared" si="9"/>
        <v>4.3515351314507095E-2</v>
      </c>
      <c r="R27" s="3" t="s">
        <v>115</v>
      </c>
    </row>
    <row r="28" spans="1:18" x14ac:dyDescent="0.25">
      <c r="A28" s="6">
        <v>12</v>
      </c>
      <c r="B28" s="48">
        <f>Data!D20</f>
        <v>6040</v>
      </c>
      <c r="C28" s="15">
        <v>638</v>
      </c>
      <c r="D28" s="15">
        <v>637</v>
      </c>
      <c r="E28" s="15">
        <f t="shared" si="2"/>
        <v>1.3463800000000001</v>
      </c>
      <c r="F28" s="15">
        <f t="shared" si="3"/>
        <v>1.3463700000000001</v>
      </c>
      <c r="G28" s="179">
        <f t="shared" si="4"/>
        <v>1.3463750000000001</v>
      </c>
      <c r="H28" s="179">
        <f t="shared" si="5"/>
        <v>7.0710678119117998E-6</v>
      </c>
      <c r="J28" s="18"/>
      <c r="K28" s="15">
        <f t="shared" si="0"/>
        <v>6040</v>
      </c>
      <c r="L28" s="20">
        <f t="shared" si="6"/>
        <v>80.55586000000028</v>
      </c>
      <c r="M28" s="20">
        <f t="shared" si="7"/>
        <v>80.494319999999874</v>
      </c>
      <c r="N28" s="114">
        <f t="shared" si="8"/>
        <v>80.525090000000077</v>
      </c>
      <c r="O28" s="66">
        <f t="shared" si="9"/>
        <v>4.3515351314507095E-2</v>
      </c>
      <c r="R28" s="13"/>
    </row>
    <row r="29" spans="1:18" x14ac:dyDescent="0.25">
      <c r="A29" s="6">
        <v>13</v>
      </c>
      <c r="B29" s="48">
        <f>Data!D21</f>
        <v>6041</v>
      </c>
      <c r="C29" s="15">
        <v>628</v>
      </c>
      <c r="D29" s="15">
        <v>627</v>
      </c>
      <c r="E29" s="15">
        <f t="shared" si="2"/>
        <v>1.3462800000000001</v>
      </c>
      <c r="F29" s="15">
        <f t="shared" si="3"/>
        <v>1.3462700000000001</v>
      </c>
      <c r="G29" s="179">
        <f t="shared" si="4"/>
        <v>1.3462750000000001</v>
      </c>
      <c r="H29" s="179">
        <f t="shared" si="5"/>
        <v>7.0710678119117998E-6</v>
      </c>
      <c r="J29" s="18"/>
      <c r="K29" s="15">
        <f t="shared" si="0"/>
        <v>6041</v>
      </c>
      <c r="L29" s="20">
        <f t="shared" si="6"/>
        <v>79.940460000000357</v>
      </c>
      <c r="M29" s="20">
        <f t="shared" si="7"/>
        <v>79.878919999999951</v>
      </c>
      <c r="N29" s="114">
        <f t="shared" si="8"/>
        <v>79.909690000000154</v>
      </c>
      <c r="O29" s="66">
        <f t="shared" si="9"/>
        <v>4.3515351314507095E-2</v>
      </c>
      <c r="R29" s="13"/>
    </row>
    <row r="30" spans="1:18" x14ac:dyDescent="0.25">
      <c r="A30" s="6">
        <v>14</v>
      </c>
      <c r="B30" s="48">
        <f>Data!D22</f>
        <v>6042</v>
      </c>
      <c r="C30" s="15">
        <v>610</v>
      </c>
      <c r="D30" s="15">
        <v>610</v>
      </c>
      <c r="E30" s="15">
        <f t="shared" si="2"/>
        <v>1.3461000000000001</v>
      </c>
      <c r="F30" s="15">
        <f t="shared" si="3"/>
        <v>1.3461000000000001</v>
      </c>
      <c r="G30" s="179">
        <f t="shared" si="4"/>
        <v>1.3461000000000001</v>
      </c>
      <c r="H30" s="179">
        <f t="shared" si="5"/>
        <v>0</v>
      </c>
      <c r="J30" s="18"/>
      <c r="K30" s="15">
        <f t="shared" si="0"/>
        <v>6042</v>
      </c>
      <c r="L30" s="20">
        <f t="shared" si="6"/>
        <v>78.83273999999993</v>
      </c>
      <c r="M30" s="20">
        <f t="shared" si="7"/>
        <v>78.83273999999993</v>
      </c>
      <c r="N30" s="114">
        <f t="shared" si="8"/>
        <v>78.83273999999993</v>
      </c>
      <c r="O30" s="66">
        <f t="shared" si="9"/>
        <v>0</v>
      </c>
      <c r="R30" s="13"/>
    </row>
    <row r="31" spans="1:18" x14ac:dyDescent="0.25">
      <c r="A31" s="6">
        <v>15</v>
      </c>
      <c r="B31" s="48">
        <f>Data!D23</f>
        <v>6051</v>
      </c>
      <c r="C31" s="15">
        <v>605</v>
      </c>
      <c r="D31" s="48">
        <v>604</v>
      </c>
      <c r="E31" s="15">
        <f t="shared" si="2"/>
        <v>1.34605</v>
      </c>
      <c r="F31" s="15">
        <f t="shared" si="3"/>
        <v>1.3460400000000001</v>
      </c>
      <c r="G31" s="179">
        <f t="shared" si="4"/>
        <v>1.3460450000000002</v>
      </c>
      <c r="H31" s="179">
        <f t="shared" si="5"/>
        <v>7.0710678117547895E-6</v>
      </c>
      <c r="J31" s="18"/>
      <c r="K31" s="15">
        <f t="shared" si="0"/>
        <v>6051</v>
      </c>
      <c r="L31" s="20">
        <f t="shared" si="6"/>
        <v>78.525039999999279</v>
      </c>
      <c r="M31" s="20">
        <f t="shared" si="7"/>
        <v>78.463500000000238</v>
      </c>
      <c r="N31" s="114">
        <f t="shared" si="8"/>
        <v>78.494269999999759</v>
      </c>
      <c r="O31" s="66">
        <f t="shared" si="9"/>
        <v>4.3515351313542429E-2</v>
      </c>
      <c r="R31" s="13"/>
    </row>
    <row r="32" spans="1:18" x14ac:dyDescent="0.25">
      <c r="A32" s="6">
        <v>16</v>
      </c>
      <c r="B32" s="48" t="str">
        <f>Data!D24</f>
        <v>TMC</v>
      </c>
      <c r="C32" s="15">
        <v>633</v>
      </c>
      <c r="D32" s="48">
        <v>633</v>
      </c>
      <c r="E32" s="15">
        <f t="shared" si="2"/>
        <v>1.34633</v>
      </c>
      <c r="F32" s="15">
        <f t="shared" si="3"/>
        <v>1.34633</v>
      </c>
      <c r="G32" s="179">
        <f t="shared" si="4"/>
        <v>1.34633</v>
      </c>
      <c r="H32" s="179">
        <f t="shared" si="5"/>
        <v>0</v>
      </c>
      <c r="J32" s="18"/>
      <c r="K32" s="15" t="str">
        <f t="shared" si="0"/>
        <v>TMC</v>
      </c>
      <c r="L32" s="20">
        <f t="shared" si="6"/>
        <v>80.248159999999629</v>
      </c>
      <c r="M32" s="20">
        <f t="shared" si="7"/>
        <v>80.248159999999629</v>
      </c>
      <c r="N32" s="114">
        <f t="shared" si="8"/>
        <v>80.248159999999629</v>
      </c>
      <c r="O32" s="66">
        <f t="shared" si="9"/>
        <v>0</v>
      </c>
      <c r="R32" s="13"/>
    </row>
    <row r="33" spans="1:18" x14ac:dyDescent="0.25">
      <c r="A33" s="6">
        <v>17</v>
      </c>
      <c r="B33" s="48">
        <f>Data!D25</f>
        <v>6060</v>
      </c>
      <c r="C33" s="48">
        <v>636</v>
      </c>
      <c r="D33" s="48">
        <v>635</v>
      </c>
      <c r="E33" s="15">
        <f t="shared" si="2"/>
        <v>1.34636</v>
      </c>
      <c r="F33" s="15">
        <f t="shared" si="3"/>
        <v>1.3463500000000002</v>
      </c>
      <c r="G33" s="179">
        <f t="shared" si="4"/>
        <v>1.346355</v>
      </c>
      <c r="H33" s="179">
        <f t="shared" si="5"/>
        <v>7.0710678117547895E-6</v>
      </c>
      <c r="J33" s="18"/>
      <c r="K33" s="15">
        <f t="shared" si="0"/>
        <v>6060</v>
      </c>
      <c r="L33" s="20">
        <f t="shared" si="6"/>
        <v>80.432779999999482</v>
      </c>
      <c r="M33" s="20">
        <f t="shared" si="7"/>
        <v>80.371240000000441</v>
      </c>
      <c r="N33" s="114">
        <f t="shared" si="8"/>
        <v>80.402009999999962</v>
      </c>
      <c r="O33" s="66">
        <f t="shared" si="9"/>
        <v>4.3515351313542429E-2</v>
      </c>
      <c r="R33" s="13"/>
    </row>
    <row r="34" spans="1:18" x14ac:dyDescent="0.25">
      <c r="A34" s="6">
        <v>18</v>
      </c>
      <c r="B34" s="48">
        <f>Data!D26</f>
        <v>6061</v>
      </c>
      <c r="C34" s="48">
        <v>632</v>
      </c>
      <c r="D34" s="48">
        <v>630</v>
      </c>
      <c r="E34" s="15">
        <f t="shared" si="2"/>
        <v>1.3463200000000002</v>
      </c>
      <c r="F34" s="15">
        <f t="shared" si="3"/>
        <v>1.3463000000000001</v>
      </c>
      <c r="G34" s="179">
        <f t="shared" si="4"/>
        <v>1.3463100000000001</v>
      </c>
      <c r="H34" s="179">
        <f t="shared" si="5"/>
        <v>1.41421356238236E-5</v>
      </c>
      <c r="J34" s="18"/>
      <c r="K34" s="15">
        <f t="shared" si="0"/>
        <v>6061</v>
      </c>
      <c r="L34" s="20">
        <f t="shared" si="6"/>
        <v>80.186620000000602</v>
      </c>
      <c r="M34" s="20">
        <f t="shared" si="7"/>
        <v>80.06353999999979</v>
      </c>
      <c r="N34" s="114">
        <f t="shared" si="8"/>
        <v>80.125080000000196</v>
      </c>
      <c r="O34" s="66">
        <f t="shared" si="9"/>
        <v>8.7030702629014189E-2</v>
      </c>
      <c r="R34" s="13"/>
    </row>
    <row r="35" spans="1:18" x14ac:dyDescent="0.25">
      <c r="A35" s="6">
        <v>19</v>
      </c>
      <c r="B35" s="48">
        <f>Data!D27</f>
        <v>6071</v>
      </c>
      <c r="C35" s="48">
        <v>624</v>
      </c>
      <c r="D35" s="48">
        <v>625</v>
      </c>
      <c r="E35" s="15">
        <f t="shared" si="2"/>
        <v>1.3462400000000001</v>
      </c>
      <c r="F35" s="15">
        <f t="shared" si="3"/>
        <v>1.3462500000000002</v>
      </c>
      <c r="G35" s="179">
        <f t="shared" si="4"/>
        <v>1.3462450000000001</v>
      </c>
      <c r="H35" s="179">
        <f t="shared" si="5"/>
        <v>7.0710678119117998E-6</v>
      </c>
      <c r="J35" s="18"/>
      <c r="K35" s="15">
        <f t="shared" si="0"/>
        <v>6071</v>
      </c>
      <c r="L35" s="20">
        <f t="shared" si="6"/>
        <v>79.694300000000112</v>
      </c>
      <c r="M35" s="20">
        <f t="shared" si="7"/>
        <v>79.755840000000504</v>
      </c>
      <c r="N35" s="114">
        <f t="shared" si="8"/>
        <v>79.725070000000301</v>
      </c>
      <c r="O35" s="66">
        <f t="shared" si="9"/>
        <v>4.3515351314497047E-2</v>
      </c>
      <c r="R35" s="13"/>
    </row>
    <row r="36" spans="1:18" x14ac:dyDescent="0.25">
      <c r="A36" s="6">
        <v>20</v>
      </c>
      <c r="B36" s="48">
        <f>Data!D28</f>
        <v>6072</v>
      </c>
      <c r="C36" s="48">
        <v>626</v>
      </c>
      <c r="D36" s="48">
        <v>626</v>
      </c>
      <c r="E36" s="15">
        <f t="shared" si="2"/>
        <v>1.34626</v>
      </c>
      <c r="F36" s="15">
        <f t="shared" si="3"/>
        <v>1.34626</v>
      </c>
      <c r="G36" s="179">
        <f t="shared" si="4"/>
        <v>1.34626</v>
      </c>
      <c r="H36" s="179">
        <f t="shared" si="5"/>
        <v>0</v>
      </c>
      <c r="J36" s="18"/>
      <c r="K36" s="15">
        <f t="shared" si="0"/>
        <v>6072</v>
      </c>
      <c r="L36" s="20">
        <f t="shared" si="6"/>
        <v>79.817379999999545</v>
      </c>
      <c r="M36" s="20">
        <f t="shared" si="7"/>
        <v>79.817379999999545</v>
      </c>
      <c r="N36" s="114">
        <f t="shared" si="8"/>
        <v>79.817379999999545</v>
      </c>
      <c r="O36" s="66">
        <f t="shared" si="9"/>
        <v>0</v>
      </c>
      <c r="R36" s="13"/>
    </row>
    <row r="37" spans="1:18" x14ac:dyDescent="0.25">
      <c r="A37" s="6">
        <v>21</v>
      </c>
      <c r="B37" s="48">
        <f>Data!D29</f>
        <v>6074</v>
      </c>
      <c r="C37" s="48">
        <v>614</v>
      </c>
      <c r="D37" s="48">
        <v>613</v>
      </c>
      <c r="E37" s="15">
        <f t="shared" si="2"/>
        <v>1.3461400000000001</v>
      </c>
      <c r="F37" s="15">
        <f t="shared" si="3"/>
        <v>1.34613</v>
      </c>
      <c r="G37" s="179">
        <f t="shared" si="4"/>
        <v>1.3461350000000001</v>
      </c>
      <c r="H37" s="179">
        <f t="shared" si="5"/>
        <v>7.0710678119117998E-6</v>
      </c>
      <c r="J37" s="18"/>
      <c r="K37" s="15">
        <f t="shared" si="0"/>
        <v>6074</v>
      </c>
      <c r="L37" s="20">
        <f t="shared" si="6"/>
        <v>79.078900000000175</v>
      </c>
      <c r="M37" s="20">
        <f t="shared" si="7"/>
        <v>79.017359999999769</v>
      </c>
      <c r="N37" s="114">
        <f t="shared" si="8"/>
        <v>79.048129999999972</v>
      </c>
      <c r="O37" s="66">
        <f t="shared" si="9"/>
        <v>4.3515351314507095E-2</v>
      </c>
      <c r="R37" s="13"/>
    </row>
    <row r="38" spans="1:18" x14ac:dyDescent="0.25">
      <c r="A38" s="6">
        <v>22</v>
      </c>
      <c r="B38" s="48">
        <f>Data!D30</f>
        <v>6079</v>
      </c>
      <c r="C38" s="48">
        <v>648</v>
      </c>
      <c r="D38" s="48">
        <v>650</v>
      </c>
      <c r="E38" s="15">
        <f t="shared" si="2"/>
        <v>1.3464800000000001</v>
      </c>
      <c r="F38" s="15">
        <f t="shared" si="3"/>
        <v>1.3465</v>
      </c>
      <c r="G38" s="179">
        <f t="shared" si="4"/>
        <v>1.3464900000000002</v>
      </c>
      <c r="H38" s="179">
        <f t="shared" si="5"/>
        <v>1.4142135623666588E-5</v>
      </c>
      <c r="J38" s="18"/>
      <c r="K38" s="15">
        <f t="shared" si="0"/>
        <v>6079</v>
      </c>
      <c r="L38" s="20">
        <f t="shared" si="6"/>
        <v>81.171260000000217</v>
      </c>
      <c r="M38" s="20">
        <f t="shared" si="7"/>
        <v>81.29433999999965</v>
      </c>
      <c r="N38" s="114">
        <f t="shared" si="8"/>
        <v>81.232799999999941</v>
      </c>
      <c r="O38" s="66">
        <f t="shared" si="9"/>
        <v>8.7030702628039483E-2</v>
      </c>
      <c r="R38" s="13"/>
    </row>
    <row r="39" spans="1:18" x14ac:dyDescent="0.25">
      <c r="A39" s="6">
        <v>23</v>
      </c>
      <c r="B39" s="48">
        <f>Data!D31</f>
        <v>6086</v>
      </c>
      <c r="C39" s="48">
        <v>625</v>
      </c>
      <c r="D39" s="48">
        <v>624</v>
      </c>
      <c r="E39" s="15">
        <f t="shared" si="2"/>
        <v>1.3462500000000002</v>
      </c>
      <c r="F39" s="15">
        <f t="shared" si="3"/>
        <v>1.3462400000000001</v>
      </c>
      <c r="G39" s="179">
        <f t="shared" si="4"/>
        <v>1.3462450000000001</v>
      </c>
      <c r="H39" s="179">
        <f t="shared" si="5"/>
        <v>7.0710678119117998E-6</v>
      </c>
      <c r="J39" s="18"/>
      <c r="K39" s="15">
        <f t="shared" si="0"/>
        <v>6086</v>
      </c>
      <c r="L39" s="20">
        <f t="shared" si="6"/>
        <v>79.755840000000504</v>
      </c>
      <c r="M39" s="20">
        <f t="shared" si="7"/>
        <v>79.694300000000112</v>
      </c>
      <c r="N39" s="114">
        <f t="shared" si="8"/>
        <v>79.725070000000301</v>
      </c>
      <c r="O39" s="66">
        <f t="shared" si="9"/>
        <v>4.3515351314497047E-2</v>
      </c>
      <c r="R39" s="13"/>
    </row>
    <row r="40" spans="1:18" x14ac:dyDescent="0.25">
      <c r="A40" s="6">
        <v>24</v>
      </c>
      <c r="B40" s="48">
        <f>Data!D32</f>
        <v>6088</v>
      </c>
      <c r="C40" s="48"/>
      <c r="D40" s="48"/>
      <c r="E40" s="15">
        <f t="shared" si="2"/>
        <v>1.34</v>
      </c>
      <c r="F40" s="15">
        <f t="shared" si="3"/>
        <v>1.34</v>
      </c>
      <c r="G40" s="179">
        <f t="shared" si="4"/>
        <v>1.34</v>
      </c>
      <c r="H40" s="179">
        <f t="shared" si="5"/>
        <v>0</v>
      </c>
      <c r="J40" s="18"/>
      <c r="K40" s="15">
        <f t="shared" si="0"/>
        <v>6088</v>
      </c>
      <c r="L40" s="20">
        <f t="shared" si="6"/>
        <v>41.293339999999958</v>
      </c>
      <c r="M40" s="20">
        <f t="shared" si="7"/>
        <v>41.293339999999958</v>
      </c>
      <c r="N40" s="114">
        <f t="shared" si="8"/>
        <v>41.293339999999958</v>
      </c>
      <c r="O40" s="66">
        <f t="shared" si="9"/>
        <v>0</v>
      </c>
      <c r="R40" s="13"/>
    </row>
    <row r="41" spans="1:18" x14ac:dyDescent="0.25">
      <c r="A41" s="6">
        <v>25</v>
      </c>
      <c r="B41" s="48" t="e">
        <f>Data!#REF!</f>
        <v>#REF!</v>
      </c>
      <c r="C41" s="48"/>
      <c r="D41" s="48"/>
      <c r="E41" s="15">
        <f t="shared" si="2"/>
        <v>1.34</v>
      </c>
      <c r="F41" s="15">
        <f t="shared" si="3"/>
        <v>1.34</v>
      </c>
      <c r="G41" s="179">
        <f t="shared" si="4"/>
        <v>1.34</v>
      </c>
      <c r="H41" s="179">
        <f t="shared" si="5"/>
        <v>0</v>
      </c>
      <c r="J41" s="18"/>
      <c r="K41" s="15" t="e">
        <f t="shared" ref="K41:K88" si="10">B41</f>
        <v>#REF!</v>
      </c>
      <c r="L41" s="20">
        <f t="shared" si="6"/>
        <v>41.293339999999958</v>
      </c>
      <c r="M41" s="20">
        <f t="shared" si="7"/>
        <v>41.293339999999958</v>
      </c>
      <c r="N41" s="114">
        <f t="shared" si="8"/>
        <v>41.293339999999958</v>
      </c>
      <c r="O41" s="66">
        <f t="shared" si="9"/>
        <v>0</v>
      </c>
      <c r="P41" s="18"/>
      <c r="Q41" s="15"/>
    </row>
    <row r="42" spans="1:18" x14ac:dyDescent="0.25">
      <c r="A42" s="6">
        <v>26</v>
      </c>
      <c r="B42" s="48" t="e">
        <f>Data!#REF!</f>
        <v>#REF!</v>
      </c>
      <c r="C42" s="48"/>
      <c r="D42" s="48"/>
      <c r="E42" s="15">
        <f t="shared" si="2"/>
        <v>1.34</v>
      </c>
      <c r="F42" s="15">
        <f t="shared" si="3"/>
        <v>1.34</v>
      </c>
      <c r="G42" s="179">
        <f t="shared" si="4"/>
        <v>1.34</v>
      </c>
      <c r="H42" s="179">
        <f t="shared" si="5"/>
        <v>0</v>
      </c>
      <c r="J42" s="18"/>
      <c r="K42" s="15" t="e">
        <f t="shared" si="10"/>
        <v>#REF!</v>
      </c>
      <c r="L42" s="20">
        <f t="shared" si="6"/>
        <v>41.293339999999958</v>
      </c>
      <c r="M42" s="20">
        <f t="shared" si="7"/>
        <v>41.293339999999958</v>
      </c>
      <c r="N42" s="114">
        <f t="shared" si="8"/>
        <v>41.293339999999958</v>
      </c>
      <c r="O42" s="66">
        <f t="shared" si="9"/>
        <v>0</v>
      </c>
      <c r="P42" s="18"/>
      <c r="Q42" s="15"/>
    </row>
    <row r="43" spans="1:18" x14ac:dyDescent="0.25">
      <c r="A43" s="6">
        <v>27</v>
      </c>
      <c r="B43" s="48" t="e">
        <f>Data!#REF!</f>
        <v>#REF!</v>
      </c>
      <c r="C43" s="48"/>
      <c r="D43" s="48"/>
      <c r="E43" s="15">
        <f t="shared" si="2"/>
        <v>1.34</v>
      </c>
      <c r="F43" s="15">
        <f t="shared" si="3"/>
        <v>1.34</v>
      </c>
      <c r="G43" s="179">
        <f t="shared" si="4"/>
        <v>1.34</v>
      </c>
      <c r="H43" s="179">
        <f t="shared" si="5"/>
        <v>0</v>
      </c>
      <c r="J43" s="18"/>
      <c r="K43" s="15" t="e">
        <f t="shared" si="10"/>
        <v>#REF!</v>
      </c>
      <c r="L43" s="20">
        <f t="shared" si="6"/>
        <v>41.293339999999958</v>
      </c>
      <c r="M43" s="20">
        <f t="shared" si="7"/>
        <v>41.293339999999958</v>
      </c>
      <c r="N43" s="114">
        <f t="shared" si="8"/>
        <v>41.293339999999958</v>
      </c>
      <c r="O43" s="66">
        <f t="shared" si="9"/>
        <v>0</v>
      </c>
      <c r="P43" s="18"/>
      <c r="Q43" s="15"/>
    </row>
    <row r="44" spans="1:18" x14ac:dyDescent="0.25">
      <c r="A44" s="6">
        <v>28</v>
      </c>
      <c r="B44" s="48" t="e">
        <f>Data!#REF!</f>
        <v>#REF!</v>
      </c>
      <c r="C44" s="48"/>
      <c r="D44" s="48"/>
      <c r="E44" s="15">
        <f t="shared" si="2"/>
        <v>1.34</v>
      </c>
      <c r="F44" s="15">
        <f t="shared" si="3"/>
        <v>1.34</v>
      </c>
      <c r="G44" s="179">
        <f t="shared" si="4"/>
        <v>1.34</v>
      </c>
      <c r="H44" s="179">
        <f t="shared" si="5"/>
        <v>0</v>
      </c>
      <c r="J44" s="18"/>
      <c r="K44" s="15" t="e">
        <f t="shared" si="10"/>
        <v>#REF!</v>
      </c>
      <c r="L44" s="20">
        <f t="shared" si="6"/>
        <v>41.293339999999958</v>
      </c>
      <c r="M44" s="20">
        <f t="shared" si="7"/>
        <v>41.293339999999958</v>
      </c>
      <c r="N44" s="114">
        <f t="shared" si="8"/>
        <v>41.293339999999958</v>
      </c>
      <c r="O44" s="66">
        <f t="shared" si="9"/>
        <v>0</v>
      </c>
      <c r="P44" s="18"/>
      <c r="Q44" s="15"/>
    </row>
    <row r="45" spans="1:18" x14ac:dyDescent="0.25">
      <c r="A45" s="6">
        <v>29</v>
      </c>
      <c r="B45" s="48" t="e">
        <f>Data!#REF!</f>
        <v>#REF!</v>
      </c>
      <c r="C45" s="48"/>
      <c r="D45" s="48"/>
      <c r="E45" s="15">
        <f t="shared" si="2"/>
        <v>1.34</v>
      </c>
      <c r="F45" s="15">
        <f t="shared" si="3"/>
        <v>1.34</v>
      </c>
      <c r="G45" s="179">
        <f t="shared" si="4"/>
        <v>1.34</v>
      </c>
      <c r="H45" s="179">
        <f t="shared" si="5"/>
        <v>0</v>
      </c>
      <c r="J45" s="18"/>
      <c r="K45" s="15" t="e">
        <f t="shared" si="10"/>
        <v>#REF!</v>
      </c>
      <c r="L45" s="20">
        <f t="shared" si="6"/>
        <v>41.293339999999958</v>
      </c>
      <c r="M45" s="20">
        <f t="shared" si="7"/>
        <v>41.293339999999958</v>
      </c>
      <c r="N45" s="114">
        <f t="shared" si="8"/>
        <v>41.293339999999958</v>
      </c>
      <c r="O45" s="66">
        <f t="shared" si="9"/>
        <v>0</v>
      </c>
      <c r="P45" s="18"/>
      <c r="Q45" s="15"/>
    </row>
    <row r="46" spans="1:18" x14ac:dyDescent="0.25">
      <c r="A46" s="6">
        <v>30</v>
      </c>
      <c r="B46" s="48" t="e">
        <f>Data!#REF!</f>
        <v>#REF!</v>
      </c>
      <c r="C46" s="48"/>
      <c r="D46" s="48"/>
      <c r="E46" s="15">
        <f t="shared" si="2"/>
        <v>1.34</v>
      </c>
      <c r="F46" s="15">
        <f t="shared" si="3"/>
        <v>1.34</v>
      </c>
      <c r="G46" s="179">
        <f t="shared" si="4"/>
        <v>1.34</v>
      </c>
      <c r="H46" s="179">
        <f t="shared" si="5"/>
        <v>0</v>
      </c>
      <c r="J46" s="18"/>
      <c r="K46" s="15" t="e">
        <f t="shared" si="10"/>
        <v>#REF!</v>
      </c>
      <c r="L46" s="20">
        <f t="shared" si="6"/>
        <v>41.293339999999958</v>
      </c>
      <c r="M46" s="20">
        <f t="shared" si="7"/>
        <v>41.293339999999958</v>
      </c>
      <c r="N46" s="114">
        <f t="shared" si="8"/>
        <v>41.293339999999958</v>
      </c>
      <c r="O46" s="66">
        <f t="shared" si="9"/>
        <v>0</v>
      </c>
      <c r="P46" s="18"/>
      <c r="Q46" s="15"/>
    </row>
    <row r="47" spans="1:18" x14ac:dyDescent="0.25">
      <c r="A47" s="6">
        <v>31</v>
      </c>
      <c r="B47" s="48" t="e">
        <f>Data!#REF!</f>
        <v>#REF!</v>
      </c>
      <c r="C47" s="48"/>
      <c r="D47" s="48"/>
      <c r="E47" s="15">
        <f t="shared" si="2"/>
        <v>1.34</v>
      </c>
      <c r="F47" s="15">
        <f t="shared" si="3"/>
        <v>1.34</v>
      </c>
      <c r="G47" s="179">
        <f t="shared" si="4"/>
        <v>1.34</v>
      </c>
      <c r="H47" s="179">
        <f t="shared" si="5"/>
        <v>0</v>
      </c>
      <c r="J47" s="18"/>
      <c r="K47" s="15" t="e">
        <f t="shared" si="10"/>
        <v>#REF!</v>
      </c>
      <c r="L47" s="20">
        <f t="shared" si="6"/>
        <v>41.293339999999958</v>
      </c>
      <c r="M47" s="20">
        <f t="shared" si="7"/>
        <v>41.293339999999958</v>
      </c>
      <c r="N47" s="114">
        <f t="shared" si="8"/>
        <v>41.293339999999958</v>
      </c>
      <c r="O47" s="66">
        <f t="shared" si="9"/>
        <v>0</v>
      </c>
      <c r="P47" s="18"/>
      <c r="Q47" s="15"/>
    </row>
    <row r="48" spans="1:18" x14ac:dyDescent="0.25">
      <c r="A48" s="6">
        <v>32</v>
      </c>
      <c r="B48" s="48" t="e">
        <f>Data!#REF!</f>
        <v>#REF!</v>
      </c>
      <c r="C48" s="48"/>
      <c r="D48" s="48"/>
      <c r="E48" s="15">
        <f t="shared" si="2"/>
        <v>1.34</v>
      </c>
      <c r="F48" s="15">
        <f t="shared" si="3"/>
        <v>1.34</v>
      </c>
      <c r="G48" s="179">
        <f t="shared" si="4"/>
        <v>1.34</v>
      </c>
      <c r="H48" s="179">
        <f t="shared" si="5"/>
        <v>0</v>
      </c>
      <c r="J48" s="18"/>
      <c r="K48" s="15" t="e">
        <f t="shared" si="10"/>
        <v>#REF!</v>
      </c>
      <c r="L48" s="20">
        <f t="shared" si="6"/>
        <v>41.293339999999958</v>
      </c>
      <c r="M48" s="20">
        <f t="shared" si="7"/>
        <v>41.293339999999958</v>
      </c>
      <c r="N48" s="114">
        <f t="shared" si="8"/>
        <v>41.293339999999958</v>
      </c>
      <c r="O48" s="66">
        <f t="shared" si="9"/>
        <v>0</v>
      </c>
      <c r="P48" s="18"/>
      <c r="Q48" s="15"/>
    </row>
    <row r="49" spans="1:17" x14ac:dyDescent="0.25">
      <c r="A49" s="6">
        <v>33</v>
      </c>
      <c r="B49" s="48" t="e">
        <f>Data!#REF!</f>
        <v>#REF!</v>
      </c>
      <c r="C49" s="48"/>
      <c r="D49" s="48"/>
      <c r="E49" s="15">
        <f t="shared" si="2"/>
        <v>1.34</v>
      </c>
      <c r="F49" s="15">
        <f t="shared" si="3"/>
        <v>1.34</v>
      </c>
      <c r="G49" s="179">
        <f t="shared" si="4"/>
        <v>1.34</v>
      </c>
      <c r="H49" s="179">
        <f t="shared" si="5"/>
        <v>0</v>
      </c>
      <c r="J49" s="18"/>
      <c r="K49" s="15" t="e">
        <f t="shared" si="10"/>
        <v>#REF!</v>
      </c>
      <c r="L49" s="20">
        <f t="shared" si="6"/>
        <v>41.293339999999958</v>
      </c>
      <c r="M49" s="20">
        <f t="shared" si="7"/>
        <v>41.293339999999958</v>
      </c>
      <c r="N49" s="114">
        <f t="shared" si="8"/>
        <v>41.293339999999958</v>
      </c>
      <c r="O49" s="66">
        <f t="shared" si="9"/>
        <v>0</v>
      </c>
      <c r="P49" s="18"/>
      <c r="Q49" s="15"/>
    </row>
    <row r="50" spans="1:17" x14ac:dyDescent="0.25">
      <c r="A50" s="6">
        <v>34</v>
      </c>
      <c r="B50" s="48" t="e">
        <f>Data!#REF!</f>
        <v>#REF!</v>
      </c>
      <c r="C50" s="48"/>
      <c r="D50" s="48"/>
      <c r="E50" s="15">
        <f t="shared" si="2"/>
        <v>1.34</v>
      </c>
      <c r="F50" s="15">
        <f t="shared" si="3"/>
        <v>1.34</v>
      </c>
      <c r="G50" s="179">
        <f t="shared" si="4"/>
        <v>1.34</v>
      </c>
      <c r="H50" s="179">
        <f t="shared" si="5"/>
        <v>0</v>
      </c>
      <c r="J50" s="18"/>
      <c r="K50" s="15" t="e">
        <f t="shared" si="10"/>
        <v>#REF!</v>
      </c>
      <c r="L50" s="20">
        <f t="shared" si="6"/>
        <v>41.293339999999958</v>
      </c>
      <c r="M50" s="20">
        <f t="shared" si="7"/>
        <v>41.293339999999958</v>
      </c>
      <c r="N50" s="114">
        <f t="shared" si="8"/>
        <v>41.293339999999958</v>
      </c>
      <c r="O50" s="66">
        <f t="shared" si="9"/>
        <v>0</v>
      </c>
      <c r="P50" s="18"/>
      <c r="Q50" s="15"/>
    </row>
    <row r="51" spans="1:17" x14ac:dyDescent="0.25">
      <c r="A51" s="6">
        <v>35</v>
      </c>
      <c r="B51" s="48" t="e">
        <f>Data!#REF!</f>
        <v>#REF!</v>
      </c>
      <c r="C51" s="48"/>
      <c r="D51" s="48"/>
      <c r="E51" s="15">
        <f t="shared" si="2"/>
        <v>1.34</v>
      </c>
      <c r="F51" s="15">
        <f t="shared" si="3"/>
        <v>1.34</v>
      </c>
      <c r="G51" s="179">
        <f t="shared" si="4"/>
        <v>1.34</v>
      </c>
      <c r="H51" s="179">
        <f t="shared" si="5"/>
        <v>0</v>
      </c>
      <c r="J51" s="18"/>
      <c r="K51" s="15" t="e">
        <f t="shared" si="10"/>
        <v>#REF!</v>
      </c>
      <c r="L51" s="20">
        <f t="shared" si="6"/>
        <v>41.293339999999958</v>
      </c>
      <c r="M51" s="20">
        <f t="shared" si="7"/>
        <v>41.293339999999958</v>
      </c>
      <c r="N51" s="114">
        <f t="shared" si="8"/>
        <v>41.293339999999958</v>
      </c>
      <c r="O51" s="66">
        <f t="shared" si="9"/>
        <v>0</v>
      </c>
      <c r="P51" s="18"/>
      <c r="Q51" s="15"/>
    </row>
    <row r="52" spans="1:17" x14ac:dyDescent="0.25">
      <c r="A52" s="6">
        <v>36</v>
      </c>
      <c r="B52" s="48" t="e">
        <f>Data!#REF!</f>
        <v>#REF!</v>
      </c>
      <c r="C52" s="48"/>
      <c r="D52" s="48"/>
      <c r="E52" s="15">
        <f t="shared" si="2"/>
        <v>1.34</v>
      </c>
      <c r="F52" s="15">
        <f t="shared" si="3"/>
        <v>1.34</v>
      </c>
      <c r="G52" s="179">
        <f t="shared" si="4"/>
        <v>1.34</v>
      </c>
      <c r="H52" s="179">
        <f t="shared" si="5"/>
        <v>0</v>
      </c>
      <c r="J52" s="18"/>
      <c r="K52" s="15" t="e">
        <f t="shared" si="10"/>
        <v>#REF!</v>
      </c>
      <c r="L52" s="20">
        <f t="shared" si="6"/>
        <v>41.293339999999958</v>
      </c>
      <c r="M52" s="20">
        <f t="shared" si="7"/>
        <v>41.293339999999958</v>
      </c>
      <c r="N52" s="114">
        <f t="shared" si="8"/>
        <v>41.293339999999958</v>
      </c>
      <c r="O52" s="66">
        <f t="shared" si="9"/>
        <v>0</v>
      </c>
      <c r="P52" s="18"/>
      <c r="Q52" s="15"/>
    </row>
    <row r="53" spans="1:17" x14ac:dyDescent="0.25">
      <c r="A53" s="6">
        <v>37</v>
      </c>
      <c r="B53" s="48" t="e">
        <f>Data!#REF!</f>
        <v>#REF!</v>
      </c>
      <c r="C53" s="48"/>
      <c r="D53" s="48"/>
      <c r="E53" s="15">
        <f t="shared" si="2"/>
        <v>1.34</v>
      </c>
      <c r="F53" s="15">
        <f t="shared" si="3"/>
        <v>1.34</v>
      </c>
      <c r="G53" s="179">
        <f t="shared" si="4"/>
        <v>1.34</v>
      </c>
      <c r="H53" s="179">
        <f t="shared" si="5"/>
        <v>0</v>
      </c>
      <c r="J53" s="18"/>
      <c r="K53" s="15" t="e">
        <f t="shared" si="10"/>
        <v>#REF!</v>
      </c>
      <c r="L53" s="20">
        <f t="shared" si="6"/>
        <v>41.293339999999958</v>
      </c>
      <c r="M53" s="20">
        <f t="shared" si="7"/>
        <v>41.293339999999958</v>
      </c>
      <c r="N53" s="114">
        <f t="shared" si="8"/>
        <v>41.293339999999958</v>
      </c>
      <c r="O53" s="66">
        <f t="shared" si="9"/>
        <v>0</v>
      </c>
      <c r="P53" s="18"/>
      <c r="Q53" s="15"/>
    </row>
    <row r="54" spans="1:17" x14ac:dyDescent="0.25">
      <c r="A54" s="6">
        <v>38</v>
      </c>
      <c r="B54" s="48" t="e">
        <f>Data!#REF!</f>
        <v>#REF!</v>
      </c>
      <c r="C54" s="48"/>
      <c r="D54" s="48"/>
      <c r="E54" s="15">
        <f t="shared" si="2"/>
        <v>1.34</v>
      </c>
      <c r="F54" s="15">
        <f t="shared" si="3"/>
        <v>1.34</v>
      </c>
      <c r="G54" s="179">
        <f t="shared" si="4"/>
        <v>1.34</v>
      </c>
      <c r="H54" s="179">
        <f t="shared" si="5"/>
        <v>0</v>
      </c>
      <c r="J54" s="18"/>
      <c r="K54" s="15" t="e">
        <f t="shared" si="10"/>
        <v>#REF!</v>
      </c>
      <c r="L54" s="20">
        <f t="shared" si="6"/>
        <v>41.293339999999958</v>
      </c>
      <c r="M54" s="20">
        <f t="shared" si="7"/>
        <v>41.293339999999958</v>
      </c>
      <c r="N54" s="114">
        <f t="shared" si="8"/>
        <v>41.293339999999958</v>
      </c>
      <c r="O54" s="66">
        <f t="shared" si="9"/>
        <v>0</v>
      </c>
      <c r="P54" s="18"/>
      <c r="Q54" s="15"/>
    </row>
    <row r="55" spans="1:17" x14ac:dyDescent="0.25">
      <c r="A55" s="6">
        <v>39</v>
      </c>
      <c r="B55" s="48" t="e">
        <f>Data!#REF!</f>
        <v>#REF!</v>
      </c>
      <c r="C55" s="48"/>
      <c r="D55" s="48"/>
      <c r="E55" s="15">
        <f t="shared" si="2"/>
        <v>1.34</v>
      </c>
      <c r="F55" s="15">
        <f t="shared" si="3"/>
        <v>1.34</v>
      </c>
      <c r="G55" s="179">
        <f t="shared" si="4"/>
        <v>1.34</v>
      </c>
      <c r="H55" s="179">
        <f t="shared" si="5"/>
        <v>0</v>
      </c>
      <c r="J55" s="18"/>
      <c r="K55" s="15" t="e">
        <f t="shared" si="10"/>
        <v>#REF!</v>
      </c>
      <c r="L55" s="20">
        <f t="shared" si="6"/>
        <v>41.293339999999958</v>
      </c>
      <c r="M55" s="20">
        <f t="shared" si="7"/>
        <v>41.293339999999958</v>
      </c>
      <c r="N55" s="114">
        <f t="shared" si="8"/>
        <v>41.293339999999958</v>
      </c>
      <c r="O55" s="66">
        <f t="shared" si="9"/>
        <v>0</v>
      </c>
      <c r="P55" s="18"/>
    </row>
    <row r="56" spans="1:17" x14ac:dyDescent="0.25">
      <c r="A56" s="6">
        <v>40</v>
      </c>
      <c r="B56" s="48" t="e">
        <f>Data!#REF!</f>
        <v>#REF!</v>
      </c>
      <c r="C56" s="48"/>
      <c r="D56" s="48"/>
      <c r="E56" s="15">
        <f t="shared" si="2"/>
        <v>1.34</v>
      </c>
      <c r="F56" s="15">
        <f t="shared" si="3"/>
        <v>1.34</v>
      </c>
      <c r="G56" s="179">
        <f t="shared" si="4"/>
        <v>1.34</v>
      </c>
      <c r="H56" s="179">
        <f t="shared" si="5"/>
        <v>0</v>
      </c>
      <c r="J56" s="18"/>
      <c r="K56" s="15" t="e">
        <f t="shared" si="10"/>
        <v>#REF!</v>
      </c>
      <c r="L56" s="20">
        <f t="shared" si="6"/>
        <v>41.293339999999958</v>
      </c>
      <c r="M56" s="20">
        <f t="shared" si="7"/>
        <v>41.293339999999958</v>
      </c>
      <c r="N56" s="114">
        <f t="shared" si="8"/>
        <v>41.293339999999958</v>
      </c>
      <c r="O56" s="66">
        <f t="shared" si="9"/>
        <v>0</v>
      </c>
      <c r="P56" s="18"/>
    </row>
    <row r="57" spans="1:17" x14ac:dyDescent="0.25">
      <c r="A57" s="6">
        <v>41</v>
      </c>
      <c r="B57" s="48" t="e">
        <f>Data!#REF!</f>
        <v>#REF!</v>
      </c>
      <c r="C57" s="48"/>
      <c r="D57" s="48"/>
      <c r="E57" s="15">
        <f t="shared" si="2"/>
        <v>1.34</v>
      </c>
      <c r="F57" s="15">
        <f t="shared" si="3"/>
        <v>1.34</v>
      </c>
      <c r="G57" s="179">
        <f t="shared" si="4"/>
        <v>1.34</v>
      </c>
      <c r="H57" s="179">
        <f t="shared" si="5"/>
        <v>0</v>
      </c>
      <c r="J57" s="18"/>
      <c r="K57" s="15" t="e">
        <f t="shared" si="10"/>
        <v>#REF!</v>
      </c>
      <c r="L57" s="20">
        <f t="shared" si="6"/>
        <v>41.293339999999958</v>
      </c>
      <c r="M57" s="20">
        <f t="shared" si="7"/>
        <v>41.293339999999958</v>
      </c>
      <c r="N57" s="114">
        <f t="shared" si="8"/>
        <v>41.293339999999958</v>
      </c>
      <c r="O57" s="66">
        <f t="shared" si="9"/>
        <v>0</v>
      </c>
      <c r="P57" s="18"/>
    </row>
    <row r="58" spans="1:17" x14ac:dyDescent="0.25">
      <c r="A58" s="6">
        <v>42</v>
      </c>
      <c r="B58" s="48" t="e">
        <f>Data!#REF!</f>
        <v>#REF!</v>
      </c>
      <c r="C58" s="48"/>
      <c r="D58" s="48"/>
      <c r="E58" s="15">
        <f t="shared" si="2"/>
        <v>1.34</v>
      </c>
      <c r="F58" s="15">
        <f t="shared" si="3"/>
        <v>1.34</v>
      </c>
      <c r="G58" s="179">
        <f t="shared" si="4"/>
        <v>1.34</v>
      </c>
      <c r="H58" s="179">
        <f t="shared" si="5"/>
        <v>0</v>
      </c>
      <c r="J58" s="18"/>
      <c r="K58" s="15" t="e">
        <f t="shared" si="10"/>
        <v>#REF!</v>
      </c>
      <c r="L58" s="20">
        <f t="shared" si="6"/>
        <v>41.293339999999958</v>
      </c>
      <c r="M58" s="20">
        <f t="shared" si="7"/>
        <v>41.293339999999958</v>
      </c>
      <c r="N58" s="114">
        <f t="shared" si="8"/>
        <v>41.293339999999958</v>
      </c>
      <c r="O58" s="66">
        <f t="shared" si="9"/>
        <v>0</v>
      </c>
      <c r="P58" s="18"/>
    </row>
    <row r="59" spans="1:17" x14ac:dyDescent="0.25">
      <c r="A59" s="6">
        <v>43</v>
      </c>
      <c r="B59" s="48" t="e">
        <f>Data!#REF!</f>
        <v>#REF!</v>
      </c>
      <c r="C59" s="48"/>
      <c r="D59" s="48"/>
      <c r="E59" s="15">
        <f t="shared" si="2"/>
        <v>1.34</v>
      </c>
      <c r="F59" s="15">
        <f t="shared" si="3"/>
        <v>1.34</v>
      </c>
      <c r="G59" s="179">
        <f t="shared" si="4"/>
        <v>1.34</v>
      </c>
      <c r="H59" s="179">
        <f t="shared" si="5"/>
        <v>0</v>
      </c>
      <c r="J59" s="18"/>
      <c r="K59" s="15" t="e">
        <f t="shared" si="10"/>
        <v>#REF!</v>
      </c>
      <c r="L59" s="20">
        <f t="shared" si="6"/>
        <v>41.293339999999958</v>
      </c>
      <c r="M59" s="20">
        <f t="shared" si="7"/>
        <v>41.293339999999958</v>
      </c>
      <c r="N59" s="114">
        <f t="shared" si="8"/>
        <v>41.293339999999958</v>
      </c>
      <c r="O59" s="66">
        <f t="shared" si="9"/>
        <v>0</v>
      </c>
    </row>
    <row r="60" spans="1:17" x14ac:dyDescent="0.25">
      <c r="A60" s="6">
        <v>44</v>
      </c>
      <c r="B60" s="48" t="e">
        <f>Data!#REF!</f>
        <v>#REF!</v>
      </c>
      <c r="C60" s="48"/>
      <c r="D60" s="48"/>
      <c r="E60" s="15">
        <f t="shared" si="2"/>
        <v>1.34</v>
      </c>
      <c r="F60" s="15">
        <f t="shared" si="3"/>
        <v>1.34</v>
      </c>
      <c r="G60" s="179">
        <f t="shared" si="4"/>
        <v>1.34</v>
      </c>
      <c r="H60" s="179">
        <f t="shared" si="5"/>
        <v>0</v>
      </c>
      <c r="J60" s="18"/>
      <c r="K60" s="15" t="e">
        <f t="shared" si="10"/>
        <v>#REF!</v>
      </c>
      <c r="L60" s="20">
        <f t="shared" si="6"/>
        <v>41.293339999999958</v>
      </c>
      <c r="M60" s="20">
        <f t="shared" si="7"/>
        <v>41.293339999999958</v>
      </c>
      <c r="N60" s="114">
        <f t="shared" si="8"/>
        <v>41.293339999999958</v>
      </c>
      <c r="O60" s="66">
        <f t="shared" si="9"/>
        <v>0</v>
      </c>
    </row>
    <row r="61" spans="1:17" x14ac:dyDescent="0.25">
      <c r="A61" s="6">
        <v>45</v>
      </c>
      <c r="B61" s="48" t="e">
        <f>Data!#REF!</f>
        <v>#REF!</v>
      </c>
      <c r="C61" s="48"/>
      <c r="D61" s="48"/>
      <c r="E61" s="15">
        <f t="shared" si="2"/>
        <v>1.34</v>
      </c>
      <c r="F61" s="15">
        <f t="shared" si="3"/>
        <v>1.34</v>
      </c>
      <c r="G61" s="179">
        <f t="shared" si="4"/>
        <v>1.34</v>
      </c>
      <c r="H61" s="179">
        <f t="shared" si="5"/>
        <v>0</v>
      </c>
      <c r="J61" s="18"/>
      <c r="K61" s="15" t="e">
        <f t="shared" si="10"/>
        <v>#REF!</v>
      </c>
      <c r="L61" s="20">
        <f t="shared" si="6"/>
        <v>41.293339999999958</v>
      </c>
      <c r="M61" s="20">
        <f t="shared" si="7"/>
        <v>41.293339999999958</v>
      </c>
      <c r="N61" s="114">
        <f t="shared" si="8"/>
        <v>41.293339999999958</v>
      </c>
      <c r="O61" s="66">
        <f t="shared" si="9"/>
        <v>0</v>
      </c>
    </row>
    <row r="62" spans="1:17" x14ac:dyDescent="0.25">
      <c r="A62" s="6">
        <v>46</v>
      </c>
      <c r="B62" s="48" t="e">
        <f>Data!#REF!</f>
        <v>#REF!</v>
      </c>
      <c r="C62" s="48"/>
      <c r="D62" s="48"/>
      <c r="E62" s="15">
        <f t="shared" si="2"/>
        <v>1.34</v>
      </c>
      <c r="F62" s="15">
        <f t="shared" si="3"/>
        <v>1.34</v>
      </c>
      <c r="G62" s="179">
        <f t="shared" si="4"/>
        <v>1.34</v>
      </c>
      <c r="H62" s="179">
        <f t="shared" si="5"/>
        <v>0</v>
      </c>
      <c r="J62" s="18"/>
      <c r="K62" s="15" t="e">
        <f t="shared" si="10"/>
        <v>#REF!</v>
      </c>
      <c r="L62" s="20">
        <f t="shared" si="6"/>
        <v>41.293339999999958</v>
      </c>
      <c r="M62" s="20">
        <f t="shared" si="7"/>
        <v>41.293339999999958</v>
      </c>
      <c r="N62" s="114">
        <f t="shared" si="8"/>
        <v>41.293339999999958</v>
      </c>
      <c r="O62" s="66">
        <f t="shared" si="9"/>
        <v>0</v>
      </c>
    </row>
    <row r="63" spans="1:17" x14ac:dyDescent="0.25">
      <c r="A63" s="6">
        <v>47</v>
      </c>
      <c r="B63" s="48" t="e">
        <f>Data!#REF!</f>
        <v>#REF!</v>
      </c>
      <c r="C63" s="48"/>
      <c r="D63" s="48"/>
      <c r="E63" s="15">
        <f t="shared" si="2"/>
        <v>1.34</v>
      </c>
      <c r="F63" s="15">
        <f t="shared" si="3"/>
        <v>1.34</v>
      </c>
      <c r="G63" s="179">
        <f t="shared" si="4"/>
        <v>1.34</v>
      </c>
      <c r="H63" s="179">
        <f t="shared" si="5"/>
        <v>0</v>
      </c>
      <c r="J63" s="18"/>
      <c r="K63" s="15" t="e">
        <f t="shared" si="10"/>
        <v>#REF!</v>
      </c>
      <c r="L63" s="20">
        <f t="shared" si="6"/>
        <v>41.293339999999958</v>
      </c>
      <c r="M63" s="20">
        <f t="shared" si="7"/>
        <v>41.293339999999958</v>
      </c>
      <c r="N63" s="114">
        <f t="shared" si="8"/>
        <v>41.293339999999958</v>
      </c>
      <c r="O63" s="66">
        <f t="shared" si="9"/>
        <v>0</v>
      </c>
    </row>
    <row r="64" spans="1:17" x14ac:dyDescent="0.25">
      <c r="A64" s="6">
        <v>48</v>
      </c>
      <c r="B64" s="48" t="e">
        <f>Data!#REF!</f>
        <v>#REF!</v>
      </c>
      <c r="C64" s="48"/>
      <c r="D64" s="48"/>
      <c r="E64" s="15">
        <f t="shared" si="2"/>
        <v>1.34</v>
      </c>
      <c r="F64" s="15">
        <f t="shared" si="3"/>
        <v>1.34</v>
      </c>
      <c r="G64" s="179">
        <f t="shared" si="4"/>
        <v>1.34</v>
      </c>
      <c r="H64" s="179">
        <f t="shared" si="5"/>
        <v>0</v>
      </c>
      <c r="J64" s="18"/>
      <c r="K64" s="15" t="e">
        <f t="shared" si="10"/>
        <v>#REF!</v>
      </c>
      <c r="L64" s="20">
        <f t="shared" si="6"/>
        <v>41.293339999999958</v>
      </c>
      <c r="M64" s="20">
        <f t="shared" si="7"/>
        <v>41.293339999999958</v>
      </c>
      <c r="N64" s="114">
        <f t="shared" si="8"/>
        <v>41.293339999999958</v>
      </c>
      <c r="O64" s="66">
        <f t="shared" si="9"/>
        <v>0</v>
      </c>
    </row>
    <row r="65" spans="1:15" x14ac:dyDescent="0.25">
      <c r="A65" s="6">
        <v>49</v>
      </c>
      <c r="B65" s="48" t="e">
        <f>Data!#REF!</f>
        <v>#REF!</v>
      </c>
      <c r="C65" s="48"/>
      <c r="D65" s="48"/>
      <c r="E65" s="15"/>
      <c r="F65" s="15"/>
      <c r="G65" s="179"/>
      <c r="H65" s="179"/>
      <c r="J65" s="18"/>
      <c r="K65" s="15" t="e">
        <f t="shared" si="10"/>
        <v>#REF!</v>
      </c>
      <c r="L65" s="20">
        <f t="shared" si="6"/>
        <v>-8205.0666600000004</v>
      </c>
      <c r="M65" s="20">
        <f t="shared" si="7"/>
        <v>-8205.0666600000004</v>
      </c>
      <c r="N65" s="114">
        <f t="shared" si="8"/>
        <v>-8205.0666600000004</v>
      </c>
      <c r="O65" s="66">
        <f t="shared" si="9"/>
        <v>0</v>
      </c>
    </row>
    <row r="66" spans="1:15" x14ac:dyDescent="0.25">
      <c r="A66" s="6">
        <v>50</v>
      </c>
      <c r="B66" s="48" t="e">
        <f>Data!#REF!</f>
        <v>#REF!</v>
      </c>
      <c r="C66" s="48"/>
      <c r="D66" s="48"/>
      <c r="E66" s="15"/>
      <c r="F66" s="15"/>
      <c r="G66" s="179"/>
      <c r="H66" s="179"/>
      <c r="J66" s="18"/>
      <c r="K66" s="15" t="e">
        <f t="shared" si="10"/>
        <v>#REF!</v>
      </c>
      <c r="L66" s="20">
        <f t="shared" si="6"/>
        <v>-8205.0666600000004</v>
      </c>
      <c r="M66" s="20">
        <f t="shared" si="7"/>
        <v>-8205.0666600000004</v>
      </c>
      <c r="N66" s="114">
        <f t="shared" si="8"/>
        <v>-8205.0666600000004</v>
      </c>
      <c r="O66" s="66">
        <f t="shared" si="9"/>
        <v>0</v>
      </c>
    </row>
    <row r="67" spans="1:15" x14ac:dyDescent="0.25">
      <c r="A67" s="6">
        <v>51</v>
      </c>
      <c r="B67" s="48" t="e">
        <f>Data!#REF!</f>
        <v>#REF!</v>
      </c>
      <c r="C67" s="48"/>
      <c r="D67" s="48"/>
      <c r="E67" s="15"/>
      <c r="F67" s="15"/>
      <c r="G67" s="179"/>
      <c r="H67" s="179"/>
      <c r="J67" s="18"/>
      <c r="K67" s="15" t="e">
        <f t="shared" si="10"/>
        <v>#REF!</v>
      </c>
      <c r="L67" s="20">
        <f t="shared" si="6"/>
        <v>-8205.0666600000004</v>
      </c>
      <c r="M67" s="20">
        <f t="shared" si="7"/>
        <v>-8205.0666600000004</v>
      </c>
      <c r="N67" s="114">
        <f t="shared" si="8"/>
        <v>-8205.0666600000004</v>
      </c>
      <c r="O67" s="66">
        <f t="shared" si="9"/>
        <v>0</v>
      </c>
    </row>
    <row r="68" spans="1:15" x14ac:dyDescent="0.25">
      <c r="A68" s="6">
        <v>52</v>
      </c>
      <c r="B68" s="48" t="e">
        <f>Data!#REF!</f>
        <v>#REF!</v>
      </c>
      <c r="C68" s="48"/>
      <c r="D68" s="48"/>
      <c r="E68" s="15"/>
      <c r="F68" s="15"/>
      <c r="G68" s="179"/>
      <c r="H68" s="179"/>
      <c r="J68" s="18"/>
      <c r="K68" s="15" t="e">
        <f t="shared" si="10"/>
        <v>#REF!</v>
      </c>
      <c r="L68" s="20">
        <f t="shared" si="6"/>
        <v>-8205.0666600000004</v>
      </c>
      <c r="M68" s="20">
        <f t="shared" si="7"/>
        <v>-8205.0666600000004</v>
      </c>
      <c r="N68" s="114">
        <f t="shared" si="8"/>
        <v>-8205.0666600000004</v>
      </c>
      <c r="O68" s="66">
        <f t="shared" si="9"/>
        <v>0</v>
      </c>
    </row>
    <row r="69" spans="1:15" x14ac:dyDescent="0.25">
      <c r="A69" s="6">
        <v>53</v>
      </c>
      <c r="B69" s="48" t="e">
        <f>Data!#REF!</f>
        <v>#REF!</v>
      </c>
      <c r="C69" s="48"/>
      <c r="D69" s="48"/>
      <c r="E69" s="15"/>
      <c r="F69" s="15"/>
      <c r="G69" s="179"/>
      <c r="H69" s="179"/>
      <c r="J69" s="18"/>
      <c r="K69" s="15" t="e">
        <f t="shared" si="10"/>
        <v>#REF!</v>
      </c>
      <c r="L69" s="20">
        <f t="shared" si="6"/>
        <v>-8205.0666600000004</v>
      </c>
      <c r="M69" s="20">
        <f t="shared" si="7"/>
        <v>-8205.0666600000004</v>
      </c>
      <c r="N69" s="114">
        <f t="shared" si="8"/>
        <v>-8205.0666600000004</v>
      </c>
      <c r="O69" s="66">
        <f t="shared" si="9"/>
        <v>0</v>
      </c>
    </row>
    <row r="70" spans="1:15" x14ac:dyDescent="0.25">
      <c r="A70" s="6">
        <v>54</v>
      </c>
      <c r="B70" s="48" t="e">
        <f>Data!#REF!</f>
        <v>#REF!</v>
      </c>
      <c r="C70" s="48"/>
      <c r="D70" s="48"/>
      <c r="E70" s="15"/>
      <c r="F70" s="15"/>
      <c r="G70" s="179"/>
      <c r="H70" s="179"/>
      <c r="J70" s="18"/>
      <c r="K70" s="15" t="e">
        <f t="shared" si="10"/>
        <v>#REF!</v>
      </c>
      <c r="L70" s="20">
        <f t="shared" si="6"/>
        <v>-8205.0666600000004</v>
      </c>
      <c r="M70" s="20">
        <f t="shared" si="7"/>
        <v>-8205.0666600000004</v>
      </c>
      <c r="N70" s="114">
        <f t="shared" si="8"/>
        <v>-8205.0666600000004</v>
      </c>
      <c r="O70" s="66">
        <f t="shared" si="9"/>
        <v>0</v>
      </c>
    </row>
    <row r="71" spans="1:15" x14ac:dyDescent="0.25">
      <c r="A71" s="6">
        <v>55</v>
      </c>
      <c r="B71" s="48" t="e">
        <f>Data!#REF!</f>
        <v>#REF!</v>
      </c>
      <c r="C71" s="48"/>
      <c r="D71" s="48"/>
      <c r="E71" s="15"/>
      <c r="F71" s="15"/>
      <c r="G71" s="179"/>
      <c r="H71" s="179"/>
      <c r="J71" s="18"/>
      <c r="K71" s="15" t="e">
        <f t="shared" si="10"/>
        <v>#REF!</v>
      </c>
      <c r="L71" s="20">
        <f t="shared" si="6"/>
        <v>-8205.0666600000004</v>
      </c>
      <c r="M71" s="20">
        <f t="shared" si="7"/>
        <v>-8205.0666600000004</v>
      </c>
      <c r="N71" s="114">
        <f t="shared" si="8"/>
        <v>-8205.0666600000004</v>
      </c>
      <c r="O71" s="66">
        <f t="shared" si="9"/>
        <v>0</v>
      </c>
    </row>
    <row r="72" spans="1:15" x14ac:dyDescent="0.25">
      <c r="A72" s="6">
        <v>56</v>
      </c>
      <c r="B72" s="48" t="e">
        <f>Data!#REF!</f>
        <v>#REF!</v>
      </c>
      <c r="C72" s="48"/>
      <c r="D72" s="48"/>
      <c r="E72" s="15"/>
      <c r="F72" s="15"/>
      <c r="G72" s="179"/>
      <c r="H72" s="179"/>
      <c r="J72" s="18"/>
      <c r="K72" s="15" t="e">
        <f t="shared" si="10"/>
        <v>#REF!</v>
      </c>
      <c r="L72" s="20">
        <f t="shared" si="6"/>
        <v>-8205.0666600000004</v>
      </c>
      <c r="M72" s="20">
        <f t="shared" si="7"/>
        <v>-8205.0666600000004</v>
      </c>
      <c r="N72" s="114">
        <f t="shared" si="8"/>
        <v>-8205.0666600000004</v>
      </c>
      <c r="O72" s="66">
        <f t="shared" si="9"/>
        <v>0</v>
      </c>
    </row>
    <row r="73" spans="1:15" x14ac:dyDescent="0.25">
      <c r="A73" s="6">
        <v>57</v>
      </c>
      <c r="B73" s="48" t="e">
        <f>Data!#REF!</f>
        <v>#REF!</v>
      </c>
      <c r="C73" s="48"/>
      <c r="D73" s="48"/>
      <c r="E73" s="15"/>
      <c r="F73" s="15"/>
      <c r="G73" s="179"/>
      <c r="H73" s="179"/>
      <c r="J73" s="18"/>
      <c r="K73" s="15" t="e">
        <f t="shared" si="10"/>
        <v>#REF!</v>
      </c>
      <c r="L73" s="20">
        <f t="shared" si="6"/>
        <v>-8205.0666600000004</v>
      </c>
      <c r="M73" s="20">
        <f t="shared" si="7"/>
        <v>-8205.0666600000004</v>
      </c>
      <c r="N73" s="114">
        <f t="shared" si="8"/>
        <v>-8205.0666600000004</v>
      </c>
      <c r="O73" s="66">
        <f t="shared" si="9"/>
        <v>0</v>
      </c>
    </row>
    <row r="74" spans="1:15" x14ac:dyDescent="0.25">
      <c r="A74" s="6">
        <v>58</v>
      </c>
      <c r="B74" s="48" t="e">
        <f>Data!#REF!</f>
        <v>#REF!</v>
      </c>
      <c r="C74" s="48"/>
      <c r="D74" s="48"/>
      <c r="E74" s="15"/>
      <c r="F74" s="15"/>
      <c r="G74" s="179"/>
      <c r="H74" s="179"/>
      <c r="J74" s="18"/>
      <c r="K74" s="15" t="e">
        <f t="shared" si="10"/>
        <v>#REF!</v>
      </c>
      <c r="L74" s="20">
        <f t="shared" si="6"/>
        <v>-8205.0666600000004</v>
      </c>
      <c r="M74" s="20">
        <f t="shared" si="7"/>
        <v>-8205.0666600000004</v>
      </c>
      <c r="N74" s="114">
        <f t="shared" si="8"/>
        <v>-8205.0666600000004</v>
      </c>
      <c r="O74" s="66">
        <f t="shared" si="9"/>
        <v>0</v>
      </c>
    </row>
    <row r="75" spans="1:15" x14ac:dyDescent="0.25">
      <c r="A75" s="6">
        <v>59</v>
      </c>
      <c r="B75" s="48" t="e">
        <f>Data!#REF!</f>
        <v>#REF!</v>
      </c>
      <c r="C75" s="48"/>
      <c r="D75" s="48"/>
      <c r="E75" s="15"/>
      <c r="F75" s="15"/>
      <c r="G75" s="179"/>
      <c r="H75" s="179"/>
      <c r="J75" s="18"/>
      <c r="K75" s="15" t="e">
        <f t="shared" si="10"/>
        <v>#REF!</v>
      </c>
      <c r="L75" s="20">
        <f t="shared" si="6"/>
        <v>-8205.0666600000004</v>
      </c>
      <c r="M75" s="20">
        <f t="shared" si="7"/>
        <v>-8205.0666600000004</v>
      </c>
      <c r="N75" s="114">
        <f t="shared" si="8"/>
        <v>-8205.0666600000004</v>
      </c>
      <c r="O75" s="66">
        <f t="shared" si="9"/>
        <v>0</v>
      </c>
    </row>
    <row r="76" spans="1:15" x14ac:dyDescent="0.25">
      <c r="A76" s="6">
        <v>60</v>
      </c>
      <c r="B76" s="48" t="e">
        <f>Data!#REF!</f>
        <v>#REF!</v>
      </c>
      <c r="C76" s="48"/>
      <c r="D76" s="48"/>
      <c r="E76" s="15"/>
      <c r="F76" s="15"/>
      <c r="G76" s="179"/>
      <c r="H76" s="179"/>
      <c r="J76" s="18"/>
      <c r="K76" s="15" t="e">
        <f t="shared" si="10"/>
        <v>#REF!</v>
      </c>
      <c r="L76" s="20">
        <f t="shared" si="6"/>
        <v>-8205.0666600000004</v>
      </c>
      <c r="M76" s="20">
        <f t="shared" si="7"/>
        <v>-8205.0666600000004</v>
      </c>
      <c r="N76" s="114">
        <f t="shared" si="8"/>
        <v>-8205.0666600000004</v>
      </c>
      <c r="O76" s="66">
        <f t="shared" si="9"/>
        <v>0</v>
      </c>
    </row>
    <row r="77" spans="1:15" x14ac:dyDescent="0.25">
      <c r="A77" s="6">
        <v>61</v>
      </c>
      <c r="B77" s="48" t="e">
        <f>Data!#REF!</f>
        <v>#REF!</v>
      </c>
      <c r="C77" s="48"/>
      <c r="D77" s="48"/>
      <c r="E77" s="15"/>
      <c r="F77" s="15"/>
      <c r="G77" s="179"/>
      <c r="H77" s="179"/>
      <c r="J77" s="18"/>
      <c r="K77" s="15" t="e">
        <f t="shared" si="10"/>
        <v>#REF!</v>
      </c>
      <c r="L77" s="20">
        <f t="shared" si="6"/>
        <v>-8205.0666600000004</v>
      </c>
      <c r="M77" s="20">
        <f t="shared" si="7"/>
        <v>-8205.0666600000004</v>
      </c>
      <c r="N77" s="114">
        <f t="shared" si="8"/>
        <v>-8205.0666600000004</v>
      </c>
      <c r="O77" s="66">
        <f t="shared" si="9"/>
        <v>0</v>
      </c>
    </row>
    <row r="78" spans="1:15" x14ac:dyDescent="0.25">
      <c r="A78" s="6">
        <v>62</v>
      </c>
      <c r="B78" s="48" t="e">
        <f>Data!#REF!</f>
        <v>#REF!</v>
      </c>
      <c r="C78" s="48"/>
      <c r="D78" s="48"/>
      <c r="E78" s="15"/>
      <c r="F78" s="15"/>
      <c r="G78" s="179"/>
      <c r="H78" s="179"/>
      <c r="J78" s="18"/>
      <c r="K78" s="15" t="e">
        <f t="shared" si="10"/>
        <v>#REF!</v>
      </c>
      <c r="L78" s="20">
        <f t="shared" si="6"/>
        <v>-8205.0666600000004</v>
      </c>
      <c r="M78" s="20">
        <f t="shared" si="7"/>
        <v>-8205.0666600000004</v>
      </c>
      <c r="N78" s="114">
        <f t="shared" si="8"/>
        <v>-8205.0666600000004</v>
      </c>
      <c r="O78" s="66">
        <f t="shared" si="9"/>
        <v>0</v>
      </c>
    </row>
    <row r="79" spans="1:15" x14ac:dyDescent="0.25">
      <c r="A79" s="6">
        <v>63</v>
      </c>
      <c r="B79" s="48" t="e">
        <f>Data!#REF!</f>
        <v>#REF!</v>
      </c>
      <c r="C79" s="48"/>
      <c r="D79" s="48"/>
      <c r="E79" s="15"/>
      <c r="F79" s="15"/>
      <c r="G79" s="179"/>
      <c r="H79" s="179"/>
      <c r="J79" s="18"/>
      <c r="K79" s="15" t="e">
        <f t="shared" si="10"/>
        <v>#REF!</v>
      </c>
      <c r="L79" s="20">
        <f t="shared" si="6"/>
        <v>-8205.0666600000004</v>
      </c>
      <c r="M79" s="20">
        <f t="shared" si="7"/>
        <v>-8205.0666600000004</v>
      </c>
      <c r="N79" s="114">
        <f t="shared" si="8"/>
        <v>-8205.0666600000004</v>
      </c>
      <c r="O79" s="66">
        <f t="shared" si="9"/>
        <v>0</v>
      </c>
    </row>
    <row r="80" spans="1:15" x14ac:dyDescent="0.25">
      <c r="A80" s="6">
        <v>64</v>
      </c>
      <c r="B80" s="48" t="e">
        <f>Data!#REF!</f>
        <v>#REF!</v>
      </c>
      <c r="C80" s="48"/>
      <c r="D80" s="48"/>
      <c r="E80" s="15"/>
      <c r="F80" s="15"/>
      <c r="G80" s="179"/>
      <c r="H80" s="179"/>
      <c r="J80" s="18"/>
      <c r="K80" s="15" t="e">
        <f t="shared" si="10"/>
        <v>#REF!</v>
      </c>
      <c r="L80" s="20">
        <f t="shared" si="6"/>
        <v>-8205.0666600000004</v>
      </c>
      <c r="M80" s="20">
        <f t="shared" si="7"/>
        <v>-8205.0666600000004</v>
      </c>
      <c r="N80" s="114">
        <f t="shared" si="8"/>
        <v>-8205.0666600000004</v>
      </c>
      <c r="O80" s="66">
        <f t="shared" si="9"/>
        <v>0</v>
      </c>
    </row>
    <row r="81" spans="1:15" x14ac:dyDescent="0.25">
      <c r="A81" s="6">
        <v>65</v>
      </c>
      <c r="B81" s="48" t="e">
        <f>Data!#REF!</f>
        <v>#REF!</v>
      </c>
      <c r="C81" s="48"/>
      <c r="D81" s="48"/>
      <c r="E81" s="15"/>
      <c r="F81" s="15"/>
      <c r="G81" s="179"/>
      <c r="H81" s="179"/>
      <c r="J81" s="18"/>
      <c r="K81" s="15" t="e">
        <f t="shared" si="10"/>
        <v>#REF!</v>
      </c>
      <c r="L81" s="20">
        <f t="shared" si="6"/>
        <v>-8205.0666600000004</v>
      </c>
      <c r="M81" s="20">
        <f t="shared" si="7"/>
        <v>-8205.0666600000004</v>
      </c>
      <c r="N81" s="114">
        <f t="shared" si="8"/>
        <v>-8205.0666600000004</v>
      </c>
      <c r="O81" s="66">
        <f t="shared" si="9"/>
        <v>0</v>
      </c>
    </row>
    <row r="82" spans="1:15" x14ac:dyDescent="0.25">
      <c r="A82" s="6">
        <v>66</v>
      </c>
      <c r="B82" s="48" t="e">
        <f>Data!#REF!</f>
        <v>#REF!</v>
      </c>
      <c r="C82" s="48"/>
      <c r="D82" s="48"/>
      <c r="E82" s="15"/>
      <c r="F82" s="15"/>
      <c r="G82" s="179"/>
      <c r="H82" s="179"/>
      <c r="J82" s="18"/>
      <c r="K82" s="15" t="e">
        <f t="shared" si="10"/>
        <v>#REF!</v>
      </c>
      <c r="L82" s="20">
        <f t="shared" ref="L82:L112" si="11">(E82-1.33329)*6154</f>
        <v>-8205.0666600000004</v>
      </c>
      <c r="M82" s="20">
        <f t="shared" ref="M82:M112" si="12">(F82-1.33329)*6154</f>
        <v>-8205.0666600000004</v>
      </c>
      <c r="N82" s="114">
        <f t="shared" ref="N82:N112" si="13">AVERAGE(L82:M82)</f>
        <v>-8205.0666600000004</v>
      </c>
      <c r="O82" s="66">
        <f t="shared" ref="O82:O112" si="14">STDEV(L82:M82)</f>
        <v>0</v>
      </c>
    </row>
    <row r="83" spans="1:15" x14ac:dyDescent="0.25">
      <c r="A83" s="6">
        <v>67</v>
      </c>
      <c r="B83" s="48" t="e">
        <f>Data!#REF!</f>
        <v>#REF!</v>
      </c>
      <c r="C83" s="48"/>
      <c r="D83" s="48"/>
      <c r="E83" s="15"/>
      <c r="F83" s="15"/>
      <c r="G83" s="179"/>
      <c r="H83" s="179"/>
      <c r="J83" s="18"/>
      <c r="K83" s="15" t="e">
        <f t="shared" si="10"/>
        <v>#REF!</v>
      </c>
      <c r="L83" s="20">
        <f t="shared" si="11"/>
        <v>-8205.0666600000004</v>
      </c>
      <c r="M83" s="20">
        <f t="shared" si="12"/>
        <v>-8205.0666600000004</v>
      </c>
      <c r="N83" s="114">
        <f t="shared" si="13"/>
        <v>-8205.0666600000004</v>
      </c>
      <c r="O83" s="66">
        <f t="shared" si="14"/>
        <v>0</v>
      </c>
    </row>
    <row r="84" spans="1:15" x14ac:dyDescent="0.25">
      <c r="A84" s="6">
        <v>68</v>
      </c>
      <c r="B84" s="48" t="e">
        <f>Data!#REF!</f>
        <v>#REF!</v>
      </c>
      <c r="C84" s="48"/>
      <c r="D84" s="48"/>
      <c r="E84" s="15"/>
      <c r="F84" s="15"/>
      <c r="G84" s="179"/>
      <c r="H84" s="179"/>
      <c r="J84" s="18"/>
      <c r="K84" s="15" t="e">
        <f t="shared" si="10"/>
        <v>#REF!</v>
      </c>
      <c r="L84" s="20">
        <f t="shared" si="11"/>
        <v>-8205.0666600000004</v>
      </c>
      <c r="M84" s="20">
        <f t="shared" si="12"/>
        <v>-8205.0666600000004</v>
      </c>
      <c r="N84" s="114">
        <f t="shared" si="13"/>
        <v>-8205.0666600000004</v>
      </c>
      <c r="O84" s="66">
        <f t="shared" si="14"/>
        <v>0</v>
      </c>
    </row>
    <row r="85" spans="1:15" x14ac:dyDescent="0.25">
      <c r="A85" s="6">
        <v>69</v>
      </c>
      <c r="B85" s="48" t="e">
        <f>Data!#REF!</f>
        <v>#REF!</v>
      </c>
      <c r="C85" s="48"/>
      <c r="D85" s="48"/>
      <c r="E85" s="15"/>
      <c r="F85" s="15"/>
      <c r="G85" s="179"/>
      <c r="H85" s="179"/>
      <c r="J85" s="18"/>
      <c r="K85" s="15" t="e">
        <f t="shared" si="10"/>
        <v>#REF!</v>
      </c>
      <c r="L85" s="20">
        <f t="shared" si="11"/>
        <v>-8205.0666600000004</v>
      </c>
      <c r="M85" s="20">
        <f t="shared" si="12"/>
        <v>-8205.0666600000004</v>
      </c>
      <c r="N85" s="114">
        <f t="shared" si="13"/>
        <v>-8205.0666600000004</v>
      </c>
      <c r="O85" s="66">
        <f t="shared" si="14"/>
        <v>0</v>
      </c>
    </row>
    <row r="86" spans="1:15" x14ac:dyDescent="0.25">
      <c r="A86" s="6">
        <v>70</v>
      </c>
      <c r="B86" s="48" t="e">
        <f>Data!#REF!</f>
        <v>#REF!</v>
      </c>
      <c r="C86" s="48"/>
      <c r="D86" s="48"/>
      <c r="E86" s="15"/>
      <c r="F86" s="15"/>
      <c r="G86" s="179"/>
      <c r="H86" s="179"/>
      <c r="J86" s="18"/>
      <c r="K86" s="15" t="e">
        <f t="shared" si="10"/>
        <v>#REF!</v>
      </c>
      <c r="L86" s="20">
        <f t="shared" si="11"/>
        <v>-8205.0666600000004</v>
      </c>
      <c r="M86" s="20">
        <f t="shared" si="12"/>
        <v>-8205.0666600000004</v>
      </c>
      <c r="N86" s="114">
        <f t="shared" si="13"/>
        <v>-8205.0666600000004</v>
      </c>
      <c r="O86" s="66">
        <f t="shared" si="14"/>
        <v>0</v>
      </c>
    </row>
    <row r="87" spans="1:15" x14ac:dyDescent="0.25">
      <c r="A87" s="6">
        <v>71</v>
      </c>
      <c r="B87" s="48" t="e">
        <f>Data!#REF!</f>
        <v>#REF!</v>
      </c>
      <c r="C87" s="48"/>
      <c r="D87" s="48"/>
      <c r="E87" s="15"/>
      <c r="F87" s="15"/>
      <c r="G87" s="179"/>
      <c r="H87" s="179"/>
      <c r="J87" s="18"/>
      <c r="K87" s="15" t="e">
        <f t="shared" si="10"/>
        <v>#REF!</v>
      </c>
      <c r="L87" s="20">
        <f t="shared" si="11"/>
        <v>-8205.0666600000004</v>
      </c>
      <c r="M87" s="20">
        <f t="shared" si="12"/>
        <v>-8205.0666600000004</v>
      </c>
      <c r="N87" s="114">
        <f t="shared" si="13"/>
        <v>-8205.0666600000004</v>
      </c>
      <c r="O87" s="66">
        <f t="shared" si="14"/>
        <v>0</v>
      </c>
    </row>
    <row r="88" spans="1:15" x14ac:dyDescent="0.25">
      <c r="A88" s="6">
        <v>72</v>
      </c>
      <c r="B88" s="48" t="e">
        <f>Data!#REF!</f>
        <v>#REF!</v>
      </c>
      <c r="C88" s="48"/>
      <c r="D88" s="48"/>
      <c r="E88" s="15"/>
      <c r="F88" s="15"/>
      <c r="G88" s="179"/>
      <c r="H88" s="179"/>
      <c r="J88" s="18"/>
      <c r="K88" s="15" t="e">
        <f t="shared" si="10"/>
        <v>#REF!</v>
      </c>
      <c r="L88" s="20">
        <f t="shared" si="11"/>
        <v>-8205.0666600000004</v>
      </c>
      <c r="M88" s="20">
        <f t="shared" si="12"/>
        <v>-8205.0666600000004</v>
      </c>
      <c r="N88" s="114">
        <f t="shared" si="13"/>
        <v>-8205.0666600000004</v>
      </c>
      <c r="O88" s="66">
        <f t="shared" si="14"/>
        <v>0</v>
      </c>
    </row>
    <row r="89" spans="1:15" x14ac:dyDescent="0.25">
      <c r="A89" s="6">
        <v>73</v>
      </c>
      <c r="B89" s="48" t="e">
        <f>Data!#REF!</f>
        <v>#REF!</v>
      </c>
      <c r="C89" s="48"/>
      <c r="D89" s="48"/>
      <c r="E89" s="15"/>
      <c r="F89" s="15"/>
      <c r="G89" s="179"/>
      <c r="H89" s="179"/>
      <c r="J89" s="18"/>
      <c r="K89" s="15" t="e">
        <f t="shared" ref="K89:K112" si="15">B89</f>
        <v>#REF!</v>
      </c>
      <c r="L89" s="20">
        <f t="shared" si="11"/>
        <v>-8205.0666600000004</v>
      </c>
      <c r="M89" s="20">
        <f t="shared" si="12"/>
        <v>-8205.0666600000004</v>
      </c>
      <c r="N89" s="114">
        <f t="shared" si="13"/>
        <v>-8205.0666600000004</v>
      </c>
      <c r="O89" s="66">
        <f t="shared" si="14"/>
        <v>0</v>
      </c>
    </row>
    <row r="90" spans="1:15" x14ac:dyDescent="0.25">
      <c r="A90" s="6">
        <v>74</v>
      </c>
      <c r="B90" s="48" t="e">
        <f>Data!#REF!</f>
        <v>#REF!</v>
      </c>
      <c r="C90" s="48"/>
      <c r="D90" s="48"/>
      <c r="E90" s="15"/>
      <c r="F90" s="15"/>
      <c r="G90" s="179"/>
      <c r="H90" s="179"/>
      <c r="J90" s="18"/>
      <c r="K90" s="15" t="e">
        <f t="shared" si="15"/>
        <v>#REF!</v>
      </c>
      <c r="L90" s="20">
        <f t="shared" si="11"/>
        <v>-8205.0666600000004</v>
      </c>
      <c r="M90" s="20">
        <f t="shared" si="12"/>
        <v>-8205.0666600000004</v>
      </c>
      <c r="N90" s="114">
        <f t="shared" si="13"/>
        <v>-8205.0666600000004</v>
      </c>
      <c r="O90" s="66">
        <f t="shared" si="14"/>
        <v>0</v>
      </c>
    </row>
    <row r="91" spans="1:15" x14ac:dyDescent="0.25">
      <c r="A91" s="6">
        <v>75</v>
      </c>
      <c r="B91" s="48" t="e">
        <f>Data!#REF!</f>
        <v>#REF!</v>
      </c>
      <c r="C91" s="48"/>
      <c r="D91" s="48"/>
      <c r="E91" s="15"/>
      <c r="F91" s="15"/>
      <c r="G91" s="179"/>
      <c r="H91" s="179"/>
      <c r="J91" s="18"/>
      <c r="K91" s="15" t="e">
        <f t="shared" si="15"/>
        <v>#REF!</v>
      </c>
      <c r="L91" s="20">
        <f t="shared" si="11"/>
        <v>-8205.0666600000004</v>
      </c>
      <c r="M91" s="20">
        <f t="shared" si="12"/>
        <v>-8205.0666600000004</v>
      </c>
      <c r="N91" s="114">
        <f t="shared" si="13"/>
        <v>-8205.0666600000004</v>
      </c>
      <c r="O91" s="66">
        <f t="shared" si="14"/>
        <v>0</v>
      </c>
    </row>
    <row r="92" spans="1:15" x14ac:dyDescent="0.25">
      <c r="A92" s="6">
        <v>76</v>
      </c>
      <c r="B92" s="48" t="e">
        <f>Data!#REF!</f>
        <v>#REF!</v>
      </c>
      <c r="C92" s="48"/>
      <c r="D92" s="48"/>
      <c r="E92" s="15"/>
      <c r="F92" s="15"/>
      <c r="G92" s="179"/>
      <c r="H92" s="179"/>
      <c r="J92" s="18"/>
      <c r="K92" s="15" t="e">
        <f t="shared" si="15"/>
        <v>#REF!</v>
      </c>
      <c r="L92" s="20">
        <f t="shared" si="11"/>
        <v>-8205.0666600000004</v>
      </c>
      <c r="M92" s="20">
        <f t="shared" si="12"/>
        <v>-8205.0666600000004</v>
      </c>
      <c r="N92" s="114">
        <f t="shared" si="13"/>
        <v>-8205.0666600000004</v>
      </c>
      <c r="O92" s="66">
        <f t="shared" si="14"/>
        <v>0</v>
      </c>
    </row>
    <row r="93" spans="1:15" x14ac:dyDescent="0.25">
      <c r="A93" s="6">
        <v>77</v>
      </c>
      <c r="B93" s="48" t="e">
        <f>Data!#REF!</f>
        <v>#REF!</v>
      </c>
      <c r="C93" s="48"/>
      <c r="D93" s="48"/>
      <c r="E93" s="15"/>
      <c r="F93" s="15"/>
      <c r="G93" s="179"/>
      <c r="H93" s="179"/>
      <c r="J93" s="18"/>
      <c r="K93" s="15" t="e">
        <f t="shared" si="15"/>
        <v>#REF!</v>
      </c>
      <c r="L93" s="20">
        <f t="shared" si="11"/>
        <v>-8205.0666600000004</v>
      </c>
      <c r="M93" s="20">
        <f t="shared" si="12"/>
        <v>-8205.0666600000004</v>
      </c>
      <c r="N93" s="114">
        <f t="shared" si="13"/>
        <v>-8205.0666600000004</v>
      </c>
      <c r="O93" s="66">
        <f t="shared" si="14"/>
        <v>0</v>
      </c>
    </row>
    <row r="94" spans="1:15" x14ac:dyDescent="0.25">
      <c r="A94" s="6">
        <v>78</v>
      </c>
      <c r="B94" s="48" t="e">
        <f>Data!#REF!</f>
        <v>#REF!</v>
      </c>
      <c r="C94" s="48"/>
      <c r="D94" s="48"/>
      <c r="E94" s="15"/>
      <c r="F94" s="15"/>
      <c r="G94" s="179"/>
      <c r="H94" s="179"/>
      <c r="J94" s="18"/>
      <c r="K94" s="15" t="e">
        <f t="shared" si="15"/>
        <v>#REF!</v>
      </c>
      <c r="L94" s="20">
        <f t="shared" si="11"/>
        <v>-8205.0666600000004</v>
      </c>
      <c r="M94" s="20">
        <f t="shared" si="12"/>
        <v>-8205.0666600000004</v>
      </c>
      <c r="N94" s="114">
        <f t="shared" si="13"/>
        <v>-8205.0666600000004</v>
      </c>
      <c r="O94" s="66">
        <f t="shared" si="14"/>
        <v>0</v>
      </c>
    </row>
    <row r="95" spans="1:15" x14ac:dyDescent="0.25">
      <c r="A95" s="6">
        <v>79</v>
      </c>
      <c r="B95" s="48" t="e">
        <f>Data!#REF!</f>
        <v>#REF!</v>
      </c>
      <c r="C95" s="48"/>
      <c r="D95" s="48"/>
      <c r="E95" s="15"/>
      <c r="F95" s="15"/>
      <c r="G95" s="179"/>
      <c r="H95" s="179"/>
      <c r="J95" s="18"/>
      <c r="K95" s="15" t="e">
        <f t="shared" si="15"/>
        <v>#REF!</v>
      </c>
      <c r="L95" s="20">
        <f t="shared" si="11"/>
        <v>-8205.0666600000004</v>
      </c>
      <c r="M95" s="20">
        <f t="shared" si="12"/>
        <v>-8205.0666600000004</v>
      </c>
      <c r="N95" s="114">
        <f t="shared" si="13"/>
        <v>-8205.0666600000004</v>
      </c>
      <c r="O95" s="66">
        <f t="shared" si="14"/>
        <v>0</v>
      </c>
    </row>
    <row r="96" spans="1:15" x14ac:dyDescent="0.25">
      <c r="A96" s="6">
        <v>80</v>
      </c>
      <c r="B96" s="48" t="e">
        <f>Data!#REF!</f>
        <v>#REF!</v>
      </c>
      <c r="C96" s="48"/>
      <c r="D96" s="48"/>
      <c r="E96" s="15"/>
      <c r="F96" s="15"/>
      <c r="G96" s="179"/>
      <c r="H96" s="179"/>
      <c r="J96" s="18"/>
      <c r="K96" s="15" t="e">
        <f t="shared" si="15"/>
        <v>#REF!</v>
      </c>
      <c r="L96" s="20">
        <f t="shared" si="11"/>
        <v>-8205.0666600000004</v>
      </c>
      <c r="M96" s="20">
        <f t="shared" si="12"/>
        <v>-8205.0666600000004</v>
      </c>
      <c r="N96" s="114">
        <f t="shared" si="13"/>
        <v>-8205.0666600000004</v>
      </c>
      <c r="O96" s="66">
        <f t="shared" si="14"/>
        <v>0</v>
      </c>
    </row>
    <row r="97" spans="1:15" x14ac:dyDescent="0.25">
      <c r="A97" s="6">
        <v>81</v>
      </c>
      <c r="B97" s="48" t="e">
        <f>Data!#REF!</f>
        <v>#REF!</v>
      </c>
      <c r="C97" s="179"/>
      <c r="D97" s="179"/>
      <c r="E97" s="15"/>
      <c r="F97" s="15"/>
      <c r="G97" s="179"/>
      <c r="H97" s="179"/>
      <c r="J97" s="18"/>
      <c r="K97" s="15" t="e">
        <f t="shared" si="15"/>
        <v>#REF!</v>
      </c>
      <c r="L97" s="20">
        <f t="shared" si="11"/>
        <v>-8205.0666600000004</v>
      </c>
      <c r="M97" s="20">
        <f t="shared" si="12"/>
        <v>-8205.0666600000004</v>
      </c>
      <c r="N97" s="114">
        <f t="shared" si="13"/>
        <v>-8205.0666600000004</v>
      </c>
      <c r="O97" s="66">
        <f t="shared" si="14"/>
        <v>0</v>
      </c>
    </row>
    <row r="98" spans="1:15" x14ac:dyDescent="0.25">
      <c r="A98" s="6">
        <v>82</v>
      </c>
      <c r="B98" s="48" t="e">
        <f>Data!#REF!</f>
        <v>#REF!</v>
      </c>
      <c r="C98" s="179"/>
      <c r="D98" s="179"/>
      <c r="E98" s="15"/>
      <c r="F98" s="15"/>
      <c r="G98" s="179"/>
      <c r="H98" s="179"/>
      <c r="J98" s="18"/>
      <c r="K98" s="15" t="e">
        <f t="shared" si="15"/>
        <v>#REF!</v>
      </c>
      <c r="L98" s="20">
        <f t="shared" si="11"/>
        <v>-8205.0666600000004</v>
      </c>
      <c r="M98" s="20">
        <f t="shared" si="12"/>
        <v>-8205.0666600000004</v>
      </c>
      <c r="N98" s="114">
        <f t="shared" si="13"/>
        <v>-8205.0666600000004</v>
      </c>
      <c r="O98" s="66">
        <f t="shared" si="14"/>
        <v>0</v>
      </c>
    </row>
    <row r="99" spans="1:15" x14ac:dyDescent="0.25">
      <c r="A99" s="6">
        <v>83</v>
      </c>
      <c r="B99" s="48" t="e">
        <f>Data!#REF!</f>
        <v>#REF!</v>
      </c>
      <c r="C99" s="179"/>
      <c r="D99" s="179"/>
      <c r="E99" s="15"/>
      <c r="F99" s="15"/>
      <c r="G99" s="179"/>
      <c r="H99" s="179"/>
      <c r="J99" s="18"/>
      <c r="K99" s="15" t="e">
        <f t="shared" si="15"/>
        <v>#REF!</v>
      </c>
      <c r="L99" s="20">
        <f t="shared" si="11"/>
        <v>-8205.0666600000004</v>
      </c>
      <c r="M99" s="20">
        <f t="shared" si="12"/>
        <v>-8205.0666600000004</v>
      </c>
      <c r="N99" s="114">
        <f t="shared" si="13"/>
        <v>-8205.0666600000004</v>
      </c>
      <c r="O99" s="66">
        <f t="shared" si="14"/>
        <v>0</v>
      </c>
    </row>
    <row r="100" spans="1:15" x14ac:dyDescent="0.25">
      <c r="A100" s="6">
        <v>84</v>
      </c>
      <c r="B100" s="48" t="e">
        <f>Data!#REF!</f>
        <v>#REF!</v>
      </c>
      <c r="C100" s="179"/>
      <c r="D100" s="179"/>
      <c r="E100" s="15"/>
      <c r="F100" s="15"/>
      <c r="G100" s="179"/>
      <c r="H100" s="179"/>
      <c r="J100" s="18"/>
      <c r="K100" s="15" t="e">
        <f t="shared" si="15"/>
        <v>#REF!</v>
      </c>
      <c r="L100" s="20">
        <f t="shared" si="11"/>
        <v>-8205.0666600000004</v>
      </c>
      <c r="M100" s="20">
        <f t="shared" si="12"/>
        <v>-8205.0666600000004</v>
      </c>
      <c r="N100" s="114">
        <f t="shared" si="13"/>
        <v>-8205.0666600000004</v>
      </c>
      <c r="O100" s="66">
        <f t="shared" si="14"/>
        <v>0</v>
      </c>
    </row>
    <row r="101" spans="1:15" x14ac:dyDescent="0.25">
      <c r="A101" s="6">
        <v>85</v>
      </c>
      <c r="B101" s="48" t="e">
        <f>Data!#REF!</f>
        <v>#REF!</v>
      </c>
      <c r="C101" s="179"/>
      <c r="D101" s="179"/>
      <c r="E101" s="15"/>
      <c r="F101" s="15"/>
      <c r="G101" s="179"/>
      <c r="H101" s="179"/>
      <c r="J101" s="18"/>
      <c r="K101" s="15" t="e">
        <f t="shared" si="15"/>
        <v>#REF!</v>
      </c>
      <c r="L101" s="20">
        <f t="shared" si="11"/>
        <v>-8205.0666600000004</v>
      </c>
      <c r="M101" s="20">
        <f t="shared" si="12"/>
        <v>-8205.0666600000004</v>
      </c>
      <c r="N101" s="114">
        <f t="shared" si="13"/>
        <v>-8205.0666600000004</v>
      </c>
      <c r="O101" s="66">
        <f t="shared" si="14"/>
        <v>0</v>
      </c>
    </row>
    <row r="102" spans="1:15" x14ac:dyDescent="0.25">
      <c r="A102" s="6">
        <v>86</v>
      </c>
      <c r="B102" s="48" t="e">
        <f>Data!#REF!</f>
        <v>#REF!</v>
      </c>
      <c r="C102" s="179"/>
      <c r="D102" s="179"/>
      <c r="E102" s="15"/>
      <c r="F102" s="15"/>
      <c r="G102" s="179"/>
      <c r="H102" s="179"/>
      <c r="J102" s="18"/>
      <c r="K102" s="15" t="e">
        <f t="shared" si="15"/>
        <v>#REF!</v>
      </c>
      <c r="L102" s="20">
        <f t="shared" si="11"/>
        <v>-8205.0666600000004</v>
      </c>
      <c r="M102" s="20">
        <f t="shared" si="12"/>
        <v>-8205.0666600000004</v>
      </c>
      <c r="N102" s="114">
        <f t="shared" si="13"/>
        <v>-8205.0666600000004</v>
      </c>
      <c r="O102" s="66">
        <f t="shared" si="14"/>
        <v>0</v>
      </c>
    </row>
    <row r="103" spans="1:15" x14ac:dyDescent="0.25">
      <c r="A103" s="6">
        <v>87</v>
      </c>
      <c r="B103" s="48" t="e">
        <f>Data!#REF!</f>
        <v>#REF!</v>
      </c>
      <c r="C103" s="179"/>
      <c r="D103" s="179"/>
      <c r="E103" s="15"/>
      <c r="F103" s="15"/>
      <c r="G103" s="179"/>
      <c r="H103" s="179"/>
      <c r="J103" s="18"/>
      <c r="K103" s="15" t="e">
        <f t="shared" si="15"/>
        <v>#REF!</v>
      </c>
      <c r="L103" s="20">
        <f t="shared" si="11"/>
        <v>-8205.0666600000004</v>
      </c>
      <c r="M103" s="20">
        <f t="shared" si="12"/>
        <v>-8205.0666600000004</v>
      </c>
      <c r="N103" s="114">
        <f t="shared" si="13"/>
        <v>-8205.0666600000004</v>
      </c>
      <c r="O103" s="66">
        <f t="shared" si="14"/>
        <v>0</v>
      </c>
    </row>
    <row r="104" spans="1:15" x14ac:dyDescent="0.25">
      <c r="A104" s="6">
        <v>88</v>
      </c>
      <c r="B104" s="48" t="e">
        <f>Data!#REF!</f>
        <v>#REF!</v>
      </c>
      <c r="C104" s="179"/>
      <c r="D104" s="179"/>
      <c r="E104" s="15"/>
      <c r="F104" s="15"/>
      <c r="G104" s="179"/>
      <c r="H104" s="179"/>
      <c r="J104" s="18"/>
      <c r="K104" s="15" t="e">
        <f t="shared" si="15"/>
        <v>#REF!</v>
      </c>
      <c r="L104" s="20">
        <f t="shared" si="11"/>
        <v>-8205.0666600000004</v>
      </c>
      <c r="M104" s="20">
        <f t="shared" si="12"/>
        <v>-8205.0666600000004</v>
      </c>
      <c r="N104" s="114">
        <f t="shared" si="13"/>
        <v>-8205.0666600000004</v>
      </c>
      <c r="O104" s="66">
        <f t="shared" si="14"/>
        <v>0</v>
      </c>
    </row>
    <row r="105" spans="1:15" x14ac:dyDescent="0.25">
      <c r="A105" s="6">
        <v>89</v>
      </c>
      <c r="B105" s="48" t="e">
        <f>Data!#REF!</f>
        <v>#REF!</v>
      </c>
      <c r="C105" s="179"/>
      <c r="D105" s="179"/>
      <c r="E105" s="15"/>
      <c r="F105" s="15"/>
      <c r="G105" s="179"/>
      <c r="H105" s="179"/>
      <c r="J105" s="18"/>
      <c r="K105" s="15" t="e">
        <f t="shared" si="15"/>
        <v>#REF!</v>
      </c>
      <c r="L105" s="20">
        <f t="shared" si="11"/>
        <v>-8205.0666600000004</v>
      </c>
      <c r="M105" s="20">
        <f t="shared" si="12"/>
        <v>-8205.0666600000004</v>
      </c>
      <c r="N105" s="114">
        <f t="shared" si="13"/>
        <v>-8205.0666600000004</v>
      </c>
      <c r="O105" s="66">
        <f t="shared" si="14"/>
        <v>0</v>
      </c>
    </row>
    <row r="106" spans="1:15" x14ac:dyDescent="0.25">
      <c r="A106" s="6">
        <v>90</v>
      </c>
      <c r="B106" s="48" t="e">
        <f>Data!#REF!</f>
        <v>#REF!</v>
      </c>
      <c r="C106" s="179"/>
      <c r="D106" s="179"/>
      <c r="E106" s="15"/>
      <c r="F106" s="15"/>
      <c r="G106" s="179"/>
      <c r="H106" s="179"/>
      <c r="J106" s="18"/>
      <c r="K106" s="15" t="e">
        <f t="shared" si="15"/>
        <v>#REF!</v>
      </c>
      <c r="L106" s="20">
        <f t="shared" si="11"/>
        <v>-8205.0666600000004</v>
      </c>
      <c r="M106" s="20">
        <f t="shared" si="12"/>
        <v>-8205.0666600000004</v>
      </c>
      <c r="N106" s="114">
        <f t="shared" si="13"/>
        <v>-8205.0666600000004</v>
      </c>
      <c r="O106" s="66">
        <f t="shared" si="14"/>
        <v>0</v>
      </c>
    </row>
    <row r="107" spans="1:15" x14ac:dyDescent="0.25">
      <c r="A107" s="6">
        <v>91</v>
      </c>
      <c r="B107" s="48" t="e">
        <f>Data!#REF!</f>
        <v>#REF!</v>
      </c>
      <c r="C107" s="179"/>
      <c r="D107" s="179"/>
      <c r="E107" s="15"/>
      <c r="F107" s="15"/>
      <c r="G107" s="179"/>
      <c r="H107" s="179"/>
      <c r="J107" s="18"/>
      <c r="K107" s="15" t="e">
        <f t="shared" si="15"/>
        <v>#REF!</v>
      </c>
      <c r="L107" s="20">
        <f t="shared" si="11"/>
        <v>-8205.0666600000004</v>
      </c>
      <c r="M107" s="20">
        <f t="shared" si="12"/>
        <v>-8205.0666600000004</v>
      </c>
      <c r="N107" s="114">
        <f t="shared" si="13"/>
        <v>-8205.0666600000004</v>
      </c>
      <c r="O107" s="66">
        <f t="shared" si="14"/>
        <v>0</v>
      </c>
    </row>
    <row r="108" spans="1:15" x14ac:dyDescent="0.25">
      <c r="A108" s="6">
        <v>92</v>
      </c>
      <c r="B108" s="48" t="e">
        <f>Data!#REF!</f>
        <v>#REF!</v>
      </c>
      <c r="C108" s="179"/>
      <c r="D108" s="179"/>
      <c r="E108" s="15"/>
      <c r="F108" s="15"/>
      <c r="G108" s="179"/>
      <c r="H108" s="179"/>
      <c r="J108" s="18"/>
      <c r="K108" s="15" t="e">
        <f t="shared" si="15"/>
        <v>#REF!</v>
      </c>
      <c r="L108" s="20">
        <f t="shared" si="11"/>
        <v>-8205.0666600000004</v>
      </c>
      <c r="M108" s="20">
        <f t="shared" si="12"/>
        <v>-8205.0666600000004</v>
      </c>
      <c r="N108" s="114">
        <f t="shared" si="13"/>
        <v>-8205.0666600000004</v>
      </c>
      <c r="O108" s="66">
        <f t="shared" si="14"/>
        <v>0</v>
      </c>
    </row>
    <row r="109" spans="1:15" x14ac:dyDescent="0.25">
      <c r="A109" s="6">
        <v>93</v>
      </c>
      <c r="B109" s="48" t="e">
        <f>Data!#REF!</f>
        <v>#REF!</v>
      </c>
      <c r="C109" s="179"/>
      <c r="D109" s="179"/>
      <c r="E109" s="15"/>
      <c r="F109" s="15"/>
      <c r="G109" s="179"/>
      <c r="H109" s="179"/>
      <c r="J109" s="18"/>
      <c r="K109" s="15" t="e">
        <f t="shared" si="15"/>
        <v>#REF!</v>
      </c>
      <c r="L109" s="20">
        <f t="shared" si="11"/>
        <v>-8205.0666600000004</v>
      </c>
      <c r="M109" s="20">
        <f t="shared" si="12"/>
        <v>-8205.0666600000004</v>
      </c>
      <c r="N109" s="114">
        <f t="shared" si="13"/>
        <v>-8205.0666600000004</v>
      </c>
      <c r="O109" s="66">
        <f t="shared" si="14"/>
        <v>0</v>
      </c>
    </row>
    <row r="110" spans="1:15" x14ac:dyDescent="0.25">
      <c r="A110" s="6">
        <v>94</v>
      </c>
      <c r="B110" s="48" t="e">
        <f>Data!#REF!</f>
        <v>#REF!</v>
      </c>
      <c r="C110" s="179"/>
      <c r="D110" s="179"/>
      <c r="E110" s="15"/>
      <c r="F110" s="15"/>
      <c r="G110" s="179"/>
      <c r="H110" s="179"/>
      <c r="J110" s="18"/>
      <c r="K110" s="15" t="e">
        <f t="shared" si="15"/>
        <v>#REF!</v>
      </c>
      <c r="L110" s="20">
        <f t="shared" si="11"/>
        <v>-8205.0666600000004</v>
      </c>
      <c r="M110" s="20">
        <f t="shared" si="12"/>
        <v>-8205.0666600000004</v>
      </c>
      <c r="N110" s="114">
        <f t="shared" si="13"/>
        <v>-8205.0666600000004</v>
      </c>
      <c r="O110" s="66">
        <f t="shared" si="14"/>
        <v>0</v>
      </c>
    </row>
    <row r="111" spans="1:15" x14ac:dyDescent="0.25">
      <c r="A111" s="6">
        <v>95</v>
      </c>
      <c r="B111" s="48" t="e">
        <f>Data!#REF!</f>
        <v>#REF!</v>
      </c>
      <c r="C111" s="179"/>
      <c r="D111" s="179"/>
      <c r="E111" s="15"/>
      <c r="F111" s="15"/>
      <c r="G111" s="179"/>
      <c r="H111" s="179"/>
      <c r="J111" s="18"/>
      <c r="K111" s="15" t="e">
        <f t="shared" si="15"/>
        <v>#REF!</v>
      </c>
      <c r="L111" s="20">
        <f t="shared" si="11"/>
        <v>-8205.0666600000004</v>
      </c>
      <c r="M111" s="20">
        <f t="shared" si="12"/>
        <v>-8205.0666600000004</v>
      </c>
      <c r="N111" s="114">
        <f t="shared" si="13"/>
        <v>-8205.0666600000004</v>
      </c>
      <c r="O111" s="66">
        <f t="shared" si="14"/>
        <v>0</v>
      </c>
    </row>
    <row r="112" spans="1:15" x14ac:dyDescent="0.25">
      <c r="A112" s="6">
        <v>96</v>
      </c>
      <c r="B112" s="48" t="e">
        <f>Data!#REF!</f>
        <v>#REF!</v>
      </c>
      <c r="C112" s="179"/>
      <c r="D112" s="179"/>
      <c r="E112" s="15"/>
      <c r="F112" s="15"/>
      <c r="G112" s="179"/>
      <c r="H112" s="179"/>
      <c r="J112" s="18"/>
      <c r="K112" s="15" t="e">
        <f t="shared" si="15"/>
        <v>#REF!</v>
      </c>
      <c r="L112" s="20">
        <f t="shared" si="11"/>
        <v>-8205.0666600000004</v>
      </c>
      <c r="M112" s="20">
        <f t="shared" si="12"/>
        <v>-8205.0666600000004</v>
      </c>
      <c r="N112" s="114">
        <f t="shared" si="13"/>
        <v>-8205.0666600000004</v>
      </c>
      <c r="O112" s="66">
        <f t="shared" si="14"/>
        <v>0</v>
      </c>
    </row>
  </sheetData>
  <mergeCells count="3">
    <mergeCell ref="G15:H15"/>
    <mergeCell ref="N15:O15"/>
    <mergeCell ref="K15:M15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A35" zoomScaleNormal="100" workbookViewId="0">
      <selection activeCell="L72" sqref="L72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2" customFormat="1" x14ac:dyDescent="0.25">
      <c r="K2" s="5" t="s">
        <v>122</v>
      </c>
    </row>
    <row r="3" spans="1:15" x14ac:dyDescent="0.25">
      <c r="A3" s="2" t="s">
        <v>59</v>
      </c>
      <c r="B3" s="4">
        <v>1</v>
      </c>
      <c r="C3" s="6"/>
      <c r="K3" s="2" t="s">
        <v>81</v>
      </c>
    </row>
    <row r="4" spans="1:15" x14ac:dyDescent="0.25">
      <c r="A4" s="2" t="s">
        <v>52</v>
      </c>
      <c r="B4" s="189"/>
      <c r="C4" s="6"/>
      <c r="K4" s="2" t="s">
        <v>123</v>
      </c>
    </row>
    <row r="5" spans="1:15" x14ac:dyDescent="0.25">
      <c r="A5" s="2" t="s">
        <v>5</v>
      </c>
      <c r="B5" s="190"/>
      <c r="C5" s="196" t="s">
        <v>150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3"/>
    </row>
    <row r="10" spans="1:15" x14ac:dyDescent="0.25">
      <c r="A10" s="2" t="s">
        <v>23</v>
      </c>
      <c r="B10" s="34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x14ac:dyDescent="0.25">
      <c r="A11" s="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5" ht="15.75" thickBot="1" x14ac:dyDescent="0.3">
      <c r="B12" s="18"/>
      <c r="C12" s="37"/>
      <c r="D12" s="38">
        <v>1</v>
      </c>
      <c r="E12" s="38">
        <v>2</v>
      </c>
      <c r="F12" s="38">
        <v>3</v>
      </c>
      <c r="G12" s="38">
        <v>4</v>
      </c>
      <c r="H12" s="38">
        <v>5</v>
      </c>
      <c r="I12" s="38">
        <v>6</v>
      </c>
      <c r="J12" s="38">
        <v>7</v>
      </c>
      <c r="K12" s="38">
        <v>8</v>
      </c>
      <c r="L12" s="38">
        <v>9</v>
      </c>
      <c r="M12" s="38">
        <v>10</v>
      </c>
      <c r="N12" s="38">
        <v>11</v>
      </c>
      <c r="O12" s="38">
        <v>12</v>
      </c>
    </row>
    <row r="13" spans="1:15" ht="15.75" thickBot="1" x14ac:dyDescent="0.3">
      <c r="B13" s="18"/>
      <c r="C13" s="40"/>
      <c r="D13" s="221" t="s">
        <v>24</v>
      </c>
      <c r="E13" s="214"/>
      <c r="F13" s="214"/>
      <c r="G13" s="214" t="s">
        <v>20</v>
      </c>
      <c r="H13" s="214"/>
      <c r="I13" s="214"/>
      <c r="J13" s="214" t="s">
        <v>20</v>
      </c>
      <c r="K13" s="214"/>
      <c r="L13" s="214"/>
      <c r="M13" s="215" t="s">
        <v>20</v>
      </c>
      <c r="N13" s="216"/>
      <c r="O13" s="217"/>
    </row>
    <row r="14" spans="1:15" x14ac:dyDescent="0.25">
      <c r="B14" s="18"/>
      <c r="C14" s="41" t="s">
        <v>12</v>
      </c>
      <c r="D14" s="42">
        <v>0</v>
      </c>
      <c r="E14" s="43">
        <v>0</v>
      </c>
      <c r="F14" s="44">
        <v>0</v>
      </c>
      <c r="G14" s="17">
        <v>1</v>
      </c>
      <c r="H14" s="17">
        <f t="shared" ref="H14:H21" si="0">G14</f>
        <v>1</v>
      </c>
      <c r="I14" s="17">
        <f t="shared" ref="I14:I21" si="1">G14</f>
        <v>1</v>
      </c>
      <c r="J14" s="45">
        <v>9</v>
      </c>
      <c r="K14" s="17">
        <f t="shared" ref="K14:K21" si="2">J14</f>
        <v>9</v>
      </c>
      <c r="L14" s="46">
        <f t="shared" ref="L14:L21" si="3">J14</f>
        <v>9</v>
      </c>
      <c r="M14" s="17">
        <v>17</v>
      </c>
      <c r="N14" s="17">
        <f t="shared" ref="N14:N21" si="4">M14</f>
        <v>17</v>
      </c>
      <c r="O14" s="47">
        <f t="shared" ref="O14:O21" si="5">M14</f>
        <v>17</v>
      </c>
    </row>
    <row r="15" spans="1:15" x14ac:dyDescent="0.25">
      <c r="B15" s="18"/>
      <c r="C15" s="51" t="s">
        <v>13</v>
      </c>
      <c r="D15" s="52">
        <v>100</v>
      </c>
      <c r="E15" s="53">
        <v>100</v>
      </c>
      <c r="F15" s="54">
        <v>100</v>
      </c>
      <c r="G15" s="31">
        <v>2</v>
      </c>
      <c r="H15" s="31">
        <f t="shared" si="0"/>
        <v>2</v>
      </c>
      <c r="I15" s="31">
        <f t="shared" si="1"/>
        <v>2</v>
      </c>
      <c r="J15" s="55">
        <v>10</v>
      </c>
      <c r="K15" s="31">
        <f t="shared" si="2"/>
        <v>10</v>
      </c>
      <c r="L15" s="56">
        <f t="shared" si="3"/>
        <v>10</v>
      </c>
      <c r="M15" s="31">
        <v>18</v>
      </c>
      <c r="N15" s="31">
        <f t="shared" si="4"/>
        <v>18</v>
      </c>
      <c r="O15" s="57">
        <f t="shared" si="5"/>
        <v>18</v>
      </c>
    </row>
    <row r="16" spans="1:15" x14ac:dyDescent="0.25">
      <c r="B16" s="18"/>
      <c r="C16" s="58" t="s">
        <v>14</v>
      </c>
      <c r="D16" s="59">
        <v>200</v>
      </c>
      <c r="E16" s="48">
        <v>200</v>
      </c>
      <c r="F16" s="49">
        <v>200</v>
      </c>
      <c r="G16" s="15">
        <v>3</v>
      </c>
      <c r="H16" s="15">
        <f t="shared" si="0"/>
        <v>3</v>
      </c>
      <c r="I16" s="15">
        <f t="shared" si="1"/>
        <v>3</v>
      </c>
      <c r="J16" s="25">
        <v>11</v>
      </c>
      <c r="K16" s="15">
        <f t="shared" si="2"/>
        <v>11</v>
      </c>
      <c r="L16" s="60">
        <f t="shared" si="3"/>
        <v>11</v>
      </c>
      <c r="M16" s="15">
        <v>19</v>
      </c>
      <c r="N16" s="15">
        <f t="shared" si="4"/>
        <v>19</v>
      </c>
      <c r="O16" s="61">
        <f t="shared" si="5"/>
        <v>19</v>
      </c>
    </row>
    <row r="17" spans="1:15" x14ac:dyDescent="0.25">
      <c r="B17" s="18"/>
      <c r="C17" s="51" t="s">
        <v>15</v>
      </c>
      <c r="D17" s="52">
        <v>300</v>
      </c>
      <c r="E17" s="53">
        <v>300</v>
      </c>
      <c r="F17" s="54">
        <v>300</v>
      </c>
      <c r="G17" s="31">
        <v>4</v>
      </c>
      <c r="H17" s="31">
        <f t="shared" si="0"/>
        <v>4</v>
      </c>
      <c r="I17" s="31">
        <f t="shared" si="1"/>
        <v>4</v>
      </c>
      <c r="J17" s="55">
        <v>12</v>
      </c>
      <c r="K17" s="31">
        <f t="shared" si="2"/>
        <v>12</v>
      </c>
      <c r="L17" s="56">
        <f t="shared" si="3"/>
        <v>12</v>
      </c>
      <c r="M17" s="31">
        <v>20</v>
      </c>
      <c r="N17" s="31">
        <f t="shared" si="4"/>
        <v>20</v>
      </c>
      <c r="O17" s="57">
        <f t="shared" si="5"/>
        <v>20</v>
      </c>
    </row>
    <row r="18" spans="1:15" x14ac:dyDescent="0.25">
      <c r="B18" s="18"/>
      <c r="C18" s="58" t="s">
        <v>16</v>
      </c>
      <c r="D18" s="59">
        <v>400</v>
      </c>
      <c r="E18" s="48">
        <v>400</v>
      </c>
      <c r="F18" s="49">
        <v>400</v>
      </c>
      <c r="G18" s="15">
        <v>5</v>
      </c>
      <c r="H18" s="15">
        <f t="shared" si="0"/>
        <v>5</v>
      </c>
      <c r="I18" s="15">
        <f t="shared" si="1"/>
        <v>5</v>
      </c>
      <c r="J18" s="25">
        <v>13</v>
      </c>
      <c r="K18" s="15">
        <f t="shared" si="2"/>
        <v>13</v>
      </c>
      <c r="L18" s="60">
        <f t="shared" si="3"/>
        <v>13</v>
      </c>
      <c r="M18" s="15">
        <v>21</v>
      </c>
      <c r="N18" s="15">
        <f t="shared" si="4"/>
        <v>21</v>
      </c>
      <c r="O18" s="61">
        <f t="shared" si="5"/>
        <v>21</v>
      </c>
    </row>
    <row r="19" spans="1:15" x14ac:dyDescent="0.25">
      <c r="B19" s="18"/>
      <c r="C19" s="51" t="s">
        <v>17</v>
      </c>
      <c r="D19" s="62"/>
      <c r="E19" s="63"/>
      <c r="F19" s="64"/>
      <c r="G19" s="31">
        <v>6</v>
      </c>
      <c r="H19" s="31">
        <f t="shared" si="0"/>
        <v>6</v>
      </c>
      <c r="I19" s="31">
        <f t="shared" si="1"/>
        <v>6</v>
      </c>
      <c r="J19" s="55">
        <v>14</v>
      </c>
      <c r="K19" s="31">
        <f t="shared" si="2"/>
        <v>14</v>
      </c>
      <c r="L19" s="56">
        <f t="shared" si="3"/>
        <v>14</v>
      </c>
      <c r="M19" s="31">
        <v>22</v>
      </c>
      <c r="N19" s="31">
        <f t="shared" si="4"/>
        <v>22</v>
      </c>
      <c r="O19" s="57">
        <f t="shared" si="5"/>
        <v>22</v>
      </c>
    </row>
    <row r="20" spans="1:15" x14ac:dyDescent="0.25">
      <c r="B20" s="18"/>
      <c r="C20" s="58" t="s">
        <v>18</v>
      </c>
      <c r="D20" s="65"/>
      <c r="E20" s="66"/>
      <c r="F20" s="67"/>
      <c r="G20" s="15">
        <v>7</v>
      </c>
      <c r="H20" s="15">
        <f t="shared" si="0"/>
        <v>7</v>
      </c>
      <c r="I20" s="15">
        <f t="shared" si="1"/>
        <v>7</v>
      </c>
      <c r="J20" s="25">
        <v>15</v>
      </c>
      <c r="K20" s="15">
        <f t="shared" si="2"/>
        <v>15</v>
      </c>
      <c r="L20" s="60">
        <f t="shared" si="3"/>
        <v>15</v>
      </c>
      <c r="M20" s="15">
        <v>23</v>
      </c>
      <c r="N20" s="15">
        <f t="shared" si="4"/>
        <v>23</v>
      </c>
      <c r="O20" s="61">
        <f t="shared" si="5"/>
        <v>23</v>
      </c>
    </row>
    <row r="21" spans="1:15" ht="15.75" thickBot="1" x14ac:dyDescent="0.3">
      <c r="B21" s="18"/>
      <c r="C21" s="68" t="s">
        <v>19</v>
      </c>
      <c r="D21" s="69"/>
      <c r="E21" s="70"/>
      <c r="F21" s="71"/>
      <c r="G21" s="19">
        <v>8</v>
      </c>
      <c r="H21" s="19">
        <f t="shared" si="0"/>
        <v>8</v>
      </c>
      <c r="I21" s="19">
        <f t="shared" si="1"/>
        <v>8</v>
      </c>
      <c r="J21" s="72">
        <v>16</v>
      </c>
      <c r="K21" s="19">
        <f t="shared" si="2"/>
        <v>16</v>
      </c>
      <c r="L21" s="73">
        <f t="shared" si="3"/>
        <v>16</v>
      </c>
      <c r="M21" s="19">
        <v>24</v>
      </c>
      <c r="N21" s="19">
        <f t="shared" si="4"/>
        <v>24</v>
      </c>
      <c r="O21" s="74">
        <f t="shared" si="5"/>
        <v>24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9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18" t="s">
        <v>9</v>
      </c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20"/>
    </row>
    <row r="28" spans="1:15" ht="15.75" thickBot="1" x14ac:dyDescent="0.3">
      <c r="B28" s="75"/>
      <c r="C28" s="18" t="s">
        <v>181</v>
      </c>
      <c r="D28" s="76">
        <v>1</v>
      </c>
      <c r="E28" s="14">
        <v>2</v>
      </c>
      <c r="F28" s="14">
        <v>3</v>
      </c>
      <c r="G28" s="77">
        <v>4</v>
      </c>
      <c r="H28" s="14">
        <v>5</v>
      </c>
      <c r="I28" s="78">
        <v>6</v>
      </c>
      <c r="J28" s="14">
        <v>7</v>
      </c>
      <c r="K28" s="14">
        <v>8</v>
      </c>
      <c r="L28" s="14">
        <v>9</v>
      </c>
      <c r="M28" s="77">
        <v>10</v>
      </c>
      <c r="N28" s="14">
        <v>11</v>
      </c>
      <c r="O28" s="79">
        <v>12</v>
      </c>
    </row>
    <row r="29" spans="1:15" x14ac:dyDescent="0.25">
      <c r="B29" s="18"/>
      <c r="C29" s="18">
        <v>24.4</v>
      </c>
      <c r="D29" s="80">
        <v>52931.127999999997</v>
      </c>
      <c r="E29" s="81">
        <v>54433.3</v>
      </c>
      <c r="F29" s="81">
        <v>52317.002999999997</v>
      </c>
      <c r="G29" s="82">
        <v>82363.514999999999</v>
      </c>
      <c r="H29" s="81">
        <v>80424.600999999995</v>
      </c>
      <c r="I29" s="83">
        <v>80243.804000000004</v>
      </c>
      <c r="J29" s="81">
        <v>90302.171000000002</v>
      </c>
      <c r="K29" s="81">
        <v>88631.171000000002</v>
      </c>
      <c r="L29" s="81">
        <v>84777.398000000001</v>
      </c>
      <c r="M29" s="82">
        <v>59779.031000000003</v>
      </c>
      <c r="N29" s="81">
        <v>58938.264999999999</v>
      </c>
      <c r="O29" s="84">
        <v>58403.652000000002</v>
      </c>
    </row>
    <row r="30" spans="1:15" x14ac:dyDescent="0.25">
      <c r="B30" s="18"/>
      <c r="C30" s="18"/>
      <c r="D30" s="85">
        <v>58196.612999999998</v>
      </c>
      <c r="E30" s="48">
        <v>60851.417999999998</v>
      </c>
      <c r="F30" s="48">
        <v>56635.839</v>
      </c>
      <c r="G30" s="59">
        <v>76785.085000000006</v>
      </c>
      <c r="H30" s="48">
        <v>74695.25</v>
      </c>
      <c r="I30" s="49">
        <v>74934.39</v>
      </c>
      <c r="J30" s="48">
        <v>93107.75</v>
      </c>
      <c r="K30" s="48">
        <v>90117.648000000001</v>
      </c>
      <c r="L30" s="48">
        <v>85716.585000000006</v>
      </c>
      <c r="M30" s="59">
        <v>66284.467999999993</v>
      </c>
      <c r="N30" s="48">
        <v>64128.866999999998</v>
      </c>
      <c r="O30" s="86">
        <v>63427.89</v>
      </c>
    </row>
    <row r="31" spans="1:15" x14ac:dyDescent="0.25">
      <c r="B31" s="18"/>
      <c r="C31" s="18"/>
      <c r="D31" s="87">
        <v>67886.437000000005</v>
      </c>
      <c r="E31" s="53">
        <v>66754.781000000003</v>
      </c>
      <c r="F31" s="53">
        <v>65550.773000000001</v>
      </c>
      <c r="G31" s="52">
        <v>87273.89</v>
      </c>
      <c r="H31" s="53">
        <v>85451.991999999998</v>
      </c>
      <c r="I31" s="54">
        <v>85610.506999999998</v>
      </c>
      <c r="J31" s="53">
        <v>57421.898000000001</v>
      </c>
      <c r="K31" s="53">
        <v>58032.406000000003</v>
      </c>
      <c r="L31" s="53">
        <v>55871.292999999998</v>
      </c>
      <c r="M31" s="52">
        <v>57130.894</v>
      </c>
      <c r="N31" s="53">
        <v>55449.663999999997</v>
      </c>
      <c r="O31" s="88">
        <v>56177.381999999998</v>
      </c>
    </row>
    <row r="32" spans="1:15" x14ac:dyDescent="0.25">
      <c r="B32" s="18"/>
      <c r="C32" s="18"/>
      <c r="D32" s="85">
        <v>75346.570000000007</v>
      </c>
      <c r="E32" s="48">
        <v>77200.320000000007</v>
      </c>
      <c r="F32" s="48">
        <v>74568.25</v>
      </c>
      <c r="G32" s="59">
        <v>53165.171000000002</v>
      </c>
      <c r="H32" s="48">
        <v>53672.945</v>
      </c>
      <c r="I32" s="49">
        <v>54349.042999999998</v>
      </c>
      <c r="J32" s="48">
        <v>56668.495999999999</v>
      </c>
      <c r="K32" s="48">
        <v>58491.8</v>
      </c>
      <c r="L32" s="48">
        <v>56053.858999999997</v>
      </c>
      <c r="M32" s="59">
        <v>81903.648000000001</v>
      </c>
      <c r="N32" s="48">
        <v>77954.577999999994</v>
      </c>
      <c r="O32" s="86">
        <v>75893.881999999998</v>
      </c>
    </row>
    <row r="33" spans="1:15" x14ac:dyDescent="0.25">
      <c r="B33" s="18"/>
      <c r="C33" s="18"/>
      <c r="D33" s="87">
        <v>84927.125</v>
      </c>
      <c r="E33" s="53">
        <v>85675.46</v>
      </c>
      <c r="F33" s="53">
        <v>83495.616999999998</v>
      </c>
      <c r="G33" s="52">
        <v>59442.355000000003</v>
      </c>
      <c r="H33" s="53">
        <v>59309.718000000001</v>
      </c>
      <c r="I33" s="54">
        <v>59468.741999999998</v>
      </c>
      <c r="J33" s="53">
        <v>68133.273000000001</v>
      </c>
      <c r="K33" s="53">
        <v>66183.796000000002</v>
      </c>
      <c r="L33" s="53">
        <v>65289.557999999997</v>
      </c>
      <c r="M33" s="52">
        <v>84369.14</v>
      </c>
      <c r="N33" s="53">
        <v>80280.475999999995</v>
      </c>
      <c r="O33" s="88">
        <v>77655.273000000001</v>
      </c>
    </row>
    <row r="34" spans="1:15" x14ac:dyDescent="0.25">
      <c r="A34" s="2"/>
      <c r="B34" s="18"/>
      <c r="C34" s="18"/>
      <c r="D34" s="85">
        <v>54425.053999999996</v>
      </c>
      <c r="E34" s="48">
        <v>53721.074000000001</v>
      </c>
      <c r="F34" s="48">
        <v>53899.428999999996</v>
      </c>
      <c r="G34" s="59">
        <v>75128.991999999998</v>
      </c>
      <c r="H34" s="48">
        <v>78270.131999999998</v>
      </c>
      <c r="I34" s="49">
        <v>75529.577999999994</v>
      </c>
      <c r="J34" s="48">
        <v>59774.972000000002</v>
      </c>
      <c r="K34" s="48">
        <v>58030.561999999998</v>
      </c>
      <c r="L34" s="48">
        <v>57912.519</v>
      </c>
      <c r="M34" s="59">
        <v>65845.725999999995</v>
      </c>
      <c r="N34" s="48">
        <v>64171.834999999999</v>
      </c>
      <c r="O34" s="86">
        <v>62784.91</v>
      </c>
    </row>
    <row r="35" spans="1:15" x14ac:dyDescent="0.25">
      <c r="A35" s="89"/>
      <c r="B35" s="18"/>
      <c r="C35" s="18"/>
      <c r="D35" s="87">
        <v>54890.773000000001</v>
      </c>
      <c r="E35" s="53">
        <v>53879.574000000001</v>
      </c>
      <c r="F35" s="53">
        <v>52897.078000000001</v>
      </c>
      <c r="G35" s="52">
        <v>56143.839</v>
      </c>
      <c r="H35" s="53">
        <v>57694.796000000002</v>
      </c>
      <c r="I35" s="54">
        <v>56627.233999999997</v>
      </c>
      <c r="J35" s="53">
        <v>84963.054000000004</v>
      </c>
      <c r="K35" s="53">
        <v>82415.695000000007</v>
      </c>
      <c r="L35" s="53">
        <v>81176.006999999998</v>
      </c>
      <c r="M35" s="52">
        <v>63270.949000000001</v>
      </c>
      <c r="N35" s="53">
        <v>61232.553999999996</v>
      </c>
      <c r="O35" s="88">
        <v>60733.222000000002</v>
      </c>
    </row>
    <row r="36" spans="1:15" ht="15.75" thickBot="1" x14ac:dyDescent="0.3">
      <c r="A36" s="89"/>
      <c r="B36" s="18"/>
      <c r="C36" s="18"/>
      <c r="D36" s="90">
        <v>52719.73</v>
      </c>
      <c r="E36" s="91">
        <v>54250.699000000001</v>
      </c>
      <c r="F36" s="91">
        <v>52296.703000000001</v>
      </c>
      <c r="G36" s="92">
        <v>53864.355000000003</v>
      </c>
      <c r="H36" s="91">
        <v>55039.917999999998</v>
      </c>
      <c r="I36" s="93">
        <v>53565.131999999998</v>
      </c>
      <c r="J36" s="91">
        <v>74232.687000000005</v>
      </c>
      <c r="K36" s="91">
        <v>72019.062000000005</v>
      </c>
      <c r="L36" s="91">
        <v>70238.820000000007</v>
      </c>
      <c r="M36" s="92">
        <v>70957.108999999997</v>
      </c>
      <c r="N36" s="91">
        <v>67306.312000000005</v>
      </c>
      <c r="O36" s="94">
        <v>66572.866999999998</v>
      </c>
    </row>
    <row r="37" spans="1:15" x14ac:dyDescent="0.25">
      <c r="A37" s="33"/>
    </row>
    <row r="38" spans="1:15" x14ac:dyDescent="0.25">
      <c r="A38" s="2" t="s">
        <v>27</v>
      </c>
      <c r="B38" s="34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x14ac:dyDescent="0.25">
      <c r="A39" s="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25">
      <c r="A40" s="35"/>
      <c r="C40" s="222" t="s">
        <v>88</v>
      </c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4"/>
      <c r="O40" s="36"/>
    </row>
    <row r="41" spans="1:15" x14ac:dyDescent="0.25">
      <c r="A41" s="36"/>
      <c r="B41" s="39"/>
      <c r="C41" s="227" t="s">
        <v>28</v>
      </c>
      <c r="D41" s="228"/>
      <c r="E41" s="229"/>
      <c r="F41" s="227" t="s">
        <v>29</v>
      </c>
      <c r="G41" s="228"/>
      <c r="H41" s="229"/>
      <c r="I41" s="228" t="s">
        <v>30</v>
      </c>
      <c r="J41" s="228"/>
      <c r="K41" s="228"/>
      <c r="L41" s="227" t="s">
        <v>31</v>
      </c>
      <c r="M41" s="228"/>
      <c r="N41" s="229"/>
      <c r="O41" s="36"/>
    </row>
    <row r="42" spans="1:15" x14ac:dyDescent="0.25">
      <c r="A42" s="36"/>
      <c r="B42" s="39"/>
      <c r="C42" s="116" t="s">
        <v>2</v>
      </c>
      <c r="D42" s="117" t="s">
        <v>4</v>
      </c>
      <c r="E42" s="118" t="s">
        <v>7</v>
      </c>
      <c r="F42" s="119" t="s">
        <v>20</v>
      </c>
      <c r="G42" s="120" t="s">
        <v>4</v>
      </c>
      <c r="H42" s="118" t="s">
        <v>7</v>
      </c>
      <c r="I42" s="119" t="s">
        <v>20</v>
      </c>
      <c r="J42" s="120" t="s">
        <v>4</v>
      </c>
      <c r="K42" s="118" t="s">
        <v>7</v>
      </c>
      <c r="L42" s="119" t="s">
        <v>20</v>
      </c>
      <c r="M42" s="120" t="s">
        <v>4</v>
      </c>
      <c r="N42" s="118" t="s">
        <v>7</v>
      </c>
      <c r="O42" s="36"/>
    </row>
    <row r="43" spans="1:15" x14ac:dyDescent="0.25">
      <c r="A43" s="36"/>
      <c r="B43" s="16"/>
      <c r="C43" s="121">
        <v>0</v>
      </c>
      <c r="D43" s="122">
        <f>AVERAGE(D29:F29)</f>
        <v>53227.143666666663</v>
      </c>
      <c r="E43" s="123">
        <f>STDEV(D29:F29)</f>
        <v>1088.7594795161788</v>
      </c>
      <c r="F43" s="174">
        <f t="shared" ref="F43:F50" si="6">G14</f>
        <v>1</v>
      </c>
      <c r="G43" s="122">
        <f t="shared" ref="G43:G50" si="7">AVERAGE(G29:I29)</f>
        <v>81010.64</v>
      </c>
      <c r="H43" s="123">
        <f t="shared" ref="H43:H50" si="8">STDEV(G29:I29)</f>
        <v>1175.1063624289502</v>
      </c>
      <c r="I43" s="174">
        <f t="shared" ref="I43:I50" si="9">J14</f>
        <v>9</v>
      </c>
      <c r="J43" s="122">
        <f t="shared" ref="J43:J50" si="10">AVERAGE(J29:L29)</f>
        <v>87903.58</v>
      </c>
      <c r="K43" s="123">
        <f t="shared" ref="K43:K50" si="11">STDEV(J29:L29)</f>
        <v>2833.3409030406142</v>
      </c>
      <c r="L43" s="174">
        <f t="shared" ref="L43:L50" si="12">M14</f>
        <v>17</v>
      </c>
      <c r="M43" s="122">
        <f t="shared" ref="M43:M50" si="13">AVERAGE(M29:O29)</f>
        <v>59040.315999999999</v>
      </c>
      <c r="N43" s="123">
        <f t="shared" ref="N43:N50" si="14">STDEV(M29:O29)</f>
        <v>693.3452627378374</v>
      </c>
      <c r="O43" s="36"/>
    </row>
    <row r="44" spans="1:15" x14ac:dyDescent="0.25">
      <c r="A44" s="36"/>
      <c r="B44" s="16"/>
      <c r="C44" s="121">
        <v>100</v>
      </c>
      <c r="D44" s="122">
        <f>AVERAGE(D30:F30)</f>
        <v>58561.29</v>
      </c>
      <c r="E44" s="123">
        <f>STDEV(D30:F30)</f>
        <v>2131.3185031939724</v>
      </c>
      <c r="F44" s="124">
        <f t="shared" si="6"/>
        <v>2</v>
      </c>
      <c r="G44" s="122">
        <f t="shared" si="7"/>
        <v>75471.575000000012</v>
      </c>
      <c r="H44" s="123">
        <f t="shared" si="8"/>
        <v>1143.7999715750166</v>
      </c>
      <c r="I44" s="124">
        <f t="shared" si="9"/>
        <v>10</v>
      </c>
      <c r="J44" s="122">
        <f t="shared" si="10"/>
        <v>89647.327666666664</v>
      </c>
      <c r="K44" s="123">
        <f t="shared" si="11"/>
        <v>3717.9605869705383</v>
      </c>
      <c r="L44" s="124">
        <f t="shared" si="12"/>
        <v>18</v>
      </c>
      <c r="M44" s="122">
        <f t="shared" si="13"/>
        <v>64613.741666666661</v>
      </c>
      <c r="N44" s="123">
        <f t="shared" si="14"/>
        <v>1488.7367293454959</v>
      </c>
      <c r="O44" s="36"/>
    </row>
    <row r="45" spans="1:15" x14ac:dyDescent="0.25">
      <c r="A45" s="36"/>
      <c r="B45" s="16"/>
      <c r="C45" s="121">
        <v>200</v>
      </c>
      <c r="D45" s="122">
        <f>AVERAGE(D31:F31)</f>
        <v>66730.66366666666</v>
      </c>
      <c r="E45" s="123">
        <f>STDEV(D31:F31)</f>
        <v>1168.0187560777174</v>
      </c>
      <c r="F45" s="124">
        <f t="shared" si="6"/>
        <v>3</v>
      </c>
      <c r="G45" s="122">
        <f t="shared" si="7"/>
        <v>86112.12966666666</v>
      </c>
      <c r="H45" s="123">
        <f t="shared" si="8"/>
        <v>1009.2309227259809</v>
      </c>
      <c r="I45" s="124">
        <f t="shared" si="9"/>
        <v>11</v>
      </c>
      <c r="J45" s="122">
        <f t="shared" si="10"/>
        <v>57108.532333333336</v>
      </c>
      <c r="K45" s="123">
        <f t="shared" si="11"/>
        <v>1114.11439290422</v>
      </c>
      <c r="L45" s="124">
        <f t="shared" si="12"/>
        <v>19</v>
      </c>
      <c r="M45" s="122">
        <f t="shared" si="13"/>
        <v>56252.646666666667</v>
      </c>
      <c r="N45" s="123">
        <f t="shared" si="14"/>
        <v>843.1382779599893</v>
      </c>
      <c r="O45" s="36"/>
    </row>
    <row r="46" spans="1:15" x14ac:dyDescent="0.25">
      <c r="A46" s="36"/>
      <c r="B46" s="16"/>
      <c r="C46" s="121">
        <v>300</v>
      </c>
      <c r="D46" s="122">
        <f>AVERAGE(D32:F32)</f>
        <v>75705.046666666676</v>
      </c>
      <c r="E46" s="123">
        <f>STDEV(D32:F32)</f>
        <v>1352.156522608733</v>
      </c>
      <c r="F46" s="124">
        <f t="shared" si="6"/>
        <v>4</v>
      </c>
      <c r="G46" s="122">
        <f t="shared" si="7"/>
        <v>53729.053000000007</v>
      </c>
      <c r="H46" s="123">
        <f t="shared" si="8"/>
        <v>593.92702316361851</v>
      </c>
      <c r="I46" s="124">
        <f t="shared" si="9"/>
        <v>12</v>
      </c>
      <c r="J46" s="122">
        <f t="shared" si="10"/>
        <v>57071.385000000002</v>
      </c>
      <c r="K46" s="123">
        <f t="shared" si="11"/>
        <v>1267.9230022406755</v>
      </c>
      <c r="L46" s="124">
        <f t="shared" si="12"/>
        <v>20</v>
      </c>
      <c r="M46" s="122">
        <f t="shared" si="13"/>
        <v>78584.036000000007</v>
      </c>
      <c r="N46" s="123">
        <f t="shared" si="14"/>
        <v>3053.9294153617916</v>
      </c>
      <c r="O46" s="36"/>
    </row>
    <row r="47" spans="1:15" x14ac:dyDescent="0.25">
      <c r="A47" s="36"/>
      <c r="B47" s="16"/>
      <c r="C47" s="121">
        <v>400</v>
      </c>
      <c r="D47" s="122">
        <f>AVERAGE(D33:F33)</f>
        <v>84699.400666666668</v>
      </c>
      <c r="E47" s="123">
        <f>STDEV(D33:F33)</f>
        <v>1107.6202666782247</v>
      </c>
      <c r="F47" s="124">
        <f t="shared" si="6"/>
        <v>5</v>
      </c>
      <c r="G47" s="122">
        <f t="shared" si="7"/>
        <v>59406.938333333332</v>
      </c>
      <c r="H47" s="123">
        <f t="shared" si="8"/>
        <v>85.222727909480056</v>
      </c>
      <c r="I47" s="124">
        <f t="shared" si="9"/>
        <v>13</v>
      </c>
      <c r="J47" s="122">
        <f t="shared" si="10"/>
        <v>66535.542333333331</v>
      </c>
      <c r="K47" s="123">
        <f t="shared" si="11"/>
        <v>1454.1227123480116</v>
      </c>
      <c r="L47" s="124">
        <f t="shared" si="12"/>
        <v>21</v>
      </c>
      <c r="M47" s="122">
        <f t="shared" si="13"/>
        <v>80768.296333333317</v>
      </c>
      <c r="N47" s="123">
        <f t="shared" si="14"/>
        <v>3383.412335443661</v>
      </c>
      <c r="O47" s="36"/>
    </row>
    <row r="48" spans="1:15" x14ac:dyDescent="0.25">
      <c r="A48" s="36"/>
      <c r="B48" s="16"/>
      <c r="C48" s="125"/>
      <c r="D48" s="122"/>
      <c r="E48" s="123"/>
      <c r="F48" s="124">
        <f t="shared" si="6"/>
        <v>6</v>
      </c>
      <c r="G48" s="122">
        <f t="shared" si="7"/>
        <v>76309.567333333325</v>
      </c>
      <c r="H48" s="123">
        <f t="shared" si="8"/>
        <v>1709.6717945223684</v>
      </c>
      <c r="I48" s="124">
        <f t="shared" si="9"/>
        <v>14</v>
      </c>
      <c r="J48" s="122">
        <f t="shared" si="10"/>
        <v>58572.684333333338</v>
      </c>
      <c r="K48" s="123">
        <f t="shared" si="11"/>
        <v>1042.8831490278938</v>
      </c>
      <c r="L48" s="124">
        <f t="shared" si="12"/>
        <v>22</v>
      </c>
      <c r="M48" s="122">
        <f t="shared" si="13"/>
        <v>64267.490333333328</v>
      </c>
      <c r="N48" s="123">
        <f t="shared" si="14"/>
        <v>1532.6483952819449</v>
      </c>
      <c r="O48" s="36"/>
    </row>
    <row r="49" spans="1:15" x14ac:dyDescent="0.25">
      <c r="A49" s="36"/>
      <c r="B49" s="16"/>
      <c r="C49" s="125"/>
      <c r="D49" s="122"/>
      <c r="E49" s="123"/>
      <c r="F49" s="124">
        <f t="shared" si="6"/>
        <v>7</v>
      </c>
      <c r="G49" s="122">
        <f t="shared" si="7"/>
        <v>56821.956333333335</v>
      </c>
      <c r="H49" s="123">
        <f t="shared" si="8"/>
        <v>793.6022267397791</v>
      </c>
      <c r="I49" s="124">
        <f t="shared" si="9"/>
        <v>15</v>
      </c>
      <c r="J49" s="122">
        <f t="shared" si="10"/>
        <v>82851.585333333336</v>
      </c>
      <c r="K49" s="123">
        <f t="shared" si="11"/>
        <v>1930.7852112734708</v>
      </c>
      <c r="L49" s="124">
        <f t="shared" si="12"/>
        <v>23</v>
      </c>
      <c r="M49" s="122">
        <f t="shared" si="13"/>
        <v>61745.575000000004</v>
      </c>
      <c r="N49" s="123">
        <f t="shared" si="14"/>
        <v>1344.3985612395606</v>
      </c>
      <c r="O49" s="36"/>
    </row>
    <row r="50" spans="1:15" x14ac:dyDescent="0.25">
      <c r="A50" s="36"/>
      <c r="B50" s="16"/>
      <c r="C50" s="126"/>
      <c r="D50" s="127"/>
      <c r="E50" s="128"/>
      <c r="F50" s="129">
        <f t="shared" si="6"/>
        <v>8</v>
      </c>
      <c r="G50" s="127">
        <f t="shared" si="7"/>
        <v>54156.468333333331</v>
      </c>
      <c r="H50" s="128">
        <f t="shared" si="8"/>
        <v>779.58071171773599</v>
      </c>
      <c r="I50" s="129">
        <f t="shared" si="9"/>
        <v>16</v>
      </c>
      <c r="J50" s="127">
        <f t="shared" si="10"/>
        <v>72163.523000000001</v>
      </c>
      <c r="K50" s="128">
        <f t="shared" si="11"/>
        <v>2000.8486046707774</v>
      </c>
      <c r="L50" s="129">
        <f t="shared" si="12"/>
        <v>24</v>
      </c>
      <c r="M50" s="127">
        <f t="shared" si="13"/>
        <v>68278.762666666662</v>
      </c>
      <c r="N50" s="128">
        <f t="shared" si="14"/>
        <v>2348.3270008596169</v>
      </c>
      <c r="O50" s="36"/>
    </row>
    <row r="51" spans="1:15" x14ac:dyDescent="0.25">
      <c r="A51" s="39"/>
      <c r="M51" s="48"/>
      <c r="N51" s="48"/>
      <c r="O51" s="36"/>
    </row>
    <row r="52" spans="1:15" x14ac:dyDescent="0.25">
      <c r="A52" s="2" t="s">
        <v>32</v>
      </c>
      <c r="B52" s="226" t="s">
        <v>91</v>
      </c>
      <c r="C52" s="226"/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</row>
    <row r="53" spans="1:15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5" x14ac:dyDescent="0.25">
      <c r="B55" s="16"/>
      <c r="C55" s="134" t="s">
        <v>126</v>
      </c>
      <c r="D55" s="230" t="s">
        <v>125</v>
      </c>
      <c r="E55" s="230"/>
      <c r="F55" s="134" t="s">
        <v>20</v>
      </c>
      <c r="G55" s="135" t="s">
        <v>125</v>
      </c>
      <c r="H55" s="136"/>
      <c r="I55" s="137" t="s">
        <v>20</v>
      </c>
      <c r="J55" s="135" t="s">
        <v>125</v>
      </c>
      <c r="K55" s="137"/>
      <c r="L55" s="134" t="s">
        <v>20</v>
      </c>
      <c r="M55" s="135" t="s">
        <v>125</v>
      </c>
      <c r="N55" s="136"/>
    </row>
    <row r="56" spans="1:15" x14ac:dyDescent="0.25">
      <c r="B56" s="16"/>
      <c r="C56" s="121">
        <v>0</v>
      </c>
      <c r="D56" s="122">
        <f>(D43-$D$43)</f>
        <v>0</v>
      </c>
      <c r="E56" s="130"/>
      <c r="F56" s="174">
        <f>F43</f>
        <v>1</v>
      </c>
      <c r="G56" s="122">
        <f>(G43-$D$43)</f>
        <v>27783.496333333336</v>
      </c>
      <c r="H56" s="131"/>
      <c r="I56" s="174">
        <f>I43</f>
        <v>9</v>
      </c>
      <c r="J56" s="122">
        <f>(J43-$D$43)</f>
        <v>34676.436333333339</v>
      </c>
      <c r="K56" s="130"/>
      <c r="L56" s="174">
        <f>L43</f>
        <v>17</v>
      </c>
      <c r="M56" s="122">
        <f>(M43-$D$43)</f>
        <v>5813.1723333333357</v>
      </c>
      <c r="N56" s="131"/>
    </row>
    <row r="57" spans="1:15" x14ac:dyDescent="0.25">
      <c r="B57" s="16"/>
      <c r="C57" s="121">
        <v>100</v>
      </c>
      <c r="D57" s="122">
        <f>(D44-$D$43)</f>
        <v>5334.1463333333377</v>
      </c>
      <c r="E57" s="130"/>
      <c r="F57" s="124">
        <f t="shared" ref="F57:F63" si="15">F44</f>
        <v>2</v>
      </c>
      <c r="G57" s="122">
        <f t="shared" ref="G57:G63" si="16">(G44-$D$43)</f>
        <v>22244.431333333348</v>
      </c>
      <c r="H57" s="131"/>
      <c r="I57" s="124">
        <f t="shared" ref="I57:I63" si="17">I44</f>
        <v>10</v>
      </c>
      <c r="J57" s="122">
        <f t="shared" ref="J57:J63" si="18">(J44-$D$43)</f>
        <v>36420.184000000001</v>
      </c>
      <c r="K57" s="130"/>
      <c r="L57" s="124">
        <f t="shared" ref="L57:L63" si="19">L44</f>
        <v>18</v>
      </c>
      <c r="M57" s="122">
        <f t="shared" ref="M57:M63" si="20">(M44-$D$43)</f>
        <v>11386.597999999998</v>
      </c>
      <c r="N57" s="131"/>
    </row>
    <row r="58" spans="1:15" x14ac:dyDescent="0.25">
      <c r="B58" s="16"/>
      <c r="C58" s="121">
        <v>200</v>
      </c>
      <c r="D58" s="122">
        <f>(D45-$D$43)</f>
        <v>13503.519999999997</v>
      </c>
      <c r="E58" s="130"/>
      <c r="F58" s="124">
        <f t="shared" si="15"/>
        <v>3</v>
      </c>
      <c r="G58" s="122">
        <f t="shared" si="16"/>
        <v>32884.985999999997</v>
      </c>
      <c r="H58" s="131"/>
      <c r="I58" s="124">
        <f t="shared" si="17"/>
        <v>11</v>
      </c>
      <c r="J58" s="122">
        <f t="shared" si="18"/>
        <v>3881.3886666666731</v>
      </c>
      <c r="K58" s="130"/>
      <c r="L58" s="124">
        <f t="shared" si="19"/>
        <v>19</v>
      </c>
      <c r="M58" s="122">
        <f t="shared" si="20"/>
        <v>3025.5030000000042</v>
      </c>
      <c r="N58" s="131"/>
    </row>
    <row r="59" spans="1:15" x14ac:dyDescent="0.25">
      <c r="B59" s="16"/>
      <c r="C59" s="121">
        <v>300</v>
      </c>
      <c r="D59" s="122">
        <f>(D46-$D$43)</f>
        <v>22477.903000000013</v>
      </c>
      <c r="E59" s="130"/>
      <c r="F59" s="124">
        <f t="shared" si="15"/>
        <v>4</v>
      </c>
      <c r="G59" s="122">
        <f t="shared" si="16"/>
        <v>501.90933333334397</v>
      </c>
      <c r="H59" s="131"/>
      <c r="I59" s="124">
        <f t="shared" si="17"/>
        <v>12</v>
      </c>
      <c r="J59" s="122">
        <f t="shared" si="18"/>
        <v>3844.2413333333388</v>
      </c>
      <c r="K59" s="130"/>
      <c r="L59" s="124">
        <f t="shared" si="19"/>
        <v>20</v>
      </c>
      <c r="M59" s="122">
        <f t="shared" si="20"/>
        <v>25356.892333333344</v>
      </c>
      <c r="N59" s="131"/>
    </row>
    <row r="60" spans="1:15" x14ac:dyDescent="0.25">
      <c r="A60" s="6"/>
      <c r="B60" s="16"/>
      <c r="C60" s="121">
        <v>400</v>
      </c>
      <c r="D60" s="122">
        <f>(D47-$D$43)</f>
        <v>31472.257000000005</v>
      </c>
      <c r="E60" s="130"/>
      <c r="F60" s="124">
        <f t="shared" si="15"/>
        <v>5</v>
      </c>
      <c r="G60" s="122">
        <f t="shared" si="16"/>
        <v>6179.7946666666685</v>
      </c>
      <c r="H60" s="131"/>
      <c r="I60" s="124">
        <f t="shared" si="17"/>
        <v>13</v>
      </c>
      <c r="J60" s="122">
        <f t="shared" si="18"/>
        <v>13308.398666666668</v>
      </c>
      <c r="K60" s="130"/>
      <c r="L60" s="124">
        <f t="shared" si="19"/>
        <v>21</v>
      </c>
      <c r="M60" s="122">
        <f t="shared" si="20"/>
        <v>27541.152666666654</v>
      </c>
      <c r="N60" s="131"/>
    </row>
    <row r="61" spans="1:15" x14ac:dyDescent="0.25">
      <c r="A61" s="6"/>
      <c r="B61" s="16"/>
      <c r="C61" s="125"/>
      <c r="D61" s="130"/>
      <c r="E61" s="130"/>
      <c r="F61" s="124">
        <f t="shared" si="15"/>
        <v>6</v>
      </c>
      <c r="G61" s="122">
        <f t="shared" si="16"/>
        <v>23082.423666666662</v>
      </c>
      <c r="H61" s="131"/>
      <c r="I61" s="124">
        <f t="shared" si="17"/>
        <v>14</v>
      </c>
      <c r="J61" s="122">
        <f t="shared" si="18"/>
        <v>5345.540666666675</v>
      </c>
      <c r="K61" s="130"/>
      <c r="L61" s="124">
        <f t="shared" si="19"/>
        <v>22</v>
      </c>
      <c r="M61" s="122">
        <f t="shared" si="20"/>
        <v>11040.346666666665</v>
      </c>
      <c r="N61" s="131"/>
    </row>
    <row r="62" spans="1:15" x14ac:dyDescent="0.25">
      <c r="A62" s="6"/>
      <c r="B62" s="16"/>
      <c r="C62" s="125"/>
      <c r="D62" s="130"/>
      <c r="E62" s="130"/>
      <c r="F62" s="124">
        <f t="shared" si="15"/>
        <v>7</v>
      </c>
      <c r="G62" s="122">
        <f t="shared" si="16"/>
        <v>3594.8126666666722</v>
      </c>
      <c r="H62" s="131"/>
      <c r="I62" s="124">
        <f t="shared" si="17"/>
        <v>15</v>
      </c>
      <c r="J62" s="122">
        <f t="shared" si="18"/>
        <v>29624.441666666673</v>
      </c>
      <c r="K62" s="130"/>
      <c r="L62" s="124">
        <f t="shared" si="19"/>
        <v>23</v>
      </c>
      <c r="M62" s="122">
        <f t="shared" si="20"/>
        <v>8518.4313333333412</v>
      </c>
      <c r="N62" s="131"/>
    </row>
    <row r="63" spans="1:15" x14ac:dyDescent="0.25">
      <c r="A63" s="6"/>
      <c r="B63" s="16"/>
      <c r="C63" s="126"/>
      <c r="D63" s="132"/>
      <c r="E63" s="132"/>
      <c r="F63" s="129">
        <f t="shared" si="15"/>
        <v>8</v>
      </c>
      <c r="G63" s="127">
        <f t="shared" si="16"/>
        <v>929.32466666666733</v>
      </c>
      <c r="H63" s="133"/>
      <c r="I63" s="129">
        <f t="shared" si="17"/>
        <v>16</v>
      </c>
      <c r="J63" s="127">
        <f t="shared" si="18"/>
        <v>18936.379333333338</v>
      </c>
      <c r="K63" s="132"/>
      <c r="L63" s="129">
        <f t="shared" si="19"/>
        <v>24</v>
      </c>
      <c r="M63" s="127">
        <f t="shared" si="20"/>
        <v>15051.618999999999</v>
      </c>
      <c r="N63" s="133"/>
    </row>
    <row r="64" spans="1:15" x14ac:dyDescent="0.25">
      <c r="A64" s="95"/>
    </row>
    <row r="65" spans="1:16" x14ac:dyDescent="0.25">
      <c r="A65" s="96" t="s">
        <v>56</v>
      </c>
      <c r="B65" s="225" t="s">
        <v>47</v>
      </c>
      <c r="C65" s="225"/>
      <c r="D65" s="225"/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P65" s="89"/>
    </row>
    <row r="66" spans="1:16" x14ac:dyDescent="0.25">
      <c r="A66" s="95"/>
      <c r="B66" s="98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9"/>
    </row>
    <row r="67" spans="1:16" x14ac:dyDescent="0.25">
      <c r="A67" s="95"/>
      <c r="B67" s="24"/>
      <c r="C67" s="27"/>
      <c r="D67" s="27"/>
      <c r="E67" s="27"/>
      <c r="F67" s="27"/>
      <c r="G67" s="27"/>
      <c r="H67" s="175"/>
      <c r="I67" s="16"/>
      <c r="J67" s="18"/>
      <c r="K67" s="39"/>
      <c r="L67" s="98"/>
      <c r="M67" s="16"/>
      <c r="N67" s="18"/>
      <c r="P67" s="89"/>
    </row>
    <row r="68" spans="1:16" x14ac:dyDescent="0.25">
      <c r="A68" s="95"/>
      <c r="B68" s="97"/>
      <c r="C68" s="16"/>
      <c r="D68" s="16"/>
      <c r="E68" s="16"/>
      <c r="F68" s="16"/>
      <c r="G68" s="16"/>
      <c r="H68" s="176"/>
      <c r="I68" s="16"/>
      <c r="J68" s="39" t="s">
        <v>65</v>
      </c>
      <c r="K68" s="39" t="s">
        <v>66</v>
      </c>
      <c r="L68" s="39"/>
      <c r="M68" s="16"/>
      <c r="N68" s="18"/>
      <c r="P68" s="89"/>
    </row>
    <row r="69" spans="1:16" ht="15.75" thickBot="1" x14ac:dyDescent="0.3">
      <c r="A69" s="95"/>
      <c r="B69" s="97"/>
      <c r="C69" s="16"/>
      <c r="D69" s="36"/>
      <c r="E69" s="36"/>
      <c r="F69" s="36"/>
      <c r="G69" s="16"/>
      <c r="H69" s="176"/>
      <c r="I69" s="16"/>
      <c r="J69" s="18"/>
      <c r="K69" s="18"/>
      <c r="L69" s="18"/>
      <c r="M69" s="18"/>
      <c r="N69" s="18"/>
    </row>
    <row r="70" spans="1:16" ht="15.75" thickBot="1" x14ac:dyDescent="0.3">
      <c r="A70" s="95"/>
      <c r="B70" s="97"/>
      <c r="C70" s="16"/>
      <c r="D70" s="36"/>
      <c r="E70" s="36"/>
      <c r="F70" s="36"/>
      <c r="G70" s="36"/>
      <c r="H70" s="177"/>
      <c r="I70" s="36"/>
      <c r="J70" s="16"/>
      <c r="K70" s="39" t="s">
        <v>63</v>
      </c>
      <c r="L70" s="100">
        <v>80.087999999999994</v>
      </c>
      <c r="M70" s="18"/>
      <c r="N70" s="18"/>
    </row>
    <row r="71" spans="1:16" ht="15.75" thickBot="1" x14ac:dyDescent="0.3">
      <c r="A71" s="95"/>
      <c r="B71" s="97"/>
      <c r="C71" s="16"/>
      <c r="D71" s="36"/>
      <c r="E71" s="36"/>
      <c r="F71" s="36"/>
      <c r="G71" s="36"/>
      <c r="H71" s="177"/>
      <c r="I71" s="36"/>
      <c r="J71" s="16"/>
      <c r="K71" s="39" t="s">
        <v>64</v>
      </c>
      <c r="L71" s="100">
        <v>-1460.1</v>
      </c>
      <c r="M71" s="18"/>
      <c r="N71" s="18"/>
    </row>
    <row r="72" spans="1:16" x14ac:dyDescent="0.25">
      <c r="A72" s="95"/>
      <c r="B72" s="97"/>
      <c r="C72" s="16"/>
      <c r="D72" s="16"/>
      <c r="E72" s="16"/>
      <c r="F72" s="101"/>
      <c r="G72" s="36"/>
      <c r="H72" s="177"/>
      <c r="I72" s="36"/>
      <c r="J72" s="16"/>
      <c r="K72" s="18"/>
      <c r="L72" s="18"/>
      <c r="M72" s="18"/>
      <c r="N72" s="18"/>
    </row>
    <row r="73" spans="1:16" x14ac:dyDescent="0.25">
      <c r="A73" s="95"/>
      <c r="B73" s="97"/>
      <c r="C73" s="16"/>
      <c r="D73" s="101"/>
      <c r="E73" s="16" t="s">
        <v>36</v>
      </c>
      <c r="F73" s="102"/>
      <c r="G73" s="16"/>
      <c r="H73" s="176"/>
      <c r="I73" s="16"/>
      <c r="J73" s="98" t="s">
        <v>124</v>
      </c>
      <c r="K73" s="2" t="s">
        <v>111</v>
      </c>
      <c r="L73" s="18"/>
      <c r="M73" s="18"/>
      <c r="N73" s="18"/>
    </row>
    <row r="74" spans="1:16" x14ac:dyDescent="0.25">
      <c r="A74" s="95"/>
      <c r="B74" s="97"/>
      <c r="C74" s="16"/>
      <c r="D74" s="101"/>
      <c r="E74" s="16"/>
      <c r="F74" s="102"/>
      <c r="G74" s="16"/>
      <c r="H74" s="176"/>
      <c r="I74" s="16"/>
      <c r="K74" s="98" t="s">
        <v>109</v>
      </c>
      <c r="L74" s="18"/>
      <c r="M74" s="18"/>
      <c r="N74" s="18"/>
    </row>
    <row r="75" spans="1:16" x14ac:dyDescent="0.25">
      <c r="A75" s="95"/>
      <c r="B75" s="97"/>
      <c r="C75" s="16"/>
      <c r="D75" s="16" t="s">
        <v>35</v>
      </c>
      <c r="E75" s="16"/>
      <c r="F75" s="102"/>
      <c r="G75" s="16"/>
      <c r="H75" s="176"/>
      <c r="I75" s="16"/>
      <c r="K75" s="98" t="s">
        <v>110</v>
      </c>
      <c r="L75" s="18"/>
      <c r="M75" s="18"/>
      <c r="N75" s="18"/>
    </row>
    <row r="76" spans="1:16" x14ac:dyDescent="0.25">
      <c r="A76" s="95"/>
      <c r="B76" s="97"/>
      <c r="C76" s="16"/>
      <c r="D76" s="16"/>
      <c r="E76" s="16"/>
      <c r="F76" s="16"/>
      <c r="G76" s="16"/>
      <c r="H76" s="176"/>
      <c r="I76" s="16"/>
      <c r="J76" s="18"/>
      <c r="K76" s="18"/>
      <c r="L76" s="18"/>
      <c r="M76" s="18"/>
      <c r="N76" s="18"/>
    </row>
    <row r="77" spans="1:16" x14ac:dyDescent="0.25">
      <c r="A77" s="95"/>
      <c r="B77" s="97"/>
      <c r="C77" s="16"/>
      <c r="D77" s="16"/>
      <c r="E77" s="16"/>
      <c r="F77" s="16"/>
      <c r="G77" s="16"/>
      <c r="H77" s="176"/>
      <c r="I77" s="16"/>
      <c r="J77" s="18"/>
      <c r="K77" s="18"/>
      <c r="L77" s="18"/>
      <c r="M77" s="18"/>
      <c r="N77" s="18"/>
    </row>
    <row r="78" spans="1:16" x14ac:dyDescent="0.25">
      <c r="A78" s="95"/>
      <c r="B78" s="97"/>
      <c r="C78" s="16"/>
      <c r="D78" s="16"/>
      <c r="E78" s="16"/>
      <c r="F78" s="16"/>
      <c r="G78" s="16"/>
      <c r="H78" s="176"/>
      <c r="I78" s="16"/>
      <c r="J78" s="18"/>
      <c r="K78" s="18"/>
      <c r="L78" s="18"/>
      <c r="M78" s="18"/>
      <c r="N78" s="18"/>
    </row>
    <row r="79" spans="1:16" x14ac:dyDescent="0.25">
      <c r="A79" s="95"/>
      <c r="B79" s="97"/>
      <c r="C79" s="16"/>
      <c r="D79" s="16"/>
      <c r="E79" s="16"/>
      <c r="F79" s="16"/>
      <c r="G79" s="16"/>
      <c r="H79" s="176"/>
      <c r="I79" s="16"/>
      <c r="J79" s="18"/>
      <c r="K79" s="18"/>
      <c r="L79" s="18"/>
      <c r="M79" s="18"/>
      <c r="N79" s="18"/>
    </row>
    <row r="80" spans="1:16" x14ac:dyDescent="0.25">
      <c r="A80" s="95"/>
      <c r="B80" s="97"/>
      <c r="C80" s="16"/>
      <c r="D80" s="16"/>
      <c r="E80" s="16"/>
      <c r="F80" s="16"/>
      <c r="G80" s="16"/>
      <c r="H80" s="176"/>
      <c r="I80" s="16"/>
      <c r="J80" s="18"/>
      <c r="K80" s="18"/>
      <c r="L80" s="18"/>
      <c r="M80" s="18"/>
      <c r="N80" s="18"/>
    </row>
    <row r="81" spans="1:16" x14ac:dyDescent="0.25">
      <c r="B81" s="97"/>
      <c r="C81" s="16"/>
      <c r="D81" s="16"/>
      <c r="E81" s="16"/>
      <c r="F81" s="16"/>
      <c r="G81" s="16"/>
      <c r="H81" s="176"/>
      <c r="I81" s="16"/>
      <c r="J81" s="18"/>
      <c r="K81" s="18"/>
      <c r="L81" s="18"/>
      <c r="M81" s="18"/>
      <c r="N81" s="18"/>
      <c r="P81" s="89"/>
    </row>
    <row r="82" spans="1:16" x14ac:dyDescent="0.25">
      <c r="A82" s="95"/>
      <c r="B82" s="105"/>
      <c r="C82" s="106"/>
      <c r="D82" s="106"/>
      <c r="E82" s="106"/>
      <c r="F82" s="106"/>
      <c r="G82" s="106"/>
      <c r="H82" s="178"/>
      <c r="I82" s="16"/>
      <c r="J82" s="18"/>
      <c r="K82" s="18"/>
      <c r="L82" s="18"/>
      <c r="M82" s="18"/>
      <c r="N82" s="18"/>
      <c r="P82" s="89"/>
    </row>
    <row r="83" spans="1:16" s="18" customFormat="1" x14ac:dyDescent="0.25">
      <c r="A83" s="103"/>
      <c r="B83" s="16"/>
      <c r="C83" s="16"/>
      <c r="D83" s="16"/>
      <c r="E83" s="16"/>
      <c r="F83" s="16"/>
      <c r="G83" s="16"/>
      <c r="H83" s="16"/>
      <c r="I83" s="16"/>
      <c r="P83" s="104"/>
    </row>
    <row r="84" spans="1:16" x14ac:dyDescent="0.25">
      <c r="A84" s="2" t="s">
        <v>34</v>
      </c>
      <c r="B84" s="107" t="s">
        <v>48</v>
      </c>
      <c r="C84" s="36"/>
      <c r="D84" s="36"/>
      <c r="E84" s="36"/>
      <c r="F84" s="36"/>
      <c r="G84" s="16"/>
      <c r="H84" s="36"/>
      <c r="I84" s="36"/>
      <c r="J84" s="36"/>
      <c r="K84" s="16"/>
      <c r="L84" s="36"/>
      <c r="M84" s="36"/>
      <c r="N84" s="36"/>
      <c r="O84" s="16"/>
    </row>
    <row r="85" spans="1:16" x14ac:dyDescent="0.25">
      <c r="A85" s="2"/>
      <c r="B85" s="162" t="s">
        <v>62</v>
      </c>
      <c r="C85" s="36"/>
      <c r="D85" s="36"/>
      <c r="E85" s="36"/>
      <c r="F85" s="36"/>
      <c r="G85" s="16"/>
      <c r="H85" s="36"/>
      <c r="I85" s="36"/>
      <c r="J85" s="36"/>
      <c r="K85" s="16"/>
      <c r="L85" s="36"/>
      <c r="M85" s="36"/>
      <c r="N85" s="36"/>
      <c r="O85" s="16"/>
    </row>
    <row r="86" spans="1:16" x14ac:dyDescent="0.25">
      <c r="A86" s="2"/>
      <c r="B86" s="107"/>
      <c r="C86" s="36"/>
      <c r="D86" s="36"/>
      <c r="E86" s="36"/>
      <c r="F86" s="36"/>
      <c r="G86" s="16"/>
      <c r="H86" s="36"/>
      <c r="I86" s="36"/>
      <c r="J86" s="36"/>
      <c r="K86" s="16"/>
      <c r="L86" s="36"/>
      <c r="M86" s="36"/>
      <c r="N86" s="36"/>
      <c r="O86" s="16"/>
    </row>
    <row r="87" spans="1:16" x14ac:dyDescent="0.25">
      <c r="A87" s="95"/>
      <c r="B87" s="213" t="s">
        <v>38</v>
      </c>
      <c r="C87" s="213"/>
      <c r="D87" s="213"/>
      <c r="E87" s="213"/>
      <c r="F87" s="213"/>
      <c r="G87" s="213"/>
      <c r="H87" s="213"/>
      <c r="I87" s="213"/>
      <c r="J87" s="213"/>
      <c r="K87" s="10"/>
      <c r="L87" s="10"/>
      <c r="M87" s="10"/>
      <c r="N87" s="10"/>
      <c r="O87" s="108"/>
    </row>
    <row r="88" spans="1:16" ht="15.75" thickBot="1" x14ac:dyDescent="0.3">
      <c r="A88" s="95"/>
      <c r="B88" s="109" t="s">
        <v>1</v>
      </c>
      <c r="C88" s="109" t="s">
        <v>11</v>
      </c>
      <c r="D88" s="50"/>
      <c r="E88" s="201" t="s">
        <v>118</v>
      </c>
      <c r="F88" s="192" t="s">
        <v>142</v>
      </c>
      <c r="G88" s="109" t="s">
        <v>11</v>
      </c>
      <c r="J88" s="164"/>
      <c r="L88" s="50"/>
      <c r="N88" s="50"/>
      <c r="O88" s="108"/>
    </row>
    <row r="89" spans="1:16" x14ac:dyDescent="0.25">
      <c r="A89" s="108"/>
      <c r="B89" s="110">
        <v>0</v>
      </c>
      <c r="C89" s="48">
        <f>(D56-$L$71)/$L$70</f>
        <v>18.23119568474678</v>
      </c>
      <c r="D89" s="111"/>
      <c r="E89" s="3" t="str">
        <f>Data!E9</f>
        <v>WinterTP2-1</v>
      </c>
      <c r="F89" s="172">
        <v>1</v>
      </c>
      <c r="G89" s="48">
        <f>(G56-$L$71)/$L$70</f>
        <v>365.14329654047219</v>
      </c>
      <c r="J89" s="20"/>
      <c r="L89" s="36"/>
      <c r="N89" s="111"/>
      <c r="O89" s="108"/>
    </row>
    <row r="90" spans="1:16" x14ac:dyDescent="0.25">
      <c r="A90" s="108"/>
      <c r="B90" s="110">
        <v>100</v>
      </c>
      <c r="C90" s="48">
        <f>(D57-$L$71)/$L$70</f>
        <v>84.834760929644119</v>
      </c>
      <c r="D90" s="111"/>
      <c r="E90" s="3" t="str">
        <f>Data!E10</f>
        <v>WinterTP2-1</v>
      </c>
      <c r="F90" s="172">
        <v>2</v>
      </c>
      <c r="G90" s="48">
        <f t="shared" ref="G90:G95" si="21">(G57-$L$71)/$L$70</f>
        <v>295.98106249791914</v>
      </c>
      <c r="J90" s="20"/>
      <c r="N90" s="111"/>
      <c r="O90" s="108"/>
    </row>
    <row r="91" spans="1:16" x14ac:dyDescent="0.25">
      <c r="A91" s="108"/>
      <c r="B91" s="110">
        <v>200</v>
      </c>
      <c r="C91" s="48">
        <f>(D58-$L$71)/$L$70</f>
        <v>186.83972630106879</v>
      </c>
      <c r="D91" s="111"/>
      <c r="E91" s="3" t="str">
        <f>Data!E11</f>
        <v>WinterTP2-1</v>
      </c>
      <c r="F91" s="172">
        <v>3</v>
      </c>
      <c r="G91" s="48">
        <f t="shared" si="21"/>
        <v>428.84184896613721</v>
      </c>
      <c r="J91" s="20"/>
      <c r="K91" s="186"/>
      <c r="N91" s="111"/>
      <c r="O91" s="108"/>
    </row>
    <row r="92" spans="1:16" x14ac:dyDescent="0.25">
      <c r="A92" s="108"/>
      <c r="B92" s="110">
        <v>300</v>
      </c>
      <c r="C92" s="48">
        <f>(D59-$L$71)/$L$70</f>
        <v>298.89625162321465</v>
      </c>
      <c r="D92" s="111"/>
      <c r="E92" s="3" t="str">
        <f>Data!E12</f>
        <v>WinterTP2-1</v>
      </c>
      <c r="F92" s="172">
        <v>4</v>
      </c>
      <c r="G92" s="48">
        <f t="shared" si="21"/>
        <v>24.498168681117573</v>
      </c>
      <c r="J92" s="20"/>
      <c r="N92" s="111"/>
      <c r="O92" s="108"/>
    </row>
    <row r="93" spans="1:16" x14ac:dyDescent="0.25">
      <c r="A93" s="108"/>
      <c r="B93" s="110">
        <v>400</v>
      </c>
      <c r="C93" s="48">
        <f>(D60-$L$71)/$L$70</f>
        <v>411.20214014583968</v>
      </c>
      <c r="D93" s="111"/>
      <c r="E93" s="3" t="str">
        <f>Data!E13</f>
        <v>WinterTP2-1</v>
      </c>
      <c r="F93" s="172">
        <v>5</v>
      </c>
      <c r="G93" s="48">
        <f t="shared" si="21"/>
        <v>95.39375020810445</v>
      </c>
      <c r="J93" s="20"/>
      <c r="K93" s="186"/>
      <c r="N93" s="111"/>
      <c r="O93" s="108"/>
    </row>
    <row r="94" spans="1:16" x14ac:dyDescent="0.25">
      <c r="A94" s="95"/>
      <c r="B94" s="115"/>
      <c r="C94" s="66"/>
      <c r="D94" s="111"/>
      <c r="E94" s="3" t="str">
        <f>Data!E14</f>
        <v>WinterTP2-1</v>
      </c>
      <c r="F94" s="172">
        <v>6</v>
      </c>
      <c r="G94" s="48">
        <f t="shared" si="21"/>
        <v>306.44445693070952</v>
      </c>
      <c r="J94" s="20"/>
      <c r="N94" s="111"/>
      <c r="O94" s="108"/>
      <c r="P94" s="89"/>
    </row>
    <row r="95" spans="1:16" x14ac:dyDescent="0.25">
      <c r="A95" s="95"/>
      <c r="B95" s="115"/>
      <c r="C95" s="66"/>
      <c r="D95" s="111"/>
      <c r="E95" s="3" t="str">
        <f>Data!E15</f>
        <v>WinterTP2-1</v>
      </c>
      <c r="F95" s="172">
        <v>7</v>
      </c>
      <c r="G95" s="48">
        <f t="shared" si="21"/>
        <v>63.116979655712129</v>
      </c>
      <c r="J95" s="20"/>
      <c r="K95" s="186"/>
      <c r="N95" s="111"/>
      <c r="O95" s="108"/>
      <c r="P95" s="89"/>
    </row>
    <row r="96" spans="1:16" x14ac:dyDescent="0.25">
      <c r="A96" s="95"/>
      <c r="B96" s="115"/>
      <c r="C96" s="66"/>
      <c r="D96" s="111"/>
      <c r="E96" s="3" t="str">
        <f>Data!E16</f>
        <v>WinterTP2-1</v>
      </c>
      <c r="F96" s="172">
        <v>8</v>
      </c>
      <c r="G96" s="48">
        <f>(G63-$L$71)/$L$70</f>
        <v>29.834989844504388</v>
      </c>
      <c r="J96" s="20"/>
      <c r="N96" s="111"/>
      <c r="O96" s="108"/>
      <c r="P96" s="89"/>
    </row>
    <row r="97" spans="1:16" x14ac:dyDescent="0.25">
      <c r="A97" s="95"/>
      <c r="B97" s="34"/>
      <c r="C97" s="34"/>
      <c r="D97" s="34"/>
      <c r="E97" s="3" t="str">
        <f>Data!E17</f>
        <v>WinterTP2-1</v>
      </c>
      <c r="F97" s="172">
        <v>9</v>
      </c>
      <c r="G97" s="48">
        <f>(J56-$L$71)/$L$70</f>
        <v>451.21037275663446</v>
      </c>
      <c r="J97" s="20"/>
      <c r="K97" s="186"/>
      <c r="P97" s="89"/>
    </row>
    <row r="98" spans="1:16" x14ac:dyDescent="0.25">
      <c r="A98" s="95"/>
      <c r="B98" s="34"/>
      <c r="C98" s="34"/>
      <c r="D98" s="34"/>
      <c r="E98" s="3" t="str">
        <f>Data!E18</f>
        <v>WinterTP2-1</v>
      </c>
      <c r="F98" s="172">
        <v>10</v>
      </c>
      <c r="G98" s="48">
        <f>(J57-$L$71)/$L$70</f>
        <v>472.98326840475482</v>
      </c>
      <c r="J98" s="20"/>
      <c r="P98" s="89"/>
    </row>
    <row r="99" spans="1:16" x14ac:dyDescent="0.25">
      <c r="A99" s="95"/>
      <c r="B99" s="34"/>
      <c r="C99" s="34"/>
      <c r="D99" s="34"/>
      <c r="E99" s="3" t="str">
        <f>Data!E19</f>
        <v>WinterTP2-1</v>
      </c>
      <c r="F99" s="172">
        <v>11</v>
      </c>
      <c r="G99" s="48">
        <f t="shared" ref="G99:G104" si="22">(J58-$L$71)/$L$70</f>
        <v>66.695243565411474</v>
      </c>
      <c r="J99" s="20"/>
      <c r="K99" s="186"/>
      <c r="P99" s="89"/>
    </row>
    <row r="100" spans="1:16" x14ac:dyDescent="0.25">
      <c r="E100" s="3" t="str">
        <f>Data!E20</f>
        <v>WinterTP2-1</v>
      </c>
      <c r="F100" s="172">
        <v>12</v>
      </c>
      <c r="G100" s="48">
        <f t="shared" si="22"/>
        <v>66.231412113342074</v>
      </c>
      <c r="J100" s="20"/>
    </row>
    <row r="101" spans="1:16" x14ac:dyDescent="0.25">
      <c r="E101" s="3" t="str">
        <f>Data!E21</f>
        <v>WinterTP2-1</v>
      </c>
      <c r="F101" s="172">
        <v>13</v>
      </c>
      <c r="G101" s="48">
        <f t="shared" si="22"/>
        <v>184.40338960476811</v>
      </c>
      <c r="J101" s="20"/>
      <c r="K101" s="186"/>
    </row>
    <row r="102" spans="1:16" x14ac:dyDescent="0.25">
      <c r="E102" s="3" t="str">
        <f>Data!E22</f>
        <v>WinterTP2-1</v>
      </c>
      <c r="F102" s="172">
        <v>14</v>
      </c>
      <c r="G102" s="48">
        <f t="shared" si="22"/>
        <v>84.977033596377439</v>
      </c>
      <c r="J102" s="20"/>
    </row>
    <row r="103" spans="1:16" x14ac:dyDescent="0.25">
      <c r="E103" s="3" t="str">
        <f>Data!E23</f>
        <v>WinterTP2-1</v>
      </c>
      <c r="F103" s="172">
        <v>15</v>
      </c>
      <c r="G103" s="48">
        <f t="shared" si="22"/>
        <v>388.12982802250866</v>
      </c>
      <c r="J103" s="20"/>
      <c r="K103" s="186"/>
    </row>
    <row r="104" spans="1:16" x14ac:dyDescent="0.25">
      <c r="E104" s="3" t="str">
        <f>Data!E24</f>
        <v>TMC</v>
      </c>
      <c r="F104" s="172">
        <v>16</v>
      </c>
      <c r="G104" s="48">
        <f t="shared" si="22"/>
        <v>254.67584823360974</v>
      </c>
      <c r="J104" s="20"/>
    </row>
    <row r="105" spans="1:16" x14ac:dyDescent="0.25">
      <c r="E105" s="3" t="str">
        <f>Data!E25</f>
        <v>WinterTP2-1</v>
      </c>
      <c r="F105" s="172">
        <v>17</v>
      </c>
      <c r="G105" s="48">
        <f>(M56-$L$71)/$L$70</f>
        <v>90.81600655945131</v>
      </c>
      <c r="J105" s="187"/>
      <c r="K105" s="186"/>
    </row>
    <row r="106" spans="1:16" x14ac:dyDescent="0.25">
      <c r="E106" s="3" t="str">
        <f>Data!E26</f>
        <v>WinterTP2-1</v>
      </c>
      <c r="F106" s="172">
        <v>18</v>
      </c>
      <c r="G106" s="48">
        <f t="shared" ref="G106:G112" si="23">(M57-$L$71)/$L$70</f>
        <v>160.40727699530515</v>
      </c>
      <c r="K106" s="186"/>
    </row>
    <row r="107" spans="1:16" x14ac:dyDescent="0.25">
      <c r="E107" s="3" t="str">
        <f>Data!E27</f>
        <v>WinterTP2-1</v>
      </c>
      <c r="F107" s="172">
        <v>19</v>
      </c>
      <c r="G107" s="48">
        <f t="shared" si="23"/>
        <v>56.008428228948219</v>
      </c>
      <c r="K107" s="186"/>
    </row>
    <row r="108" spans="1:16" x14ac:dyDescent="0.25">
      <c r="E108" s="3" t="str">
        <f>Data!E28</f>
        <v>WinterTP2-1</v>
      </c>
      <c r="F108" s="172">
        <v>20</v>
      </c>
      <c r="G108" s="48">
        <f t="shared" si="23"/>
        <v>334.84407568341504</v>
      </c>
      <c r="J108" s="20"/>
      <c r="K108" s="186"/>
    </row>
    <row r="109" spans="1:16" x14ac:dyDescent="0.25">
      <c r="E109" s="3" t="str">
        <f>Data!E29</f>
        <v>WinterTP2-1</v>
      </c>
      <c r="F109" s="172">
        <v>21</v>
      </c>
      <c r="G109" s="48">
        <f t="shared" si="23"/>
        <v>362.11732927113496</v>
      </c>
      <c r="J109" s="20"/>
    </row>
    <row r="110" spans="1:16" x14ac:dyDescent="0.25">
      <c r="E110" s="3" t="str">
        <f>Data!E30</f>
        <v>WinterTP2-1</v>
      </c>
      <c r="F110" s="172">
        <v>22</v>
      </c>
      <c r="G110" s="48">
        <f t="shared" si="23"/>
        <v>156.08389105317482</v>
      </c>
      <c r="J110" s="20"/>
      <c r="K110" s="186"/>
    </row>
    <row r="111" spans="1:16" x14ac:dyDescent="0.25">
      <c r="E111" s="3" t="str">
        <f>Data!E31</f>
        <v>WinterTP2-1</v>
      </c>
      <c r="F111" s="172">
        <v>23</v>
      </c>
      <c r="G111" s="48">
        <f t="shared" si="23"/>
        <v>124.59458762028447</v>
      </c>
      <c r="J111" s="20"/>
    </row>
    <row r="112" spans="1:16" x14ac:dyDescent="0.25">
      <c r="E112" s="3" t="str">
        <f>Data!E32</f>
        <v>WinterTP2-1</v>
      </c>
      <c r="F112" s="172">
        <v>24</v>
      </c>
      <c r="G112" s="48">
        <f t="shared" si="23"/>
        <v>206.16970082908799</v>
      </c>
      <c r="J112" s="20"/>
      <c r="K112" s="186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B87:J87"/>
    <mergeCell ref="G13:I13"/>
    <mergeCell ref="J13:L13"/>
    <mergeCell ref="M13:O13"/>
    <mergeCell ref="D27:O27"/>
    <mergeCell ref="D13:F13"/>
    <mergeCell ref="C40:N40"/>
    <mergeCell ref="B65:N65"/>
    <mergeCell ref="B52:N52"/>
    <mergeCell ref="C41:E41"/>
    <mergeCell ref="F41:H41"/>
    <mergeCell ref="I41:K41"/>
    <mergeCell ref="L41:N41"/>
    <mergeCell ref="D55:E55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"/>
  <sheetViews>
    <sheetView topLeftCell="A94" zoomScaleNormal="100" workbookViewId="0">
      <selection activeCell="L69" sqref="L69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1</v>
      </c>
      <c r="J4" s="2" t="s">
        <v>69</v>
      </c>
    </row>
    <row r="5" spans="1:25" x14ac:dyDescent="0.25">
      <c r="A5" s="2" t="s">
        <v>52</v>
      </c>
      <c r="B5" s="189"/>
      <c r="C5" s="6"/>
      <c r="J5" s="2" t="s">
        <v>132</v>
      </c>
    </row>
    <row r="6" spans="1:25" x14ac:dyDescent="0.25">
      <c r="A6" s="2" t="s">
        <v>5</v>
      </c>
      <c r="B6" s="190"/>
      <c r="C6" s="196" t="s">
        <v>150</v>
      </c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5">
      <c r="A10" s="2" t="s">
        <v>23</v>
      </c>
      <c r="B10" s="231" t="s">
        <v>43</v>
      </c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thickBot="1" x14ac:dyDescent="0.3">
      <c r="A11" s="2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thickBot="1" x14ac:dyDescent="0.3">
      <c r="B12" s="18"/>
      <c r="C12" s="40"/>
      <c r="D12" s="221" t="s">
        <v>39</v>
      </c>
      <c r="E12" s="214"/>
      <c r="F12" s="214"/>
      <c r="G12" s="214" t="s">
        <v>20</v>
      </c>
      <c r="H12" s="214"/>
      <c r="I12" s="214"/>
      <c r="J12" s="214" t="s">
        <v>20</v>
      </c>
      <c r="K12" s="214"/>
      <c r="L12" s="214"/>
      <c r="M12" s="215" t="s">
        <v>20</v>
      </c>
      <c r="N12" s="216"/>
      <c r="O12" s="217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5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1</v>
      </c>
      <c r="H13" s="17">
        <f t="shared" ref="H13:H20" si="0">G13</f>
        <v>1</v>
      </c>
      <c r="I13" s="17">
        <f t="shared" ref="I13:I20" si="1">G13</f>
        <v>1</v>
      </c>
      <c r="J13" s="45">
        <v>9</v>
      </c>
      <c r="K13" s="17">
        <f t="shared" ref="K13:K20" si="2">J13</f>
        <v>9</v>
      </c>
      <c r="L13" s="46">
        <f t="shared" ref="L13:L20" si="3">J13</f>
        <v>9</v>
      </c>
      <c r="M13" s="17">
        <v>17</v>
      </c>
      <c r="N13" s="17">
        <f t="shared" ref="N13:N20" si="4">M13</f>
        <v>17</v>
      </c>
      <c r="O13" s="47">
        <f t="shared" ref="O13:O20" si="5">M13</f>
        <v>17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5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2</v>
      </c>
      <c r="H14" s="31">
        <f t="shared" si="0"/>
        <v>2</v>
      </c>
      <c r="I14" s="31">
        <f t="shared" si="1"/>
        <v>2</v>
      </c>
      <c r="J14" s="55">
        <v>10</v>
      </c>
      <c r="K14" s="31">
        <f t="shared" si="2"/>
        <v>10</v>
      </c>
      <c r="L14" s="56">
        <f t="shared" si="3"/>
        <v>10</v>
      </c>
      <c r="M14" s="31">
        <v>18</v>
      </c>
      <c r="N14" s="31">
        <f t="shared" si="4"/>
        <v>18</v>
      </c>
      <c r="O14" s="57">
        <f t="shared" si="5"/>
        <v>18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25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3</v>
      </c>
      <c r="H15" s="15">
        <f t="shared" si="0"/>
        <v>3</v>
      </c>
      <c r="I15" s="15">
        <f t="shared" si="1"/>
        <v>3</v>
      </c>
      <c r="J15" s="25">
        <v>11</v>
      </c>
      <c r="K15" s="15">
        <f t="shared" si="2"/>
        <v>11</v>
      </c>
      <c r="L15" s="60">
        <f t="shared" si="3"/>
        <v>11</v>
      </c>
      <c r="M15" s="15">
        <v>19</v>
      </c>
      <c r="N15" s="15">
        <f t="shared" si="4"/>
        <v>19</v>
      </c>
      <c r="O15" s="61">
        <f t="shared" si="5"/>
        <v>19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25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4</v>
      </c>
      <c r="H16" s="31">
        <f t="shared" si="0"/>
        <v>4</v>
      </c>
      <c r="I16" s="31">
        <f t="shared" si="1"/>
        <v>4</v>
      </c>
      <c r="J16" s="55">
        <v>12</v>
      </c>
      <c r="K16" s="31">
        <f t="shared" si="2"/>
        <v>12</v>
      </c>
      <c r="L16" s="56">
        <f t="shared" si="3"/>
        <v>12</v>
      </c>
      <c r="M16" s="31">
        <v>20</v>
      </c>
      <c r="N16" s="31">
        <f t="shared" si="4"/>
        <v>20</v>
      </c>
      <c r="O16" s="57">
        <f t="shared" si="5"/>
        <v>20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5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5</v>
      </c>
      <c r="H17" s="15">
        <f t="shared" si="0"/>
        <v>5</v>
      </c>
      <c r="I17" s="15">
        <f t="shared" si="1"/>
        <v>5</v>
      </c>
      <c r="J17" s="25">
        <v>13</v>
      </c>
      <c r="K17" s="15">
        <f t="shared" si="2"/>
        <v>13</v>
      </c>
      <c r="L17" s="60">
        <f t="shared" si="3"/>
        <v>13</v>
      </c>
      <c r="M17" s="15">
        <v>21</v>
      </c>
      <c r="N17" s="15">
        <f t="shared" si="4"/>
        <v>21</v>
      </c>
      <c r="O17" s="61">
        <f t="shared" si="5"/>
        <v>21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25">
      <c r="B18" s="18"/>
      <c r="C18" s="51" t="s">
        <v>17</v>
      </c>
      <c r="D18" s="62"/>
      <c r="E18" s="63"/>
      <c r="F18" s="64"/>
      <c r="G18" s="31">
        <v>6</v>
      </c>
      <c r="H18" s="31">
        <f t="shared" si="0"/>
        <v>6</v>
      </c>
      <c r="I18" s="31">
        <f t="shared" si="1"/>
        <v>6</v>
      </c>
      <c r="J18" s="55">
        <v>14</v>
      </c>
      <c r="K18" s="31">
        <f t="shared" si="2"/>
        <v>14</v>
      </c>
      <c r="L18" s="56">
        <f t="shared" si="3"/>
        <v>14</v>
      </c>
      <c r="M18" s="31">
        <v>22</v>
      </c>
      <c r="N18" s="31">
        <f t="shared" si="4"/>
        <v>22</v>
      </c>
      <c r="O18" s="57">
        <f t="shared" si="5"/>
        <v>22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25">
      <c r="B19" s="18"/>
      <c r="C19" s="58" t="s">
        <v>18</v>
      </c>
      <c r="D19" s="65"/>
      <c r="E19" s="66"/>
      <c r="F19" s="67"/>
      <c r="G19" s="15">
        <v>7</v>
      </c>
      <c r="H19" s="15">
        <f t="shared" si="0"/>
        <v>7</v>
      </c>
      <c r="I19" s="15">
        <f t="shared" si="1"/>
        <v>7</v>
      </c>
      <c r="J19" s="25">
        <v>15</v>
      </c>
      <c r="K19" s="15">
        <f t="shared" si="2"/>
        <v>15</v>
      </c>
      <c r="L19" s="60">
        <f t="shared" si="3"/>
        <v>15</v>
      </c>
      <c r="M19" s="15">
        <v>23</v>
      </c>
      <c r="N19" s="15">
        <f t="shared" si="4"/>
        <v>23</v>
      </c>
      <c r="O19" s="61">
        <f t="shared" si="5"/>
        <v>23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thickBot="1" x14ac:dyDescent="0.3">
      <c r="B20" s="18"/>
      <c r="C20" s="68" t="s">
        <v>19</v>
      </c>
      <c r="D20" s="69"/>
      <c r="E20" s="70"/>
      <c r="F20" s="71"/>
      <c r="G20" s="19">
        <v>8</v>
      </c>
      <c r="H20" s="19">
        <f t="shared" si="0"/>
        <v>8</v>
      </c>
      <c r="I20" s="19">
        <f t="shared" si="1"/>
        <v>8</v>
      </c>
      <c r="J20" s="72">
        <v>16</v>
      </c>
      <c r="K20" s="19">
        <f t="shared" si="2"/>
        <v>16</v>
      </c>
      <c r="L20" s="73">
        <f t="shared" si="3"/>
        <v>16</v>
      </c>
      <c r="M20" s="19">
        <v>24</v>
      </c>
      <c r="N20" s="19">
        <f t="shared" si="4"/>
        <v>24</v>
      </c>
      <c r="O20" s="74">
        <f t="shared" si="5"/>
        <v>24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25">
      <c r="A22" s="2" t="s">
        <v>25</v>
      </c>
      <c r="B22" s="39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thickBot="1" x14ac:dyDescent="0.3">
      <c r="B25" s="18"/>
      <c r="C25" s="18"/>
      <c r="D25" s="218" t="s">
        <v>44</v>
      </c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20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thickBot="1" x14ac:dyDescent="0.3">
      <c r="B26" s="75"/>
      <c r="C26" s="18" t="s">
        <v>181</v>
      </c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25">
      <c r="B27" s="18"/>
      <c r="C27" s="18">
        <v>21.9</v>
      </c>
      <c r="D27" s="142">
        <v>5.62E-2</v>
      </c>
      <c r="E27" s="143">
        <v>5.8599999999999999E-2</v>
      </c>
      <c r="F27" s="143">
        <v>5.79E-2</v>
      </c>
      <c r="G27" s="144">
        <v>0.1978</v>
      </c>
      <c r="H27" s="143">
        <v>0.18779999999999999</v>
      </c>
      <c r="I27" s="29">
        <v>0.19409999999999999</v>
      </c>
      <c r="J27" s="143">
        <v>0.24390000000000001</v>
      </c>
      <c r="K27" s="143">
        <v>0.23680000000000001</v>
      </c>
      <c r="L27" s="143">
        <v>0.2394</v>
      </c>
      <c r="M27" s="144">
        <v>0.2102</v>
      </c>
      <c r="N27" s="143">
        <v>0.2011</v>
      </c>
      <c r="O27" s="23">
        <v>0.19450000000000001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25">
      <c r="B28" s="18"/>
      <c r="C28" s="18"/>
      <c r="D28" s="145">
        <v>0.13220000000000001</v>
      </c>
      <c r="E28" s="146">
        <v>0.12540000000000001</v>
      </c>
      <c r="F28" s="146">
        <v>0.1221</v>
      </c>
      <c r="G28" s="147">
        <v>0.2218</v>
      </c>
      <c r="H28" s="146">
        <v>0.21779999999999999</v>
      </c>
      <c r="I28" s="28">
        <v>0.24010000000000001</v>
      </c>
      <c r="J28" s="146">
        <v>0.21079999999999999</v>
      </c>
      <c r="K28" s="146">
        <v>0.19969999999999999</v>
      </c>
      <c r="L28" s="146">
        <v>0.20530000000000001</v>
      </c>
      <c r="M28" s="147">
        <v>0.2384</v>
      </c>
      <c r="N28" s="146">
        <v>0.23910000000000001</v>
      </c>
      <c r="O28" s="21">
        <v>0.2419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25">
      <c r="B29" s="18"/>
      <c r="C29" s="18"/>
      <c r="D29" s="148">
        <v>0.21990000000000001</v>
      </c>
      <c r="E29" s="149">
        <v>0.20830000000000001</v>
      </c>
      <c r="F29" s="149">
        <v>0.2175</v>
      </c>
      <c r="G29" s="150">
        <v>0.23200000000000001</v>
      </c>
      <c r="H29" s="149">
        <v>0.2175</v>
      </c>
      <c r="I29" s="151">
        <v>0.22159999999999999</v>
      </c>
      <c r="J29" s="149">
        <v>0.2949</v>
      </c>
      <c r="K29" s="149">
        <v>0.26269999999999999</v>
      </c>
      <c r="L29" s="149">
        <v>0.2883</v>
      </c>
      <c r="M29" s="150">
        <v>0.23580000000000001</v>
      </c>
      <c r="N29" s="149">
        <v>0.20810000000000001</v>
      </c>
      <c r="O29" s="152">
        <v>0.20499999999999999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25">
      <c r="B30" s="18"/>
      <c r="C30" s="18"/>
      <c r="D30" s="145">
        <v>0.29310000000000003</v>
      </c>
      <c r="E30" s="146">
        <v>0.27650000000000002</v>
      </c>
      <c r="F30" s="146">
        <v>0.29820000000000002</v>
      </c>
      <c r="G30" s="147">
        <v>0.30149999999999999</v>
      </c>
      <c r="H30" s="146">
        <v>0.27150000000000002</v>
      </c>
      <c r="I30" s="28">
        <v>0.28620000000000001</v>
      </c>
      <c r="J30" s="146">
        <v>0.27089999999999997</v>
      </c>
      <c r="K30" s="146">
        <v>0.25719999999999998</v>
      </c>
      <c r="L30" s="146">
        <v>0.28110000000000002</v>
      </c>
      <c r="M30" s="147">
        <v>0.22539999999999999</v>
      </c>
      <c r="N30" s="146">
        <v>0.2127</v>
      </c>
      <c r="O30" s="21">
        <v>0.22389999999999999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25">
      <c r="B31" s="18"/>
      <c r="C31" s="18"/>
      <c r="D31" s="148">
        <v>0.35820000000000002</v>
      </c>
      <c r="E31" s="149">
        <v>0.34060000000000001</v>
      </c>
      <c r="F31" s="149">
        <v>0.34329999999999999</v>
      </c>
      <c r="G31" s="150">
        <v>0.24560000000000001</v>
      </c>
      <c r="H31" s="149">
        <v>0.23319999999999999</v>
      </c>
      <c r="I31" s="151">
        <v>0.23219999999999999</v>
      </c>
      <c r="J31" s="149">
        <v>0.2329</v>
      </c>
      <c r="K31" s="149">
        <v>0.22600000000000001</v>
      </c>
      <c r="L31" s="149">
        <v>0.222</v>
      </c>
      <c r="M31" s="150">
        <v>0.20710000000000001</v>
      </c>
      <c r="N31" s="149">
        <v>0.2006</v>
      </c>
      <c r="O31" s="152">
        <v>0.1971</v>
      </c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25">
      <c r="A32" s="2"/>
      <c r="B32" s="18"/>
      <c r="C32" s="18"/>
      <c r="D32" s="145">
        <v>5.7200000000000001E-2</v>
      </c>
      <c r="E32" s="146">
        <v>5.6300000000000003E-2</v>
      </c>
      <c r="F32" s="146">
        <v>5.7799999999999997E-2</v>
      </c>
      <c r="G32" s="147">
        <v>0.23</v>
      </c>
      <c r="H32" s="146">
        <v>0.2109</v>
      </c>
      <c r="I32" s="28">
        <v>0.2177</v>
      </c>
      <c r="J32" s="146">
        <v>0.23430000000000001</v>
      </c>
      <c r="K32" s="146">
        <v>0.21759999999999999</v>
      </c>
      <c r="L32" s="146">
        <v>0.22170000000000001</v>
      </c>
      <c r="M32" s="147">
        <v>0.2319</v>
      </c>
      <c r="N32" s="146">
        <v>0.21920000000000001</v>
      </c>
      <c r="O32" s="21">
        <v>0.2177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25">
      <c r="A33" s="89"/>
      <c r="B33" s="18"/>
      <c r="C33" s="18"/>
      <c r="D33" s="148">
        <v>5.74E-2</v>
      </c>
      <c r="E33" s="149">
        <v>5.8500000000000003E-2</v>
      </c>
      <c r="F33" s="149">
        <v>5.6899999999999999E-2</v>
      </c>
      <c r="G33" s="150">
        <v>0.28720000000000001</v>
      </c>
      <c r="H33" s="149">
        <v>0.2606</v>
      </c>
      <c r="I33" s="151">
        <v>0.26600000000000001</v>
      </c>
      <c r="J33" s="149">
        <v>0.22009999999999999</v>
      </c>
      <c r="K33" s="149">
        <v>0.21190000000000001</v>
      </c>
      <c r="L33" s="149">
        <v>0.21929999999999999</v>
      </c>
      <c r="M33" s="150">
        <v>0.20130000000000001</v>
      </c>
      <c r="N33" s="149">
        <v>0.19189999999999999</v>
      </c>
      <c r="O33" s="152">
        <v>0.19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thickBot="1" x14ac:dyDescent="0.3">
      <c r="A34" s="89"/>
      <c r="B34" s="18"/>
      <c r="C34" s="18"/>
      <c r="D34" s="153">
        <v>5.79E-2</v>
      </c>
      <c r="E34" s="154">
        <v>5.7599999999999998E-2</v>
      </c>
      <c r="F34" s="154">
        <v>5.7700000000000001E-2</v>
      </c>
      <c r="G34" s="155">
        <v>0.30769999999999997</v>
      </c>
      <c r="H34" s="154">
        <v>0.28089999999999998</v>
      </c>
      <c r="I34" s="156">
        <v>0.29749999999999999</v>
      </c>
      <c r="J34" s="154">
        <v>0.31140000000000001</v>
      </c>
      <c r="K34" s="154">
        <v>0.31840000000000002</v>
      </c>
      <c r="L34" s="154">
        <v>0.3332</v>
      </c>
      <c r="M34" s="155">
        <v>0.24890000000000001</v>
      </c>
      <c r="N34" s="154">
        <v>0.24590000000000001</v>
      </c>
      <c r="O34" s="157">
        <v>0.2447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x14ac:dyDescent="0.25">
      <c r="A36" s="2" t="s">
        <v>27</v>
      </c>
      <c r="B36" s="225" t="s">
        <v>40</v>
      </c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M36" s="225"/>
      <c r="N36" s="225"/>
    </row>
    <row r="37" spans="1:25" x14ac:dyDescent="0.25">
      <c r="A37" s="2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</row>
    <row r="38" spans="1:25" x14ac:dyDescent="0.25">
      <c r="A38" s="36"/>
      <c r="B38" s="98"/>
      <c r="C38" s="222" t="s">
        <v>28</v>
      </c>
      <c r="D38" s="223"/>
      <c r="E38" s="224"/>
      <c r="F38" s="222" t="s">
        <v>29</v>
      </c>
      <c r="G38" s="223"/>
      <c r="H38" s="224"/>
      <c r="I38" s="222" t="s">
        <v>30</v>
      </c>
      <c r="J38" s="223"/>
      <c r="K38" s="224"/>
      <c r="L38" s="222" t="s">
        <v>31</v>
      </c>
      <c r="M38" s="223"/>
      <c r="N38" s="224"/>
    </row>
    <row r="39" spans="1:25" x14ac:dyDescent="0.25">
      <c r="A39" s="36"/>
      <c r="B39" s="98"/>
      <c r="C39" s="116" t="s">
        <v>3</v>
      </c>
      <c r="D39" s="117" t="s">
        <v>4</v>
      </c>
      <c r="E39" s="118" t="s">
        <v>7</v>
      </c>
      <c r="F39" s="119" t="s">
        <v>20</v>
      </c>
      <c r="G39" s="120" t="s">
        <v>4</v>
      </c>
      <c r="H39" s="118" t="s">
        <v>7</v>
      </c>
      <c r="I39" s="119" t="s">
        <v>20</v>
      </c>
      <c r="J39" s="120" t="s">
        <v>4</v>
      </c>
      <c r="K39" s="118" t="s">
        <v>7</v>
      </c>
      <c r="L39" s="119" t="s">
        <v>20</v>
      </c>
      <c r="M39" s="120" t="s">
        <v>4</v>
      </c>
      <c r="N39" s="118" t="s">
        <v>7</v>
      </c>
    </row>
    <row r="40" spans="1:25" x14ac:dyDescent="0.25">
      <c r="A40" s="36"/>
      <c r="B40" s="16"/>
      <c r="C40" s="121">
        <v>0</v>
      </c>
      <c r="D40" s="138">
        <f>AVERAGE(D27:F27)</f>
        <v>5.7566666666666662E-2</v>
      </c>
      <c r="E40" s="139">
        <f>STDEV(D27:F27)</f>
        <v>1.234233905438241E-3</v>
      </c>
      <c r="F40" s="124">
        <f t="shared" ref="F40:F47" si="6">G13</f>
        <v>1</v>
      </c>
      <c r="G40" s="138">
        <f t="shared" ref="G40:G47" si="7">AVERAGE(G27:I27)</f>
        <v>0.19323333333333334</v>
      </c>
      <c r="H40" s="139">
        <f t="shared" ref="H40:H47" si="8">STDEV(G27:I27)</f>
        <v>5.0560195147302759E-3</v>
      </c>
      <c r="I40" s="124">
        <f t="shared" ref="I40:I47" si="9">J13</f>
        <v>9</v>
      </c>
      <c r="J40" s="138">
        <f t="shared" ref="J40:J47" si="10">AVERAGE(J27:L27)</f>
        <v>0.24003333333333332</v>
      </c>
      <c r="K40" s="139">
        <f t="shared" ref="K40:K47" si="11">STDEV(J27:L27)</f>
        <v>3.5921210076128173E-3</v>
      </c>
      <c r="L40" s="124">
        <f t="shared" ref="L40:L47" si="12">M13</f>
        <v>17</v>
      </c>
      <c r="M40" s="138">
        <f t="shared" ref="M40:M47" si="13">AVERAGE(M27:O27)</f>
        <v>0.20193333333333333</v>
      </c>
      <c r="N40" s="139">
        <f t="shared" ref="N40:N47" si="14">STDEV(M27:O27)</f>
        <v>7.883104295474801E-3</v>
      </c>
    </row>
    <row r="41" spans="1:25" x14ac:dyDescent="0.25">
      <c r="A41" s="36"/>
      <c r="B41" s="16"/>
      <c r="C41" s="121">
        <v>75</v>
      </c>
      <c r="D41" s="138">
        <f>AVERAGE(D28:F28)</f>
        <v>0.12656666666666669</v>
      </c>
      <c r="E41" s="139">
        <f>STDEV(D28:F28)</f>
        <v>5.150080905513367E-3</v>
      </c>
      <c r="F41" s="124">
        <f t="shared" si="6"/>
        <v>2</v>
      </c>
      <c r="G41" s="138">
        <f t="shared" si="7"/>
        <v>0.22656666666666667</v>
      </c>
      <c r="H41" s="139">
        <f t="shared" si="8"/>
        <v>1.1889631337149757E-2</v>
      </c>
      <c r="I41" s="124">
        <f t="shared" si="9"/>
        <v>10</v>
      </c>
      <c r="J41" s="138">
        <f t="shared" si="10"/>
        <v>0.20526666666666668</v>
      </c>
      <c r="K41" s="139">
        <f t="shared" si="11"/>
        <v>5.5500750745673096E-3</v>
      </c>
      <c r="L41" s="124">
        <f t="shared" si="12"/>
        <v>18</v>
      </c>
      <c r="M41" s="138">
        <f t="shared" si="13"/>
        <v>0.23980000000000001</v>
      </c>
      <c r="N41" s="139">
        <f t="shared" si="14"/>
        <v>1.852025917745214E-3</v>
      </c>
    </row>
    <row r="42" spans="1:25" x14ac:dyDescent="0.25">
      <c r="A42" s="36"/>
      <c r="B42" s="16"/>
      <c r="C42" s="121">
        <v>150</v>
      </c>
      <c r="D42" s="138">
        <f>AVERAGE(D29:F29)</f>
        <v>0.21523333333333336</v>
      </c>
      <c r="E42" s="139">
        <f>STDEV(D29:F29)</f>
        <v>6.1231800017093486E-3</v>
      </c>
      <c r="F42" s="124">
        <f t="shared" si="6"/>
        <v>3</v>
      </c>
      <c r="G42" s="138">
        <f t="shared" si="7"/>
        <v>0.22370000000000001</v>
      </c>
      <c r="H42" s="139">
        <f t="shared" si="8"/>
        <v>7.4746237363495513E-3</v>
      </c>
      <c r="I42" s="124">
        <f t="shared" si="9"/>
        <v>11</v>
      </c>
      <c r="J42" s="138">
        <f t="shared" si="10"/>
        <v>0.28196666666666664</v>
      </c>
      <c r="K42" s="139">
        <f t="shared" si="11"/>
        <v>1.7008625262887461E-2</v>
      </c>
      <c r="L42" s="124">
        <f t="shared" si="12"/>
        <v>19</v>
      </c>
      <c r="M42" s="138">
        <f t="shared" si="13"/>
        <v>0.21630000000000002</v>
      </c>
      <c r="N42" s="139">
        <f t="shared" si="14"/>
        <v>1.6958478705355627E-2</v>
      </c>
    </row>
    <row r="43" spans="1:25" x14ac:dyDescent="0.25">
      <c r="A43" s="36"/>
      <c r="B43" s="16"/>
      <c r="C43" s="121">
        <v>225</v>
      </c>
      <c r="D43" s="138">
        <f>AVERAGE(D30:F30)</f>
        <v>0.28926666666666673</v>
      </c>
      <c r="E43" s="139">
        <f>STDEV(D30:F30)</f>
        <v>1.1346511945674464E-2</v>
      </c>
      <c r="F43" s="124">
        <f t="shared" si="6"/>
        <v>4</v>
      </c>
      <c r="G43" s="138">
        <f t="shared" si="7"/>
        <v>0.28639999999999999</v>
      </c>
      <c r="H43" s="139">
        <f t="shared" si="8"/>
        <v>1.5000999966668874E-2</v>
      </c>
      <c r="I43" s="124">
        <f t="shared" si="9"/>
        <v>12</v>
      </c>
      <c r="J43" s="138">
        <f t="shared" si="10"/>
        <v>0.26973333333333332</v>
      </c>
      <c r="K43" s="139">
        <f t="shared" si="11"/>
        <v>1.199263662975468E-2</v>
      </c>
      <c r="L43" s="124">
        <f t="shared" si="12"/>
        <v>20</v>
      </c>
      <c r="M43" s="138">
        <f t="shared" si="13"/>
        <v>0.22066666666666665</v>
      </c>
      <c r="N43" s="139">
        <f t="shared" si="14"/>
        <v>6.9399807876775309E-3</v>
      </c>
    </row>
    <row r="44" spans="1:25" x14ac:dyDescent="0.25">
      <c r="A44" s="36"/>
      <c r="B44" s="16"/>
      <c r="C44" s="121">
        <v>300</v>
      </c>
      <c r="D44" s="138">
        <f>AVERAGE(D31:F31)</f>
        <v>0.34736666666666666</v>
      </c>
      <c r="E44" s="139">
        <f>STDEV(D31:F31)</f>
        <v>9.4785723256898477E-3</v>
      </c>
      <c r="F44" s="124">
        <f t="shared" si="6"/>
        <v>5</v>
      </c>
      <c r="G44" s="138">
        <f t="shared" si="7"/>
        <v>0.23699999999999999</v>
      </c>
      <c r="H44" s="139">
        <f t="shared" si="8"/>
        <v>7.4645830426086227E-3</v>
      </c>
      <c r="I44" s="124">
        <f t="shared" si="9"/>
        <v>13</v>
      </c>
      <c r="J44" s="138">
        <f t="shared" si="10"/>
        <v>0.22696666666666665</v>
      </c>
      <c r="K44" s="139">
        <f t="shared" si="11"/>
        <v>5.513921774321185E-3</v>
      </c>
      <c r="L44" s="124">
        <f t="shared" si="12"/>
        <v>21</v>
      </c>
      <c r="M44" s="138">
        <f t="shared" si="13"/>
        <v>0.2016</v>
      </c>
      <c r="N44" s="139">
        <f t="shared" si="14"/>
        <v>5.0744457825461142E-3</v>
      </c>
    </row>
    <row r="45" spans="1:25" x14ac:dyDescent="0.25">
      <c r="A45" s="36"/>
      <c r="B45" s="16"/>
      <c r="C45" s="125"/>
      <c r="D45" s="122"/>
      <c r="E45" s="123"/>
      <c r="F45" s="124">
        <f t="shared" si="6"/>
        <v>6</v>
      </c>
      <c r="G45" s="138">
        <f t="shared" si="7"/>
        <v>0.21953333333333336</v>
      </c>
      <c r="H45" s="139">
        <f t="shared" si="8"/>
        <v>9.6810812068349791E-3</v>
      </c>
      <c r="I45" s="124">
        <f t="shared" si="9"/>
        <v>14</v>
      </c>
      <c r="J45" s="138">
        <f t="shared" si="10"/>
        <v>0.22453333333333333</v>
      </c>
      <c r="K45" s="139">
        <f t="shared" si="11"/>
        <v>8.7030645943445388E-3</v>
      </c>
      <c r="L45" s="124">
        <f t="shared" si="12"/>
        <v>22</v>
      </c>
      <c r="M45" s="138">
        <f t="shared" si="13"/>
        <v>0.22293333333333334</v>
      </c>
      <c r="N45" s="139">
        <f t="shared" si="14"/>
        <v>7.8014955831131024E-3</v>
      </c>
    </row>
    <row r="46" spans="1:25" x14ac:dyDescent="0.25">
      <c r="A46" s="36"/>
      <c r="B46" s="16"/>
      <c r="C46" s="125"/>
      <c r="D46" s="122"/>
      <c r="E46" s="123"/>
      <c r="F46" s="124">
        <f t="shared" si="6"/>
        <v>7</v>
      </c>
      <c r="G46" s="138">
        <f t="shared" si="7"/>
        <v>0.27126666666666671</v>
      </c>
      <c r="H46" s="139">
        <f t="shared" si="8"/>
        <v>1.4060346131348739E-2</v>
      </c>
      <c r="I46" s="124">
        <f t="shared" si="9"/>
        <v>15</v>
      </c>
      <c r="J46" s="138">
        <f t="shared" si="10"/>
        <v>0.21709999999999999</v>
      </c>
      <c r="K46" s="139">
        <f t="shared" si="11"/>
        <v>4.5210618221829188E-3</v>
      </c>
      <c r="L46" s="124">
        <f t="shared" si="12"/>
        <v>23</v>
      </c>
      <c r="M46" s="138">
        <f t="shared" si="13"/>
        <v>0.19439999999999999</v>
      </c>
      <c r="N46" s="139">
        <f t="shared" si="14"/>
        <v>6.0506198029623435E-3</v>
      </c>
    </row>
    <row r="47" spans="1:25" x14ac:dyDescent="0.25">
      <c r="A47" s="36"/>
      <c r="B47" s="16"/>
      <c r="C47" s="126"/>
      <c r="D47" s="127"/>
      <c r="E47" s="128"/>
      <c r="F47" s="129">
        <f t="shared" si="6"/>
        <v>8</v>
      </c>
      <c r="G47" s="140">
        <f t="shared" si="7"/>
        <v>0.29536666666666667</v>
      </c>
      <c r="H47" s="141">
        <f t="shared" si="8"/>
        <v>1.3526763594198474E-2</v>
      </c>
      <c r="I47" s="129">
        <f t="shared" si="9"/>
        <v>16</v>
      </c>
      <c r="J47" s="140">
        <f t="shared" si="10"/>
        <v>0.32100000000000001</v>
      </c>
      <c r="K47" s="141">
        <f t="shared" si="11"/>
        <v>1.1130139262381213E-2</v>
      </c>
      <c r="L47" s="129">
        <f t="shared" si="12"/>
        <v>24</v>
      </c>
      <c r="M47" s="140">
        <f t="shared" si="13"/>
        <v>0.24650000000000002</v>
      </c>
      <c r="N47" s="141">
        <f t="shared" si="14"/>
        <v>2.1633307652783977E-3</v>
      </c>
    </row>
    <row r="48" spans="1:25" x14ac:dyDescent="0.25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25">
      <c r="A49" s="2" t="s">
        <v>32</v>
      </c>
      <c r="B49" s="225" t="s">
        <v>58</v>
      </c>
      <c r="C49" s="225"/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</row>
    <row r="50" spans="1:18" x14ac:dyDescent="0.25">
      <c r="A50" s="2"/>
      <c r="B50" s="10" t="s">
        <v>128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</row>
    <row r="51" spans="1:18" x14ac:dyDescent="0.25">
      <c r="B51" s="9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25">
      <c r="B52" s="16"/>
      <c r="C52" s="159" t="s">
        <v>1</v>
      </c>
      <c r="D52" s="160" t="s">
        <v>129</v>
      </c>
      <c r="E52" s="161"/>
      <c r="F52" s="159" t="s">
        <v>20</v>
      </c>
      <c r="G52" s="160" t="s">
        <v>129</v>
      </c>
      <c r="H52" s="161"/>
      <c r="I52" s="159" t="s">
        <v>20</v>
      </c>
      <c r="J52" s="160" t="s">
        <v>129</v>
      </c>
      <c r="K52" s="161"/>
      <c r="L52" s="159" t="s">
        <v>20</v>
      </c>
      <c r="M52" s="160" t="s">
        <v>129</v>
      </c>
      <c r="N52" s="161"/>
      <c r="O52" s="36"/>
    </row>
    <row r="53" spans="1:18" x14ac:dyDescent="0.25">
      <c r="B53" s="16"/>
      <c r="C53" s="121">
        <v>0</v>
      </c>
      <c r="D53" s="138">
        <f>(D40-$D$40)</f>
        <v>0</v>
      </c>
      <c r="E53" s="131"/>
      <c r="F53" s="124">
        <f>F40</f>
        <v>1</v>
      </c>
      <c r="G53" s="165">
        <f t="shared" ref="G53:G60" si="15">(G40-$D$40)</f>
        <v>0.13566666666666669</v>
      </c>
      <c r="H53" s="131"/>
      <c r="I53" s="124">
        <f>I40</f>
        <v>9</v>
      </c>
      <c r="J53" s="165">
        <f t="shared" ref="J53:J60" si="16">(J40-$D$40)</f>
        <v>0.18246666666666667</v>
      </c>
      <c r="K53" s="131"/>
      <c r="L53" s="124">
        <f>L40</f>
        <v>17</v>
      </c>
      <c r="M53" s="165">
        <f t="shared" ref="M53:M60" si="17">(M40-$D$40)</f>
        <v>0.14436666666666667</v>
      </c>
      <c r="N53" s="131"/>
      <c r="O53" s="36"/>
      <c r="P53" s="36"/>
      <c r="Q53" s="36"/>
    </row>
    <row r="54" spans="1:18" x14ac:dyDescent="0.25">
      <c r="B54" s="16"/>
      <c r="C54" s="121">
        <v>75</v>
      </c>
      <c r="D54" s="138">
        <f>(D41-$D$40)</f>
        <v>6.9000000000000034E-2</v>
      </c>
      <c r="E54" s="131"/>
      <c r="F54" s="124">
        <f t="shared" ref="F54:F60" si="18">F41</f>
        <v>2</v>
      </c>
      <c r="G54" s="138">
        <f t="shared" si="15"/>
        <v>0.16900000000000001</v>
      </c>
      <c r="H54" s="131"/>
      <c r="I54" s="124">
        <f t="shared" ref="I54:I60" si="19">I41</f>
        <v>10</v>
      </c>
      <c r="J54" s="138">
        <f t="shared" si="16"/>
        <v>0.14770000000000003</v>
      </c>
      <c r="K54" s="131"/>
      <c r="L54" s="124">
        <f t="shared" ref="L54:L60" si="20">L41</f>
        <v>18</v>
      </c>
      <c r="M54" s="138">
        <f t="shared" si="17"/>
        <v>0.18223333333333336</v>
      </c>
      <c r="N54" s="131"/>
      <c r="O54" s="36"/>
      <c r="P54" s="36"/>
      <c r="Q54" s="36"/>
    </row>
    <row r="55" spans="1:18" x14ac:dyDescent="0.25">
      <c r="B55" s="16"/>
      <c r="C55" s="121">
        <v>150</v>
      </c>
      <c r="D55" s="138">
        <f>(D42-$D$40)</f>
        <v>0.1576666666666667</v>
      </c>
      <c r="E55" s="131"/>
      <c r="F55" s="124">
        <f t="shared" si="18"/>
        <v>3</v>
      </c>
      <c r="G55" s="138">
        <f t="shared" si="15"/>
        <v>0.16613333333333336</v>
      </c>
      <c r="H55" s="131"/>
      <c r="I55" s="124">
        <f t="shared" si="19"/>
        <v>11</v>
      </c>
      <c r="J55" s="138">
        <f t="shared" si="16"/>
        <v>0.22439999999999999</v>
      </c>
      <c r="K55" s="131"/>
      <c r="L55" s="124">
        <f t="shared" si="20"/>
        <v>19</v>
      </c>
      <c r="M55" s="138">
        <f t="shared" si="17"/>
        <v>0.15873333333333337</v>
      </c>
      <c r="N55" s="131"/>
      <c r="O55" s="36"/>
      <c r="P55" s="36"/>
      <c r="Q55" s="36"/>
    </row>
    <row r="56" spans="1:18" x14ac:dyDescent="0.25">
      <c r="B56" s="16"/>
      <c r="C56" s="121">
        <v>225</v>
      </c>
      <c r="D56" s="138">
        <f>(D43-$D$40)</f>
        <v>0.23170000000000007</v>
      </c>
      <c r="E56" s="131"/>
      <c r="F56" s="124">
        <f t="shared" si="18"/>
        <v>4</v>
      </c>
      <c r="G56" s="138">
        <f t="shared" si="15"/>
        <v>0.22883333333333333</v>
      </c>
      <c r="H56" s="131"/>
      <c r="I56" s="124">
        <f t="shared" si="19"/>
        <v>12</v>
      </c>
      <c r="J56" s="138">
        <f t="shared" si="16"/>
        <v>0.21216666666666667</v>
      </c>
      <c r="K56" s="131"/>
      <c r="L56" s="124">
        <f t="shared" si="20"/>
        <v>20</v>
      </c>
      <c r="M56" s="138">
        <f t="shared" si="17"/>
        <v>0.16309999999999999</v>
      </c>
      <c r="N56" s="131"/>
      <c r="O56" s="36"/>
      <c r="P56" s="36"/>
      <c r="Q56" s="36"/>
    </row>
    <row r="57" spans="1:18" x14ac:dyDescent="0.25">
      <c r="A57" s="6"/>
      <c r="B57" s="16"/>
      <c r="C57" s="121">
        <v>300</v>
      </c>
      <c r="D57" s="138">
        <f>(D44-$D$40)</f>
        <v>0.2898</v>
      </c>
      <c r="E57" s="131"/>
      <c r="F57" s="124">
        <f t="shared" si="18"/>
        <v>5</v>
      </c>
      <c r="G57" s="138">
        <f t="shared" si="15"/>
        <v>0.17943333333333333</v>
      </c>
      <c r="H57" s="131"/>
      <c r="I57" s="124">
        <f t="shared" si="19"/>
        <v>13</v>
      </c>
      <c r="J57" s="138">
        <f t="shared" si="16"/>
        <v>0.1694</v>
      </c>
      <c r="K57" s="131"/>
      <c r="L57" s="124">
        <f t="shared" si="20"/>
        <v>21</v>
      </c>
      <c r="M57" s="138">
        <f t="shared" si="17"/>
        <v>0.14403333333333335</v>
      </c>
      <c r="N57" s="131"/>
      <c r="O57" s="36"/>
      <c r="P57" s="36"/>
      <c r="Q57" s="36"/>
    </row>
    <row r="58" spans="1:18" x14ac:dyDescent="0.25">
      <c r="A58" s="6"/>
      <c r="B58" s="16"/>
      <c r="C58" s="125"/>
      <c r="D58" s="130"/>
      <c r="E58" s="131"/>
      <c r="F58" s="124">
        <f t="shared" si="18"/>
        <v>6</v>
      </c>
      <c r="G58" s="138">
        <f t="shared" si="15"/>
        <v>0.1619666666666667</v>
      </c>
      <c r="H58" s="131"/>
      <c r="I58" s="124">
        <f t="shared" si="19"/>
        <v>14</v>
      </c>
      <c r="J58" s="138">
        <f t="shared" si="16"/>
        <v>0.16696666666666668</v>
      </c>
      <c r="K58" s="131"/>
      <c r="L58" s="124">
        <f t="shared" si="20"/>
        <v>22</v>
      </c>
      <c r="M58" s="138">
        <f t="shared" si="17"/>
        <v>0.16536666666666669</v>
      </c>
      <c r="N58" s="131"/>
      <c r="O58" s="36"/>
    </row>
    <row r="59" spans="1:18" x14ac:dyDescent="0.25">
      <c r="A59" s="6"/>
      <c r="B59" s="16"/>
      <c r="C59" s="125"/>
      <c r="D59" s="130"/>
      <c r="E59" s="131"/>
      <c r="F59" s="124">
        <f t="shared" si="18"/>
        <v>7</v>
      </c>
      <c r="G59" s="138">
        <f t="shared" si="15"/>
        <v>0.21370000000000006</v>
      </c>
      <c r="H59" s="131"/>
      <c r="I59" s="124">
        <f t="shared" si="19"/>
        <v>15</v>
      </c>
      <c r="J59" s="138">
        <f t="shared" si="16"/>
        <v>0.15953333333333333</v>
      </c>
      <c r="K59" s="131"/>
      <c r="L59" s="124">
        <f t="shared" si="20"/>
        <v>23</v>
      </c>
      <c r="M59" s="138">
        <f t="shared" si="17"/>
        <v>0.13683333333333333</v>
      </c>
      <c r="N59" s="131"/>
      <c r="O59" s="36"/>
    </row>
    <row r="60" spans="1:18" x14ac:dyDescent="0.25">
      <c r="A60" s="6"/>
      <c r="B60" s="16"/>
      <c r="C60" s="126"/>
      <c r="D60" s="132"/>
      <c r="E60" s="133"/>
      <c r="F60" s="129">
        <f t="shared" si="18"/>
        <v>8</v>
      </c>
      <c r="G60" s="140">
        <f t="shared" si="15"/>
        <v>0.23780000000000001</v>
      </c>
      <c r="H60" s="133"/>
      <c r="I60" s="129">
        <f t="shared" si="19"/>
        <v>16</v>
      </c>
      <c r="J60" s="140">
        <f t="shared" si="16"/>
        <v>0.26343333333333335</v>
      </c>
      <c r="K60" s="133"/>
      <c r="L60" s="129">
        <f t="shared" si="20"/>
        <v>24</v>
      </c>
      <c r="M60" s="140">
        <f t="shared" si="17"/>
        <v>0.18893333333333337</v>
      </c>
      <c r="N60" s="133"/>
      <c r="O60" s="36"/>
    </row>
    <row r="61" spans="1:18" x14ac:dyDescent="0.25">
      <c r="A61" s="9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25">
      <c r="A62" s="96" t="s">
        <v>49</v>
      </c>
      <c r="B62" s="225" t="s">
        <v>41</v>
      </c>
      <c r="C62" s="225"/>
      <c r="D62" s="225"/>
      <c r="E62" s="225"/>
      <c r="F62" s="225"/>
      <c r="G62" s="225"/>
      <c r="H62" s="225"/>
      <c r="I62" s="225"/>
      <c r="J62" s="225"/>
      <c r="K62" s="225"/>
      <c r="L62" s="225"/>
      <c r="M62" s="225"/>
      <c r="N62" s="225"/>
      <c r="R62" s="89"/>
    </row>
    <row r="63" spans="1:18" x14ac:dyDescent="0.25">
      <c r="A63" s="95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25">
      <c r="A64" s="95"/>
      <c r="B64" s="24"/>
      <c r="C64" s="27"/>
      <c r="D64" s="27"/>
      <c r="E64" s="27"/>
      <c r="F64" s="27"/>
      <c r="G64" s="27"/>
      <c r="H64" s="27"/>
      <c r="I64" s="97"/>
      <c r="J64" s="18"/>
      <c r="K64" s="18"/>
      <c r="L64" s="18"/>
      <c r="M64" s="18"/>
      <c r="N64" s="18"/>
      <c r="R64" s="89"/>
    </row>
    <row r="65" spans="1:32" x14ac:dyDescent="0.25">
      <c r="A65" s="95"/>
      <c r="B65" s="97"/>
      <c r="F65" s="16"/>
      <c r="G65" s="16"/>
      <c r="H65" s="16"/>
      <c r="I65" s="97"/>
      <c r="J65" s="39" t="s">
        <v>65</v>
      </c>
      <c r="K65" s="39" t="s">
        <v>66</v>
      </c>
      <c r="L65" s="98"/>
      <c r="M65" s="16"/>
      <c r="N65" s="18"/>
      <c r="R65" s="89"/>
    </row>
    <row r="66" spans="1:32" ht="15.75" thickBot="1" x14ac:dyDescent="0.3">
      <c r="A66" s="95"/>
      <c r="B66" s="97"/>
      <c r="F66" s="16"/>
      <c r="G66" s="16"/>
      <c r="H66" s="16"/>
      <c r="I66" s="97"/>
      <c r="J66" s="18"/>
      <c r="K66" s="18"/>
      <c r="L66" s="39"/>
      <c r="M66" s="16"/>
      <c r="N66" s="18"/>
      <c r="R66" s="89"/>
    </row>
    <row r="67" spans="1:32" ht="15.75" thickBot="1" x14ac:dyDescent="0.3">
      <c r="A67" s="95"/>
      <c r="B67" s="97"/>
      <c r="F67" s="16"/>
      <c r="G67" s="36"/>
      <c r="H67" s="36"/>
      <c r="I67" s="99"/>
      <c r="J67" s="16"/>
      <c r="K67" s="39" t="s">
        <v>63</v>
      </c>
      <c r="L67" s="100">
        <v>1E-3</v>
      </c>
      <c r="M67" s="18"/>
      <c r="N67" s="18"/>
      <c r="R67" s="89"/>
    </row>
    <row r="68" spans="1:32" ht="15.75" thickBot="1" x14ac:dyDescent="0.3">
      <c r="A68" s="95"/>
      <c r="B68" s="97"/>
      <c r="F68" s="16"/>
      <c r="G68" s="36"/>
      <c r="H68" s="36"/>
      <c r="I68" s="99"/>
      <c r="J68" s="16"/>
      <c r="K68" s="39" t="s">
        <v>64</v>
      </c>
      <c r="L68" s="158">
        <v>1.1999999999999999E-3</v>
      </c>
      <c r="M68" s="18"/>
      <c r="N68" s="18"/>
      <c r="R68" s="89"/>
    </row>
    <row r="69" spans="1:32" x14ac:dyDescent="0.25">
      <c r="A69" s="95"/>
      <c r="B69" s="97"/>
      <c r="C69" s="16"/>
      <c r="D69" s="16"/>
      <c r="E69" s="16"/>
      <c r="F69" s="101"/>
      <c r="G69" s="36"/>
      <c r="H69" s="36"/>
      <c r="I69" s="99"/>
      <c r="J69" s="16"/>
      <c r="M69" s="18"/>
      <c r="N69" s="18"/>
      <c r="R69" s="89"/>
    </row>
    <row r="70" spans="1:32" x14ac:dyDescent="0.25">
      <c r="A70" s="95"/>
      <c r="B70" s="97"/>
      <c r="C70" s="16"/>
      <c r="D70" s="101"/>
      <c r="E70" s="16" t="s">
        <v>36</v>
      </c>
      <c r="F70" s="102"/>
      <c r="G70" s="16"/>
      <c r="H70" s="16"/>
      <c r="I70" s="97"/>
      <c r="J70" s="98" t="s">
        <v>124</v>
      </c>
      <c r="K70" s="2" t="s">
        <v>111</v>
      </c>
      <c r="L70" s="18"/>
      <c r="M70" s="18"/>
      <c r="N70" s="18"/>
      <c r="R70" s="89"/>
    </row>
    <row r="71" spans="1:32" x14ac:dyDescent="0.25">
      <c r="A71" s="95"/>
      <c r="B71" s="97"/>
      <c r="C71" s="16"/>
      <c r="D71" s="101"/>
      <c r="E71" s="16"/>
      <c r="F71" s="102"/>
      <c r="G71" s="16"/>
      <c r="H71" s="16"/>
      <c r="I71" s="97"/>
      <c r="K71" s="98" t="s">
        <v>109</v>
      </c>
      <c r="L71" s="18"/>
      <c r="M71" s="18"/>
      <c r="N71" s="18"/>
      <c r="R71" s="89"/>
    </row>
    <row r="72" spans="1:32" x14ac:dyDescent="0.25">
      <c r="A72" s="95"/>
      <c r="B72" s="97"/>
      <c r="C72" s="16"/>
      <c r="D72" s="16" t="s">
        <v>35</v>
      </c>
      <c r="E72" s="16"/>
      <c r="F72" s="102"/>
      <c r="G72" s="16"/>
      <c r="H72" s="16"/>
      <c r="I72" s="97"/>
      <c r="K72" s="98" t="s">
        <v>110</v>
      </c>
      <c r="L72" s="18"/>
      <c r="M72" s="18"/>
      <c r="N72" s="18"/>
      <c r="R72" s="89"/>
    </row>
    <row r="73" spans="1:32" x14ac:dyDescent="0.25">
      <c r="A73" s="95"/>
      <c r="B73" s="97"/>
      <c r="C73" s="16"/>
      <c r="D73" s="16"/>
      <c r="E73" s="16"/>
      <c r="F73" s="16"/>
      <c r="G73" s="16"/>
      <c r="H73" s="16"/>
      <c r="I73" s="97"/>
      <c r="J73" s="18"/>
      <c r="K73" s="18"/>
      <c r="L73" s="18"/>
      <c r="M73" s="18"/>
      <c r="N73" s="18"/>
      <c r="R73" s="89"/>
    </row>
    <row r="74" spans="1:32" x14ac:dyDescent="0.25">
      <c r="A74" s="95"/>
      <c r="B74" s="97"/>
      <c r="C74" s="16"/>
      <c r="D74" s="16"/>
      <c r="E74" s="16"/>
      <c r="F74" s="16"/>
      <c r="G74" s="16"/>
      <c r="H74" s="16"/>
      <c r="I74" s="97"/>
      <c r="J74" s="18"/>
      <c r="K74" s="18"/>
      <c r="L74" s="18"/>
      <c r="M74" s="18"/>
      <c r="N74" s="18"/>
      <c r="R74" s="89"/>
    </row>
    <row r="75" spans="1:32" x14ac:dyDescent="0.25">
      <c r="A75" s="95"/>
      <c r="B75" s="97"/>
      <c r="C75" s="16"/>
      <c r="D75" s="16"/>
      <c r="E75" s="16"/>
      <c r="F75" s="16"/>
      <c r="G75" s="16"/>
      <c r="H75" s="16"/>
      <c r="I75" s="97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5"/>
      <c r="B76" s="97"/>
      <c r="C76" s="16"/>
      <c r="D76" s="16"/>
      <c r="E76" s="16"/>
      <c r="F76" s="16"/>
      <c r="G76" s="16"/>
      <c r="H76" s="16"/>
      <c r="I76" s="97"/>
      <c r="J76" s="18"/>
      <c r="K76" s="18"/>
      <c r="L76" s="18"/>
      <c r="M76" s="18"/>
      <c r="N76" s="18"/>
      <c r="R76" s="89"/>
    </row>
    <row r="77" spans="1:32" x14ac:dyDescent="0.25">
      <c r="A77" s="95"/>
      <c r="B77" s="97"/>
      <c r="C77" s="16"/>
      <c r="D77" s="16"/>
      <c r="E77" s="16"/>
      <c r="F77" s="16"/>
      <c r="G77" s="16"/>
      <c r="H77" s="16"/>
      <c r="I77" s="97"/>
      <c r="J77" s="18"/>
      <c r="K77" s="18"/>
      <c r="L77" s="18"/>
      <c r="M77" s="18"/>
      <c r="N77" s="18"/>
      <c r="R77" s="89"/>
    </row>
    <row r="78" spans="1:32" x14ac:dyDescent="0.25">
      <c r="B78" s="97"/>
      <c r="C78" s="16"/>
      <c r="D78" s="16"/>
      <c r="E78" s="16"/>
      <c r="F78" s="16"/>
      <c r="G78" s="16"/>
      <c r="H78" s="16"/>
      <c r="I78" s="97"/>
      <c r="J78" s="18"/>
      <c r="K78" s="18"/>
      <c r="L78" s="18"/>
      <c r="M78" s="18"/>
      <c r="N78" s="18"/>
      <c r="R78" s="89"/>
    </row>
    <row r="79" spans="1:32" x14ac:dyDescent="0.25">
      <c r="A79" s="103"/>
      <c r="B79" s="105"/>
      <c r="C79" s="106"/>
      <c r="D79" s="106"/>
      <c r="E79" s="106"/>
      <c r="F79" s="106"/>
      <c r="G79" s="106"/>
      <c r="H79" s="106"/>
      <c r="I79" s="97"/>
      <c r="J79" s="18"/>
      <c r="K79" s="18"/>
      <c r="L79" s="18"/>
      <c r="M79" s="18"/>
      <c r="N79" s="18"/>
      <c r="R79" s="89"/>
    </row>
    <row r="80" spans="1:32" x14ac:dyDescent="0.25">
      <c r="A80" s="103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25">
      <c r="A81" s="2" t="s">
        <v>34</v>
      </c>
      <c r="B81" s="107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25">
      <c r="A82" s="2"/>
      <c r="B82" s="162" t="s">
        <v>104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.75" thickBot="1" x14ac:dyDescent="0.3">
      <c r="A83" s="2"/>
      <c r="B83" s="107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.75" thickBot="1" x14ac:dyDescent="0.3">
      <c r="A84" s="95"/>
      <c r="B84" s="218" t="s">
        <v>42</v>
      </c>
      <c r="C84" s="219"/>
      <c r="D84" s="219"/>
      <c r="E84" s="219"/>
      <c r="F84" s="219"/>
      <c r="G84" s="219"/>
      <c r="H84" s="219"/>
      <c r="I84" s="219"/>
      <c r="J84" s="220"/>
      <c r="K84" s="10"/>
      <c r="L84" s="10"/>
      <c r="M84" s="10"/>
      <c r="N84" s="10"/>
    </row>
    <row r="85" spans="1:18" ht="15.75" thickBot="1" x14ac:dyDescent="0.3">
      <c r="A85" s="95"/>
      <c r="B85" s="109" t="s">
        <v>1</v>
      </c>
      <c r="C85" s="109" t="s">
        <v>11</v>
      </c>
      <c r="D85" s="50"/>
      <c r="E85" s="192" t="s">
        <v>118</v>
      </c>
      <c r="F85" s="192" t="s">
        <v>142</v>
      </c>
      <c r="G85" s="109" t="s">
        <v>11</v>
      </c>
      <c r="I85" s="164"/>
      <c r="J85" s="164"/>
      <c r="L85" s="50"/>
      <c r="N85" s="50"/>
    </row>
    <row r="86" spans="1:18" x14ac:dyDescent="0.25">
      <c r="A86" s="95"/>
      <c r="B86" s="110">
        <v>0</v>
      </c>
      <c r="C86" s="48">
        <f>(D53-$L$68)/$L$67</f>
        <v>-1.2</v>
      </c>
      <c r="D86" s="111"/>
      <c r="E86" s="3" t="str">
        <f>Data!E9</f>
        <v>WinterTP2-1</v>
      </c>
      <c r="F86" s="172">
        <v>1</v>
      </c>
      <c r="G86" s="48">
        <f t="shared" ref="G86:G93" si="21">(G53-$L$68)/$L$67</f>
        <v>134.46666666666667</v>
      </c>
      <c r="I86" s="113"/>
      <c r="J86" s="20"/>
      <c r="N86" s="111"/>
    </row>
    <row r="87" spans="1:18" x14ac:dyDescent="0.25">
      <c r="A87" s="95"/>
      <c r="B87" s="110">
        <v>75</v>
      </c>
      <c r="C87" s="48">
        <f>(D54-$L$68)/$L$67</f>
        <v>67.800000000000026</v>
      </c>
      <c r="D87" s="111"/>
      <c r="E87" s="3" t="str">
        <f>Data!E10</f>
        <v>WinterTP2-1</v>
      </c>
      <c r="F87" s="172">
        <v>2</v>
      </c>
      <c r="G87" s="48">
        <f t="shared" si="21"/>
        <v>167.8</v>
      </c>
      <c r="I87" s="113"/>
      <c r="J87" s="20"/>
      <c r="N87" s="111"/>
    </row>
    <row r="88" spans="1:18" x14ac:dyDescent="0.25">
      <c r="A88" s="95"/>
      <c r="B88" s="110">
        <v>150</v>
      </c>
      <c r="C88" s="48">
        <f>(D55-$L$68)/$L$67</f>
        <v>156.4666666666667</v>
      </c>
      <c r="D88" s="111"/>
      <c r="E88" s="3" t="str">
        <f>Data!E11</f>
        <v>WinterTP2-1</v>
      </c>
      <c r="F88" s="172">
        <v>3</v>
      </c>
      <c r="G88" s="48">
        <f t="shared" si="21"/>
        <v>164.93333333333334</v>
      </c>
      <c r="I88" s="113"/>
      <c r="J88" s="20"/>
      <c r="N88" s="111"/>
    </row>
    <row r="89" spans="1:18" x14ac:dyDescent="0.25">
      <c r="A89" s="95"/>
      <c r="B89" s="110">
        <v>225</v>
      </c>
      <c r="C89" s="48">
        <f>(D56-$L$68)/$L$67</f>
        <v>230.50000000000006</v>
      </c>
      <c r="D89" s="111"/>
      <c r="E89" s="3" t="str">
        <f>Data!E12</f>
        <v>WinterTP2-1</v>
      </c>
      <c r="F89" s="172">
        <v>4</v>
      </c>
      <c r="G89" s="48">
        <f t="shared" si="21"/>
        <v>227.63333333333333</v>
      </c>
      <c r="I89" s="113"/>
      <c r="J89" s="20"/>
      <c r="N89" s="111"/>
    </row>
    <row r="90" spans="1:18" x14ac:dyDescent="0.25">
      <c r="A90" s="95"/>
      <c r="B90" s="110">
        <v>300</v>
      </c>
      <c r="C90" s="48">
        <f>(D57-$L$68)/$L$67</f>
        <v>288.60000000000002</v>
      </c>
      <c r="D90" s="111"/>
      <c r="E90" s="3" t="str">
        <f>Data!E13</f>
        <v>WinterTP2-1</v>
      </c>
      <c r="F90" s="172">
        <v>5</v>
      </c>
      <c r="G90" s="48">
        <f t="shared" si="21"/>
        <v>178.23333333333332</v>
      </c>
      <c r="I90" s="113"/>
      <c r="J90" s="20"/>
      <c r="N90" s="111"/>
    </row>
    <row r="91" spans="1:18" x14ac:dyDescent="0.25">
      <c r="A91" s="95"/>
      <c r="B91" s="115"/>
      <c r="C91" s="66"/>
      <c r="D91" s="111"/>
      <c r="E91" s="3" t="str">
        <f>Data!E14</f>
        <v>WinterTP2-1</v>
      </c>
      <c r="F91" s="172">
        <v>6</v>
      </c>
      <c r="G91" s="48">
        <f t="shared" si="21"/>
        <v>160.76666666666668</v>
      </c>
      <c r="I91" s="113"/>
      <c r="J91" s="20"/>
      <c r="N91" s="111"/>
    </row>
    <row r="92" spans="1:18" x14ac:dyDescent="0.25">
      <c r="A92" s="95"/>
      <c r="B92" s="115"/>
      <c r="C92" s="66"/>
      <c r="D92" s="111"/>
      <c r="E92" s="3" t="str">
        <f>Data!E15</f>
        <v>WinterTP2-1</v>
      </c>
      <c r="F92" s="172">
        <v>7</v>
      </c>
      <c r="G92" s="48">
        <f t="shared" si="21"/>
        <v>212.50000000000006</v>
      </c>
      <c r="I92" s="113"/>
      <c r="J92" s="20"/>
      <c r="N92" s="111"/>
    </row>
    <row r="93" spans="1:18" x14ac:dyDescent="0.25">
      <c r="A93" s="95"/>
      <c r="B93" s="115"/>
      <c r="C93" s="66"/>
      <c r="D93" s="111"/>
      <c r="E93" s="3" t="str">
        <f>Data!E16</f>
        <v>WinterTP2-1</v>
      </c>
      <c r="F93" s="172">
        <v>8</v>
      </c>
      <c r="G93" s="48">
        <f t="shared" si="21"/>
        <v>236.6</v>
      </c>
      <c r="I93" s="113"/>
      <c r="J93" s="20"/>
      <c r="N93" s="111"/>
    </row>
    <row r="94" spans="1:18" x14ac:dyDescent="0.25">
      <c r="A94" s="95"/>
      <c r="B94" s="16"/>
      <c r="C94" s="16"/>
      <c r="D94" s="16"/>
      <c r="E94" s="3" t="str">
        <f>Data!E17</f>
        <v>WinterTP2-1</v>
      </c>
      <c r="F94" s="172">
        <v>9</v>
      </c>
      <c r="G94" s="48">
        <f t="shared" ref="G94:G101" si="22">(J53-$L$68)/$L$67</f>
        <v>181.26666666666665</v>
      </c>
      <c r="I94" s="113"/>
      <c r="J94" s="113"/>
      <c r="L94" s="16"/>
      <c r="N94" s="16"/>
    </row>
    <row r="95" spans="1:18" x14ac:dyDescent="0.25">
      <c r="A95" s="95"/>
      <c r="B95" s="18"/>
      <c r="C95" s="18"/>
      <c r="D95" s="18"/>
      <c r="E95" s="3" t="str">
        <f>Data!E18</f>
        <v>WinterTP2-1</v>
      </c>
      <c r="F95" s="172">
        <v>10</v>
      </c>
      <c r="G95" s="48">
        <f t="shared" si="22"/>
        <v>146.50000000000003</v>
      </c>
      <c r="I95" s="113"/>
      <c r="J95" s="113"/>
      <c r="L95" s="18"/>
      <c r="N95" s="18"/>
    </row>
    <row r="96" spans="1:18" x14ac:dyDescent="0.25">
      <c r="A96" s="95"/>
      <c r="E96" s="3" t="str">
        <f>Data!E19</f>
        <v>WinterTP2-1</v>
      </c>
      <c r="F96" s="172">
        <v>11</v>
      </c>
      <c r="G96" s="48">
        <f t="shared" si="22"/>
        <v>223.2</v>
      </c>
      <c r="I96" s="113"/>
      <c r="J96" s="113"/>
    </row>
    <row r="97" spans="1:10" x14ac:dyDescent="0.25">
      <c r="E97" s="3" t="str">
        <f>Data!E20</f>
        <v>WinterTP2-1</v>
      </c>
      <c r="F97" s="172">
        <v>12</v>
      </c>
      <c r="G97" s="48">
        <f t="shared" si="22"/>
        <v>210.96666666666667</v>
      </c>
      <c r="I97" s="113"/>
      <c r="J97" s="113"/>
    </row>
    <row r="98" spans="1:10" x14ac:dyDescent="0.25">
      <c r="E98" s="3" t="str">
        <f>Data!E21</f>
        <v>WinterTP2-1</v>
      </c>
      <c r="F98" s="172">
        <v>13</v>
      </c>
      <c r="G98" s="48">
        <f t="shared" si="22"/>
        <v>168.2</v>
      </c>
    </row>
    <row r="99" spans="1:10" x14ac:dyDescent="0.25">
      <c r="E99" s="3" t="str">
        <f>Data!E22</f>
        <v>WinterTP2-1</v>
      </c>
      <c r="F99" s="172">
        <v>14</v>
      </c>
      <c r="G99" s="48">
        <f t="shared" si="22"/>
        <v>165.76666666666668</v>
      </c>
    </row>
    <row r="100" spans="1:10" x14ac:dyDescent="0.25">
      <c r="E100" s="3" t="str">
        <f>Data!E23</f>
        <v>WinterTP2-1</v>
      </c>
      <c r="F100" s="172">
        <v>15</v>
      </c>
      <c r="G100" s="48">
        <f t="shared" si="22"/>
        <v>158.33333333333331</v>
      </c>
    </row>
    <row r="101" spans="1:10" x14ac:dyDescent="0.25">
      <c r="E101" s="3" t="str">
        <f>Data!E24</f>
        <v>TMC</v>
      </c>
      <c r="F101" s="172">
        <v>16</v>
      </c>
      <c r="G101" s="48">
        <f t="shared" si="22"/>
        <v>262.23333333333335</v>
      </c>
    </row>
    <row r="102" spans="1:10" x14ac:dyDescent="0.25">
      <c r="E102" s="3" t="str">
        <f>Data!E25</f>
        <v>WinterTP2-1</v>
      </c>
      <c r="F102" s="172">
        <v>17</v>
      </c>
      <c r="G102" s="48">
        <f t="shared" ref="G102:G109" si="23">(M53-$L$68)/$L$67</f>
        <v>143.16666666666666</v>
      </c>
    </row>
    <row r="103" spans="1:10" x14ac:dyDescent="0.25">
      <c r="E103" s="3" t="str">
        <f>Data!E26</f>
        <v>WinterTP2-1</v>
      </c>
      <c r="F103" s="172">
        <v>18</v>
      </c>
      <c r="G103" s="48">
        <f t="shared" si="23"/>
        <v>181.03333333333336</v>
      </c>
    </row>
    <row r="104" spans="1:10" x14ac:dyDescent="0.25">
      <c r="E104" s="3" t="str">
        <f>Data!E27</f>
        <v>WinterTP2-1</v>
      </c>
      <c r="F104" s="172">
        <v>19</v>
      </c>
      <c r="G104" s="48">
        <f t="shared" si="23"/>
        <v>157.53333333333336</v>
      </c>
    </row>
    <row r="105" spans="1:10" x14ac:dyDescent="0.25">
      <c r="E105" s="3" t="str">
        <f>Data!E28</f>
        <v>WinterTP2-1</v>
      </c>
      <c r="F105" s="172">
        <v>20</v>
      </c>
      <c r="G105" s="48">
        <f t="shared" si="23"/>
        <v>161.89999999999998</v>
      </c>
    </row>
    <row r="106" spans="1:10" x14ac:dyDescent="0.25">
      <c r="E106" s="3" t="str">
        <f>Data!E29</f>
        <v>WinterTP2-1</v>
      </c>
      <c r="F106" s="172">
        <v>21</v>
      </c>
      <c r="G106" s="48">
        <f t="shared" si="23"/>
        <v>142.83333333333334</v>
      </c>
    </row>
    <row r="107" spans="1:10" x14ac:dyDescent="0.25">
      <c r="E107" s="3" t="str">
        <f>Data!E30</f>
        <v>WinterTP2-1</v>
      </c>
      <c r="F107" s="172">
        <v>22</v>
      </c>
      <c r="G107" s="48">
        <f t="shared" si="23"/>
        <v>164.16666666666669</v>
      </c>
    </row>
    <row r="108" spans="1:10" x14ac:dyDescent="0.25">
      <c r="E108" s="3" t="str">
        <f>Data!E31</f>
        <v>WinterTP2-1</v>
      </c>
      <c r="F108" s="172">
        <v>23</v>
      </c>
      <c r="G108" s="48">
        <f t="shared" si="23"/>
        <v>135.63333333333333</v>
      </c>
    </row>
    <row r="109" spans="1:10" x14ac:dyDescent="0.25">
      <c r="E109" s="3" t="str">
        <f>Data!E32</f>
        <v>WinterTP2-1</v>
      </c>
      <c r="F109" s="172">
        <v>24</v>
      </c>
      <c r="G109" s="48">
        <f t="shared" si="23"/>
        <v>187.73333333333335</v>
      </c>
    </row>
    <row r="110" spans="1:10" x14ac:dyDescent="0.25">
      <c r="F110" s="172"/>
      <c r="G110" s="48"/>
    </row>
    <row r="111" spans="1:10" x14ac:dyDescent="0.25">
      <c r="A111" s="2" t="s">
        <v>99</v>
      </c>
      <c r="B111" s="2" t="s">
        <v>101</v>
      </c>
    </row>
    <row r="112" spans="1:10" x14ac:dyDescent="0.25">
      <c r="A112" s="2"/>
      <c r="C112" s="3" t="s">
        <v>96</v>
      </c>
    </row>
    <row r="113" spans="1:3" x14ac:dyDescent="0.25">
      <c r="A113" s="2"/>
      <c r="C113" s="3" t="s">
        <v>113</v>
      </c>
    </row>
    <row r="114" spans="1:3" x14ac:dyDescent="0.25">
      <c r="A114" s="2"/>
      <c r="C114" s="3" t="s">
        <v>103</v>
      </c>
    </row>
    <row r="115" spans="1:3" x14ac:dyDescent="0.25">
      <c r="A115" s="2"/>
      <c r="C115" s="3" t="s">
        <v>114</v>
      </c>
    </row>
    <row r="119" spans="1:3" x14ac:dyDescent="0.25">
      <c r="A119" s="2"/>
    </row>
  </sheetData>
  <mergeCells count="14">
    <mergeCell ref="B84:J84"/>
    <mergeCell ref="B49:N49"/>
    <mergeCell ref="B62:N62"/>
    <mergeCell ref="B36:N36"/>
    <mergeCell ref="C38:E38"/>
    <mergeCell ref="F38:H38"/>
    <mergeCell ref="I38:K38"/>
    <mergeCell ref="L38:N38"/>
    <mergeCell ref="D25:O25"/>
    <mergeCell ref="B10:N10"/>
    <mergeCell ref="D12:F12"/>
    <mergeCell ref="G12:I12"/>
    <mergeCell ref="J12:L12"/>
    <mergeCell ref="M12:O12"/>
  </mergeCells>
  <phoneticPr fontId="1" type="noConversion"/>
  <pageMargins left="0.27" right="0.75" top="0.57999999999999996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43" zoomScale="85" zoomScaleNormal="85" workbookViewId="0">
      <selection activeCell="J3" activeCellId="1" sqref="B3:B92 J3:J92"/>
    </sheetView>
  </sheetViews>
  <sheetFormatPr defaultRowHeight="12.75" x14ac:dyDescent="0.2"/>
  <cols>
    <col min="1" max="1" width="3" bestFit="1" customWidth="1"/>
    <col min="2" max="2" width="9.85546875" bestFit="1" customWidth="1"/>
    <col min="3" max="3" width="11.140625" bestFit="1" customWidth="1"/>
    <col min="4" max="4" width="15.85546875" customWidth="1"/>
    <col min="5" max="5" width="6.7109375" bestFit="1" customWidth="1"/>
    <col min="6" max="6" width="7.140625" bestFit="1" customWidth="1"/>
    <col min="7" max="7" width="6.7109375" bestFit="1" customWidth="1"/>
    <col min="8" max="8" width="7.140625" bestFit="1" customWidth="1"/>
  </cols>
  <sheetData>
    <row r="1" spans="1:11" ht="15" x14ac:dyDescent="0.2">
      <c r="A1" s="232" t="s">
        <v>184</v>
      </c>
      <c r="B1" s="232" t="s">
        <v>6</v>
      </c>
      <c r="C1" s="232" t="s">
        <v>185</v>
      </c>
      <c r="D1" s="232" t="s">
        <v>134</v>
      </c>
      <c r="E1" s="232" t="s">
        <v>135</v>
      </c>
      <c r="F1" s="232" t="s">
        <v>136</v>
      </c>
      <c r="G1" s="232" t="s">
        <v>137</v>
      </c>
      <c r="H1" s="232" t="s">
        <v>138</v>
      </c>
      <c r="I1" s="232" t="s">
        <v>186</v>
      </c>
      <c r="J1" s="232" t="s">
        <v>4</v>
      </c>
      <c r="K1" s="232" t="s">
        <v>7</v>
      </c>
    </row>
    <row r="2" spans="1:11" x14ac:dyDescent="0.2">
      <c r="A2" s="233">
        <v>1</v>
      </c>
      <c r="B2" s="233" t="s">
        <v>187</v>
      </c>
      <c r="C2" s="233" t="s">
        <v>188</v>
      </c>
      <c r="D2" s="234">
        <v>44599.560416666667</v>
      </c>
      <c r="E2" s="233">
        <v>225</v>
      </c>
      <c r="F2" s="233">
        <v>1E-3</v>
      </c>
      <c r="G2" s="233">
        <v>215</v>
      </c>
      <c r="H2" s="233">
        <v>-1E-3</v>
      </c>
      <c r="I2">
        <f>H2-F2</f>
        <v>-2E-3</v>
      </c>
    </row>
    <row r="3" spans="1:11" x14ac:dyDescent="0.2">
      <c r="A3" s="233">
        <v>2</v>
      </c>
      <c r="B3" s="233">
        <v>6011</v>
      </c>
      <c r="C3" s="233" t="s">
        <v>188</v>
      </c>
      <c r="D3" s="234">
        <v>44599.5625</v>
      </c>
      <c r="E3" s="233">
        <v>225</v>
      </c>
      <c r="F3" s="233">
        <v>1.8979999999999999</v>
      </c>
      <c r="G3" s="233">
        <v>215</v>
      </c>
      <c r="H3" s="233">
        <v>4.5679999999999996</v>
      </c>
      <c r="I3">
        <f t="shared" ref="I3:I66" si="0">H3-F3</f>
        <v>2.67</v>
      </c>
      <c r="J3" s="235">
        <f>AVERAGE(I3:I6)</f>
        <v>2.7482500000000001</v>
      </c>
      <c r="K3" s="235">
        <f>STDEV(I3:I6)</f>
        <v>6.5188828286243602E-2</v>
      </c>
    </row>
    <row r="4" spans="1:11" x14ac:dyDescent="0.2">
      <c r="A4" s="233">
        <v>3</v>
      </c>
      <c r="B4" s="233">
        <v>6011</v>
      </c>
      <c r="C4" s="233" t="s">
        <v>188</v>
      </c>
      <c r="D4" s="234">
        <v>44599.5625</v>
      </c>
      <c r="E4" s="233">
        <v>225</v>
      </c>
      <c r="F4" s="233">
        <v>1.8779999999999999</v>
      </c>
      <c r="G4" s="233">
        <v>215</v>
      </c>
      <c r="H4" s="233">
        <v>4.6139999999999999</v>
      </c>
      <c r="I4">
        <f t="shared" si="0"/>
        <v>2.7359999999999998</v>
      </c>
    </row>
    <row r="5" spans="1:11" x14ac:dyDescent="0.2">
      <c r="A5" s="233">
        <v>4</v>
      </c>
      <c r="B5" s="233">
        <v>6011</v>
      </c>
      <c r="C5" s="233" t="s">
        <v>188</v>
      </c>
      <c r="D5" s="234">
        <v>44599.5625</v>
      </c>
      <c r="E5" s="233">
        <v>225</v>
      </c>
      <c r="F5" s="233">
        <v>1.9730000000000001</v>
      </c>
      <c r="G5" s="233">
        <v>215</v>
      </c>
      <c r="H5" s="233">
        <v>4.8010000000000002</v>
      </c>
      <c r="I5">
        <f t="shared" si="0"/>
        <v>2.8280000000000003</v>
      </c>
    </row>
    <row r="6" spans="1:11" x14ac:dyDescent="0.2">
      <c r="A6" s="233">
        <v>5</v>
      </c>
      <c r="B6" s="236">
        <v>6011</v>
      </c>
      <c r="C6" s="236" t="s">
        <v>188</v>
      </c>
      <c r="D6" s="237">
        <v>44599.563194444447</v>
      </c>
      <c r="E6" s="236">
        <v>225</v>
      </c>
      <c r="F6" s="236">
        <v>1.9079999999999999</v>
      </c>
      <c r="G6" s="236">
        <v>215</v>
      </c>
      <c r="H6" s="236">
        <v>4.6669999999999998</v>
      </c>
      <c r="I6" s="238">
        <f t="shared" si="0"/>
        <v>2.7589999999999999</v>
      </c>
      <c r="J6" s="238"/>
      <c r="K6" s="238"/>
    </row>
    <row r="7" spans="1:11" x14ac:dyDescent="0.2">
      <c r="A7" s="233">
        <v>7</v>
      </c>
      <c r="B7" s="233">
        <v>6012</v>
      </c>
      <c r="C7" s="233" t="s">
        <v>188</v>
      </c>
      <c r="D7" s="234">
        <v>44599.563888888886</v>
      </c>
      <c r="E7" s="233">
        <v>225</v>
      </c>
      <c r="F7" s="233">
        <v>2.4220000000000002</v>
      </c>
      <c r="G7" s="233">
        <v>215</v>
      </c>
      <c r="H7" s="233">
        <v>5.8719999999999999</v>
      </c>
      <c r="I7">
        <f t="shared" si="0"/>
        <v>3.4499999999999997</v>
      </c>
      <c r="J7" s="235">
        <f>AVERAGE(I7:I9)</f>
        <v>3.3413333333333335</v>
      </c>
      <c r="K7" s="235">
        <f>STDEV(I7:I9)</f>
        <v>0.10900152904126291</v>
      </c>
    </row>
    <row r="8" spans="1:11" x14ac:dyDescent="0.2">
      <c r="A8" s="233">
        <v>8</v>
      </c>
      <c r="B8" s="233">
        <v>6012</v>
      </c>
      <c r="C8" s="233" t="s">
        <v>188</v>
      </c>
      <c r="D8" s="234">
        <v>44599.563888888886</v>
      </c>
      <c r="E8" s="233">
        <v>225</v>
      </c>
      <c r="F8" s="233">
        <v>2.339</v>
      </c>
      <c r="G8" s="233">
        <v>215</v>
      </c>
      <c r="H8" s="233">
        <v>5.681</v>
      </c>
      <c r="I8">
        <f t="shared" si="0"/>
        <v>3.3420000000000001</v>
      </c>
    </row>
    <row r="9" spans="1:11" x14ac:dyDescent="0.2">
      <c r="A9" s="233">
        <v>9</v>
      </c>
      <c r="B9" s="236">
        <v>6012</v>
      </c>
      <c r="C9" s="236" t="s">
        <v>188</v>
      </c>
      <c r="D9" s="237">
        <v>44599.564583333333</v>
      </c>
      <c r="E9" s="236">
        <v>225</v>
      </c>
      <c r="F9" s="236">
        <v>2.343</v>
      </c>
      <c r="G9" s="236">
        <v>215</v>
      </c>
      <c r="H9" s="236">
        <v>5.5750000000000002</v>
      </c>
      <c r="I9" s="238">
        <f t="shared" si="0"/>
        <v>3.2320000000000002</v>
      </c>
      <c r="J9" s="238"/>
      <c r="K9" s="238"/>
    </row>
    <row r="10" spans="1:11" x14ac:dyDescent="0.2">
      <c r="A10" s="233">
        <v>10</v>
      </c>
      <c r="B10" s="233">
        <v>6014</v>
      </c>
      <c r="C10" s="233" t="s">
        <v>188</v>
      </c>
      <c r="D10" s="234">
        <v>44599.564583333333</v>
      </c>
      <c r="E10" s="233">
        <v>225</v>
      </c>
      <c r="F10" s="233">
        <v>2.173</v>
      </c>
      <c r="G10" s="233">
        <v>215</v>
      </c>
      <c r="H10" s="233">
        <v>5.3810000000000002</v>
      </c>
      <c r="I10">
        <f t="shared" si="0"/>
        <v>3.2080000000000002</v>
      </c>
      <c r="J10" s="235">
        <f t="shared" ref="J10" si="1">AVERAGE(I10:I13)</f>
        <v>3.2480000000000002</v>
      </c>
      <c r="K10" s="235">
        <f t="shared" ref="K10" si="2">STDEV(I10:I13)</f>
        <v>6.3229739838148599E-2</v>
      </c>
    </row>
    <row r="11" spans="1:11" x14ac:dyDescent="0.2">
      <c r="A11" s="233">
        <v>11</v>
      </c>
      <c r="B11" s="233">
        <v>6014</v>
      </c>
      <c r="C11" s="233" t="s">
        <v>188</v>
      </c>
      <c r="D11" s="234">
        <v>44599.564583333333</v>
      </c>
      <c r="E11" s="233">
        <v>225</v>
      </c>
      <c r="F11" s="233">
        <v>2.226</v>
      </c>
      <c r="G11" s="233">
        <v>215</v>
      </c>
      <c r="H11" s="233">
        <v>5.431</v>
      </c>
      <c r="I11">
        <f t="shared" si="0"/>
        <v>3.2050000000000001</v>
      </c>
    </row>
    <row r="12" spans="1:11" x14ac:dyDescent="0.2">
      <c r="A12" s="239">
        <v>12</v>
      </c>
      <c r="B12" s="239">
        <v>6014</v>
      </c>
      <c r="C12" s="239" t="s">
        <v>188</v>
      </c>
      <c r="D12" s="240">
        <v>44599.56527777778</v>
      </c>
      <c r="E12" s="239">
        <v>225</v>
      </c>
      <c r="F12" s="239">
        <v>2.1579999999999999</v>
      </c>
      <c r="G12" s="239">
        <v>215</v>
      </c>
      <c r="H12" s="239">
        <v>5.3970000000000002</v>
      </c>
      <c r="I12" s="241">
        <f t="shared" si="0"/>
        <v>3.2390000000000003</v>
      </c>
    </row>
    <row r="13" spans="1:11" x14ac:dyDescent="0.2">
      <c r="A13" s="236">
        <v>13</v>
      </c>
      <c r="B13" s="236">
        <v>6014</v>
      </c>
      <c r="C13" s="236" t="s">
        <v>188</v>
      </c>
      <c r="D13" s="237">
        <v>44599.56527777778</v>
      </c>
      <c r="E13" s="236">
        <v>225</v>
      </c>
      <c r="F13" s="236">
        <v>2.2440000000000002</v>
      </c>
      <c r="G13" s="236">
        <v>215</v>
      </c>
      <c r="H13" s="236">
        <v>5.5839999999999996</v>
      </c>
      <c r="I13" s="238">
        <f t="shared" si="0"/>
        <v>3.3399999999999994</v>
      </c>
      <c r="J13" s="238"/>
      <c r="K13" s="238"/>
    </row>
    <row r="14" spans="1:11" x14ac:dyDescent="0.2">
      <c r="A14" s="233">
        <v>16</v>
      </c>
      <c r="B14" s="233">
        <v>6016</v>
      </c>
      <c r="C14" s="233" t="s">
        <v>188</v>
      </c>
      <c r="D14" s="234">
        <v>44599.568749999999</v>
      </c>
      <c r="E14" s="233">
        <v>225</v>
      </c>
      <c r="F14" s="233">
        <v>2.698</v>
      </c>
      <c r="G14" s="233">
        <v>215</v>
      </c>
      <c r="H14" s="233">
        <v>6.399</v>
      </c>
      <c r="I14">
        <f t="shared" si="0"/>
        <v>3.7010000000000001</v>
      </c>
      <c r="J14" s="242">
        <f>AVERAGE(I14:I15)</f>
        <v>3.7235</v>
      </c>
      <c r="K14" s="235">
        <f>STDEV(I14:I15)</f>
        <v>3.1819805153394588E-2</v>
      </c>
    </row>
    <row r="15" spans="1:11" x14ac:dyDescent="0.2">
      <c r="A15" s="236">
        <v>17</v>
      </c>
      <c r="B15" s="236">
        <v>6016</v>
      </c>
      <c r="C15" s="236" t="s">
        <v>188</v>
      </c>
      <c r="D15" s="237">
        <v>44599.568749999999</v>
      </c>
      <c r="E15" s="236">
        <v>225</v>
      </c>
      <c r="F15" s="236">
        <v>2.6960000000000002</v>
      </c>
      <c r="G15" s="236">
        <v>215</v>
      </c>
      <c r="H15" s="236">
        <v>6.4420000000000002</v>
      </c>
      <c r="I15" s="238">
        <f t="shared" si="0"/>
        <v>3.746</v>
      </c>
      <c r="J15" s="238"/>
      <c r="K15" s="238"/>
    </row>
    <row r="16" spans="1:11" x14ac:dyDescent="0.2">
      <c r="A16" s="233">
        <v>18</v>
      </c>
      <c r="B16" s="233">
        <v>6022</v>
      </c>
      <c r="C16" s="233" t="s">
        <v>188</v>
      </c>
      <c r="D16" s="234">
        <v>44599.568749999999</v>
      </c>
      <c r="E16" s="233">
        <v>225</v>
      </c>
      <c r="F16" s="233">
        <v>2.339</v>
      </c>
      <c r="G16" s="233">
        <v>215</v>
      </c>
      <c r="H16" s="233">
        <v>5.6239999999999997</v>
      </c>
      <c r="I16">
        <f t="shared" si="0"/>
        <v>3.2849999999999997</v>
      </c>
      <c r="J16" s="235">
        <f t="shared" ref="J16" si="3">AVERAGE(I16:I19)</f>
        <v>3.31325</v>
      </c>
      <c r="K16" s="235">
        <f t="shared" ref="K16" si="4">STDEV(I16:I19)</f>
        <v>6.8099804209214521E-2</v>
      </c>
    </row>
    <row r="17" spans="1:11" x14ac:dyDescent="0.2">
      <c r="A17" s="233">
        <v>19</v>
      </c>
      <c r="B17" s="233">
        <v>6022</v>
      </c>
      <c r="C17" s="233" t="s">
        <v>188</v>
      </c>
      <c r="D17" s="234">
        <v>44599.569444444445</v>
      </c>
      <c r="E17" s="233">
        <v>225</v>
      </c>
      <c r="F17" s="233">
        <v>2.3479999999999999</v>
      </c>
      <c r="G17" s="233">
        <v>215</v>
      </c>
      <c r="H17" s="233">
        <v>5.6189999999999998</v>
      </c>
      <c r="I17">
        <f t="shared" si="0"/>
        <v>3.2709999999999999</v>
      </c>
    </row>
    <row r="18" spans="1:11" x14ac:dyDescent="0.2">
      <c r="A18" s="233">
        <v>20</v>
      </c>
      <c r="B18" s="233">
        <v>6022</v>
      </c>
      <c r="C18" s="233" t="s">
        <v>188</v>
      </c>
      <c r="D18" s="234">
        <v>44599.569444444445</v>
      </c>
      <c r="E18" s="233">
        <v>225</v>
      </c>
      <c r="F18" s="233">
        <v>2.423</v>
      </c>
      <c r="G18" s="233">
        <v>215</v>
      </c>
      <c r="H18" s="233">
        <v>5.8380000000000001</v>
      </c>
      <c r="I18">
        <f t="shared" si="0"/>
        <v>3.415</v>
      </c>
    </row>
    <row r="19" spans="1:11" x14ac:dyDescent="0.2">
      <c r="A19" s="236">
        <v>21</v>
      </c>
      <c r="B19" s="236">
        <v>6022</v>
      </c>
      <c r="C19" s="236" t="s">
        <v>188</v>
      </c>
      <c r="D19" s="237">
        <v>44599.569444444445</v>
      </c>
      <c r="E19" s="236">
        <v>225</v>
      </c>
      <c r="F19" s="236">
        <v>2.3610000000000002</v>
      </c>
      <c r="G19" s="236">
        <v>215</v>
      </c>
      <c r="H19" s="236">
        <v>5.6429999999999998</v>
      </c>
      <c r="I19" s="238">
        <f t="shared" si="0"/>
        <v>3.2819999999999996</v>
      </c>
      <c r="J19" s="238"/>
      <c r="K19" s="238"/>
    </row>
    <row r="20" spans="1:11" x14ac:dyDescent="0.2">
      <c r="A20" s="233">
        <v>22</v>
      </c>
      <c r="B20" s="233">
        <v>6027</v>
      </c>
      <c r="C20" s="233" t="s">
        <v>188</v>
      </c>
      <c r="D20" s="234">
        <v>44599.570138888892</v>
      </c>
      <c r="E20" s="233">
        <v>225</v>
      </c>
      <c r="F20" s="233">
        <v>2.3340000000000001</v>
      </c>
      <c r="G20" s="233">
        <v>215</v>
      </c>
      <c r="H20" s="233">
        <v>5.59</v>
      </c>
      <c r="I20">
        <f t="shared" si="0"/>
        <v>3.2559999999999998</v>
      </c>
      <c r="J20" s="235">
        <f t="shared" ref="J20" si="5">AVERAGE(I20:I23)</f>
        <v>3.2797499999999999</v>
      </c>
      <c r="K20" s="235">
        <f t="shared" ref="K20" si="6">STDEV(I20:I23)</f>
        <v>2.6348624252511138E-2</v>
      </c>
    </row>
    <row r="21" spans="1:11" x14ac:dyDescent="0.2">
      <c r="A21" s="233">
        <v>23</v>
      </c>
      <c r="B21" s="233">
        <v>6027</v>
      </c>
      <c r="C21" s="233" t="s">
        <v>188</v>
      </c>
      <c r="D21" s="234">
        <v>44599.570138888892</v>
      </c>
      <c r="E21" s="233">
        <v>225</v>
      </c>
      <c r="F21" s="233">
        <v>2.339</v>
      </c>
      <c r="G21" s="233">
        <v>215</v>
      </c>
      <c r="H21" s="233">
        <v>5.6340000000000003</v>
      </c>
      <c r="I21">
        <f t="shared" si="0"/>
        <v>3.2950000000000004</v>
      </c>
    </row>
    <row r="22" spans="1:11" x14ac:dyDescent="0.2">
      <c r="A22" s="233">
        <v>24</v>
      </c>
      <c r="B22" s="233">
        <v>6027</v>
      </c>
      <c r="C22" s="233" t="s">
        <v>188</v>
      </c>
      <c r="D22" s="234">
        <v>44599.570833333331</v>
      </c>
      <c r="E22" s="233">
        <v>225</v>
      </c>
      <c r="F22" s="233">
        <v>2.343</v>
      </c>
      <c r="G22" s="233">
        <v>215</v>
      </c>
      <c r="H22" s="233">
        <v>5.6520000000000001</v>
      </c>
      <c r="I22">
        <f t="shared" si="0"/>
        <v>3.3090000000000002</v>
      </c>
    </row>
    <row r="23" spans="1:11" x14ac:dyDescent="0.2">
      <c r="A23" s="236">
        <v>25</v>
      </c>
      <c r="B23" s="236">
        <v>6027</v>
      </c>
      <c r="C23" s="236" t="s">
        <v>188</v>
      </c>
      <c r="D23" s="237">
        <v>44599.570833333331</v>
      </c>
      <c r="E23" s="236">
        <v>225</v>
      </c>
      <c r="F23" s="236">
        <v>2.3650000000000002</v>
      </c>
      <c r="G23" s="236">
        <v>215</v>
      </c>
      <c r="H23" s="236">
        <v>5.6239999999999997</v>
      </c>
      <c r="I23" s="238">
        <f t="shared" si="0"/>
        <v>3.2589999999999995</v>
      </c>
      <c r="J23" s="238"/>
      <c r="K23" s="238"/>
    </row>
    <row r="24" spans="1:11" x14ac:dyDescent="0.2">
      <c r="A24" s="233">
        <v>26</v>
      </c>
      <c r="B24" s="233">
        <v>6029</v>
      </c>
      <c r="C24" s="233" t="s">
        <v>188</v>
      </c>
      <c r="D24" s="234">
        <v>44599.571527777778</v>
      </c>
      <c r="E24" s="233">
        <v>225</v>
      </c>
      <c r="F24" s="233">
        <v>2.4969999999999999</v>
      </c>
      <c r="G24" s="233">
        <v>215</v>
      </c>
      <c r="H24" s="233">
        <v>6.12</v>
      </c>
      <c r="I24">
        <f t="shared" si="0"/>
        <v>3.6230000000000002</v>
      </c>
      <c r="J24" s="235">
        <f t="shared" ref="J24" si="7">AVERAGE(I24:I27)</f>
        <v>3.6505000000000005</v>
      </c>
      <c r="K24" s="235">
        <f t="shared" ref="K24" si="8">STDEV(I24:I27)</f>
        <v>3.880292085225915E-2</v>
      </c>
    </row>
    <row r="25" spans="1:11" x14ac:dyDescent="0.2">
      <c r="A25" s="233">
        <v>27</v>
      </c>
      <c r="B25" s="233">
        <v>6029</v>
      </c>
      <c r="C25" s="233" t="s">
        <v>188</v>
      </c>
      <c r="D25" s="234">
        <v>44599.571527777778</v>
      </c>
      <c r="E25" s="233">
        <v>225</v>
      </c>
      <c r="F25" s="233">
        <v>2.5139999999999998</v>
      </c>
      <c r="G25" s="233">
        <v>215</v>
      </c>
      <c r="H25" s="233">
        <v>6.2220000000000004</v>
      </c>
      <c r="I25">
        <f t="shared" si="0"/>
        <v>3.7080000000000006</v>
      </c>
    </row>
    <row r="26" spans="1:11" x14ac:dyDescent="0.2">
      <c r="A26" s="233">
        <v>28</v>
      </c>
      <c r="B26" s="233">
        <v>6029</v>
      </c>
      <c r="C26" s="233" t="s">
        <v>188</v>
      </c>
      <c r="D26" s="234">
        <v>44599.572222222225</v>
      </c>
      <c r="E26" s="233">
        <v>225</v>
      </c>
      <c r="F26" s="233">
        <v>2.5230000000000001</v>
      </c>
      <c r="G26" s="233">
        <v>215</v>
      </c>
      <c r="H26" s="233">
        <v>6.16</v>
      </c>
      <c r="I26">
        <f t="shared" si="0"/>
        <v>3.637</v>
      </c>
    </row>
    <row r="27" spans="1:11" x14ac:dyDescent="0.2">
      <c r="A27" s="236">
        <v>29</v>
      </c>
      <c r="B27" s="236">
        <v>6029</v>
      </c>
      <c r="C27" s="236" t="s">
        <v>188</v>
      </c>
      <c r="D27" s="237">
        <v>44599.572222222225</v>
      </c>
      <c r="E27" s="236">
        <v>225</v>
      </c>
      <c r="F27" s="236">
        <v>2.496</v>
      </c>
      <c r="G27" s="236">
        <v>215</v>
      </c>
      <c r="H27" s="236">
        <v>6.13</v>
      </c>
      <c r="I27" s="238">
        <f t="shared" si="0"/>
        <v>3.6339999999999999</v>
      </c>
      <c r="J27" s="238"/>
      <c r="K27" s="238"/>
    </row>
    <row r="28" spans="1:11" x14ac:dyDescent="0.2">
      <c r="A28" s="233">
        <v>30</v>
      </c>
      <c r="B28" s="233">
        <v>6031</v>
      </c>
      <c r="C28" s="233" t="s">
        <v>188</v>
      </c>
      <c r="D28" s="234">
        <v>44599.572916666664</v>
      </c>
      <c r="E28" s="233">
        <v>225</v>
      </c>
      <c r="F28" s="233">
        <v>2.6110000000000002</v>
      </c>
      <c r="G28" s="233">
        <v>215</v>
      </c>
      <c r="H28" s="233">
        <v>6.4489999999999998</v>
      </c>
      <c r="I28">
        <f t="shared" si="0"/>
        <v>3.8379999999999996</v>
      </c>
      <c r="J28" s="235">
        <f t="shared" ref="J28" si="9">AVERAGE(I28:I31)</f>
        <v>3.8422499999999999</v>
      </c>
      <c r="K28" s="235">
        <f t="shared" ref="K28" si="10">STDEV(I28:I31)</f>
        <v>9.0016202245299687E-2</v>
      </c>
    </row>
    <row r="29" spans="1:11" x14ac:dyDescent="0.2">
      <c r="A29" s="233">
        <v>31</v>
      </c>
      <c r="B29" s="233">
        <v>6031</v>
      </c>
      <c r="C29" s="233" t="s">
        <v>188</v>
      </c>
      <c r="D29" s="234">
        <v>44599.573611111111</v>
      </c>
      <c r="E29" s="233">
        <v>225</v>
      </c>
      <c r="F29" s="233">
        <v>2.6</v>
      </c>
      <c r="G29" s="233">
        <v>215</v>
      </c>
      <c r="H29" s="233">
        <v>6.3620000000000001</v>
      </c>
      <c r="I29">
        <f t="shared" si="0"/>
        <v>3.762</v>
      </c>
    </row>
    <row r="30" spans="1:11" x14ac:dyDescent="0.2">
      <c r="A30" s="239">
        <v>32</v>
      </c>
      <c r="B30" s="239">
        <v>6031</v>
      </c>
      <c r="C30" s="239" t="s">
        <v>188</v>
      </c>
      <c r="D30" s="240">
        <v>44599.573611111111</v>
      </c>
      <c r="E30" s="239">
        <v>225</v>
      </c>
      <c r="F30" s="239">
        <v>2.6619999999999999</v>
      </c>
      <c r="G30" s="239">
        <v>215</v>
      </c>
      <c r="H30" s="239">
        <v>6.4619999999999997</v>
      </c>
      <c r="I30" s="241">
        <f t="shared" si="0"/>
        <v>3.8</v>
      </c>
    </row>
    <row r="31" spans="1:11" x14ac:dyDescent="0.2">
      <c r="A31" s="236">
        <v>33</v>
      </c>
      <c r="B31" s="236">
        <v>6031</v>
      </c>
      <c r="C31" s="236" t="s">
        <v>188</v>
      </c>
      <c r="D31" s="237">
        <v>44599.573611111111</v>
      </c>
      <c r="E31" s="236">
        <v>225</v>
      </c>
      <c r="F31" s="236">
        <v>2.7210000000000001</v>
      </c>
      <c r="G31" s="236">
        <v>215</v>
      </c>
      <c r="H31" s="236">
        <v>6.69</v>
      </c>
      <c r="I31" s="238">
        <f t="shared" si="0"/>
        <v>3.9690000000000003</v>
      </c>
      <c r="J31" s="238"/>
      <c r="K31" s="238"/>
    </row>
    <row r="32" spans="1:11" x14ac:dyDescent="0.2">
      <c r="A32" s="233">
        <v>34</v>
      </c>
      <c r="B32" s="233">
        <v>6033</v>
      </c>
      <c r="C32" s="233" t="s">
        <v>188</v>
      </c>
      <c r="D32" s="234">
        <v>44599.574305555558</v>
      </c>
      <c r="E32" s="233">
        <v>225</v>
      </c>
      <c r="F32" s="233">
        <v>2.4380000000000002</v>
      </c>
      <c r="G32" s="233">
        <v>215</v>
      </c>
      <c r="H32" s="233">
        <v>6.1379999999999999</v>
      </c>
      <c r="I32">
        <f t="shared" si="0"/>
        <v>3.6999999999999997</v>
      </c>
      <c r="J32" s="235">
        <f>AVERAGE(I32:I34)</f>
        <v>3.6686666666666667</v>
      </c>
      <c r="K32" s="235">
        <f>STDEV(I32:I34)</f>
        <v>5.513921774321185E-2</v>
      </c>
    </row>
    <row r="33" spans="1:11" x14ac:dyDescent="0.2">
      <c r="A33" s="233">
        <v>35</v>
      </c>
      <c r="B33" s="233">
        <v>6033</v>
      </c>
      <c r="C33" s="233" t="s">
        <v>188</v>
      </c>
      <c r="D33" s="234">
        <v>44599.574999999997</v>
      </c>
      <c r="E33" s="233">
        <v>225</v>
      </c>
      <c r="F33" s="233">
        <v>2.5310000000000001</v>
      </c>
      <c r="G33" s="233">
        <v>215</v>
      </c>
      <c r="H33" s="233">
        <v>6.2320000000000002</v>
      </c>
      <c r="I33">
        <f t="shared" si="0"/>
        <v>3.7010000000000001</v>
      </c>
    </row>
    <row r="34" spans="1:11" x14ac:dyDescent="0.2">
      <c r="A34" s="236">
        <v>37</v>
      </c>
      <c r="B34" s="236">
        <v>6033</v>
      </c>
      <c r="C34" s="236" t="s">
        <v>188</v>
      </c>
      <c r="D34" s="237">
        <v>44599.574999999997</v>
      </c>
      <c r="E34" s="236">
        <v>225</v>
      </c>
      <c r="F34" s="236">
        <v>2.4910000000000001</v>
      </c>
      <c r="G34" s="236">
        <v>215</v>
      </c>
      <c r="H34" s="236">
        <v>6.0960000000000001</v>
      </c>
      <c r="I34" s="238">
        <f t="shared" si="0"/>
        <v>3.605</v>
      </c>
      <c r="J34" s="238"/>
      <c r="K34" s="238"/>
    </row>
    <row r="35" spans="1:11" x14ac:dyDescent="0.2">
      <c r="A35" s="233">
        <v>38</v>
      </c>
      <c r="B35" s="233">
        <v>6036</v>
      </c>
      <c r="C35" s="233" t="s">
        <v>188</v>
      </c>
      <c r="D35" s="234">
        <v>44599.575694444444</v>
      </c>
      <c r="E35" s="233">
        <v>225</v>
      </c>
      <c r="F35" s="233">
        <v>2.04</v>
      </c>
      <c r="G35" s="233">
        <v>215</v>
      </c>
      <c r="H35" s="233">
        <v>5.101</v>
      </c>
      <c r="I35">
        <f t="shared" si="0"/>
        <v>3.0609999999999999</v>
      </c>
      <c r="J35" s="235">
        <f t="shared" ref="J35" si="11">AVERAGE(I35:I38)</f>
        <v>2.9842500000000003</v>
      </c>
      <c r="K35" s="235">
        <f t="shared" ref="K35" si="12">STDEV(I35:I38)</f>
        <v>5.9449558450841149E-2</v>
      </c>
    </row>
    <row r="36" spans="1:11" x14ac:dyDescent="0.2">
      <c r="A36" s="233">
        <v>39</v>
      </c>
      <c r="B36" s="233">
        <v>6036</v>
      </c>
      <c r="C36" s="233" t="s">
        <v>188</v>
      </c>
      <c r="D36" s="234">
        <v>44599.576388888891</v>
      </c>
      <c r="E36" s="233">
        <v>225</v>
      </c>
      <c r="F36" s="233">
        <v>2.1440000000000001</v>
      </c>
      <c r="G36" s="233">
        <v>215</v>
      </c>
      <c r="H36" s="233">
        <v>5.1210000000000004</v>
      </c>
      <c r="I36">
        <f t="shared" si="0"/>
        <v>2.9770000000000003</v>
      </c>
    </row>
    <row r="37" spans="1:11" x14ac:dyDescent="0.2">
      <c r="A37" s="239">
        <v>40</v>
      </c>
      <c r="B37" s="239">
        <v>6036</v>
      </c>
      <c r="C37" s="239" t="s">
        <v>188</v>
      </c>
      <c r="D37" s="240">
        <v>44599.576388888891</v>
      </c>
      <c r="E37" s="239">
        <v>225</v>
      </c>
      <c r="F37" s="239">
        <v>2.0179999999999998</v>
      </c>
      <c r="G37" s="239">
        <v>215</v>
      </c>
      <c r="H37" s="239">
        <v>4.9340000000000002</v>
      </c>
      <c r="I37" s="241">
        <f t="shared" si="0"/>
        <v>2.9160000000000004</v>
      </c>
    </row>
    <row r="38" spans="1:11" x14ac:dyDescent="0.2">
      <c r="A38" s="236">
        <v>41</v>
      </c>
      <c r="B38" s="236">
        <v>6036</v>
      </c>
      <c r="C38" s="236" t="s">
        <v>188</v>
      </c>
      <c r="D38" s="237">
        <v>44599.57708333333</v>
      </c>
      <c r="E38" s="236">
        <v>225</v>
      </c>
      <c r="F38" s="236">
        <v>2.0379999999999998</v>
      </c>
      <c r="G38" s="236">
        <v>215</v>
      </c>
      <c r="H38" s="236">
        <v>5.0209999999999999</v>
      </c>
      <c r="I38" s="238">
        <f t="shared" si="0"/>
        <v>2.9830000000000001</v>
      </c>
      <c r="J38" s="238"/>
      <c r="K38" s="238"/>
    </row>
    <row r="39" spans="1:11" x14ac:dyDescent="0.2">
      <c r="A39" s="233">
        <v>42</v>
      </c>
      <c r="B39" s="233">
        <v>6039</v>
      </c>
      <c r="C39" s="233" t="s">
        <v>188</v>
      </c>
      <c r="D39" s="234">
        <v>44599.577777777777</v>
      </c>
      <c r="E39" s="233">
        <v>225</v>
      </c>
      <c r="F39" s="233">
        <v>2.6320000000000001</v>
      </c>
      <c r="G39" s="233">
        <v>215</v>
      </c>
      <c r="H39" s="233">
        <v>6.5949999999999998</v>
      </c>
      <c r="I39">
        <f t="shared" si="0"/>
        <v>3.9629999999999996</v>
      </c>
      <c r="J39" s="235">
        <f t="shared" ref="J39" si="13">AVERAGE(I39:I42)</f>
        <v>3.9814999999999996</v>
      </c>
      <c r="K39" s="235">
        <f t="shared" ref="K39" si="14">STDEV(I39:I42)</f>
        <v>8.5188027327788296E-2</v>
      </c>
    </row>
    <row r="40" spans="1:11" x14ac:dyDescent="0.2">
      <c r="A40" s="233">
        <v>43</v>
      </c>
      <c r="B40" s="233">
        <v>6039</v>
      </c>
      <c r="C40" s="233" t="s">
        <v>188</v>
      </c>
      <c r="D40" s="234">
        <v>44599.577777777777</v>
      </c>
      <c r="E40" s="233">
        <v>225</v>
      </c>
      <c r="F40" s="233">
        <v>2.72</v>
      </c>
      <c r="G40" s="233">
        <v>215</v>
      </c>
      <c r="H40" s="233">
        <v>6.6829999999999998</v>
      </c>
      <c r="I40">
        <f t="shared" si="0"/>
        <v>3.9629999999999996</v>
      </c>
    </row>
    <row r="41" spans="1:11" x14ac:dyDescent="0.2">
      <c r="A41" s="233">
        <v>44</v>
      </c>
      <c r="B41" s="233">
        <v>6039</v>
      </c>
      <c r="C41" s="233" t="s">
        <v>188</v>
      </c>
      <c r="D41" s="234">
        <v>44599.578472222223</v>
      </c>
      <c r="E41" s="233">
        <v>225</v>
      </c>
      <c r="F41" s="233">
        <v>2.7469999999999999</v>
      </c>
      <c r="G41" s="233">
        <v>215</v>
      </c>
      <c r="H41" s="233">
        <v>6.8479999999999999</v>
      </c>
      <c r="I41">
        <f t="shared" si="0"/>
        <v>4.101</v>
      </c>
    </row>
    <row r="42" spans="1:11" x14ac:dyDescent="0.2">
      <c r="A42" s="236">
        <v>45</v>
      </c>
      <c r="B42" s="236">
        <v>6039</v>
      </c>
      <c r="C42" s="236" t="s">
        <v>188</v>
      </c>
      <c r="D42" s="237">
        <v>44599.578472222223</v>
      </c>
      <c r="E42" s="236">
        <v>225</v>
      </c>
      <c r="F42" s="236">
        <v>2.673</v>
      </c>
      <c r="G42" s="236">
        <v>215</v>
      </c>
      <c r="H42" s="236">
        <v>6.5720000000000001</v>
      </c>
      <c r="I42" s="238">
        <f t="shared" si="0"/>
        <v>3.899</v>
      </c>
      <c r="J42" s="238"/>
      <c r="K42" s="238"/>
    </row>
    <row r="43" spans="1:11" x14ac:dyDescent="0.2">
      <c r="A43" s="233">
        <v>46</v>
      </c>
      <c r="B43" s="233">
        <v>6040</v>
      </c>
      <c r="C43" s="233" t="s">
        <v>188</v>
      </c>
      <c r="D43" s="234">
        <v>44599.578472222223</v>
      </c>
      <c r="E43" s="233">
        <v>225</v>
      </c>
      <c r="F43" s="233">
        <v>2.415</v>
      </c>
      <c r="G43" s="233">
        <v>215</v>
      </c>
      <c r="H43" s="233">
        <v>5.8140000000000001</v>
      </c>
      <c r="I43">
        <f t="shared" si="0"/>
        <v>3.399</v>
      </c>
      <c r="J43" s="235">
        <f t="shared" ref="J43" si="15">AVERAGE(I43:I46)</f>
        <v>3.5009999999999999</v>
      </c>
      <c r="K43" s="235">
        <f t="shared" ref="K43" si="16">STDEV(I43:I46)</f>
        <v>7.3157364632687419E-2</v>
      </c>
    </row>
    <row r="44" spans="1:11" x14ac:dyDescent="0.2">
      <c r="A44" s="233">
        <v>47</v>
      </c>
      <c r="B44" s="233">
        <v>6040</v>
      </c>
      <c r="C44" s="233" t="s">
        <v>188</v>
      </c>
      <c r="D44" s="234">
        <v>44599.57916666667</v>
      </c>
      <c r="E44" s="233">
        <v>225</v>
      </c>
      <c r="F44" s="233">
        <v>2.4470000000000001</v>
      </c>
      <c r="G44" s="233">
        <v>215</v>
      </c>
      <c r="H44" s="233">
        <v>6.0039999999999996</v>
      </c>
      <c r="I44">
        <f t="shared" si="0"/>
        <v>3.5569999999999995</v>
      </c>
    </row>
    <row r="45" spans="1:11" x14ac:dyDescent="0.2">
      <c r="A45" s="233">
        <v>48</v>
      </c>
      <c r="B45" s="233">
        <v>6040</v>
      </c>
      <c r="C45" s="233" t="s">
        <v>188</v>
      </c>
      <c r="D45" s="234">
        <v>44599.57916666667</v>
      </c>
      <c r="E45" s="233">
        <v>225</v>
      </c>
      <c r="F45" s="233">
        <v>2.4239999999999999</v>
      </c>
      <c r="G45" s="233">
        <v>215</v>
      </c>
      <c r="H45" s="233">
        <v>5.9210000000000003</v>
      </c>
      <c r="I45">
        <f t="shared" si="0"/>
        <v>3.4970000000000003</v>
      </c>
    </row>
    <row r="46" spans="1:11" x14ac:dyDescent="0.2">
      <c r="A46" s="236">
        <v>49</v>
      </c>
      <c r="B46" s="236">
        <v>6040</v>
      </c>
      <c r="C46" s="236" t="s">
        <v>188</v>
      </c>
      <c r="D46" s="237">
        <v>44599.579861111109</v>
      </c>
      <c r="E46" s="236">
        <v>225</v>
      </c>
      <c r="F46" s="236">
        <v>2.4409999999999998</v>
      </c>
      <c r="G46" s="236">
        <v>215</v>
      </c>
      <c r="H46" s="236">
        <v>5.992</v>
      </c>
      <c r="I46" s="238">
        <f t="shared" si="0"/>
        <v>3.5510000000000002</v>
      </c>
      <c r="J46" s="238"/>
      <c r="K46" s="238"/>
    </row>
    <row r="47" spans="1:11" x14ac:dyDescent="0.2">
      <c r="A47" s="233">
        <v>50</v>
      </c>
      <c r="B47" s="233">
        <v>6041</v>
      </c>
      <c r="C47" s="233" t="s">
        <v>188</v>
      </c>
      <c r="D47" s="234">
        <v>44599.581944444442</v>
      </c>
      <c r="E47" s="233">
        <v>225</v>
      </c>
      <c r="F47" s="233">
        <v>2.2850000000000001</v>
      </c>
      <c r="G47" s="233">
        <v>215</v>
      </c>
      <c r="H47" s="233">
        <v>5.6950000000000003</v>
      </c>
      <c r="I47">
        <f t="shared" si="0"/>
        <v>3.41</v>
      </c>
      <c r="J47" s="235">
        <f>AVERAGE(I47:I50)</f>
        <v>3.4107500000000002</v>
      </c>
      <c r="K47" s="235">
        <f t="shared" ref="K47" si="17">STDEV(I47:I50)</f>
        <v>4.8644115779814569E-2</v>
      </c>
    </row>
    <row r="48" spans="1:11" x14ac:dyDescent="0.2">
      <c r="A48" s="239">
        <v>52</v>
      </c>
      <c r="B48" s="239">
        <v>6041</v>
      </c>
      <c r="C48" s="239" t="s">
        <v>188</v>
      </c>
      <c r="D48" s="240">
        <v>44599.582638888889</v>
      </c>
      <c r="E48" s="239">
        <v>225</v>
      </c>
      <c r="F48" s="239">
        <v>2.2589999999999999</v>
      </c>
      <c r="G48" s="239">
        <v>215</v>
      </c>
      <c r="H48" s="239">
        <v>5.7169999999999996</v>
      </c>
      <c r="I48" s="241">
        <f t="shared" si="0"/>
        <v>3.4579999999999997</v>
      </c>
    </row>
    <row r="49" spans="1:11" x14ac:dyDescent="0.2">
      <c r="A49" s="239">
        <v>53</v>
      </c>
      <c r="B49" s="239">
        <v>6041</v>
      </c>
      <c r="C49" s="239" t="s">
        <v>188</v>
      </c>
      <c r="D49" s="240">
        <v>44599.583333333336</v>
      </c>
      <c r="E49" s="239">
        <v>225</v>
      </c>
      <c r="F49" s="239">
        <v>2.4049999999999998</v>
      </c>
      <c r="G49" s="239">
        <v>215</v>
      </c>
      <c r="H49" s="239">
        <v>5.8360000000000003</v>
      </c>
      <c r="I49" s="241">
        <f t="shared" si="0"/>
        <v>3.4310000000000005</v>
      </c>
    </row>
    <row r="50" spans="1:11" x14ac:dyDescent="0.2">
      <c r="A50" s="236">
        <v>54</v>
      </c>
      <c r="B50" s="236">
        <v>6041</v>
      </c>
      <c r="C50" s="236" t="s">
        <v>188</v>
      </c>
      <c r="D50" s="237">
        <v>44599.583333333336</v>
      </c>
      <c r="E50" s="236">
        <v>225</v>
      </c>
      <c r="F50" s="236">
        <v>2.3340000000000001</v>
      </c>
      <c r="G50" s="236">
        <v>215</v>
      </c>
      <c r="H50" s="236">
        <v>5.6779999999999999</v>
      </c>
      <c r="I50" s="238">
        <f t="shared" si="0"/>
        <v>3.3439999999999999</v>
      </c>
      <c r="J50" s="238"/>
      <c r="K50" s="238"/>
    </row>
    <row r="51" spans="1:11" x14ac:dyDescent="0.2">
      <c r="A51" s="233">
        <v>55</v>
      </c>
      <c r="B51" s="233">
        <v>6042</v>
      </c>
      <c r="C51" s="233" t="s">
        <v>188</v>
      </c>
      <c r="D51" s="234">
        <v>44599.584027777775</v>
      </c>
      <c r="E51" s="233">
        <v>225</v>
      </c>
      <c r="F51" s="233">
        <v>2.2639999999999998</v>
      </c>
      <c r="G51" s="233">
        <v>215</v>
      </c>
      <c r="H51" s="233">
        <v>5.6479999999999997</v>
      </c>
      <c r="I51">
        <f t="shared" si="0"/>
        <v>3.3839999999999999</v>
      </c>
      <c r="J51" s="235">
        <f>AVERAGE(I51:I53)</f>
        <v>3.452666666666667</v>
      </c>
      <c r="K51" s="235">
        <f>STDEV(I51:I53)</f>
        <v>6.8500608269805419E-2</v>
      </c>
    </row>
    <row r="52" spans="1:11" x14ac:dyDescent="0.2">
      <c r="A52" s="239">
        <v>56</v>
      </c>
      <c r="B52" s="239">
        <v>6042</v>
      </c>
      <c r="C52" s="239" t="s">
        <v>188</v>
      </c>
      <c r="D52" s="240">
        <v>44599.584027777775</v>
      </c>
      <c r="E52" s="239">
        <v>225</v>
      </c>
      <c r="F52" s="239">
        <v>2.2970000000000002</v>
      </c>
      <c r="G52" s="239">
        <v>215</v>
      </c>
      <c r="H52" s="239">
        <v>5.75</v>
      </c>
      <c r="I52" s="241">
        <f t="shared" si="0"/>
        <v>3.4529999999999998</v>
      </c>
    </row>
    <row r="53" spans="1:11" x14ac:dyDescent="0.2">
      <c r="A53" s="236">
        <v>58</v>
      </c>
      <c r="B53" s="236">
        <v>6042</v>
      </c>
      <c r="C53" s="236" t="s">
        <v>188</v>
      </c>
      <c r="D53" s="237">
        <v>44599.584722222222</v>
      </c>
      <c r="E53" s="236">
        <v>225</v>
      </c>
      <c r="F53" s="236">
        <v>2.3330000000000002</v>
      </c>
      <c r="G53" s="236">
        <v>215</v>
      </c>
      <c r="H53" s="236">
        <v>5.8540000000000001</v>
      </c>
      <c r="I53" s="238">
        <f t="shared" si="0"/>
        <v>3.5209999999999999</v>
      </c>
      <c r="J53" s="238"/>
      <c r="K53" s="238"/>
    </row>
    <row r="54" spans="1:11" x14ac:dyDescent="0.2">
      <c r="A54" s="233">
        <v>59</v>
      </c>
      <c r="B54" s="233">
        <v>6051</v>
      </c>
      <c r="C54" s="233" t="s">
        <v>188</v>
      </c>
      <c r="D54" s="234">
        <v>44599.585416666669</v>
      </c>
      <c r="E54" s="233">
        <v>225</v>
      </c>
      <c r="F54" s="233">
        <v>2.278</v>
      </c>
      <c r="G54" s="233">
        <v>215</v>
      </c>
      <c r="H54" s="233">
        <v>5.6139999999999999</v>
      </c>
      <c r="I54">
        <f t="shared" si="0"/>
        <v>3.3359999999999999</v>
      </c>
      <c r="J54" s="235">
        <f>AVERAGE(I54:I57)</f>
        <v>3.3430000000000004</v>
      </c>
      <c r="K54" s="235">
        <f>STDEV(I54:I57)</f>
        <v>2.6038433132583038E-2</v>
      </c>
    </row>
    <row r="55" spans="1:11" x14ac:dyDescent="0.2">
      <c r="A55" s="233">
        <v>60</v>
      </c>
      <c r="B55" s="233">
        <v>6051</v>
      </c>
      <c r="C55" s="233" t="s">
        <v>188</v>
      </c>
      <c r="D55" s="234">
        <v>44599.586111111108</v>
      </c>
      <c r="E55" s="233">
        <v>225</v>
      </c>
      <c r="F55" s="233">
        <v>2.2629999999999999</v>
      </c>
      <c r="G55" s="233">
        <v>215</v>
      </c>
      <c r="H55" s="233">
        <v>5.6440000000000001</v>
      </c>
      <c r="I55">
        <f t="shared" si="0"/>
        <v>3.3810000000000002</v>
      </c>
    </row>
    <row r="56" spans="1:11" x14ac:dyDescent="0.2">
      <c r="A56" s="233">
        <v>61</v>
      </c>
      <c r="B56" s="233">
        <v>6051</v>
      </c>
      <c r="C56" s="233" t="s">
        <v>188</v>
      </c>
      <c r="D56" s="234">
        <v>44599.586111111108</v>
      </c>
      <c r="E56" s="233">
        <v>225</v>
      </c>
      <c r="F56" s="233">
        <v>2.2709999999999999</v>
      </c>
      <c r="G56" s="233">
        <v>215</v>
      </c>
      <c r="H56" s="233">
        <v>5.6040000000000001</v>
      </c>
      <c r="I56">
        <f t="shared" si="0"/>
        <v>3.3330000000000002</v>
      </c>
    </row>
    <row r="57" spans="1:11" x14ac:dyDescent="0.2">
      <c r="A57" s="236">
        <v>62</v>
      </c>
      <c r="B57" s="236">
        <v>6051</v>
      </c>
      <c r="C57" s="236" t="s">
        <v>188</v>
      </c>
      <c r="D57" s="237">
        <v>44599.586805555555</v>
      </c>
      <c r="E57" s="236">
        <v>225</v>
      </c>
      <c r="F57" s="236">
        <v>2.2879999999999998</v>
      </c>
      <c r="G57" s="236">
        <v>215</v>
      </c>
      <c r="H57" s="236">
        <v>5.61</v>
      </c>
      <c r="I57" s="238">
        <f t="shared" si="0"/>
        <v>3.3220000000000005</v>
      </c>
      <c r="J57" s="238"/>
      <c r="K57" s="238"/>
    </row>
    <row r="58" spans="1:11" x14ac:dyDescent="0.2">
      <c r="A58" s="233">
        <v>63</v>
      </c>
      <c r="B58" s="233" t="s">
        <v>180</v>
      </c>
      <c r="C58" s="233" t="s">
        <v>188</v>
      </c>
      <c r="D58" s="234">
        <v>44599.587500000001</v>
      </c>
      <c r="E58" s="233">
        <v>225</v>
      </c>
      <c r="F58" s="233">
        <v>3.222</v>
      </c>
      <c r="G58" s="233">
        <v>215</v>
      </c>
      <c r="H58" s="233">
        <v>7.8410000000000002</v>
      </c>
      <c r="I58">
        <f t="shared" si="0"/>
        <v>4.6189999999999998</v>
      </c>
      <c r="J58" s="235">
        <f t="shared" ref="J58" si="18">AVERAGE(I58:I61)</f>
        <v>4.5597500000000002</v>
      </c>
      <c r="K58" s="235">
        <f t="shared" ref="K58" si="19">STDEV(I58:I61)</f>
        <v>0.14635886261742634</v>
      </c>
    </row>
    <row r="59" spans="1:11" x14ac:dyDescent="0.2">
      <c r="A59" s="233">
        <v>64</v>
      </c>
      <c r="B59" s="233" t="s">
        <v>180</v>
      </c>
      <c r="C59" s="233" t="s">
        <v>188</v>
      </c>
      <c r="D59" s="234">
        <v>44599.588194444441</v>
      </c>
      <c r="E59" s="233">
        <v>225</v>
      </c>
      <c r="F59" s="233">
        <v>3.1040000000000001</v>
      </c>
      <c r="G59" s="233">
        <v>215</v>
      </c>
      <c r="H59" s="233">
        <v>7.4580000000000002</v>
      </c>
      <c r="I59">
        <f t="shared" si="0"/>
        <v>4.3540000000000001</v>
      </c>
    </row>
    <row r="60" spans="1:11" x14ac:dyDescent="0.2">
      <c r="A60" s="239">
        <v>65</v>
      </c>
      <c r="B60" s="239" t="s">
        <v>180</v>
      </c>
      <c r="C60" s="239" t="s">
        <v>188</v>
      </c>
      <c r="D60" s="240">
        <v>44599.599305555559</v>
      </c>
      <c r="E60" s="239">
        <v>225</v>
      </c>
      <c r="F60" s="239">
        <v>3.294</v>
      </c>
      <c r="G60" s="239">
        <v>215</v>
      </c>
      <c r="H60" s="239">
        <v>7.9889999999999999</v>
      </c>
      <c r="I60" s="241">
        <f t="shared" si="0"/>
        <v>4.6950000000000003</v>
      </c>
    </row>
    <row r="61" spans="1:11" x14ac:dyDescent="0.2">
      <c r="A61" s="236">
        <v>66</v>
      </c>
      <c r="B61" s="236" t="s">
        <v>180</v>
      </c>
      <c r="C61" s="236" t="s">
        <v>188</v>
      </c>
      <c r="D61" s="237">
        <v>44599.599305555559</v>
      </c>
      <c r="E61" s="236">
        <v>225</v>
      </c>
      <c r="F61" s="236">
        <v>3.26</v>
      </c>
      <c r="G61" s="236">
        <v>215</v>
      </c>
      <c r="H61" s="236">
        <v>7.8310000000000004</v>
      </c>
      <c r="I61" s="238">
        <f t="shared" si="0"/>
        <v>4.5710000000000006</v>
      </c>
      <c r="J61" s="238"/>
      <c r="K61" s="238"/>
    </row>
    <row r="62" spans="1:11" x14ac:dyDescent="0.2">
      <c r="A62" s="233">
        <v>67</v>
      </c>
      <c r="B62" s="233">
        <v>6060</v>
      </c>
      <c r="C62" s="233" t="s">
        <v>188</v>
      </c>
      <c r="D62" s="234">
        <v>44599.6</v>
      </c>
      <c r="E62" s="233">
        <v>225</v>
      </c>
      <c r="F62" s="233">
        <v>2.149</v>
      </c>
      <c r="G62" s="233">
        <v>215</v>
      </c>
      <c r="H62" s="233">
        <v>5.3280000000000003</v>
      </c>
      <c r="I62">
        <f t="shared" si="0"/>
        <v>3.1790000000000003</v>
      </c>
      <c r="J62" s="235">
        <f t="shared" ref="J62" si="20">AVERAGE(I62:I65)</f>
        <v>3.2164999999999999</v>
      </c>
      <c r="K62" s="235">
        <f t="shared" ref="K62" si="21">STDEV(I62:I65)</f>
        <v>5.456800039094941E-2</v>
      </c>
    </row>
    <row r="63" spans="1:11" x14ac:dyDescent="0.2">
      <c r="A63" s="233">
        <v>68</v>
      </c>
      <c r="B63" s="233">
        <v>6060</v>
      </c>
      <c r="C63" s="233" t="s">
        <v>188</v>
      </c>
      <c r="D63" s="234">
        <v>44599.600694444445</v>
      </c>
      <c r="E63" s="233">
        <v>225</v>
      </c>
      <c r="F63" s="233">
        <v>2.2240000000000002</v>
      </c>
      <c r="G63" s="233">
        <v>215</v>
      </c>
      <c r="H63" s="233">
        <v>5.508</v>
      </c>
      <c r="I63">
        <f t="shared" si="0"/>
        <v>3.2839999999999998</v>
      </c>
    </row>
    <row r="64" spans="1:11" x14ac:dyDescent="0.2">
      <c r="A64" s="233">
        <v>69</v>
      </c>
      <c r="B64" s="233">
        <v>6060</v>
      </c>
      <c r="C64" s="233" t="s">
        <v>188</v>
      </c>
      <c r="D64" s="234">
        <v>44599.601388888892</v>
      </c>
      <c r="E64" s="233">
        <v>225</v>
      </c>
      <c r="F64" s="233">
        <v>2.1339999999999999</v>
      </c>
      <c r="G64" s="233">
        <v>215</v>
      </c>
      <c r="H64" s="233">
        <v>5.3</v>
      </c>
      <c r="I64">
        <f t="shared" si="0"/>
        <v>3.1659999999999999</v>
      </c>
    </row>
    <row r="65" spans="1:11" x14ac:dyDescent="0.2">
      <c r="A65" s="236">
        <v>70</v>
      </c>
      <c r="B65" s="236">
        <v>6060</v>
      </c>
      <c r="C65" s="236" t="s">
        <v>188</v>
      </c>
      <c r="D65" s="237">
        <v>44599.601388888892</v>
      </c>
      <c r="E65" s="236">
        <v>225</v>
      </c>
      <c r="F65" s="236">
        <v>2.1760000000000002</v>
      </c>
      <c r="G65" s="236">
        <v>215</v>
      </c>
      <c r="H65" s="236">
        <v>5.4130000000000003</v>
      </c>
      <c r="I65" s="238">
        <f t="shared" si="0"/>
        <v>3.2370000000000001</v>
      </c>
      <c r="J65" s="238"/>
      <c r="K65" s="238"/>
    </row>
    <row r="66" spans="1:11" x14ac:dyDescent="0.2">
      <c r="A66" s="233">
        <v>71</v>
      </c>
      <c r="B66" s="233">
        <v>6061</v>
      </c>
      <c r="C66" s="233" t="s">
        <v>188</v>
      </c>
      <c r="D66" s="234">
        <v>44599.602083333331</v>
      </c>
      <c r="E66" s="233">
        <v>225</v>
      </c>
      <c r="F66" s="233">
        <v>2.246</v>
      </c>
      <c r="G66" s="233">
        <v>215</v>
      </c>
      <c r="H66" s="233">
        <v>5.657</v>
      </c>
      <c r="I66">
        <f t="shared" si="0"/>
        <v>3.411</v>
      </c>
      <c r="J66" s="235">
        <f>AVERAGE(I66:I68)</f>
        <v>3.4706666666666663</v>
      </c>
      <c r="K66" s="235">
        <f>STDEV(I66:I68)</f>
        <v>8.4215992147176538E-2</v>
      </c>
    </row>
    <row r="67" spans="1:11" x14ac:dyDescent="0.2">
      <c r="A67" s="233">
        <v>72</v>
      </c>
      <c r="B67" s="233">
        <v>6061</v>
      </c>
      <c r="C67" s="233" t="s">
        <v>188</v>
      </c>
      <c r="D67" s="234">
        <v>44599.602083333331</v>
      </c>
      <c r="E67" s="233">
        <v>225</v>
      </c>
      <c r="F67" s="233">
        <v>2.3210000000000002</v>
      </c>
      <c r="G67" s="233">
        <v>215</v>
      </c>
      <c r="H67" s="233">
        <v>5.8879999999999999</v>
      </c>
      <c r="I67">
        <f t="shared" ref="I67:I92" si="22">H67-F67</f>
        <v>3.5669999999999997</v>
      </c>
    </row>
    <row r="68" spans="1:11" x14ac:dyDescent="0.2">
      <c r="A68" s="233">
        <v>73</v>
      </c>
      <c r="B68" s="233">
        <v>6061</v>
      </c>
      <c r="C68" s="233" t="s">
        <v>188</v>
      </c>
      <c r="D68" s="234">
        <v>44599.602777777778</v>
      </c>
      <c r="E68" s="233">
        <v>225</v>
      </c>
      <c r="F68" s="233">
        <v>2.2869999999999999</v>
      </c>
      <c r="G68" s="233">
        <v>215</v>
      </c>
      <c r="H68" s="233">
        <v>5.7210000000000001</v>
      </c>
      <c r="I68">
        <f t="shared" si="22"/>
        <v>3.4340000000000002</v>
      </c>
    </row>
    <row r="69" spans="1:11" x14ac:dyDescent="0.2">
      <c r="A69" s="233">
        <v>75</v>
      </c>
      <c r="B69" s="233">
        <v>6071</v>
      </c>
      <c r="C69" s="233" t="s">
        <v>188</v>
      </c>
      <c r="D69" s="234">
        <v>44599.603472222225</v>
      </c>
      <c r="E69" s="233">
        <v>225</v>
      </c>
      <c r="F69" s="233">
        <v>1.948</v>
      </c>
      <c r="G69" s="233">
        <v>215</v>
      </c>
      <c r="H69" s="233">
        <v>4.8550000000000004</v>
      </c>
      <c r="I69">
        <f t="shared" si="22"/>
        <v>2.9070000000000005</v>
      </c>
      <c r="J69" s="235">
        <f t="shared" ref="J69" si="23">AVERAGE(I69:I72)</f>
        <v>2.8302500000000004</v>
      </c>
      <c r="K69" s="235">
        <f t="shared" ref="K69" si="24">STDEV(I69:I72)</f>
        <v>7.2407987588847644E-2</v>
      </c>
    </row>
    <row r="70" spans="1:11" x14ac:dyDescent="0.2">
      <c r="A70" s="233">
        <v>76</v>
      </c>
      <c r="B70" s="233">
        <v>6071</v>
      </c>
      <c r="C70" s="233" t="s">
        <v>188</v>
      </c>
      <c r="D70" s="234">
        <v>44599.603472222225</v>
      </c>
      <c r="E70" s="233">
        <v>225</v>
      </c>
      <c r="F70" s="233">
        <v>1.8320000000000001</v>
      </c>
      <c r="G70" s="233">
        <v>215</v>
      </c>
      <c r="H70" s="233">
        <v>4.6120000000000001</v>
      </c>
      <c r="I70">
        <f t="shared" si="22"/>
        <v>2.7800000000000002</v>
      </c>
    </row>
    <row r="71" spans="1:11" x14ac:dyDescent="0.2">
      <c r="A71" s="233">
        <v>77</v>
      </c>
      <c r="B71" s="233">
        <v>6071</v>
      </c>
      <c r="C71" s="233" t="s">
        <v>188</v>
      </c>
      <c r="D71" s="234">
        <v>44599.604166666664</v>
      </c>
      <c r="E71" s="233">
        <v>225</v>
      </c>
      <c r="F71" s="233">
        <v>1.861</v>
      </c>
      <c r="G71" s="233">
        <v>215</v>
      </c>
      <c r="H71" s="233">
        <v>4.7370000000000001</v>
      </c>
      <c r="I71">
        <f t="shared" si="22"/>
        <v>2.8760000000000003</v>
      </c>
    </row>
    <row r="72" spans="1:11" x14ac:dyDescent="0.2">
      <c r="A72" s="236">
        <v>78</v>
      </c>
      <c r="B72" s="236">
        <v>6071</v>
      </c>
      <c r="C72" s="236" t="s">
        <v>188</v>
      </c>
      <c r="D72" s="237">
        <v>44599.604166666664</v>
      </c>
      <c r="E72" s="236">
        <v>225</v>
      </c>
      <c r="F72" s="236">
        <v>1.8580000000000001</v>
      </c>
      <c r="G72" s="236">
        <v>215</v>
      </c>
      <c r="H72" s="236">
        <v>4.6159999999999997</v>
      </c>
      <c r="I72" s="238">
        <f t="shared" si="22"/>
        <v>2.7579999999999996</v>
      </c>
      <c r="J72" s="238"/>
      <c r="K72" s="238"/>
    </row>
    <row r="73" spans="1:11" x14ac:dyDescent="0.2">
      <c r="A73" s="233">
        <v>79</v>
      </c>
      <c r="B73" s="233">
        <v>6072</v>
      </c>
      <c r="C73" s="233" t="s">
        <v>188</v>
      </c>
      <c r="D73" s="234">
        <v>44599.604861111111</v>
      </c>
      <c r="E73" s="233">
        <v>225</v>
      </c>
      <c r="F73" s="233">
        <v>2.0870000000000002</v>
      </c>
      <c r="G73" s="233">
        <v>215</v>
      </c>
      <c r="H73" s="233">
        <v>5.3250000000000002</v>
      </c>
      <c r="I73">
        <f t="shared" si="22"/>
        <v>3.238</v>
      </c>
      <c r="J73" s="235">
        <f t="shared" ref="J73" si="25">AVERAGE(I73:I76)</f>
        <v>3.1595</v>
      </c>
      <c r="K73" s="235">
        <f t="shared" ref="K73" si="26">STDEV(I73:I76)</f>
        <v>5.3569269797773829E-2</v>
      </c>
    </row>
    <row r="74" spans="1:11" x14ac:dyDescent="0.2">
      <c r="A74" s="233">
        <v>80</v>
      </c>
      <c r="B74" s="233">
        <v>6072</v>
      </c>
      <c r="C74" s="233" t="s">
        <v>188</v>
      </c>
      <c r="D74" s="234">
        <v>44599.605555555558</v>
      </c>
      <c r="E74" s="233">
        <v>225</v>
      </c>
      <c r="F74" s="233">
        <v>1.9770000000000001</v>
      </c>
      <c r="G74" s="233">
        <v>215</v>
      </c>
      <c r="H74" s="233">
        <v>5.1109999999999998</v>
      </c>
      <c r="I74">
        <f t="shared" si="22"/>
        <v>3.1339999999999995</v>
      </c>
    </row>
    <row r="75" spans="1:11" x14ac:dyDescent="0.2">
      <c r="A75" s="233">
        <v>81</v>
      </c>
      <c r="B75" s="233">
        <v>6072</v>
      </c>
      <c r="C75" s="233" t="s">
        <v>188</v>
      </c>
      <c r="D75" s="234">
        <v>44599.606249999997</v>
      </c>
      <c r="E75" s="233">
        <v>225</v>
      </c>
      <c r="F75" s="233">
        <v>1.9990000000000001</v>
      </c>
      <c r="G75" s="233">
        <v>215</v>
      </c>
      <c r="H75" s="233">
        <v>5.1459999999999999</v>
      </c>
      <c r="I75">
        <f t="shared" si="22"/>
        <v>3.1469999999999998</v>
      </c>
    </row>
    <row r="76" spans="1:11" x14ac:dyDescent="0.2">
      <c r="A76" s="236">
        <v>82</v>
      </c>
      <c r="B76" s="236">
        <v>6072</v>
      </c>
      <c r="C76" s="236" t="s">
        <v>188</v>
      </c>
      <c r="D76" s="237">
        <v>44599.606249999997</v>
      </c>
      <c r="E76" s="236">
        <v>225</v>
      </c>
      <c r="F76" s="236">
        <v>2.0049999999999999</v>
      </c>
      <c r="G76" s="236">
        <v>215</v>
      </c>
      <c r="H76" s="236">
        <v>5.1239999999999997</v>
      </c>
      <c r="I76" s="238">
        <f t="shared" si="22"/>
        <v>3.1189999999999998</v>
      </c>
      <c r="J76" s="238"/>
      <c r="K76" s="238"/>
    </row>
    <row r="77" spans="1:11" x14ac:dyDescent="0.2">
      <c r="A77" s="233">
        <v>83</v>
      </c>
      <c r="B77" s="233">
        <v>6074</v>
      </c>
      <c r="C77" s="233" t="s">
        <v>188</v>
      </c>
      <c r="D77" s="234">
        <v>44599.606944444444</v>
      </c>
      <c r="E77" s="233">
        <v>225</v>
      </c>
      <c r="F77" s="233">
        <v>1.9550000000000001</v>
      </c>
      <c r="G77" s="233">
        <v>215</v>
      </c>
      <c r="H77" s="233">
        <v>4.9470000000000001</v>
      </c>
      <c r="I77">
        <f t="shared" si="22"/>
        <v>2.992</v>
      </c>
      <c r="J77" s="235">
        <f t="shared" ref="J77" si="27">AVERAGE(I77:I80)</f>
        <v>2.9737499999999999</v>
      </c>
      <c r="K77" s="235">
        <f t="shared" ref="K77" si="28">STDEV(I77:I80)</f>
        <v>3.0368569278120334E-2</v>
      </c>
    </row>
    <row r="78" spans="1:11" x14ac:dyDescent="0.2">
      <c r="A78" s="233">
        <v>84</v>
      </c>
      <c r="B78" s="233">
        <v>6074</v>
      </c>
      <c r="C78" s="233" t="s">
        <v>188</v>
      </c>
      <c r="D78" s="234">
        <v>44599.606944444444</v>
      </c>
      <c r="E78" s="233">
        <v>225</v>
      </c>
      <c r="F78" s="233">
        <v>1.9410000000000001</v>
      </c>
      <c r="G78" s="233">
        <v>215</v>
      </c>
      <c r="H78" s="233">
        <v>4.8879999999999999</v>
      </c>
      <c r="I78">
        <f t="shared" si="22"/>
        <v>2.9470000000000001</v>
      </c>
    </row>
    <row r="79" spans="1:11" x14ac:dyDescent="0.2">
      <c r="A79" s="239">
        <v>85</v>
      </c>
      <c r="B79" s="239">
        <v>6074</v>
      </c>
      <c r="C79" s="239" t="s">
        <v>188</v>
      </c>
      <c r="D79" s="240">
        <v>44599.607638888891</v>
      </c>
      <c r="E79" s="239">
        <v>225</v>
      </c>
      <c r="F79" s="239">
        <v>1.913</v>
      </c>
      <c r="G79" s="239">
        <v>215</v>
      </c>
      <c r="H79" s="239">
        <v>4.92</v>
      </c>
      <c r="I79" s="241">
        <f t="shared" si="22"/>
        <v>3.0069999999999997</v>
      </c>
    </row>
    <row r="80" spans="1:11" x14ac:dyDescent="0.2">
      <c r="A80" s="236">
        <v>86</v>
      </c>
      <c r="B80" s="236">
        <v>6074</v>
      </c>
      <c r="C80" s="236" t="s">
        <v>188</v>
      </c>
      <c r="D80" s="237">
        <v>44599.607638888891</v>
      </c>
      <c r="E80" s="236">
        <v>225</v>
      </c>
      <c r="F80" s="236">
        <v>1.8879999999999999</v>
      </c>
      <c r="G80" s="236">
        <v>215</v>
      </c>
      <c r="H80" s="236">
        <v>4.8369999999999997</v>
      </c>
      <c r="I80" s="238">
        <f t="shared" si="22"/>
        <v>2.9489999999999998</v>
      </c>
      <c r="J80" s="238"/>
      <c r="K80" s="238"/>
    </row>
    <row r="81" spans="1:11" x14ac:dyDescent="0.2">
      <c r="A81" s="233">
        <v>87</v>
      </c>
      <c r="B81" s="233">
        <v>6079</v>
      </c>
      <c r="C81" s="233" t="s">
        <v>188</v>
      </c>
      <c r="D81" s="234">
        <v>44599.60833333333</v>
      </c>
      <c r="E81" s="233">
        <v>225</v>
      </c>
      <c r="F81" s="233">
        <v>2.0510000000000002</v>
      </c>
      <c r="G81" s="233">
        <v>215</v>
      </c>
      <c r="H81" s="233">
        <v>5.2359999999999998</v>
      </c>
      <c r="I81">
        <f t="shared" si="22"/>
        <v>3.1849999999999996</v>
      </c>
      <c r="J81" s="235">
        <f>AVERAGE(I81:I83)</f>
        <v>3.2336666666666667</v>
      </c>
      <c r="K81" s="235">
        <f>STDEV(I81:I83)</f>
        <v>7.1696117979520566E-2</v>
      </c>
    </row>
    <row r="82" spans="1:11" x14ac:dyDescent="0.2">
      <c r="A82" s="233">
        <v>89</v>
      </c>
      <c r="B82" s="233">
        <v>6079</v>
      </c>
      <c r="C82" s="233" t="s">
        <v>188</v>
      </c>
      <c r="D82" s="234">
        <v>44599.609027777777</v>
      </c>
      <c r="E82" s="233">
        <v>225</v>
      </c>
      <c r="F82" s="233">
        <v>2.1070000000000002</v>
      </c>
      <c r="G82" s="233">
        <v>215</v>
      </c>
      <c r="H82" s="233">
        <v>5.423</v>
      </c>
      <c r="I82">
        <f t="shared" si="22"/>
        <v>3.3159999999999998</v>
      </c>
    </row>
    <row r="83" spans="1:11" x14ac:dyDescent="0.2">
      <c r="A83" s="236">
        <v>90</v>
      </c>
      <c r="B83" s="236">
        <v>6079</v>
      </c>
      <c r="C83" s="236" t="s">
        <v>188</v>
      </c>
      <c r="D83" s="237">
        <v>44599.609027777777</v>
      </c>
      <c r="E83" s="236">
        <v>225</v>
      </c>
      <c r="F83" s="236">
        <v>2.0609999999999999</v>
      </c>
      <c r="G83" s="236">
        <v>215</v>
      </c>
      <c r="H83" s="236">
        <v>5.2610000000000001</v>
      </c>
      <c r="I83" s="238">
        <f t="shared" si="22"/>
        <v>3.2</v>
      </c>
      <c r="J83" s="238"/>
      <c r="K83" s="238"/>
    </row>
    <row r="84" spans="1:11" x14ac:dyDescent="0.2">
      <c r="A84" s="233">
        <v>91</v>
      </c>
      <c r="B84" s="233">
        <v>6086</v>
      </c>
      <c r="C84" s="233" t="s">
        <v>188</v>
      </c>
      <c r="D84" s="234">
        <v>44599.609722222223</v>
      </c>
      <c r="E84" s="233">
        <v>225</v>
      </c>
      <c r="F84" s="233">
        <v>1.8380000000000001</v>
      </c>
      <c r="G84" s="233">
        <v>215</v>
      </c>
      <c r="H84" s="233">
        <v>4.5709999999999997</v>
      </c>
      <c r="I84">
        <f t="shared" si="22"/>
        <v>2.7329999999999997</v>
      </c>
      <c r="J84" s="235">
        <f>AVERAGE(I84:I88)</f>
        <v>2.7681999999999993</v>
      </c>
      <c r="K84" s="235">
        <f>STDEV(I84:I88)</f>
        <v>5.8443990281294197E-2</v>
      </c>
    </row>
    <row r="85" spans="1:11" x14ac:dyDescent="0.2">
      <c r="A85" s="233">
        <v>92</v>
      </c>
      <c r="B85" s="233">
        <v>6086</v>
      </c>
      <c r="C85" s="233" t="s">
        <v>188</v>
      </c>
      <c r="D85" s="234">
        <v>44599.609722222223</v>
      </c>
      <c r="E85" s="233">
        <v>225</v>
      </c>
      <c r="F85" s="233">
        <v>1.8049999999999999</v>
      </c>
      <c r="G85" s="233">
        <v>215</v>
      </c>
      <c r="H85" s="233">
        <v>4.6079999999999997</v>
      </c>
      <c r="I85">
        <f t="shared" si="22"/>
        <v>2.8029999999999999</v>
      </c>
    </row>
    <row r="86" spans="1:11" x14ac:dyDescent="0.2">
      <c r="A86" s="233">
        <v>93</v>
      </c>
      <c r="B86" s="233">
        <v>6086</v>
      </c>
      <c r="C86" s="233" t="s">
        <v>188</v>
      </c>
      <c r="D86" s="234">
        <v>44599.61041666667</v>
      </c>
      <c r="E86" s="233">
        <v>225</v>
      </c>
      <c r="F86" s="233">
        <v>1.8220000000000001</v>
      </c>
      <c r="G86" s="233">
        <v>215</v>
      </c>
      <c r="H86" s="233">
        <v>4.649</v>
      </c>
      <c r="I86">
        <f t="shared" si="22"/>
        <v>2.827</v>
      </c>
    </row>
    <row r="87" spans="1:11" x14ac:dyDescent="0.2">
      <c r="A87" s="233">
        <v>94</v>
      </c>
      <c r="B87" s="233">
        <v>6086</v>
      </c>
      <c r="C87" s="233" t="s">
        <v>188</v>
      </c>
      <c r="D87" s="234">
        <v>44599.611111111109</v>
      </c>
      <c r="E87" s="233">
        <v>225</v>
      </c>
      <c r="F87" s="233">
        <v>1.794</v>
      </c>
      <c r="G87" s="233">
        <v>215</v>
      </c>
      <c r="H87" s="233">
        <v>4.4779999999999998</v>
      </c>
      <c r="I87">
        <f t="shared" si="22"/>
        <v>2.6839999999999997</v>
      </c>
      <c r="J87" s="241"/>
      <c r="K87" s="241"/>
    </row>
    <row r="88" spans="1:11" x14ac:dyDescent="0.2">
      <c r="A88" s="236">
        <v>95</v>
      </c>
      <c r="B88" s="236">
        <v>6086</v>
      </c>
      <c r="C88" s="236" t="s">
        <v>188</v>
      </c>
      <c r="D88" s="237">
        <v>44599.611111111109</v>
      </c>
      <c r="E88" s="236">
        <v>225</v>
      </c>
      <c r="F88" s="236">
        <v>1.8520000000000001</v>
      </c>
      <c r="G88" s="236">
        <v>215</v>
      </c>
      <c r="H88" s="236">
        <v>4.6459999999999999</v>
      </c>
      <c r="I88" s="238">
        <f t="shared" si="22"/>
        <v>2.7939999999999996</v>
      </c>
      <c r="J88" s="243"/>
      <c r="K88" s="243"/>
    </row>
    <row r="89" spans="1:11" x14ac:dyDescent="0.2">
      <c r="A89" s="233">
        <v>96</v>
      </c>
      <c r="B89" s="233">
        <v>6088</v>
      </c>
      <c r="C89" s="233" t="s">
        <v>188</v>
      </c>
      <c r="D89" s="234">
        <v>44599.611805555556</v>
      </c>
      <c r="E89" s="233">
        <v>225</v>
      </c>
      <c r="F89" s="233">
        <v>2.3130000000000002</v>
      </c>
      <c r="G89" s="233">
        <v>215</v>
      </c>
      <c r="H89" s="233">
        <v>5.681</v>
      </c>
      <c r="I89">
        <f t="shared" si="22"/>
        <v>3.3679999999999999</v>
      </c>
      <c r="J89" s="235">
        <f t="shared" ref="J89" si="29">AVERAGE(I89:I92)</f>
        <v>3.3454999999999999</v>
      </c>
      <c r="K89" s="235">
        <f t="shared" ref="K89" si="30">STDEV(I89:I92)</f>
        <v>8.4532045205748266E-2</v>
      </c>
    </row>
    <row r="90" spans="1:11" x14ac:dyDescent="0.2">
      <c r="A90" s="233">
        <v>97</v>
      </c>
      <c r="B90" s="233">
        <v>6088</v>
      </c>
      <c r="C90" s="233" t="s">
        <v>188</v>
      </c>
      <c r="D90" s="234">
        <v>44599.611805555556</v>
      </c>
      <c r="E90" s="233">
        <v>225</v>
      </c>
      <c r="F90" s="233">
        <v>2.339</v>
      </c>
      <c r="G90" s="233">
        <v>215</v>
      </c>
      <c r="H90" s="233">
        <v>5.5609999999999999</v>
      </c>
      <c r="I90">
        <f t="shared" si="22"/>
        <v>3.222</v>
      </c>
    </row>
    <row r="91" spans="1:11" x14ac:dyDescent="0.2">
      <c r="A91" s="239">
        <v>98</v>
      </c>
      <c r="B91" s="239">
        <v>6088</v>
      </c>
      <c r="C91" s="239" t="s">
        <v>188</v>
      </c>
      <c r="D91" s="240">
        <v>44599.612500000003</v>
      </c>
      <c r="E91" s="239">
        <v>225</v>
      </c>
      <c r="F91" s="239">
        <v>2.3650000000000002</v>
      </c>
      <c r="G91" s="239">
        <v>215</v>
      </c>
      <c r="H91" s="239">
        <v>5.7439999999999998</v>
      </c>
      <c r="I91" s="241">
        <f t="shared" si="22"/>
        <v>3.3789999999999996</v>
      </c>
    </row>
    <row r="92" spans="1:11" x14ac:dyDescent="0.2">
      <c r="A92" s="236">
        <v>99</v>
      </c>
      <c r="B92" s="236">
        <v>6088</v>
      </c>
      <c r="C92" s="236" t="s">
        <v>188</v>
      </c>
      <c r="D92" s="237">
        <v>44599.612500000003</v>
      </c>
      <c r="E92" s="236">
        <v>225</v>
      </c>
      <c r="F92" s="236">
        <v>2.3719999999999999</v>
      </c>
      <c r="G92" s="236">
        <v>215</v>
      </c>
      <c r="H92" s="236">
        <v>5.7850000000000001</v>
      </c>
      <c r="I92" s="238">
        <f t="shared" si="22"/>
        <v>3.4130000000000003</v>
      </c>
      <c r="J92" s="238"/>
      <c r="K92" s="238"/>
    </row>
    <row r="93" spans="1:11" x14ac:dyDescent="0.2">
      <c r="J93" s="241"/>
      <c r="K93" s="241"/>
    </row>
  </sheetData>
  <phoneticPr fontId="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0784D78-260D-4BA9-A15F-461BF9BB25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9233F8-AC2D-4B7C-8628-F6C8AB44A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322675-4e6c-4dcb-b08b-f40420b09916"/>
    <ds:schemaRef ds:uri="df38bbad-0bb0-41a7-b78f-084b382b3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63789A-F55D-4DA5-B927-D4D472A3EFDD}">
  <ds:schemaRefs>
    <ds:schemaRef ds:uri="http://schemas.openxmlformats.org/package/2006/metadata/core-properties"/>
    <ds:schemaRef ds:uri="http://purl.org/dc/dcmitype/"/>
    <ds:schemaRef ds:uri="e9322675-4e6c-4dcb-b08b-f40420b09916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sharepoint/v3"/>
    <ds:schemaRef ds:uri="http://purl.org/dc/terms/"/>
    <ds:schemaRef ds:uri="http://schemas.microsoft.com/office/infopath/2007/PartnerControls"/>
    <ds:schemaRef ds:uri="df38bbad-0bb0-41a7-b78f-084b382b3af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RI, nD</vt:lpstr>
      <vt:lpstr>BG, Plate 1</vt:lpstr>
      <vt:lpstr>FAN, Plate 1</vt:lpstr>
      <vt:lpstr>SP, %</vt:lpstr>
      <vt:lpstr>'FAN, Plate 1'!Print_Area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balance-122</dc:creator>
  <cp:lastModifiedBy>Walling Lab</cp:lastModifiedBy>
  <cp:lastPrinted>2011-12-16T21:22:50Z</cp:lastPrinted>
  <dcterms:created xsi:type="dcterms:W3CDTF">2010-06-16T16:03:09Z</dcterms:created>
  <dcterms:modified xsi:type="dcterms:W3CDTF">2022-03-08T16:03:55Z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109200</vt:r8>
  </property>
</Properties>
</file>