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BG, Plate 2" sheetId="15" r:id="rId4"/>
    <sheet name="FAN, Plate 1" sheetId="6" r:id="rId5"/>
    <sheet name="FAN, Plate 2" sheetId="16" r:id="rId6"/>
    <sheet name="FAN, Plate 3" sheetId="18" r:id="rId7"/>
    <sheet name="SP, %" sheetId="8" r:id="rId8"/>
  </sheets>
  <definedNames>
    <definedName name="_xlnm.Print_Area" localSheetId="0">Data!$I$40:$S$56</definedName>
    <definedName name="_xlnm.Print_Area" localSheetId="4">'FAN, Plate 1'!$A$1:$T$96</definedName>
  </definedNames>
  <calcPr calcId="162913"/>
</workbook>
</file>

<file path=xl/calcChain.xml><?xml version="1.0" encoding="utf-8"?>
<calcChain xmlns="http://schemas.openxmlformats.org/spreadsheetml/2006/main">
  <c r="I99" i="8" l="1"/>
  <c r="K98" i="8"/>
  <c r="J98" i="8"/>
  <c r="I98" i="8"/>
  <c r="I97" i="8"/>
  <c r="I96" i="8"/>
  <c r="K96" i="8" s="1"/>
  <c r="I95" i="8"/>
  <c r="I94" i="8"/>
  <c r="J94" i="8" s="1"/>
  <c r="I93" i="8"/>
  <c r="K92" i="8"/>
  <c r="J92" i="8"/>
  <c r="I92" i="8"/>
  <c r="I91" i="8"/>
  <c r="I90" i="8"/>
  <c r="J90" i="8" s="1"/>
  <c r="I89" i="8"/>
  <c r="I88" i="8"/>
  <c r="K88" i="8" s="1"/>
  <c r="I87" i="8"/>
  <c r="K86" i="8"/>
  <c r="J86" i="8"/>
  <c r="I86" i="8"/>
  <c r="I85" i="8"/>
  <c r="I84" i="8"/>
  <c r="J84" i="8" s="1"/>
  <c r="I83" i="8"/>
  <c r="I82" i="8"/>
  <c r="K82" i="8" s="1"/>
  <c r="I81" i="8"/>
  <c r="K80" i="8"/>
  <c r="J80" i="8"/>
  <c r="I80" i="8"/>
  <c r="I79" i="8"/>
  <c r="I78" i="8"/>
  <c r="K78" i="8" s="1"/>
  <c r="I77" i="8"/>
  <c r="I76" i="8"/>
  <c r="K76" i="8" s="1"/>
  <c r="I75" i="8"/>
  <c r="K74" i="8"/>
  <c r="J74" i="8"/>
  <c r="I74" i="8"/>
  <c r="I73" i="8"/>
  <c r="I72" i="8"/>
  <c r="K72" i="8" s="1"/>
  <c r="I71" i="8"/>
  <c r="I70" i="8"/>
  <c r="K70" i="8" s="1"/>
  <c r="I69" i="8"/>
  <c r="K68" i="8"/>
  <c r="J68" i="8"/>
  <c r="I68" i="8"/>
  <c r="I67" i="8"/>
  <c r="I66" i="8"/>
  <c r="K66" i="8" s="1"/>
  <c r="I65" i="8"/>
  <c r="I64" i="8"/>
  <c r="J64" i="8" s="1"/>
  <c r="I63" i="8"/>
  <c r="K62" i="8"/>
  <c r="J62" i="8"/>
  <c r="I62" i="8"/>
  <c r="I61" i="8"/>
  <c r="I60" i="8"/>
  <c r="J60" i="8" s="1"/>
  <c r="I59" i="8"/>
  <c r="I58" i="8"/>
  <c r="K58" i="8" s="1"/>
  <c r="I57" i="8"/>
  <c r="K56" i="8"/>
  <c r="J56" i="8"/>
  <c r="I56" i="8"/>
  <c r="I55" i="8"/>
  <c r="I54" i="8"/>
  <c r="K54" i="8" s="1"/>
  <c r="J58" i="8" l="1"/>
  <c r="J82" i="8"/>
  <c r="K94" i="8"/>
  <c r="J76" i="8"/>
  <c r="J54" i="8"/>
  <c r="J66" i="8"/>
  <c r="J72" i="8"/>
  <c r="J78" i="8"/>
  <c r="J96" i="8"/>
  <c r="K60" i="8"/>
  <c r="K84" i="8"/>
  <c r="K90" i="8"/>
  <c r="K64" i="8"/>
  <c r="J70" i="8"/>
  <c r="J88" i="8"/>
  <c r="I51" i="8" l="1"/>
  <c r="J50" i="8"/>
  <c r="I50" i="8"/>
  <c r="K50" i="8" s="1"/>
  <c r="I49" i="8"/>
  <c r="K48" i="8"/>
  <c r="I48" i="8"/>
  <c r="J48" i="8" s="1"/>
  <c r="I47" i="8"/>
  <c r="I46" i="8"/>
  <c r="K46" i="8" s="1"/>
  <c r="I45" i="8"/>
  <c r="J44" i="8"/>
  <c r="I44" i="8"/>
  <c r="K44" i="8" s="1"/>
  <c r="I43" i="8"/>
  <c r="K42" i="8"/>
  <c r="I42" i="8"/>
  <c r="J42" i="8" s="1"/>
  <c r="I41" i="8"/>
  <c r="I40" i="8"/>
  <c r="K40" i="8" s="1"/>
  <c r="I39" i="8"/>
  <c r="J38" i="8"/>
  <c r="I38" i="8"/>
  <c r="K38" i="8" s="1"/>
  <c r="I37" i="8"/>
  <c r="K36" i="8"/>
  <c r="I36" i="8"/>
  <c r="J36" i="8" s="1"/>
  <c r="I35" i="8"/>
  <c r="I34" i="8"/>
  <c r="K34" i="8" s="1"/>
  <c r="I33" i="8"/>
  <c r="J32" i="8"/>
  <c r="I32" i="8"/>
  <c r="K32" i="8" s="1"/>
  <c r="I31" i="8"/>
  <c r="K30" i="8"/>
  <c r="I30" i="8"/>
  <c r="J30" i="8" s="1"/>
  <c r="I29" i="8"/>
  <c r="I28" i="8"/>
  <c r="K28" i="8" s="1"/>
  <c r="I27" i="8"/>
  <c r="J26" i="8"/>
  <c r="I26" i="8"/>
  <c r="K26" i="8" s="1"/>
  <c r="I25" i="8"/>
  <c r="K24" i="8"/>
  <c r="I24" i="8"/>
  <c r="J24" i="8" s="1"/>
  <c r="I23" i="8"/>
  <c r="I22" i="8"/>
  <c r="K22" i="8" s="1"/>
  <c r="I21" i="8"/>
  <c r="J20" i="8"/>
  <c r="I20" i="8"/>
  <c r="K20" i="8" s="1"/>
  <c r="I19" i="8"/>
  <c r="K18" i="8"/>
  <c r="I18" i="8"/>
  <c r="J18" i="8" s="1"/>
  <c r="I17" i="8"/>
  <c r="I16" i="8"/>
  <c r="K16" i="8" s="1"/>
  <c r="I15" i="8"/>
  <c r="J14" i="8"/>
  <c r="I14" i="8"/>
  <c r="K14" i="8" s="1"/>
  <c r="I13" i="8"/>
  <c r="K12" i="8"/>
  <c r="I12" i="8"/>
  <c r="J12" i="8" s="1"/>
  <c r="I11" i="8"/>
  <c r="I10" i="8"/>
  <c r="K10" i="8" s="1"/>
  <c r="I9" i="8"/>
  <c r="J8" i="8"/>
  <c r="I8" i="8"/>
  <c r="K8" i="8" s="1"/>
  <c r="I7" i="8"/>
  <c r="K6" i="8"/>
  <c r="I6" i="8"/>
  <c r="J6" i="8" s="1"/>
  <c r="I5" i="8"/>
  <c r="I4" i="8"/>
  <c r="K4" i="8" s="1"/>
  <c r="I3" i="8"/>
  <c r="J2" i="8"/>
  <c r="I2" i="8"/>
  <c r="K2" i="8" s="1"/>
  <c r="J4" i="8" l="1"/>
  <c r="J16" i="8"/>
  <c r="J22" i="8"/>
  <c r="J28" i="8"/>
  <c r="J34" i="8"/>
  <c r="J40" i="8"/>
  <c r="J46" i="8"/>
  <c r="J10" i="8"/>
  <c r="E87" i="16" l="1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86" i="16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89" i="15"/>
  <c r="M45" i="6" l="1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6" i="6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89" i="3"/>
  <c r="E86" i="18" l="1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F25" i="4"/>
  <c r="M25" i="4" s="1"/>
  <c r="E26" i="4"/>
  <c r="L26" i="4" s="1"/>
  <c r="F26" i="4"/>
  <c r="E27" i="4"/>
  <c r="L27" i="4" s="1"/>
  <c r="F27" i="4"/>
  <c r="E28" i="4"/>
  <c r="F28" i="4"/>
  <c r="M28" i="4" s="1"/>
  <c r="E29" i="4"/>
  <c r="G29" i="4" s="1"/>
  <c r="F29" i="4"/>
  <c r="M29" i="4" s="1"/>
  <c r="E30" i="4"/>
  <c r="L30" i="4" s="1"/>
  <c r="F30" i="4"/>
  <c r="M30" i="4" s="1"/>
  <c r="E31" i="4"/>
  <c r="L31" i="4" s="1"/>
  <c r="F31" i="4"/>
  <c r="M31" i="4" s="1"/>
  <c r="E32" i="4"/>
  <c r="F32" i="4"/>
  <c r="E33" i="4"/>
  <c r="L33" i="4" s="1"/>
  <c r="F33" i="4"/>
  <c r="M33" i="4" s="1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F38" i="4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F42" i="4"/>
  <c r="M42" i="4" s="1"/>
  <c r="E43" i="4"/>
  <c r="G43" i="4" s="1"/>
  <c r="F43" i="4"/>
  <c r="E44" i="4"/>
  <c r="F44" i="4"/>
  <c r="M44" i="4" s="1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G50" i="4" s="1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F56" i="4"/>
  <c r="M56" i="4" s="1"/>
  <c r="E57" i="4"/>
  <c r="L57" i="4" s="1"/>
  <c r="F57" i="4"/>
  <c r="M57" i="4" s="1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F63" i="4"/>
  <c r="M63" i="4" s="1"/>
  <c r="E64" i="4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L89" i="4"/>
  <c r="M89" i="4"/>
  <c r="L92" i="4"/>
  <c r="L93" i="4"/>
  <c r="L95" i="4"/>
  <c r="M95" i="4"/>
  <c r="L96" i="4"/>
  <c r="L107" i="4"/>
  <c r="G20" i="4"/>
  <c r="H20" i="4"/>
  <c r="G26" i="4"/>
  <c r="H26" i="4"/>
  <c r="G32" i="4"/>
  <c r="H32" i="4"/>
  <c r="G38" i="4"/>
  <c r="G44" i="4"/>
  <c r="H44" i="4"/>
  <c r="G56" i="4"/>
  <c r="H56" i="4"/>
  <c r="H62" i="4"/>
  <c r="L20" i="4"/>
  <c r="M26" i="4"/>
  <c r="L32" i="4"/>
  <c r="M32" i="4"/>
  <c r="L38" i="4"/>
  <c r="M38" i="4"/>
  <c r="O38" i="4" s="1"/>
  <c r="M43" i="4"/>
  <c r="L44" i="4"/>
  <c r="L50" i="4"/>
  <c r="L56" i="4"/>
  <c r="L62" i="4"/>
  <c r="L63" i="4"/>
  <c r="L64" i="4"/>
  <c r="L66" i="4"/>
  <c r="M66" i="4"/>
  <c r="L67" i="4"/>
  <c r="M67" i="4"/>
  <c r="N67" i="4" s="1"/>
  <c r="O67" i="4"/>
  <c r="L68" i="4"/>
  <c r="M68" i="4"/>
  <c r="N68" i="4" s="1"/>
  <c r="L69" i="4"/>
  <c r="N69" i="4" s="1"/>
  <c r="M69" i="4"/>
  <c r="L70" i="4"/>
  <c r="M72" i="4"/>
  <c r="L73" i="4"/>
  <c r="L74" i="4"/>
  <c r="O74" i="4" s="1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O86" i="4" s="1"/>
  <c r="L87" i="4"/>
  <c r="M87" i="4"/>
  <c r="L88" i="4"/>
  <c r="M90" i="4"/>
  <c r="L91" i="4"/>
  <c r="M92" i="4"/>
  <c r="M93" i="4"/>
  <c r="M96" i="4"/>
  <c r="L97" i="4"/>
  <c r="M97" i="4"/>
  <c r="O97" i="4"/>
  <c r="L98" i="4"/>
  <c r="N98" i="4" s="1"/>
  <c r="M98" i="4"/>
  <c r="L99" i="4"/>
  <c r="M99" i="4"/>
  <c r="L100" i="4"/>
  <c r="O100" i="4" s="1"/>
  <c r="M100" i="4"/>
  <c r="N100" i="4" s="1"/>
  <c r="M101" i="4"/>
  <c r="L102" i="4"/>
  <c r="M102" i="4"/>
  <c r="L103" i="4"/>
  <c r="M103" i="4"/>
  <c r="N103" i="4" s="1"/>
  <c r="O103" i="4"/>
  <c r="L104" i="4"/>
  <c r="M104" i="4"/>
  <c r="O104" i="4"/>
  <c r="L105" i="4"/>
  <c r="M105" i="4"/>
  <c r="L106" i="4"/>
  <c r="N106" i="4" s="1"/>
  <c r="M106" i="4"/>
  <c r="O106" i="4" s="1"/>
  <c r="M107" i="4"/>
  <c r="L108" i="4"/>
  <c r="M108" i="4"/>
  <c r="L109" i="4"/>
  <c r="M109" i="4"/>
  <c r="L110" i="4"/>
  <c r="M110" i="4"/>
  <c r="N110" i="4" s="1"/>
  <c r="O110" i="4"/>
  <c r="L111" i="4"/>
  <c r="M111" i="4"/>
  <c r="L112" i="4"/>
  <c r="N112" i="4" s="1"/>
  <c r="M112" i="4"/>
  <c r="F17" i="4"/>
  <c r="G17" i="4" s="1"/>
  <c r="E17" i="4"/>
  <c r="L17" i="4" s="1"/>
  <c r="H54" i="4" l="1"/>
  <c r="M50" i="4"/>
  <c r="O50" i="4" s="1"/>
  <c r="G42" i="4"/>
  <c r="G33" i="4"/>
  <c r="O32" i="4"/>
  <c r="N32" i="4"/>
  <c r="G25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N52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0" i="4"/>
  <c r="N104" i="4"/>
  <c r="N87" i="4"/>
  <c r="O112" i="4"/>
  <c r="N97" i="4"/>
  <c r="N80" i="4"/>
  <c r="N109" i="4"/>
  <c r="N105" i="4"/>
  <c r="M94" i="4"/>
  <c r="O92" i="4"/>
  <c r="M91" i="4"/>
  <c r="N91" i="4" s="1"/>
  <c r="M88" i="4"/>
  <c r="O88" i="4" s="1"/>
  <c r="N88" i="4"/>
  <c r="O85" i="4"/>
  <c r="O82" i="4"/>
  <c r="M81" i="4"/>
  <c r="N81" i="4" s="1"/>
  <c r="M79" i="4"/>
  <c r="O79" i="4" s="1"/>
  <c r="N76" i="4"/>
  <c r="N73" i="4"/>
  <c r="N70" i="4"/>
  <c r="O68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L94" i="4"/>
  <c r="N92" i="4"/>
  <c r="L90" i="4"/>
  <c r="O90" i="4" s="1"/>
  <c r="N86" i="4"/>
  <c r="N85" i="4"/>
  <c r="N82" i="4"/>
  <c r="L78" i="4"/>
  <c r="O78" i="4" s="1"/>
  <c r="O76" i="4"/>
  <c r="N74" i="4"/>
  <c r="L72" i="4"/>
  <c r="O70" i="4"/>
  <c r="N64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O46" i="4" s="1"/>
  <c r="N46" i="4"/>
  <c r="H46" i="4"/>
  <c r="G45" i="4"/>
  <c r="N43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95" i="4"/>
  <c r="O95" i="4"/>
  <c r="N71" i="4"/>
  <c r="O71" i="4"/>
  <c r="N59" i="4"/>
  <c r="O59" i="4"/>
  <c r="O107" i="4"/>
  <c r="N107" i="4"/>
  <c r="O89" i="4"/>
  <c r="N89" i="4"/>
  <c r="N41" i="4"/>
  <c r="O41" i="4"/>
  <c r="N77" i="4"/>
  <c r="O77" i="4"/>
  <c r="N23" i="4"/>
  <c r="O23" i="4"/>
  <c r="H59" i="4"/>
  <c r="H53" i="4"/>
  <c r="H47" i="4"/>
  <c r="H41" i="4"/>
  <c r="H35" i="4"/>
  <c r="H29" i="4"/>
  <c r="H23" i="4"/>
  <c r="N108" i="4"/>
  <c r="L101" i="4"/>
  <c r="N90" i="4"/>
  <c r="L83" i="4"/>
  <c r="N72" i="4"/>
  <c r="L65" i="4"/>
  <c r="N54" i="4"/>
  <c r="L47" i="4"/>
  <c r="L29" i="4"/>
  <c r="N18" i="4"/>
  <c r="G59" i="4"/>
  <c r="G53" i="4"/>
  <c r="G41" i="4"/>
  <c r="G35" i="4"/>
  <c r="G23" i="4"/>
  <c r="O28" i="4"/>
  <c r="N93" i="4"/>
  <c r="N75" i="4"/>
  <c r="N57" i="4"/>
  <c r="N39" i="4"/>
  <c r="N21" i="4"/>
  <c r="N96" i="4"/>
  <c r="N78" i="4"/>
  <c r="N99" i="4"/>
  <c r="N63" i="4"/>
  <c r="N45" i="4"/>
  <c r="N111" i="4"/>
  <c r="O109" i="4"/>
  <c r="O91" i="4"/>
  <c r="O73" i="4"/>
  <c r="O62" i="4"/>
  <c r="O44" i="4"/>
  <c r="O37" i="4"/>
  <c r="O26" i="4"/>
  <c r="O19" i="4"/>
  <c r="O98" i="4"/>
  <c r="O80" i="4"/>
  <c r="N102" i="4"/>
  <c r="N84" i="4"/>
  <c r="N66" i="4"/>
  <c r="N30" i="4"/>
  <c r="O111" i="4"/>
  <c r="O108" i="4"/>
  <c r="O105" i="4"/>
  <c r="O102" i="4"/>
  <c r="O99" i="4"/>
  <c r="O96" i="4"/>
  <c r="O93" i="4"/>
  <c r="O87" i="4"/>
  <c r="O84" i="4"/>
  <c r="O75" i="4"/>
  <c r="O72" i="4"/>
  <c r="O69" i="4"/>
  <c r="O66" i="4"/>
  <c r="O63" i="4"/>
  <c r="O57" i="4"/>
  <c r="O54" i="4"/>
  <c r="O45" i="4"/>
  <c r="O39" i="4"/>
  <c r="O36" i="4"/>
  <c r="O33" i="4"/>
  <c r="O30" i="4"/>
  <c r="O21" i="4"/>
  <c r="O1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N61" i="4" l="1"/>
  <c r="G53" i="2" s="1"/>
  <c r="N25" i="4"/>
  <c r="G17" i="2" s="1"/>
  <c r="O42" i="4"/>
  <c r="O51" i="4"/>
  <c r="O27" i="4"/>
  <c r="N79" i="4"/>
  <c r="O81" i="4"/>
  <c r="O94" i="4"/>
  <c r="N94" i="4"/>
  <c r="O60" i="4"/>
  <c r="O58" i="4"/>
  <c r="N58" i="4"/>
  <c r="G50" i="2" s="1"/>
  <c r="O55" i="4"/>
  <c r="N49" i="4"/>
  <c r="G41" i="2" s="1"/>
  <c r="N48" i="4"/>
  <c r="G40" i="2" s="1"/>
  <c r="O34" i="4"/>
  <c r="O24" i="4"/>
  <c r="N22" i="4"/>
  <c r="G14" i="2" s="1"/>
  <c r="O22" i="4"/>
  <c r="N47" i="4"/>
  <c r="G39" i="2" s="1"/>
  <c r="O47" i="4"/>
  <c r="N65" i="4"/>
  <c r="O65" i="4"/>
  <c r="N29" i="4"/>
  <c r="G21" i="2" s="1"/>
  <c r="O29" i="4"/>
  <c r="N83" i="4"/>
  <c r="O83" i="4"/>
  <c r="O101" i="4"/>
  <c r="N101" i="4"/>
  <c r="G42" i="2"/>
  <c r="G43" i="2"/>
  <c r="G44" i="2"/>
  <c r="G45" i="2"/>
  <c r="G46" i="2"/>
  <c r="G47" i="2"/>
  <c r="G48" i="2"/>
  <c r="G49" i="2"/>
  <c r="G51" i="2"/>
  <c r="G52" i="2"/>
  <c r="G54" i="2"/>
  <c r="G10" i="2"/>
  <c r="G11" i="2"/>
  <c r="G12" i="2"/>
  <c r="G13" i="2"/>
  <c r="G15" i="2"/>
  <c r="G16" i="2"/>
  <c r="G18" i="2"/>
  <c r="G19" i="2"/>
  <c r="G20" i="2"/>
  <c r="G22" i="2"/>
  <c r="G23" i="2"/>
  <c r="G24" i="2"/>
  <c r="G25" i="2"/>
  <c r="G26" i="2"/>
  <c r="G27" i="2"/>
  <c r="G28" i="2"/>
  <c r="G29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O20" i="16"/>
  <c r="N20" i="16"/>
  <c r="L20" i="16"/>
  <c r="K20" i="16"/>
  <c r="I20" i="16"/>
  <c r="H20" i="16"/>
  <c r="O19" i="16"/>
  <c r="N19" i="16"/>
  <c r="L19" i="16"/>
  <c r="K19" i="16"/>
  <c r="I19" i="16"/>
  <c r="H19" i="16"/>
  <c r="O18" i="16"/>
  <c r="N18" i="16"/>
  <c r="L18" i="16"/>
  <c r="K18" i="16"/>
  <c r="I18" i="16"/>
  <c r="H18" i="16"/>
  <c r="O17" i="16"/>
  <c r="N17" i="16"/>
  <c r="L17" i="16"/>
  <c r="K17" i="16"/>
  <c r="I17" i="16"/>
  <c r="H17" i="16"/>
  <c r="O16" i="16"/>
  <c r="N16" i="16"/>
  <c r="L16" i="16"/>
  <c r="K16" i="16"/>
  <c r="I16" i="16"/>
  <c r="H16" i="16"/>
  <c r="O15" i="16"/>
  <c r="N15" i="16"/>
  <c r="L15" i="16"/>
  <c r="K15" i="16"/>
  <c r="I15" i="16"/>
  <c r="H15" i="16"/>
  <c r="O14" i="16"/>
  <c r="N14" i="16"/>
  <c r="L14" i="16"/>
  <c r="K14" i="16"/>
  <c r="I14" i="16"/>
  <c r="H14" i="16"/>
  <c r="O13" i="16"/>
  <c r="N13" i="16"/>
  <c r="L13" i="16"/>
  <c r="K13" i="16"/>
  <c r="I13" i="16"/>
  <c r="H13" i="16"/>
  <c r="O20" i="18"/>
  <c r="N20" i="18"/>
  <c r="L20" i="18"/>
  <c r="K20" i="18"/>
  <c r="I20" i="18"/>
  <c r="H20" i="18"/>
  <c r="O19" i="18"/>
  <c r="N19" i="18"/>
  <c r="L19" i="18"/>
  <c r="K19" i="18"/>
  <c r="I19" i="18"/>
  <c r="H19" i="18"/>
  <c r="O18" i="18"/>
  <c r="N18" i="18"/>
  <c r="L18" i="18"/>
  <c r="K18" i="18"/>
  <c r="I18" i="18"/>
  <c r="H18" i="18"/>
  <c r="O17" i="18"/>
  <c r="N17" i="18"/>
  <c r="L17" i="18"/>
  <c r="K17" i="18"/>
  <c r="I17" i="18"/>
  <c r="H17" i="18"/>
  <c r="O16" i="18"/>
  <c r="N16" i="18"/>
  <c r="L16" i="18"/>
  <c r="K16" i="18"/>
  <c r="I16" i="18"/>
  <c r="H16" i="18"/>
  <c r="O15" i="18"/>
  <c r="N15" i="18"/>
  <c r="L15" i="18"/>
  <c r="K15" i="18"/>
  <c r="I15" i="18"/>
  <c r="H15" i="18"/>
  <c r="O14" i="18"/>
  <c r="N14" i="18"/>
  <c r="L14" i="18"/>
  <c r="K14" i="18"/>
  <c r="I14" i="18"/>
  <c r="H14" i="18"/>
  <c r="O13" i="18"/>
  <c r="N13" i="18"/>
  <c r="L13" i="18"/>
  <c r="K13" i="18"/>
  <c r="I13" i="18"/>
  <c r="H13" i="18"/>
  <c r="G95" i="18"/>
  <c r="G92" i="18"/>
  <c r="G91" i="18"/>
  <c r="C86" i="18"/>
  <c r="G60" i="18"/>
  <c r="G93" i="18" s="1"/>
  <c r="J59" i="18"/>
  <c r="G100" i="18" s="1"/>
  <c r="G59" i="18"/>
  <c r="F59" i="18"/>
  <c r="G58" i="18"/>
  <c r="F58" i="18"/>
  <c r="M57" i="18"/>
  <c r="G106" i="18" s="1"/>
  <c r="J57" i="18"/>
  <c r="G98" i="18" s="1"/>
  <c r="G57" i="18"/>
  <c r="G90" i="18" s="1"/>
  <c r="G56" i="18"/>
  <c r="G89" i="18" s="1"/>
  <c r="M55" i="18"/>
  <c r="G104" i="18" s="1"/>
  <c r="J54" i="18"/>
  <c r="G54" i="18"/>
  <c r="G87" i="18" s="1"/>
  <c r="F54" i="18"/>
  <c r="L53" i="18"/>
  <c r="D53" i="18"/>
  <c r="N47" i="18"/>
  <c r="M47" i="18"/>
  <c r="M60" i="18" s="1"/>
  <c r="G109" i="18" s="1"/>
  <c r="L47" i="18"/>
  <c r="L60" i="18" s="1"/>
  <c r="K47" i="18"/>
  <c r="J47" i="18"/>
  <c r="J60" i="18" s="1"/>
  <c r="G101" i="18" s="1"/>
  <c r="I47" i="18"/>
  <c r="I60" i="18" s="1"/>
  <c r="H47" i="18"/>
  <c r="G47" i="18"/>
  <c r="F47" i="18"/>
  <c r="F60" i="18" s="1"/>
  <c r="N46" i="18"/>
  <c r="M46" i="18"/>
  <c r="L46" i="18"/>
  <c r="L59" i="18" s="1"/>
  <c r="K46" i="18"/>
  <c r="J46" i="18"/>
  <c r="I46" i="18"/>
  <c r="I59" i="18" s="1"/>
  <c r="H46" i="18"/>
  <c r="G46" i="18"/>
  <c r="F46" i="18"/>
  <c r="N45" i="18"/>
  <c r="M45" i="18"/>
  <c r="M58" i="18" s="1"/>
  <c r="G107" i="18" s="1"/>
  <c r="L45" i="18"/>
  <c r="L58" i="18" s="1"/>
  <c r="K45" i="18"/>
  <c r="J45" i="18"/>
  <c r="J58" i="18" s="1"/>
  <c r="G99" i="18" s="1"/>
  <c r="I45" i="18"/>
  <c r="I58" i="18" s="1"/>
  <c r="H45" i="18"/>
  <c r="G45" i="18"/>
  <c r="F45" i="18"/>
  <c r="N44" i="18"/>
  <c r="M44" i="18"/>
  <c r="L44" i="18"/>
  <c r="L57" i="18" s="1"/>
  <c r="K44" i="18"/>
  <c r="J44" i="18"/>
  <c r="I44" i="18"/>
  <c r="I57" i="18" s="1"/>
  <c r="H44" i="18"/>
  <c r="G44" i="18"/>
  <c r="F44" i="18"/>
  <c r="F57" i="18" s="1"/>
  <c r="E44" i="18"/>
  <c r="D44" i="18"/>
  <c r="D57" i="18" s="1"/>
  <c r="C90" i="18" s="1"/>
  <c r="N43" i="18"/>
  <c r="M43" i="18"/>
  <c r="M56" i="18" s="1"/>
  <c r="G105" i="18" s="1"/>
  <c r="L43" i="18"/>
  <c r="L56" i="18" s="1"/>
  <c r="K43" i="18"/>
  <c r="J43" i="18"/>
  <c r="J56" i="18" s="1"/>
  <c r="G97" i="18" s="1"/>
  <c r="I43" i="18"/>
  <c r="I56" i="18" s="1"/>
  <c r="H43" i="18"/>
  <c r="G43" i="18"/>
  <c r="F43" i="18"/>
  <c r="F56" i="18" s="1"/>
  <c r="E43" i="18"/>
  <c r="D43" i="18"/>
  <c r="D56" i="18" s="1"/>
  <c r="C89" i="18" s="1"/>
  <c r="N42" i="18"/>
  <c r="M42" i="18"/>
  <c r="L42" i="18"/>
  <c r="L55" i="18" s="1"/>
  <c r="K42" i="18"/>
  <c r="J42" i="18"/>
  <c r="J55" i="18" s="1"/>
  <c r="G96" i="18" s="1"/>
  <c r="I42" i="18"/>
  <c r="I55" i="18" s="1"/>
  <c r="H42" i="18"/>
  <c r="G42" i="18"/>
  <c r="G55" i="18" s="1"/>
  <c r="G88" i="18" s="1"/>
  <c r="F42" i="18"/>
  <c r="F55" i="18" s="1"/>
  <c r="E42" i="18"/>
  <c r="D42" i="18"/>
  <c r="D55" i="18" s="1"/>
  <c r="C88" i="18" s="1"/>
  <c r="N41" i="18"/>
  <c r="M41" i="18"/>
  <c r="M54" i="18" s="1"/>
  <c r="G103" i="18" s="1"/>
  <c r="L41" i="18"/>
  <c r="L54" i="18" s="1"/>
  <c r="K41" i="18"/>
  <c r="J41" i="18"/>
  <c r="I41" i="18"/>
  <c r="I54" i="18" s="1"/>
  <c r="H41" i="18"/>
  <c r="G41" i="18"/>
  <c r="F41" i="18"/>
  <c r="E41" i="18"/>
  <c r="D41" i="18"/>
  <c r="D54" i="18" s="1"/>
  <c r="C87" i="18" s="1"/>
  <c r="N40" i="18"/>
  <c r="M40" i="18"/>
  <c r="M53" i="18" s="1"/>
  <c r="G102" i="18" s="1"/>
  <c r="L40" i="18"/>
  <c r="K40" i="18"/>
  <c r="J40" i="18"/>
  <c r="J53" i="18" s="1"/>
  <c r="G94" i="18" s="1"/>
  <c r="I40" i="18"/>
  <c r="I53" i="18" s="1"/>
  <c r="H40" i="18"/>
  <c r="G40" i="18"/>
  <c r="G53" i="18" s="1"/>
  <c r="G86" i="18" s="1"/>
  <c r="F40" i="18"/>
  <c r="F53" i="18" s="1"/>
  <c r="E40" i="18"/>
  <c r="D40" i="18"/>
  <c r="M59" i="18" s="1"/>
  <c r="G108" i="18" s="1"/>
  <c r="N47" i="16" l="1"/>
  <c r="M47" i="16"/>
  <c r="L47" i="16"/>
  <c r="L60" i="16" s="1"/>
  <c r="K47" i="16"/>
  <c r="J47" i="16"/>
  <c r="I47" i="16"/>
  <c r="I60" i="16" s="1"/>
  <c r="H47" i="16"/>
  <c r="G47" i="16"/>
  <c r="F47" i="16"/>
  <c r="F60" i="16" s="1"/>
  <c r="N46" i="16"/>
  <c r="M46" i="16"/>
  <c r="M59" i="16" s="1"/>
  <c r="G108" i="16" s="1"/>
  <c r="L46" i="16"/>
  <c r="L59" i="16" s="1"/>
  <c r="K46" i="16"/>
  <c r="J46" i="16"/>
  <c r="I46" i="16"/>
  <c r="I59" i="16" s="1"/>
  <c r="H46" i="16"/>
  <c r="G46" i="16"/>
  <c r="F46" i="16"/>
  <c r="F59" i="16" s="1"/>
  <c r="N45" i="16"/>
  <c r="M45" i="16"/>
  <c r="L45" i="16"/>
  <c r="L58" i="16" s="1"/>
  <c r="K45" i="16"/>
  <c r="J45" i="16"/>
  <c r="I45" i="16"/>
  <c r="I58" i="16" s="1"/>
  <c r="H45" i="16"/>
  <c r="G45" i="16"/>
  <c r="G58" i="16" s="1"/>
  <c r="G91" i="16" s="1"/>
  <c r="F45" i="16"/>
  <c r="F58" i="16" s="1"/>
  <c r="N44" i="16"/>
  <c r="M44" i="16"/>
  <c r="L44" i="16"/>
  <c r="L57" i="16" s="1"/>
  <c r="K44" i="16"/>
  <c r="J44" i="16"/>
  <c r="I44" i="16"/>
  <c r="I57" i="16" s="1"/>
  <c r="H44" i="16"/>
  <c r="G44" i="16"/>
  <c r="F44" i="16"/>
  <c r="F57" i="16" s="1"/>
  <c r="E44" i="16"/>
  <c r="D44" i="16"/>
  <c r="N43" i="16"/>
  <c r="M43" i="16"/>
  <c r="M56" i="16" s="1"/>
  <c r="G105" i="16" s="1"/>
  <c r="I52" i="2" s="1"/>
  <c r="L43" i="16"/>
  <c r="L56" i="16" s="1"/>
  <c r="K43" i="16"/>
  <c r="J43" i="16"/>
  <c r="J56" i="16" s="1"/>
  <c r="G97" i="16" s="1"/>
  <c r="I44" i="2" s="1"/>
  <c r="I43" i="16"/>
  <c r="I56" i="16" s="1"/>
  <c r="H43" i="16"/>
  <c r="G43" i="16"/>
  <c r="F43" i="16"/>
  <c r="F56" i="16" s="1"/>
  <c r="E43" i="16"/>
  <c r="D43" i="16"/>
  <c r="D56" i="16" s="1"/>
  <c r="C89" i="16" s="1"/>
  <c r="N42" i="16"/>
  <c r="M42" i="16"/>
  <c r="L42" i="16"/>
  <c r="L55" i="16" s="1"/>
  <c r="K42" i="16"/>
  <c r="J42" i="16"/>
  <c r="I42" i="16"/>
  <c r="I55" i="16" s="1"/>
  <c r="H42" i="16"/>
  <c r="G42" i="16"/>
  <c r="F42" i="16"/>
  <c r="F55" i="16" s="1"/>
  <c r="E42" i="16"/>
  <c r="D42" i="16"/>
  <c r="N41" i="16"/>
  <c r="M41" i="16"/>
  <c r="M54" i="16" s="1"/>
  <c r="G103" i="16" s="1"/>
  <c r="I50" i="2" s="1"/>
  <c r="L41" i="16"/>
  <c r="L54" i="16" s="1"/>
  <c r="K41" i="16"/>
  <c r="J41" i="16"/>
  <c r="I41" i="16"/>
  <c r="I54" i="16" s="1"/>
  <c r="H41" i="16"/>
  <c r="G41" i="16"/>
  <c r="F41" i="16"/>
  <c r="F54" i="16" s="1"/>
  <c r="E41" i="16"/>
  <c r="D41" i="16"/>
  <c r="N40" i="16"/>
  <c r="M40" i="16"/>
  <c r="M53" i="16" s="1"/>
  <c r="G102" i="16" s="1"/>
  <c r="I49" i="2" s="1"/>
  <c r="L40" i="16"/>
  <c r="L53" i="16" s="1"/>
  <c r="K40" i="16"/>
  <c r="J40" i="16"/>
  <c r="J53" i="16" s="1"/>
  <c r="G94" i="16" s="1"/>
  <c r="I41" i="2" s="1"/>
  <c r="I40" i="16"/>
  <c r="I53" i="16" s="1"/>
  <c r="H40" i="16"/>
  <c r="G40" i="16"/>
  <c r="F40" i="16"/>
  <c r="F53" i="16" s="1"/>
  <c r="E40" i="16"/>
  <c r="D40" i="16"/>
  <c r="N50" i="15"/>
  <c r="M50" i="15"/>
  <c r="L50" i="15"/>
  <c r="L63" i="15" s="1"/>
  <c r="K50" i="15"/>
  <c r="J50" i="15"/>
  <c r="I50" i="15"/>
  <c r="I63" i="15" s="1"/>
  <c r="H50" i="15"/>
  <c r="G50" i="15"/>
  <c r="F50" i="15"/>
  <c r="F63" i="15" s="1"/>
  <c r="N49" i="15"/>
  <c r="M49" i="15"/>
  <c r="L49" i="15"/>
  <c r="L62" i="15" s="1"/>
  <c r="K49" i="15"/>
  <c r="J49" i="15"/>
  <c r="I49" i="15"/>
  <c r="I62" i="15" s="1"/>
  <c r="H49" i="15"/>
  <c r="G49" i="15"/>
  <c r="F49" i="15"/>
  <c r="F62" i="15" s="1"/>
  <c r="N48" i="15"/>
  <c r="M48" i="15"/>
  <c r="L48" i="15"/>
  <c r="L61" i="15" s="1"/>
  <c r="K48" i="15"/>
  <c r="J48" i="15"/>
  <c r="I48" i="15"/>
  <c r="I61" i="15" s="1"/>
  <c r="H48" i="15"/>
  <c r="G48" i="15"/>
  <c r="F48" i="15"/>
  <c r="F61" i="15" s="1"/>
  <c r="N47" i="15"/>
  <c r="M47" i="15"/>
  <c r="L47" i="15"/>
  <c r="L60" i="15" s="1"/>
  <c r="K47" i="15"/>
  <c r="J47" i="15"/>
  <c r="I47" i="15"/>
  <c r="I60" i="15" s="1"/>
  <c r="H47" i="15"/>
  <c r="G47" i="15"/>
  <c r="F47" i="15"/>
  <c r="F60" i="15" s="1"/>
  <c r="E47" i="15"/>
  <c r="D47" i="15"/>
  <c r="N46" i="15"/>
  <c r="M46" i="15"/>
  <c r="L46" i="15"/>
  <c r="L59" i="15" s="1"/>
  <c r="K46" i="15"/>
  <c r="J46" i="15"/>
  <c r="I46" i="15"/>
  <c r="I59" i="15" s="1"/>
  <c r="H46" i="15"/>
  <c r="G46" i="15"/>
  <c r="F46" i="15"/>
  <c r="F59" i="15" s="1"/>
  <c r="E46" i="15"/>
  <c r="D46" i="15"/>
  <c r="N45" i="15"/>
  <c r="M45" i="15"/>
  <c r="L45" i="15"/>
  <c r="L58" i="15" s="1"/>
  <c r="K45" i="15"/>
  <c r="J45" i="15"/>
  <c r="I45" i="15"/>
  <c r="I58" i="15" s="1"/>
  <c r="H45" i="15"/>
  <c r="G45" i="15"/>
  <c r="F45" i="15"/>
  <c r="F58" i="15" s="1"/>
  <c r="E45" i="15"/>
  <c r="D45" i="15"/>
  <c r="N44" i="15"/>
  <c r="M44" i="15"/>
  <c r="L44" i="15"/>
  <c r="L57" i="15" s="1"/>
  <c r="K44" i="15"/>
  <c r="J44" i="15"/>
  <c r="I44" i="15"/>
  <c r="I57" i="15" s="1"/>
  <c r="H44" i="15"/>
  <c r="G44" i="15"/>
  <c r="F44" i="15"/>
  <c r="F57" i="15" s="1"/>
  <c r="E44" i="15"/>
  <c r="D44" i="15"/>
  <c r="N43" i="15"/>
  <c r="M43" i="15"/>
  <c r="L43" i="15"/>
  <c r="L56" i="15" s="1"/>
  <c r="K43" i="15"/>
  <c r="J43" i="15"/>
  <c r="I43" i="15"/>
  <c r="I56" i="15" s="1"/>
  <c r="H43" i="15"/>
  <c r="G43" i="15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G54" i="16" l="1"/>
  <c r="G87" i="16" s="1"/>
  <c r="J57" i="16"/>
  <c r="G98" i="16" s="1"/>
  <c r="I45" i="2" s="1"/>
  <c r="M58" i="16"/>
  <c r="G107" i="16" s="1"/>
  <c r="I54" i="2" s="1"/>
  <c r="G60" i="16"/>
  <c r="G93" i="16" s="1"/>
  <c r="I40" i="2" s="1"/>
  <c r="J55" i="16"/>
  <c r="G96" i="16" s="1"/>
  <c r="I43" i="2" s="1"/>
  <c r="J54" i="16"/>
  <c r="G95" i="16" s="1"/>
  <c r="I42" i="2" s="1"/>
  <c r="M57" i="16"/>
  <c r="G106" i="16" s="1"/>
  <c r="I53" i="2" s="1"/>
  <c r="G59" i="16"/>
  <c r="G92" i="16" s="1"/>
  <c r="I39" i="2" s="1"/>
  <c r="J60" i="16"/>
  <c r="G101" i="16" s="1"/>
  <c r="I48" i="2" s="1"/>
  <c r="J59" i="16"/>
  <c r="G100" i="16" s="1"/>
  <c r="I47" i="2" s="1"/>
  <c r="G55" i="16"/>
  <c r="G88" i="16" s="1"/>
  <c r="G59" i="15"/>
  <c r="G92" i="15" s="1"/>
  <c r="G58" i="15"/>
  <c r="G91" i="15" s="1"/>
  <c r="J60" i="15"/>
  <c r="G101" i="15" s="1"/>
  <c r="H45" i="2" s="1"/>
  <c r="M61" i="15"/>
  <c r="G110" i="15" s="1"/>
  <c r="H54" i="2" s="1"/>
  <c r="G63" i="15"/>
  <c r="G96" i="15" s="1"/>
  <c r="H40" i="2" s="1"/>
  <c r="J59" i="15"/>
  <c r="G100" i="15" s="1"/>
  <c r="H44" i="2" s="1"/>
  <c r="J58" i="15"/>
  <c r="G99" i="15" s="1"/>
  <c r="H43" i="2" s="1"/>
  <c r="J57" i="15"/>
  <c r="G98" i="15" s="1"/>
  <c r="H42" i="2" s="1"/>
  <c r="M60" i="15"/>
  <c r="G109" i="15" s="1"/>
  <c r="H53" i="2" s="1"/>
  <c r="G62" i="15"/>
  <c r="G95" i="15" s="1"/>
  <c r="H39" i="2" s="1"/>
  <c r="J63" i="15"/>
  <c r="G104" i="15" s="1"/>
  <c r="H48" i="2" s="1"/>
  <c r="G57" i="15"/>
  <c r="G90" i="15" s="1"/>
  <c r="G56" i="15"/>
  <c r="G89" i="15" s="1"/>
  <c r="J56" i="15"/>
  <c r="G97" i="15" s="1"/>
  <c r="H41" i="2" s="1"/>
  <c r="M59" i="15"/>
  <c r="G108" i="15" s="1"/>
  <c r="H52" i="2" s="1"/>
  <c r="M58" i="15"/>
  <c r="G107" i="15" s="1"/>
  <c r="H51" i="2" s="1"/>
  <c r="D60" i="15"/>
  <c r="C93" i="15" s="1"/>
  <c r="G61" i="15"/>
  <c r="G94" i="15" s="1"/>
  <c r="J62" i="15"/>
  <c r="G103" i="15" s="1"/>
  <c r="H47" i="2" s="1"/>
  <c r="M63" i="15"/>
  <c r="G112" i="15" s="1"/>
  <c r="D59" i="15"/>
  <c r="C92" i="15" s="1"/>
  <c r="M57" i="15"/>
  <c r="G106" i="15" s="1"/>
  <c r="H50" i="2" s="1"/>
  <c r="D58" i="15"/>
  <c r="C91" i="15" s="1"/>
  <c r="M56" i="15"/>
  <c r="G105" i="15" s="1"/>
  <c r="H49" i="2" s="1"/>
  <c r="D57" i="15"/>
  <c r="C90" i="15" s="1"/>
  <c r="G60" i="15"/>
  <c r="G93" i="15" s="1"/>
  <c r="J61" i="15"/>
  <c r="G102" i="15" s="1"/>
  <c r="H46" i="2" s="1"/>
  <c r="M62" i="15"/>
  <c r="G111" i="15" s="1"/>
  <c r="G56" i="16"/>
  <c r="G89" i="16" s="1"/>
  <c r="D53" i="16"/>
  <c r="C86" i="16" s="1"/>
  <c r="G53" i="16"/>
  <c r="G86" i="16" s="1"/>
  <c r="D55" i="16"/>
  <c r="C88" i="16" s="1"/>
  <c r="J58" i="16"/>
  <c r="G99" i="16" s="1"/>
  <c r="I46" i="2" s="1"/>
  <c r="D57" i="16"/>
  <c r="C90" i="16" s="1"/>
  <c r="M60" i="16"/>
  <c r="G109" i="16" s="1"/>
  <c r="G57" i="16"/>
  <c r="G90" i="16" s="1"/>
  <c r="D54" i="16"/>
  <c r="C87" i="16" s="1"/>
  <c r="M55" i="16"/>
  <c r="G104" i="16" s="1"/>
  <c r="I51" i="2" s="1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H12" i="2" s="1"/>
  <c r="J60" i="3"/>
  <c r="G101" i="3" s="1"/>
  <c r="H21" i="2" s="1"/>
  <c r="M61" i="3"/>
  <c r="G110" i="3" s="1"/>
  <c r="G59" i="6"/>
  <c r="G92" i="6" s="1"/>
  <c r="I15" i="2" s="1"/>
  <c r="D54" i="6"/>
  <c r="C87" i="6" s="1"/>
  <c r="G53" i="6"/>
  <c r="G86" i="6" s="1"/>
  <c r="I9" i="2" s="1"/>
  <c r="G63" i="3"/>
  <c r="G96" i="3" s="1"/>
  <c r="H16" i="2" s="1"/>
  <c r="G57" i="3"/>
  <c r="G90" i="3" s="1"/>
  <c r="H10" i="2" s="1"/>
  <c r="J58" i="3"/>
  <c r="G99" i="3" s="1"/>
  <c r="H19" i="2" s="1"/>
  <c r="M59" i="3"/>
  <c r="G108" i="3" s="1"/>
  <c r="H28" i="2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H23" i="2" s="1"/>
  <c r="M63" i="3"/>
  <c r="G112" i="3" s="1"/>
  <c r="G60" i="3"/>
  <c r="G93" i="3" s="1"/>
  <c r="H13" i="2" s="1"/>
  <c r="J56" i="3"/>
  <c r="G97" i="3" s="1"/>
  <c r="H17" i="2" s="1"/>
  <c r="G55" i="6"/>
  <c r="G88" i="6" s="1"/>
  <c r="I11" i="2" s="1"/>
  <c r="J53" i="6"/>
  <c r="G94" i="6" s="1"/>
  <c r="I17" i="2" s="1"/>
  <c r="M53" i="6"/>
  <c r="G102" i="6" s="1"/>
  <c r="I25" i="2" s="1"/>
  <c r="G60" i="6"/>
  <c r="G93" i="6" s="1"/>
  <c r="I16" i="2" s="1"/>
  <c r="J58" i="6"/>
  <c r="G99" i="6" s="1"/>
  <c r="I22" i="2" s="1"/>
  <c r="J54" i="6"/>
  <c r="G95" i="6" s="1"/>
  <c r="I18" i="2" s="1"/>
  <c r="M57" i="6"/>
  <c r="G106" i="6" s="1"/>
  <c r="I29" i="2" s="1"/>
  <c r="G58" i="6"/>
  <c r="G91" i="6" s="1"/>
  <c r="I14" i="2" s="1"/>
  <c r="G54" i="6"/>
  <c r="G87" i="6" s="1"/>
  <c r="I10" i="2" s="1"/>
  <c r="J57" i="6"/>
  <c r="G98" i="6" s="1"/>
  <c r="I21" i="2" s="1"/>
  <c r="M60" i="6"/>
  <c r="G109" i="6" s="1"/>
  <c r="M56" i="6"/>
  <c r="G105" i="6" s="1"/>
  <c r="I28" i="2" s="1"/>
  <c r="G57" i="6"/>
  <c r="G90" i="6" s="1"/>
  <c r="I13" i="2" s="1"/>
  <c r="J60" i="6"/>
  <c r="G101" i="6" s="1"/>
  <c r="I24" i="2" s="1"/>
  <c r="J56" i="6"/>
  <c r="G97" i="6" s="1"/>
  <c r="I20" i="2" s="1"/>
  <c r="M59" i="6"/>
  <c r="G108" i="6" s="1"/>
  <c r="M55" i="6"/>
  <c r="G104" i="6" s="1"/>
  <c r="I27" i="2" s="1"/>
  <c r="G56" i="6"/>
  <c r="G89" i="6" s="1"/>
  <c r="I12" i="2" s="1"/>
  <c r="J59" i="6"/>
  <c r="G100" i="6" s="1"/>
  <c r="I23" i="2" s="1"/>
  <c r="J55" i="6"/>
  <c r="G96" i="6" s="1"/>
  <c r="I19" i="2" s="1"/>
  <c r="M58" i="6"/>
  <c r="G107" i="6" s="1"/>
  <c r="M54" i="6"/>
  <c r="G103" i="6" s="1"/>
  <c r="I26" i="2" s="1"/>
  <c r="D59" i="3"/>
  <c r="C92" i="3" s="1"/>
  <c r="M56" i="3"/>
  <c r="G105" i="3" s="1"/>
  <c r="H25" i="2" s="1"/>
  <c r="M57" i="3"/>
  <c r="G106" i="3" s="1"/>
  <c r="H26" i="2" s="1"/>
  <c r="D60" i="3"/>
  <c r="C93" i="3" s="1"/>
  <c r="M62" i="3"/>
  <c r="G111" i="3" s="1"/>
  <c r="M58" i="3"/>
  <c r="G107" i="3" s="1"/>
  <c r="H27" i="2" s="1"/>
  <c r="G56" i="3"/>
  <c r="G89" i="3" s="1"/>
  <c r="H9" i="2" s="1"/>
  <c r="G62" i="3"/>
  <c r="G95" i="3" s="1"/>
  <c r="H15" i="2" s="1"/>
  <c r="G58" i="3"/>
  <c r="G91" i="3" s="1"/>
  <c r="H11" i="2" s="1"/>
  <c r="J61" i="3"/>
  <c r="G102" i="3" s="1"/>
  <c r="H22" i="2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</calcChain>
</file>

<file path=xl/sharedStrings.xml><?xml version="1.0" encoding="utf-8"?>
<sst xmlns="http://schemas.openxmlformats.org/spreadsheetml/2006/main" count="750" uniqueCount="216">
  <si>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</si>
  <si>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</si>
  <si>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</si>
  <si>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</si>
  <si>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</si>
  <si>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</si>
  <si>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</si>
  <si>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</si>
  <si>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</si>
  <si>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</si>
  <si>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</si>
  <si>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</si>
  <si>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</si>
  <si>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</si>
  <si>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</si>
  <si>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</si>
  <si>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</si>
  <si>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</si>
  <si>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</si>
  <si>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</si>
  <si>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</si>
  <si>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</si>
  <si>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</si>
  <si>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</si>
  <si>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</si>
  <si>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</si>
  <si>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</si>
  <si>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</si>
  <si>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</si>
  <si>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</si>
  <si>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</si>
  <si>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</si>
  <si>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</si>
  <si>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</si>
  <si>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</si>
  <si>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</si>
  <si>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</si>
  <si>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</si>
  <si>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</si>
  <si>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</si>
  <si>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</si>
  <si>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</si>
  <si>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</si>
  <si>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</si>
  <si>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</si>
  <si>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</si>
  <si>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</si>
  <si>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</si>
  <si>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</si>
  <si>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</si>
  <si>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</si>
  <si>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</si>
  <si>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</si>
  <si>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</si>
  <si>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</si>
  <si>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</si>
  <si>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</si>
  <si>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</si>
  <si>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</si>
  <si>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</si>
  <si>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</si>
  <si>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</si>
  <si>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</si>
  <si>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</si>
  <si>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</si>
  <si>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</si>
  <si>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</si>
  <si>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</si>
  <si>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</si>
  <si>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</si>
  <si>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</si>
  <si>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</si>
  <si>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</si>
  <si>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</si>
  <si>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</si>
  <si>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</si>
  <si>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</si>
  <si>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</si>
  <si>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</si>
  <si>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</si>
  <si>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</si>
  <si>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</si>
  <si>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</si>
  <si>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</si>
  <si>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</si>
  <si>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</si>
  <si>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</si>
  <si>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Paste Here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</si>
  <si>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</si>
  <si>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</si>
  <si>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</si>
  <si>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</si>
  <si>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</si>
  <si>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</si>
  <si>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</si>
  <si>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</si>
  <si>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</si>
  <si>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</si>
  <si>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</si>
  <si>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</si>
  <si>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</si>
  <si>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</si>
  <si>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</si>
  <si>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</si>
  <si>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</si>
  <si>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</si>
  <si>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</si>
  <si>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</si>
  <si>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</si>
  <si>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</si>
  <si>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</si>
  <si>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</si>
  <si>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</si>
  <si>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</si>
  <si>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</si>
  <si>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</si>
  <si>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</si>
  <si>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</si>
  <si>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</si>
  <si>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</si>
  <si>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</si>
  <si>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</si>
  <si>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</si>
  <si>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</si>
  <si>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</si>
  <si>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</si>
  <si>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</si>
  <si>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</si>
  <si>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</si>
  <si>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</si>
  <si>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</si>
  <si>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</si>
  <si>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</si>
  <si>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</si>
  <si>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</si>
  <si>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</si>
  <si>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</si>
  <si>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</si>
  <si>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</si>
  <si>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</si>
  <si>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</si>
  <si>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</si>
  <si>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</si>
  <si>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</si>
  <si>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</si>
  <si>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</si>
  <si>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</si>
  <si>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</si>
  <si>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</si>
  <si>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</si>
  <si>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</si>
  <si>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</si>
  <si>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</si>
  <si>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</si>
  <si>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Set 2</t>
  </si>
  <si>
    <t>Enter Here</t>
  </si>
  <si>
    <t>Enter here</t>
  </si>
  <si>
    <t>21CY Cornell Genetic Gain TB Malting</t>
  </si>
  <si>
    <t>BS814-133</t>
  </si>
  <si>
    <t>WinterTP2-2</t>
  </si>
  <si>
    <t>BS911-92</t>
  </si>
  <si>
    <t>BS911-125</t>
  </si>
  <si>
    <t>BS615-42</t>
  </si>
  <si>
    <t>BS811-34</t>
  </si>
  <si>
    <t>BS813-91</t>
  </si>
  <si>
    <t>Traditional Malt Check</t>
  </si>
  <si>
    <t>BS911-63</t>
  </si>
  <si>
    <t>WinterTP2-3</t>
  </si>
  <si>
    <t>BS713-99</t>
  </si>
  <si>
    <t>BS810-8</t>
  </si>
  <si>
    <t>BS813-112</t>
  </si>
  <si>
    <t>BS615-56</t>
  </si>
  <si>
    <t>Endeavor</t>
  </si>
  <si>
    <t>BS712-68</t>
  </si>
  <si>
    <t>BS812-52</t>
  </si>
  <si>
    <t>BS614-34</t>
  </si>
  <si>
    <t>BS812-72</t>
  </si>
  <si>
    <t>BS713-89</t>
  </si>
  <si>
    <t>BS911-71</t>
  </si>
  <si>
    <t>BS813-95</t>
  </si>
  <si>
    <t>BS912-132</t>
  </si>
  <si>
    <t>BS814-138</t>
  </si>
  <si>
    <t>BS710-36</t>
  </si>
  <si>
    <t>BS710-2</t>
  </si>
  <si>
    <t>BS911-60</t>
  </si>
  <si>
    <t>BS710-42</t>
  </si>
  <si>
    <t>BS812-53</t>
  </si>
  <si>
    <t>BS911-89</t>
  </si>
  <si>
    <t>BS713-107</t>
  </si>
  <si>
    <t>BS911-121</t>
  </si>
  <si>
    <t>BS813-92</t>
  </si>
  <si>
    <t>WinterTP2-4</t>
  </si>
  <si>
    <t>BS616-78</t>
  </si>
  <si>
    <t>KWS Scala</t>
  </si>
  <si>
    <t>BS812-77</t>
  </si>
  <si>
    <t>BS810-14</t>
  </si>
  <si>
    <t>BS714-129</t>
  </si>
  <si>
    <t>BS614-40</t>
  </si>
  <si>
    <t>BS710-57</t>
  </si>
  <si>
    <t>BS911-42</t>
  </si>
  <si>
    <t>BS814-120</t>
  </si>
  <si>
    <t>BS811-27</t>
  </si>
  <si>
    <t>BS912-136</t>
  </si>
  <si>
    <t>BS614-32</t>
  </si>
  <si>
    <t>BS811-31</t>
  </si>
  <si>
    <t>BS715-142</t>
  </si>
  <si>
    <t>Did not grind</t>
  </si>
  <si>
    <t>Leslie</t>
  </si>
  <si>
    <t>Temperature(°C)</t>
  </si>
  <si>
    <t>Andy</t>
  </si>
  <si>
    <t>#</t>
  </si>
  <si>
    <t>User name</t>
  </si>
  <si>
    <t>215-225</t>
  </si>
  <si>
    <t>Walling Lab</t>
  </si>
  <si>
    <t>0.5% NaCl</t>
  </si>
  <si>
    <t>TMC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</si>
</sst>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7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7" fillId="0" borderId="1" xfId="0" applyFont="1" applyBorder="1" applyAlignment="1">
      <alignment horizontal="center"/>
    </xf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6" fontId="7" fillId="0" borderId="0" xfId="0" applyNumberFormat="1" applyFont="1" applyBorder="1" applyAlignment="1">
      <alignment horizontal="left"/>
    </xf>
    <xf numFmtId="166" fontId="11" fillId="0" borderId="0" xfId="0" applyNumberFormat="1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 indent="1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horizontal="left" indent="1"/>
    </xf>
    <xf numFmtId="14" fontId="7" fillId="0" borderId="0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0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14" fontId="7" fillId="0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0" fontId="6" fillId="0" borderId="37" xfId="0" applyFont="1" applyBorder="1"/>
    <xf numFmtId="0" fontId="22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left"/>
    </xf>
    <xf numFmtId="1" fontId="7" fillId="0" borderId="0" xfId="0" applyNumberFormat="1" applyFont="1" applyBorder="1" applyAlignment="1"/>
    <xf numFmtId="166" fontId="9" fillId="0" borderId="0" xfId="0" applyNumberFormat="1" applyFont="1" applyFill="1" applyAlignment="1">
      <alignment horizontal="left"/>
    </xf>
    <xf numFmtId="1" fontId="23" fillId="0" borderId="0" xfId="0" applyNumberFormat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18" xfId="0" applyFont="1" applyFill="1" applyBorder="1" applyAlignment="1">
      <alignment horizontal="left"/>
    </xf>
    <xf numFmtId="164" fontId="7" fillId="4" borderId="0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2" fontId="7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0221455895522623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4825.0546666666705</c:v>
                </c:pt>
                <c:pt idx="2">
                  <c:v>12373.722666666668</c:v>
                </c:pt>
                <c:pt idx="3">
                  <c:v>20596.865999999995</c:v>
                </c:pt>
                <c:pt idx="4">
                  <c:v>29576.493666666662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90961402798382"/>
                  <c:y val="-0.3735906172127571"/>
                </c:manualLayout>
              </c:layout>
              <c:numFmt formatCode="General" sourceLinked="0"/>
            </c:trendlineLbl>
          </c:trendline>
          <c:xVal>
            <c:numRef>
              <c:f>'BG, Plate 2'!$C$56:$C$60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2'!$D$56:$D$60</c:f>
              <c:numCache>
                <c:formatCode>0</c:formatCode>
                <c:ptCount val="5"/>
                <c:pt idx="0">
                  <c:v>0</c:v>
                </c:pt>
                <c:pt idx="1">
                  <c:v>4569.5273333333316</c:v>
                </c:pt>
                <c:pt idx="2">
                  <c:v>11895.818999999996</c:v>
                </c:pt>
                <c:pt idx="3">
                  <c:v>19575.790666666653</c:v>
                </c:pt>
                <c:pt idx="4">
                  <c:v>27837.300666666662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7.1933333333333349E-2</c:v>
                </c:pt>
                <c:pt idx="2">
                  <c:v>0.15139999999999998</c:v>
                </c:pt>
                <c:pt idx="3">
                  <c:v>0.23323333333333332</c:v>
                </c:pt>
                <c:pt idx="4">
                  <c:v>0.31243333333333334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2'!$C$53:$C$57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2'!$D$53:$D$57</c:f>
              <c:numCache>
                <c:formatCode>0.000</c:formatCode>
                <c:ptCount val="5"/>
                <c:pt idx="0">
                  <c:v>0</c:v>
                </c:pt>
                <c:pt idx="1">
                  <c:v>8.7833333333333319E-2</c:v>
                </c:pt>
                <c:pt idx="2">
                  <c:v>0.19210000000000002</c:v>
                </c:pt>
                <c:pt idx="3">
                  <c:v>0.29046666666666671</c:v>
                </c:pt>
                <c:pt idx="4">
                  <c:v>0.38679999999999998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B8F-8FD4-B8D2F13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3'!$C$53:$C$57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3'!$D$53:$D$57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4509-92B6-143D46A2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81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0.7109375" style="3" customWidth="1"/>
    <col min="4" max="4" width="13.85546875" style="3" bestFit="1" customWidth="1"/>
    <col min="5" max="5" width="10.5703125" style="3" customWidth="1"/>
    <col min="6" max="10" width="10.7109375" style="3" customWidth="1"/>
    <col min="11" max="11" width="10.85546875" style="36" bestFit="1" customWidth="1"/>
    <col min="12" max="12" width="10.7109375" style="3" customWidth="1"/>
    <col min="13" max="13" width="14.7109375" style="3" customWidth="1"/>
    <col min="14" max="14" width="12.7109375" style="3" customWidth="1"/>
    <col min="15" max="17" width="10.7109375" style="3" customWidth="1"/>
    <col min="18" max="18" width="8.42578125" style="3" customWidth="1"/>
    <col min="19" max="21" width="10.7109375" style="3" customWidth="1"/>
    <col min="22" max="16384" width="9.140625" style="3"/>
  </cols>
  <sheetData>
    <row r="1" spans="1:19" ht="18.75" x14ac:dyDescent="0.3">
      <c r="A1" s="216" t="s">
        <v>157</v>
      </c>
      <c r="E1" s="206"/>
      <c r="K1" s="3"/>
    </row>
    <row r="2" spans="1:19" ht="7.5" customHeight="1" x14ac:dyDescent="0.25">
      <c r="A2" s="168"/>
      <c r="E2" s="168"/>
      <c r="K2" s="3"/>
    </row>
    <row r="3" spans="1:19" x14ac:dyDescent="0.25">
      <c r="A3" s="2" t="s">
        <v>142</v>
      </c>
      <c r="E3" s="168"/>
      <c r="K3" s="3"/>
    </row>
    <row r="4" spans="1:19" x14ac:dyDescent="0.25">
      <c r="A4" s="2" t="s">
        <v>93</v>
      </c>
      <c r="E4" s="2"/>
      <c r="K4" s="3"/>
    </row>
    <row r="5" spans="1:19" x14ac:dyDescent="0.25">
      <c r="A5" s="2" t="s">
        <v>61</v>
      </c>
      <c r="E5" s="2"/>
      <c r="K5" s="3"/>
    </row>
    <row r="6" spans="1:19" s="2" customFormat="1" x14ac:dyDescent="0.25">
      <c r="D6" s="35"/>
      <c r="F6" s="35"/>
      <c r="K6" s="35"/>
      <c r="L6" s="98"/>
      <c r="M6" s="236"/>
      <c r="N6" s="236"/>
      <c r="O6" s="236"/>
      <c r="P6" s="236"/>
      <c r="Q6" s="98"/>
      <c r="R6" s="98"/>
      <c r="S6" s="98"/>
    </row>
    <row r="7" spans="1:19" s="2" customFormat="1" ht="16.5" customHeight="1" x14ac:dyDescent="0.25">
      <c r="G7" s="235" t="s">
        <v>71</v>
      </c>
      <c r="H7" s="235"/>
      <c r="I7" s="235"/>
      <c r="J7" s="235"/>
      <c r="K7" s="35"/>
      <c r="L7" s="98"/>
      <c r="M7" s="50"/>
      <c r="N7" s="50"/>
      <c r="O7" s="50"/>
      <c r="P7" s="50"/>
      <c r="Q7" s="98"/>
      <c r="R7" s="98"/>
      <c r="S7" s="98"/>
    </row>
    <row r="8" spans="1:19" s="2" customFormat="1" ht="17.25" customHeight="1" thickBot="1" x14ac:dyDescent="0.3">
      <c r="A8" s="223" t="s">
        <v>152</v>
      </c>
      <c r="B8" s="196" t="s">
        <v>143</v>
      </c>
      <c r="C8" s="196" t="s">
        <v>149</v>
      </c>
      <c r="D8" s="169" t="s">
        <v>119</v>
      </c>
      <c r="E8" s="196" t="s">
        <v>150</v>
      </c>
      <c r="F8" s="169" t="s">
        <v>0</v>
      </c>
      <c r="G8" s="196" t="s">
        <v>140</v>
      </c>
      <c r="H8" s="196" t="s">
        <v>2</v>
      </c>
      <c r="I8" s="196" t="s">
        <v>3</v>
      </c>
      <c r="J8" s="196" t="s">
        <v>141</v>
      </c>
      <c r="M8" s="164"/>
      <c r="N8" s="164"/>
      <c r="O8" s="164"/>
      <c r="P8" s="164"/>
      <c r="Q8" s="98"/>
      <c r="R8" s="98"/>
      <c r="S8" s="98"/>
    </row>
    <row r="9" spans="1:19" x14ac:dyDescent="0.25">
      <c r="A9" s="237" t="s">
        <v>153</v>
      </c>
      <c r="B9" s="172">
        <v>1</v>
      </c>
      <c r="C9" s="15" t="s">
        <v>158</v>
      </c>
      <c r="D9" s="192" t="s">
        <v>159</v>
      </c>
      <c r="E9" s="172">
        <v>7010</v>
      </c>
      <c r="F9" s="193">
        <v>44608</v>
      </c>
      <c r="G9" s="20">
        <f>'RI, nD'!N17</f>
        <v>80.002000000000066</v>
      </c>
      <c r="H9" s="48">
        <f>'BG, Plate 1'!G89</f>
        <v>99.026613279946559</v>
      </c>
      <c r="I9" s="48">
        <f>'FAN, Plate 1'!G86</f>
        <v>232.23333333333335</v>
      </c>
      <c r="J9" s="66">
        <v>3.4120000000000004</v>
      </c>
      <c r="L9" s="166" t="s">
        <v>72</v>
      </c>
      <c r="M9" s="20"/>
      <c r="N9" s="48"/>
      <c r="O9" s="48"/>
      <c r="P9" s="20"/>
      <c r="Q9" s="146"/>
      <c r="R9" s="20"/>
      <c r="S9" s="171"/>
    </row>
    <row r="10" spans="1:19" x14ac:dyDescent="0.25">
      <c r="A10" s="237"/>
      <c r="B10" s="172">
        <v>2</v>
      </c>
      <c r="C10" s="15" t="s">
        <v>160</v>
      </c>
      <c r="D10" s="192" t="s">
        <v>159</v>
      </c>
      <c r="E10" s="172">
        <v>7011</v>
      </c>
      <c r="F10" s="193">
        <v>44608</v>
      </c>
      <c r="G10" s="20">
        <f>'RI, nD'!N18</f>
        <v>78.30964999999992</v>
      </c>
      <c r="H10" s="48">
        <f>'BG, Plate 1'!G90</f>
        <v>55.586577688799871</v>
      </c>
      <c r="I10" s="48">
        <f>'FAN, Plate 1'!G87</f>
        <v>191.23333333333335</v>
      </c>
      <c r="J10" s="66">
        <v>3.3004999999999995</v>
      </c>
      <c r="L10" s="173" t="s">
        <v>73</v>
      </c>
      <c r="M10" s="20"/>
      <c r="N10" s="48"/>
      <c r="O10" s="48"/>
      <c r="P10" s="20"/>
      <c r="Q10" s="146"/>
      <c r="R10" s="20"/>
      <c r="S10" s="171"/>
    </row>
    <row r="11" spans="1:19" x14ac:dyDescent="0.25">
      <c r="A11" s="237"/>
      <c r="B11" s="172">
        <v>3</v>
      </c>
      <c r="C11" s="15" t="s">
        <v>161</v>
      </c>
      <c r="D11" s="189" t="s">
        <v>159</v>
      </c>
      <c r="E11" s="172">
        <v>7014</v>
      </c>
      <c r="F11" s="193">
        <v>44608</v>
      </c>
      <c r="G11" s="20">
        <f>'RI, nD'!N19</f>
        <v>78.401959999999832</v>
      </c>
      <c r="H11" s="48">
        <f>'BG, Plate 1'!G91</f>
        <v>194.6</v>
      </c>
      <c r="I11" s="48">
        <f>'FAN, Plate 1'!G88</f>
        <v>143.9</v>
      </c>
      <c r="J11" s="170">
        <v>2.8899999999999997</v>
      </c>
      <c r="L11" s="173" t="s">
        <v>74</v>
      </c>
      <c r="M11" s="20"/>
      <c r="N11" s="48"/>
      <c r="O11" s="48"/>
      <c r="P11" s="20"/>
      <c r="Q11" s="146"/>
      <c r="R11" s="20"/>
      <c r="S11" s="171"/>
    </row>
    <row r="12" spans="1:19" x14ac:dyDescent="0.25">
      <c r="A12" s="237"/>
      <c r="B12" s="172">
        <v>4</v>
      </c>
      <c r="C12" s="15" t="s">
        <v>162</v>
      </c>
      <c r="D12" s="189" t="s">
        <v>159</v>
      </c>
      <c r="E12" s="172">
        <v>7015</v>
      </c>
      <c r="F12" s="193">
        <v>44608</v>
      </c>
      <c r="G12" s="20">
        <f>'RI, nD'!N20</f>
        <v>78.30964999999992</v>
      </c>
      <c r="H12" s="48">
        <f>'BG, Plate 1'!G92</f>
        <v>77.674407741074376</v>
      </c>
      <c r="I12" s="48">
        <f>'FAN, Plate 1'!G89</f>
        <v>176.56666666666666</v>
      </c>
      <c r="J12" s="170">
        <v>3.2069999999999999</v>
      </c>
      <c r="L12" s="8" t="s">
        <v>75</v>
      </c>
      <c r="M12" s="20"/>
      <c r="N12" s="48"/>
      <c r="O12" s="48"/>
      <c r="P12" s="20"/>
      <c r="Q12" s="146"/>
      <c r="R12" s="20"/>
      <c r="S12" s="171"/>
    </row>
    <row r="13" spans="1:19" x14ac:dyDescent="0.25">
      <c r="A13" s="237"/>
      <c r="B13" s="172">
        <v>5</v>
      </c>
      <c r="C13" s="15" t="s">
        <v>163</v>
      </c>
      <c r="D13" s="189" t="s">
        <v>159</v>
      </c>
      <c r="E13" s="172">
        <v>7018</v>
      </c>
      <c r="F13" s="193">
        <v>44608</v>
      </c>
      <c r="G13" s="20">
        <f>'RI, nD'!N21</f>
        <v>80.309700000000035</v>
      </c>
      <c r="H13" s="48">
        <f>'BG, Plate 1'!G93</f>
        <v>83.91243688132576</v>
      </c>
      <c r="I13" s="48">
        <f>'FAN, Plate 1'!G90</f>
        <v>170.86666666666665</v>
      </c>
      <c r="J13" s="170">
        <v>3.3194999999999997</v>
      </c>
      <c r="L13" s="173" t="s">
        <v>95</v>
      </c>
      <c r="M13" s="20"/>
      <c r="N13" s="48"/>
      <c r="O13" s="48"/>
      <c r="P13" s="20"/>
      <c r="Q13" s="146"/>
      <c r="R13" s="20"/>
      <c r="S13" s="171"/>
    </row>
    <row r="14" spans="1:19" x14ac:dyDescent="0.25">
      <c r="A14" s="237"/>
      <c r="B14" s="172">
        <v>6</v>
      </c>
      <c r="C14" s="15" t="s">
        <v>164</v>
      </c>
      <c r="D14" s="189" t="s">
        <v>159</v>
      </c>
      <c r="E14" s="172">
        <v>7019</v>
      </c>
      <c r="F14" s="193">
        <v>44608</v>
      </c>
      <c r="G14" s="20">
        <f>'RI, nD'!N22</f>
        <v>78.801969999999727</v>
      </c>
      <c r="H14" s="48">
        <f>'BG, Plate 1'!G94</f>
        <v>52.124448893337821</v>
      </c>
      <c r="I14" s="48">
        <f>'FAN, Plate 1'!G91</f>
        <v>245.59999999999997</v>
      </c>
      <c r="J14" s="170">
        <v>4.1150000000000002</v>
      </c>
      <c r="L14" s="173" t="s">
        <v>96</v>
      </c>
      <c r="M14" s="20"/>
      <c r="N14" s="48"/>
      <c r="O14" s="48"/>
      <c r="P14" s="20"/>
      <c r="Q14" s="146"/>
      <c r="R14" s="20"/>
      <c r="S14" s="171"/>
    </row>
    <row r="15" spans="1:19" x14ac:dyDescent="0.25">
      <c r="A15" s="237"/>
      <c r="B15" s="172">
        <v>7</v>
      </c>
      <c r="C15" s="15"/>
      <c r="D15" s="189"/>
      <c r="E15" s="229" t="s">
        <v>165</v>
      </c>
      <c r="F15" s="193">
        <v>44608</v>
      </c>
      <c r="G15" s="20">
        <f>'RI, nD'!N23</f>
        <v>80.094309999999993</v>
      </c>
      <c r="H15" s="48">
        <f>'BG, Plate 1'!G95</f>
        <v>120.6000489378268</v>
      </c>
      <c r="I15" s="48">
        <f>'FAN, Plate 1'!G92</f>
        <v>241.3</v>
      </c>
      <c r="J15" s="170">
        <v>4.2739999999999991</v>
      </c>
      <c r="L15" s="163" t="s">
        <v>94</v>
      </c>
      <c r="M15" s="20"/>
      <c r="N15" s="48"/>
      <c r="O15" s="48"/>
      <c r="P15" s="20"/>
      <c r="Q15" s="146"/>
      <c r="R15" s="20"/>
      <c r="S15" s="171"/>
    </row>
    <row r="16" spans="1:19" x14ac:dyDescent="0.25">
      <c r="A16" s="237"/>
      <c r="B16" s="172">
        <v>8</v>
      </c>
      <c r="C16" s="15" t="s">
        <v>166</v>
      </c>
      <c r="D16" s="189" t="s">
        <v>167</v>
      </c>
      <c r="E16" s="172">
        <v>7021</v>
      </c>
      <c r="F16" s="193">
        <v>44608</v>
      </c>
      <c r="G16" s="20">
        <f>'RI, nD'!N24</f>
        <v>81.602039999999619</v>
      </c>
      <c r="H16" s="48">
        <f>'BG, Plate 1'!G96</f>
        <v>57.019503948392909</v>
      </c>
      <c r="I16" s="48">
        <f>'FAN, Plate 1'!G93</f>
        <v>188.46666666666664</v>
      </c>
      <c r="J16" s="170">
        <v>3.5490000000000004</v>
      </c>
      <c r="L16" s="173" t="s">
        <v>76</v>
      </c>
      <c r="M16" s="20"/>
      <c r="N16" s="48"/>
      <c r="O16" s="48"/>
      <c r="P16" s="20"/>
      <c r="Q16" s="146"/>
      <c r="R16" s="20"/>
      <c r="S16" s="171"/>
    </row>
    <row r="17" spans="1:19" x14ac:dyDescent="0.25">
      <c r="A17" s="237"/>
      <c r="B17" s="172">
        <v>9</v>
      </c>
      <c r="C17" s="15" t="s">
        <v>168</v>
      </c>
      <c r="D17" s="189" t="s">
        <v>167</v>
      </c>
      <c r="E17" s="172">
        <v>7022</v>
      </c>
      <c r="F17" s="193">
        <v>44608</v>
      </c>
      <c r="G17" s="20">
        <f>'RI, nD'!N25</f>
        <v>79.478910000000056</v>
      </c>
      <c r="H17" s="48">
        <f>'BG, Plate 1'!G97</f>
        <v>63.018698698698692</v>
      </c>
      <c r="I17" s="48">
        <f>'FAN, Plate 1'!G94</f>
        <v>230.79999999999995</v>
      </c>
      <c r="J17" s="170">
        <v>4.0734999999999992</v>
      </c>
      <c r="L17" s="8" t="s">
        <v>77</v>
      </c>
      <c r="M17" s="20"/>
      <c r="N17" s="48"/>
      <c r="O17" s="48"/>
      <c r="P17" s="20"/>
      <c r="Q17" s="146"/>
      <c r="R17" s="20"/>
      <c r="S17" s="171"/>
    </row>
    <row r="18" spans="1:19" x14ac:dyDescent="0.25">
      <c r="A18" s="237"/>
      <c r="B18" s="172">
        <v>10</v>
      </c>
      <c r="C18" s="15" t="s">
        <v>169</v>
      </c>
      <c r="D18" s="189" t="s">
        <v>167</v>
      </c>
      <c r="E18" s="172">
        <v>7024</v>
      </c>
      <c r="F18" s="193">
        <v>44608</v>
      </c>
      <c r="G18" s="20">
        <f>'RI, nD'!N26</f>
        <v>75.232649999999566</v>
      </c>
      <c r="H18" s="48">
        <f>'BG, Plate 1'!G98</f>
        <v>63.231569347124953</v>
      </c>
      <c r="I18" s="48">
        <f>'FAN, Plate 1'!G95</f>
        <v>216.9666666666667</v>
      </c>
      <c r="J18" s="170">
        <v>3.9114999999999998</v>
      </c>
      <c r="M18" s="20"/>
      <c r="N18" s="48"/>
      <c r="O18" s="48"/>
      <c r="P18" s="20"/>
      <c r="Q18" s="146"/>
      <c r="R18" s="20"/>
      <c r="S18" s="171"/>
    </row>
    <row r="19" spans="1:19" x14ac:dyDescent="0.25">
      <c r="A19" s="237"/>
      <c r="B19" s="172">
        <v>11</v>
      </c>
      <c r="C19" s="15" t="s">
        <v>170</v>
      </c>
      <c r="D19" s="189" t="s">
        <v>167</v>
      </c>
      <c r="E19" s="172">
        <v>7025</v>
      </c>
      <c r="F19" s="193">
        <v>44608</v>
      </c>
      <c r="G19" s="20">
        <f>'RI, nD'!N27</f>
        <v>80.432779999999482</v>
      </c>
      <c r="H19" s="48">
        <f>'BG, Plate 1'!G99</f>
        <v>104.41041930819715</v>
      </c>
      <c r="I19" s="48">
        <f>'FAN, Plate 1'!G96</f>
        <v>203.86666666666665</v>
      </c>
      <c r="J19" s="170">
        <v>3.5585000000000004</v>
      </c>
      <c r="M19" s="20"/>
      <c r="N19" s="48"/>
      <c r="O19" s="48"/>
      <c r="P19" s="20"/>
      <c r="Q19" s="146"/>
      <c r="R19" s="20"/>
      <c r="S19" s="171"/>
    </row>
    <row r="20" spans="1:19" x14ac:dyDescent="0.25">
      <c r="A20" s="237"/>
      <c r="B20" s="172">
        <v>12</v>
      </c>
      <c r="C20" s="15" t="s">
        <v>171</v>
      </c>
      <c r="D20" s="189" t="s">
        <v>167</v>
      </c>
      <c r="E20" s="172">
        <v>7026</v>
      </c>
      <c r="F20" s="193">
        <v>44608</v>
      </c>
      <c r="G20" s="20">
        <f>'RI, nD'!N28</f>
        <v>81.048180000000087</v>
      </c>
      <c r="H20" s="48">
        <f>'BG, Plate 1'!G100</f>
        <v>136.73767545323105</v>
      </c>
      <c r="I20" s="48">
        <f>'FAN, Plate 1'!G97</f>
        <v>161.43333333333331</v>
      </c>
      <c r="J20" s="170">
        <v>2.9990000000000001</v>
      </c>
      <c r="M20" s="20"/>
      <c r="N20" s="48"/>
      <c r="O20" s="48"/>
      <c r="P20" s="20"/>
      <c r="Q20" s="146"/>
      <c r="R20" s="20"/>
      <c r="S20" s="171"/>
    </row>
    <row r="21" spans="1:19" x14ac:dyDescent="0.25">
      <c r="A21" s="237"/>
      <c r="B21" s="172">
        <v>13</v>
      </c>
      <c r="C21" s="15" t="s">
        <v>172</v>
      </c>
      <c r="D21" s="189" t="s">
        <v>167</v>
      </c>
      <c r="E21" s="172">
        <v>7028</v>
      </c>
      <c r="F21" s="193">
        <v>44608</v>
      </c>
      <c r="G21" s="20">
        <f>'RI, nD'!N29</f>
        <v>81.232800000000623</v>
      </c>
      <c r="H21" s="48">
        <f>'BG, Plate 1'!G101</f>
        <v>71.543783783783852</v>
      </c>
      <c r="I21" s="48">
        <f>'FAN, Plate 1'!G98</f>
        <v>270.26666666666665</v>
      </c>
      <c r="J21" s="170">
        <v>4.0975000000000001</v>
      </c>
      <c r="M21" s="20"/>
      <c r="N21" s="48"/>
      <c r="O21" s="48"/>
      <c r="P21" s="20"/>
      <c r="Q21" s="16"/>
      <c r="R21" s="16"/>
      <c r="S21" s="171"/>
    </row>
    <row r="22" spans="1:19" x14ac:dyDescent="0.25">
      <c r="A22" s="237"/>
      <c r="B22" s="172">
        <v>14</v>
      </c>
      <c r="C22" s="15" t="s">
        <v>173</v>
      </c>
      <c r="D22" s="189" t="s">
        <v>167</v>
      </c>
      <c r="E22" s="172">
        <v>7030</v>
      </c>
      <c r="F22" s="193">
        <v>44608</v>
      </c>
      <c r="G22" s="20">
        <f>'RI, nD'!N30</f>
        <v>80.648170000000206</v>
      </c>
      <c r="H22" s="48">
        <f>'BG, Plate 1'!G102</f>
        <v>96.320066733400196</v>
      </c>
      <c r="I22" s="48">
        <f>'FAN, Plate 1'!G99</f>
        <v>211.73333333333332</v>
      </c>
      <c r="J22" s="170">
        <v>3.6120000000000001</v>
      </c>
      <c r="M22" s="20"/>
      <c r="N22" s="48"/>
      <c r="O22" s="48"/>
      <c r="P22" s="20"/>
      <c r="Q22" s="16"/>
      <c r="R22" s="16"/>
      <c r="S22" s="16"/>
    </row>
    <row r="23" spans="1:19" x14ac:dyDescent="0.25">
      <c r="A23" s="237"/>
      <c r="B23" s="172">
        <v>15</v>
      </c>
      <c r="C23" s="15" t="s">
        <v>174</v>
      </c>
      <c r="D23" s="189" t="s">
        <v>167</v>
      </c>
      <c r="E23" s="172">
        <v>7035</v>
      </c>
      <c r="F23" s="193">
        <v>44608</v>
      </c>
      <c r="G23" s="20">
        <f>'RI, nD'!N31</f>
        <v>81.263570000000129</v>
      </c>
      <c r="H23" s="48">
        <f>'BG, Plate 1'!G103</f>
        <v>96.823405627850107</v>
      </c>
      <c r="I23" s="48">
        <f>'FAN, Plate 1'!G100</f>
        <v>162.79999999999998</v>
      </c>
      <c r="J23" s="170">
        <v>3.1949999999999998</v>
      </c>
      <c r="M23" s="20"/>
      <c r="N23" s="48"/>
      <c r="O23" s="48"/>
      <c r="P23" s="20"/>
      <c r="Q23" s="16"/>
      <c r="R23" s="16"/>
      <c r="S23" s="16"/>
    </row>
    <row r="24" spans="1:19" x14ac:dyDescent="0.25">
      <c r="A24" s="237"/>
      <c r="B24" s="172">
        <v>16</v>
      </c>
      <c r="C24" s="15" t="s">
        <v>175</v>
      </c>
      <c r="D24" s="189" t="s">
        <v>167</v>
      </c>
      <c r="E24" s="172">
        <v>7037</v>
      </c>
      <c r="F24" s="193">
        <v>44608</v>
      </c>
      <c r="G24" s="20">
        <f>'RI, nD'!N32</f>
        <v>81.417420000000462</v>
      </c>
      <c r="H24" s="48">
        <f>'BG, Plate 1'!G104</f>
        <v>88.167193860527235</v>
      </c>
      <c r="I24" s="48">
        <f>'FAN, Plate 1'!G101</f>
        <v>135.16666666666666</v>
      </c>
      <c r="J24" s="170">
        <v>2.5854999999999997</v>
      </c>
      <c r="M24" s="66"/>
      <c r="N24" s="48"/>
      <c r="O24" s="48"/>
      <c r="P24" s="20"/>
      <c r="Q24" s="16"/>
      <c r="R24" s="16"/>
      <c r="S24" s="16"/>
    </row>
    <row r="25" spans="1:19" x14ac:dyDescent="0.25">
      <c r="A25" s="237"/>
      <c r="B25" s="172">
        <v>17</v>
      </c>
      <c r="C25" s="15" t="s">
        <v>176</v>
      </c>
      <c r="D25" s="189" t="s">
        <v>167</v>
      </c>
      <c r="E25" s="172">
        <v>7038</v>
      </c>
      <c r="F25" s="193">
        <v>44608</v>
      </c>
      <c r="G25" s="20">
        <f>'RI, nD'!N33</f>
        <v>79.017359999999769</v>
      </c>
      <c r="H25" s="48">
        <f>'BG, Plate 1'!G105</f>
        <v>165.33074852630418</v>
      </c>
      <c r="I25" s="48">
        <f>'FAN, Plate 1'!G102</f>
        <v>132.39999999999998</v>
      </c>
      <c r="J25" s="170">
        <v>2.7344999999999997</v>
      </c>
      <c r="M25" s="66"/>
      <c r="N25" s="48"/>
      <c r="O25" s="48"/>
      <c r="P25" s="20"/>
      <c r="Q25" s="16"/>
      <c r="R25" s="16"/>
      <c r="S25" s="16"/>
    </row>
    <row r="26" spans="1:19" x14ac:dyDescent="0.25">
      <c r="A26" s="237"/>
      <c r="B26" s="172">
        <v>18</v>
      </c>
      <c r="C26" s="3" t="s">
        <v>177</v>
      </c>
      <c r="D26" s="112" t="s">
        <v>167</v>
      </c>
      <c r="E26" s="172">
        <v>7042</v>
      </c>
      <c r="F26" s="193">
        <v>44608</v>
      </c>
      <c r="G26" s="20">
        <f>'RI, nD'!N34</f>
        <v>78.801970000000409</v>
      </c>
      <c r="H26" s="48">
        <f>'BG, Plate 1'!G106</f>
        <v>59.930993215437638</v>
      </c>
      <c r="I26" s="48">
        <f>'FAN, Plate 1'!G103</f>
        <v>209.00000000000003</v>
      </c>
      <c r="J26" s="170">
        <v>3.5555000000000003</v>
      </c>
      <c r="M26" s="170"/>
      <c r="N26" s="172"/>
      <c r="O26" s="172"/>
      <c r="P26" s="113"/>
    </row>
    <row r="27" spans="1:19" s="18" customFormat="1" x14ac:dyDescent="0.25">
      <c r="A27" s="237"/>
      <c r="B27" s="172">
        <v>19</v>
      </c>
      <c r="C27" s="13" t="s">
        <v>178</v>
      </c>
      <c r="D27" s="15" t="s">
        <v>167</v>
      </c>
      <c r="E27" s="172">
        <v>7044</v>
      </c>
      <c r="F27" s="193">
        <v>44608</v>
      </c>
      <c r="G27" s="20">
        <f>'RI, nD'!N35</f>
        <v>80.248160000000325</v>
      </c>
      <c r="H27" s="48">
        <f>'BG, Plate 1'!G107</f>
        <v>94.1403759314871</v>
      </c>
      <c r="I27" s="48">
        <f>'FAN, Plate 1'!G104</f>
        <v>190.29999999999998</v>
      </c>
      <c r="J27" s="66">
        <v>3.5789999999999997</v>
      </c>
      <c r="M27" s="22"/>
      <c r="N27" s="13"/>
      <c r="O27" s="13"/>
      <c r="P27" s="13"/>
    </row>
    <row r="28" spans="1:19" s="18" customFormat="1" x14ac:dyDescent="0.25">
      <c r="A28" s="237"/>
      <c r="B28" s="219">
        <v>20</v>
      </c>
      <c r="C28" s="188" t="s">
        <v>179</v>
      </c>
      <c r="D28" s="167" t="s">
        <v>167</v>
      </c>
      <c r="E28" s="220">
        <v>7045</v>
      </c>
      <c r="F28" s="232">
        <v>44608</v>
      </c>
      <c r="G28" s="222">
        <f>'RI, nD'!N36</f>
        <v>75.14033999999964</v>
      </c>
      <c r="H28" s="81">
        <f>'BG, Plate 1'!G108</f>
        <v>52.512356801245808</v>
      </c>
      <c r="I28" s="81">
        <f>'FAN, Plate 1'!G105</f>
        <v>240.4</v>
      </c>
      <c r="J28" s="266">
        <v>4.1189999999999998</v>
      </c>
      <c r="M28" s="22"/>
      <c r="N28" s="13"/>
      <c r="O28" s="13"/>
      <c r="P28" s="13"/>
    </row>
    <row r="29" spans="1:19" s="18" customFormat="1" ht="15.75" x14ac:dyDescent="0.25">
      <c r="A29" s="237"/>
      <c r="B29" s="172">
        <v>21</v>
      </c>
      <c r="C29" s="13" t="s">
        <v>181</v>
      </c>
      <c r="D29" s="112" t="s">
        <v>167</v>
      </c>
      <c r="E29" s="172">
        <v>7060</v>
      </c>
      <c r="F29" s="193">
        <v>44608</v>
      </c>
      <c r="G29" s="20">
        <f>'RI, nD'!N37</f>
        <v>80.309700000000035</v>
      </c>
      <c r="H29" s="48">
        <f>'BG, Plate 1'!G109</f>
        <v>66.583285507729968</v>
      </c>
      <c r="I29" s="48">
        <f>'FAN, Plate 1'!G106</f>
        <v>206.39999999999998</v>
      </c>
      <c r="J29" s="187">
        <v>3.7015000000000002</v>
      </c>
      <c r="K29" s="231">
        <v>7049</v>
      </c>
      <c r="L29" s="226" t="s">
        <v>180</v>
      </c>
      <c r="M29" s="227" t="s">
        <v>167</v>
      </c>
      <c r="N29" s="230" t="s">
        <v>206</v>
      </c>
      <c r="O29" s="13"/>
      <c r="P29" s="13"/>
    </row>
    <row r="30" spans="1:19" s="18" customFormat="1" x14ac:dyDescent="0.25">
      <c r="A30" s="237"/>
      <c r="B30" s="172">
        <v>22</v>
      </c>
      <c r="C30" s="13"/>
      <c r="D30" s="15"/>
      <c r="E30" s="228" t="s">
        <v>165</v>
      </c>
      <c r="F30" s="193">
        <v>44608</v>
      </c>
      <c r="G30" s="20">
        <v>80.802020000000525</v>
      </c>
      <c r="H30" s="48">
        <v>105.31536870203549</v>
      </c>
      <c r="I30" s="48">
        <v>306.99999999999994</v>
      </c>
      <c r="J30" s="66">
        <v>4.9039999999999999</v>
      </c>
      <c r="M30" s="22"/>
      <c r="N30" s="13"/>
      <c r="O30" s="13"/>
      <c r="P30" s="13"/>
    </row>
    <row r="31" spans="1:19" s="18" customFormat="1" x14ac:dyDescent="0.25">
      <c r="A31" s="237"/>
      <c r="B31" s="172">
        <v>23</v>
      </c>
      <c r="C31" s="15" t="s">
        <v>182</v>
      </c>
      <c r="D31" s="112" t="s">
        <v>167</v>
      </c>
      <c r="E31" s="172">
        <v>7072</v>
      </c>
      <c r="F31" s="193">
        <v>44608</v>
      </c>
      <c r="G31" s="20">
        <v>79.048129999999972</v>
      </c>
      <c r="H31" s="48">
        <v>79.567380714047417</v>
      </c>
      <c r="I31" s="48">
        <v>181.23333333333332</v>
      </c>
      <c r="J31" s="66">
        <v>3.5894999999999997</v>
      </c>
      <c r="M31" s="22"/>
      <c r="N31" s="13"/>
      <c r="O31" s="13"/>
      <c r="P31" s="13"/>
    </row>
    <row r="32" spans="1:19" s="18" customFormat="1" x14ac:dyDescent="0.25">
      <c r="A32" s="238"/>
      <c r="B32" s="219">
        <v>24</v>
      </c>
      <c r="C32" s="106" t="s">
        <v>183</v>
      </c>
      <c r="D32" s="188" t="s">
        <v>167</v>
      </c>
      <c r="E32" s="220">
        <v>7076</v>
      </c>
      <c r="F32" s="232">
        <v>44608</v>
      </c>
      <c r="G32" s="222">
        <v>79.848149999999748</v>
      </c>
      <c r="H32" s="81">
        <v>42.750479368257125</v>
      </c>
      <c r="I32" s="81">
        <v>178.9666666666667</v>
      </c>
      <c r="J32" s="266">
        <v>3.2170000000000001</v>
      </c>
      <c r="M32" s="22"/>
      <c r="N32" s="13"/>
      <c r="O32" s="13"/>
      <c r="P32" s="13"/>
    </row>
    <row r="33" spans="1:20" s="18" customFormat="1" x14ac:dyDescent="0.25">
      <c r="A33" s="239" t="s">
        <v>154</v>
      </c>
      <c r="B33" s="172">
        <v>25</v>
      </c>
      <c r="C33" s="18" t="s">
        <v>184</v>
      </c>
      <c r="D33" s="163" t="s">
        <v>167</v>
      </c>
      <c r="E33" s="172">
        <v>7077</v>
      </c>
      <c r="F33" s="193">
        <v>44608</v>
      </c>
      <c r="G33" s="20">
        <v>75.109570000000133</v>
      </c>
      <c r="H33" s="48">
        <v>375.08413387850561</v>
      </c>
      <c r="I33" s="146">
        <v>116.64102564102561</v>
      </c>
      <c r="J33" s="66">
        <v>2.9575</v>
      </c>
      <c r="K33" s="15"/>
      <c r="M33" s="22"/>
      <c r="N33" s="13"/>
      <c r="O33" s="13"/>
      <c r="P33" s="13"/>
    </row>
    <row r="34" spans="1:20" s="18" customFormat="1" x14ac:dyDescent="0.25">
      <c r="A34" s="237"/>
      <c r="B34" s="172">
        <v>26</v>
      </c>
      <c r="C34" s="18" t="s">
        <v>185</v>
      </c>
      <c r="D34" s="18" t="s">
        <v>167</v>
      </c>
      <c r="E34" s="172">
        <v>7078</v>
      </c>
      <c r="F34" s="193">
        <v>44608</v>
      </c>
      <c r="G34" s="20">
        <v>80.555859999999598</v>
      </c>
      <c r="H34" s="48">
        <v>32.229495904132641</v>
      </c>
      <c r="I34" s="146">
        <v>167.33333333333329</v>
      </c>
      <c r="J34" s="66">
        <v>3.5259999999999998</v>
      </c>
      <c r="K34" s="15"/>
      <c r="M34" s="22"/>
      <c r="N34" s="13"/>
      <c r="O34" s="13"/>
      <c r="P34" s="13"/>
    </row>
    <row r="35" spans="1:20" s="18" customFormat="1" x14ac:dyDescent="0.25">
      <c r="A35" s="237"/>
      <c r="B35" s="172">
        <v>27</v>
      </c>
      <c r="C35" s="3" t="s">
        <v>186</v>
      </c>
      <c r="D35" s="3" t="s">
        <v>167</v>
      </c>
      <c r="E35" s="172">
        <v>7083</v>
      </c>
      <c r="F35" s="193">
        <v>44608</v>
      </c>
      <c r="G35" s="20">
        <v>79.971229999999878</v>
      </c>
      <c r="H35" s="48">
        <v>28.599670821484292</v>
      </c>
      <c r="I35" s="146">
        <v>134.69230769230768</v>
      </c>
      <c r="J35" s="66">
        <v>3.0354999999999999</v>
      </c>
      <c r="K35" s="15"/>
      <c r="M35" s="13"/>
      <c r="N35" s="13"/>
      <c r="O35" s="13"/>
      <c r="P35" s="13"/>
    </row>
    <row r="36" spans="1:20" x14ac:dyDescent="0.25">
      <c r="A36" s="237"/>
      <c r="B36" s="172">
        <v>28</v>
      </c>
      <c r="C36" s="3" t="s">
        <v>187</v>
      </c>
      <c r="D36" s="3" t="s">
        <v>167</v>
      </c>
      <c r="E36" s="172">
        <v>7084</v>
      </c>
      <c r="F36" s="193">
        <v>44608</v>
      </c>
      <c r="G36" s="20">
        <v>78.740430000000003</v>
      </c>
      <c r="H36" s="48">
        <v>119.36484580957628</v>
      </c>
      <c r="I36" s="146">
        <v>134.4871794871795</v>
      </c>
      <c r="J36" s="170">
        <v>2.9705000000000004</v>
      </c>
      <c r="K36" s="112"/>
      <c r="M36" s="4"/>
      <c r="N36" s="4"/>
      <c r="O36" s="4"/>
      <c r="P36" s="4"/>
    </row>
    <row r="37" spans="1:20" x14ac:dyDescent="0.25">
      <c r="A37" s="237"/>
      <c r="B37" s="172">
        <v>29</v>
      </c>
      <c r="C37" s="3" t="s">
        <v>188</v>
      </c>
      <c r="D37" s="3" t="s">
        <v>167</v>
      </c>
      <c r="E37" s="172">
        <v>7092</v>
      </c>
      <c r="F37" s="193">
        <v>44608</v>
      </c>
      <c r="G37" s="20">
        <v>81.355880000000056</v>
      </c>
      <c r="H37" s="48">
        <v>107.99873138938804</v>
      </c>
      <c r="I37" s="146">
        <v>159.92307692307693</v>
      </c>
      <c r="J37" s="170">
        <v>3.484</v>
      </c>
      <c r="K37" s="112"/>
      <c r="L37" s="36"/>
      <c r="M37" s="112"/>
      <c r="N37" s="112"/>
      <c r="O37" s="112"/>
      <c r="P37" s="112"/>
      <c r="Q37" s="36"/>
      <c r="R37" s="36"/>
      <c r="S37" s="36"/>
      <c r="T37" s="36"/>
    </row>
    <row r="38" spans="1:20" x14ac:dyDescent="0.25">
      <c r="A38" s="237"/>
      <c r="B38" s="172">
        <v>30</v>
      </c>
      <c r="C38" s="3" t="s">
        <v>189</v>
      </c>
      <c r="D38" s="3" t="s">
        <v>167</v>
      </c>
      <c r="E38" s="172">
        <v>7093</v>
      </c>
      <c r="F38" s="193">
        <v>44608</v>
      </c>
      <c r="G38" s="20">
        <v>78.371190000000325</v>
      </c>
      <c r="H38" s="48">
        <v>15.444966351164638</v>
      </c>
      <c r="I38" s="146">
        <v>165.35897435897436</v>
      </c>
      <c r="J38" s="170">
        <v>3.3804999999999996</v>
      </c>
      <c r="K38" s="112"/>
      <c r="L38" s="36"/>
      <c r="M38" s="112"/>
      <c r="N38" s="112"/>
      <c r="O38" s="112"/>
      <c r="P38" s="112"/>
      <c r="Q38" s="36"/>
      <c r="R38" s="36"/>
      <c r="S38" s="36"/>
      <c r="T38" s="36"/>
    </row>
    <row r="39" spans="1:20" x14ac:dyDescent="0.25">
      <c r="A39" s="237"/>
      <c r="B39" s="172">
        <v>31</v>
      </c>
      <c r="C39" s="3" t="s">
        <v>190</v>
      </c>
      <c r="D39" s="3" t="s">
        <v>191</v>
      </c>
      <c r="E39" s="172">
        <v>7361</v>
      </c>
      <c r="F39" s="193">
        <v>44608</v>
      </c>
      <c r="G39" s="20">
        <f>'RI, nD'!N47</f>
        <v>77.140390000000451</v>
      </c>
      <c r="H39" s="48">
        <f>'BG, Plate 2'!G95</f>
        <v>13.724183302443228</v>
      </c>
      <c r="I39" s="146">
        <f>'FAN, Plate 2'!G92</f>
        <v>156.7948717948718</v>
      </c>
      <c r="J39" s="170">
        <v>3.6045000000000003</v>
      </c>
      <c r="K39" s="112"/>
      <c r="L39" s="36"/>
      <c r="M39" s="112"/>
      <c r="N39" s="113"/>
      <c r="O39" s="174"/>
      <c r="P39" s="112"/>
      <c r="Q39" s="112"/>
      <c r="R39" s="112"/>
      <c r="S39" s="36"/>
      <c r="T39" s="112"/>
    </row>
    <row r="40" spans="1:20" x14ac:dyDescent="0.25">
      <c r="A40" s="237"/>
      <c r="B40" s="172">
        <v>32</v>
      </c>
      <c r="C40" s="3" t="s">
        <v>192</v>
      </c>
      <c r="D40" s="3" t="s">
        <v>191</v>
      </c>
      <c r="E40" s="172">
        <v>7363</v>
      </c>
      <c r="F40" s="193">
        <v>44608</v>
      </c>
      <c r="G40" s="20">
        <f>'RI, nD'!N48</f>
        <v>80.555859999999598</v>
      </c>
      <c r="H40" s="48">
        <f>'BG, Plate 2'!G96</f>
        <v>110.55155322269535</v>
      </c>
      <c r="I40" s="146">
        <f>'FAN, Plate 2'!G93</f>
        <v>130.12820512820514</v>
      </c>
      <c r="J40" s="170">
        <v>3.0315000000000003</v>
      </c>
      <c r="K40" s="112"/>
      <c r="L40" s="36"/>
      <c r="M40" s="112"/>
      <c r="N40" s="36"/>
      <c r="O40" s="175"/>
      <c r="P40" s="112"/>
      <c r="Q40" s="112"/>
      <c r="R40" s="112"/>
      <c r="S40" s="36"/>
      <c r="T40" s="112"/>
    </row>
    <row r="41" spans="1:20" x14ac:dyDescent="0.25">
      <c r="A41" s="237"/>
      <c r="B41" s="172">
        <v>33</v>
      </c>
      <c r="C41" s="3" t="s">
        <v>193</v>
      </c>
      <c r="D41" s="3" t="s">
        <v>191</v>
      </c>
      <c r="E41" s="172">
        <v>7364</v>
      </c>
      <c r="F41" s="193">
        <v>44608</v>
      </c>
      <c r="G41" s="20">
        <f>'RI, nD'!N49</f>
        <v>81.048180000000087</v>
      </c>
      <c r="H41" s="48">
        <f>'BG, Plate 2'!G97</f>
        <v>30.622656725286785</v>
      </c>
      <c r="I41" s="146">
        <f>'FAN, Plate 2'!G94</f>
        <v>164.02564102564102</v>
      </c>
      <c r="J41" s="66">
        <v>3.6799999999999997</v>
      </c>
      <c r="K41" s="16"/>
      <c r="L41" s="36"/>
      <c r="M41" s="112"/>
      <c r="N41" s="113"/>
      <c r="O41" s="113"/>
      <c r="P41" s="112"/>
      <c r="Q41" s="112"/>
      <c r="R41" s="112"/>
      <c r="S41" s="36"/>
      <c r="T41" s="112"/>
    </row>
    <row r="42" spans="1:20" x14ac:dyDescent="0.25">
      <c r="A42" s="237"/>
      <c r="B42" s="172">
        <v>34</v>
      </c>
      <c r="C42" s="3" t="s">
        <v>194</v>
      </c>
      <c r="D42" s="3" t="s">
        <v>191</v>
      </c>
      <c r="E42" s="172">
        <v>7367</v>
      </c>
      <c r="F42" s="193">
        <v>44608</v>
      </c>
      <c r="G42" s="20">
        <f>'RI, nD'!N50</f>
        <v>79.878919999999951</v>
      </c>
      <c r="H42" s="48">
        <f>'BG, Plate 2'!G98</f>
        <v>54.57964186509323</v>
      </c>
      <c r="I42" s="146">
        <f>'FAN, Plate 2'!G95</f>
        <v>138.12820512820511</v>
      </c>
      <c r="J42" s="66">
        <v>3.2694999999999999</v>
      </c>
      <c r="K42" s="16"/>
      <c r="L42" s="36"/>
      <c r="M42" s="112"/>
      <c r="N42" s="113"/>
      <c r="O42" s="113"/>
      <c r="P42" s="112"/>
      <c r="Q42" s="112"/>
      <c r="R42" s="112"/>
      <c r="S42" s="36"/>
      <c r="T42" s="112"/>
    </row>
    <row r="43" spans="1:20" x14ac:dyDescent="0.25">
      <c r="A43" s="237"/>
      <c r="B43" s="172">
        <v>35</v>
      </c>
      <c r="C43" s="3" t="s">
        <v>195</v>
      </c>
      <c r="D43" s="3" t="s">
        <v>191</v>
      </c>
      <c r="E43" s="172">
        <v>7368</v>
      </c>
      <c r="F43" s="193">
        <v>44608</v>
      </c>
      <c r="G43" s="20">
        <f>'RI, nD'!N51</f>
        <v>78.094259999999878</v>
      </c>
      <c r="H43" s="48">
        <f>'BG, Plate 2'!G99</f>
        <v>56.470489476191148</v>
      </c>
      <c r="I43" s="146">
        <f>'FAN, Plate 2'!G96</f>
        <v>117.2051282051282</v>
      </c>
      <c r="J43" s="66">
        <v>3.0299999999999994</v>
      </c>
      <c r="K43" s="16"/>
      <c r="L43" s="36"/>
      <c r="M43" s="112"/>
      <c r="N43" s="113"/>
      <c r="O43" s="101"/>
      <c r="P43" s="16"/>
      <c r="Q43" s="102"/>
      <c r="R43" s="16"/>
      <c r="S43" s="36"/>
      <c r="T43" s="112"/>
    </row>
    <row r="44" spans="1:20" x14ac:dyDescent="0.25">
      <c r="A44" s="237"/>
      <c r="B44" s="172">
        <v>36</v>
      </c>
      <c r="C44" s="3" t="s">
        <v>196</v>
      </c>
      <c r="D44" s="3" t="s">
        <v>191</v>
      </c>
      <c r="E44" s="172">
        <v>7377</v>
      </c>
      <c r="F44" s="193">
        <v>44608</v>
      </c>
      <c r="G44" s="20">
        <f>'RI, nD'!N52</f>
        <v>80.248160000000325</v>
      </c>
      <c r="H44" s="48">
        <f>'BG, Plate 2'!G100</f>
        <v>39.393118376932996</v>
      </c>
      <c r="I44" s="146">
        <f>'FAN, Plate 2'!G97</f>
        <v>160.64102564102566</v>
      </c>
      <c r="J44" s="66">
        <v>3.7414999999999998</v>
      </c>
      <c r="K44" s="16"/>
      <c r="L44" s="36"/>
      <c r="M44" s="36"/>
      <c r="N44" s="36"/>
      <c r="O44" s="101"/>
      <c r="P44" s="16"/>
      <c r="Q44" s="102"/>
      <c r="R44" s="16"/>
      <c r="S44" s="36"/>
      <c r="T44" s="36"/>
    </row>
    <row r="45" spans="1:20" x14ac:dyDescent="0.25">
      <c r="A45" s="237"/>
      <c r="B45" s="172">
        <v>37</v>
      </c>
      <c r="C45" s="3" t="s">
        <v>197</v>
      </c>
      <c r="D45" s="3" t="s">
        <v>191</v>
      </c>
      <c r="E45" s="172">
        <v>7380</v>
      </c>
      <c r="F45" s="193">
        <v>44608</v>
      </c>
      <c r="G45" s="20">
        <f>'RI, nD'!N53</f>
        <v>75.109569999999451</v>
      </c>
      <c r="H45" s="48">
        <f>'BG, Plate 2'!G101</f>
        <v>75.01154011214706</v>
      </c>
      <c r="I45" s="146">
        <f>'FAN, Plate 2'!G98</f>
        <v>173.69230769230774</v>
      </c>
      <c r="J45" s="66">
        <v>4.1654999999999998</v>
      </c>
      <c r="K45" s="16"/>
      <c r="L45" s="36"/>
      <c r="M45" s="36"/>
      <c r="N45" s="36"/>
      <c r="O45" s="16"/>
      <c r="P45" s="16"/>
      <c r="Q45" s="102"/>
      <c r="R45" s="16"/>
      <c r="S45" s="36"/>
      <c r="T45" s="36"/>
    </row>
    <row r="46" spans="1:20" x14ac:dyDescent="0.25">
      <c r="A46" s="237"/>
      <c r="B46" s="172">
        <v>38</v>
      </c>
      <c r="C46" s="3" t="s">
        <v>198</v>
      </c>
      <c r="D46" s="3" t="s">
        <v>191</v>
      </c>
      <c r="E46" s="172">
        <v>7389</v>
      </c>
      <c r="F46" s="193">
        <v>44608</v>
      </c>
      <c r="G46" s="20">
        <f>'RI, nD'!N54</f>
        <v>80.586629999999801</v>
      </c>
      <c r="H46" s="48">
        <f>'BG, Plate 2'!G102</f>
        <v>30.61662021382449</v>
      </c>
      <c r="I46" s="146">
        <f>'FAN, Plate 2'!G99</f>
        <v>158.02564102564099</v>
      </c>
      <c r="J46" s="170">
        <v>3.3715000000000002</v>
      </c>
      <c r="L46" s="36"/>
      <c r="M46" s="36"/>
      <c r="N46" s="36"/>
      <c r="O46" s="36"/>
      <c r="P46" s="36"/>
      <c r="Q46" s="36"/>
      <c r="R46" s="36"/>
      <c r="S46" s="36"/>
      <c r="T46" s="36"/>
    </row>
    <row r="47" spans="1:20" x14ac:dyDescent="0.25">
      <c r="A47" s="237"/>
      <c r="B47" s="172">
        <v>39</v>
      </c>
      <c r="C47" s="3" t="s">
        <v>199</v>
      </c>
      <c r="D47" s="3" t="s">
        <v>191</v>
      </c>
      <c r="E47" s="172">
        <v>7405</v>
      </c>
      <c r="F47" s="193">
        <v>44608</v>
      </c>
      <c r="G47" s="20">
        <f>'RI, nD'!N55</f>
        <v>74.832640000000367</v>
      </c>
      <c r="H47" s="48">
        <f>'BG, Plate 2'!G103</f>
        <v>27.597661795013188</v>
      </c>
      <c r="I47" s="146">
        <f>'FAN, Plate 2'!G100</f>
        <v>195.28205128205136</v>
      </c>
      <c r="J47" s="170">
        <v>4.3055000000000003</v>
      </c>
      <c r="L47" s="36"/>
      <c r="M47" s="36"/>
      <c r="N47" s="36"/>
      <c r="O47" s="36"/>
      <c r="P47" s="36"/>
      <c r="Q47" s="36"/>
      <c r="R47" s="36"/>
      <c r="S47" s="36"/>
      <c r="T47" s="36"/>
    </row>
    <row r="48" spans="1:20" x14ac:dyDescent="0.25">
      <c r="A48" s="237"/>
      <c r="B48" s="172">
        <v>40</v>
      </c>
      <c r="C48" s="3" t="s">
        <v>200</v>
      </c>
      <c r="D48" s="3" t="s">
        <v>191</v>
      </c>
      <c r="E48" s="172">
        <v>7414</v>
      </c>
      <c r="F48" s="193">
        <v>44608</v>
      </c>
      <c r="G48" s="20">
        <f>'RI, nD'!N56</f>
        <v>79.417369999999664</v>
      </c>
      <c r="H48" s="48">
        <f>'BG, Plate 2'!G104</f>
        <v>96.792108204467823</v>
      </c>
      <c r="I48" s="146">
        <f>'FAN, Plate 2'!G101</f>
        <v>125.41025641025639</v>
      </c>
      <c r="J48" s="170">
        <v>3.3245</v>
      </c>
      <c r="L48" s="36"/>
      <c r="M48" s="36"/>
      <c r="N48" s="36"/>
      <c r="O48" s="36"/>
      <c r="P48" s="36"/>
      <c r="Q48" s="36"/>
      <c r="R48" s="36"/>
      <c r="S48" s="36"/>
      <c r="T48" s="36"/>
    </row>
    <row r="49" spans="1:20" x14ac:dyDescent="0.25">
      <c r="A49" s="237"/>
      <c r="B49" s="172">
        <v>41</v>
      </c>
      <c r="C49" s="3" t="s">
        <v>201</v>
      </c>
      <c r="D49" s="3" t="s">
        <v>191</v>
      </c>
      <c r="E49" s="172">
        <v>7416</v>
      </c>
      <c r="F49" s="193">
        <v>44608</v>
      </c>
      <c r="G49" s="20">
        <f>'RI, nD'!N57</f>
        <v>80.18661999999992</v>
      </c>
      <c r="H49" s="48">
        <f>'BG, Plate 2'!G105</f>
        <v>44.294228057516612</v>
      </c>
      <c r="I49" s="146">
        <f>'FAN, Plate 2'!G102</f>
        <v>133.97435897435898</v>
      </c>
      <c r="J49" s="170">
        <v>3.16</v>
      </c>
      <c r="L49" s="36"/>
      <c r="M49" s="36"/>
      <c r="N49" s="36"/>
      <c r="O49" s="36"/>
      <c r="P49" s="36"/>
      <c r="Q49" s="36"/>
      <c r="R49" s="36"/>
      <c r="S49" s="36"/>
      <c r="T49" s="36"/>
    </row>
    <row r="50" spans="1:20" x14ac:dyDescent="0.25">
      <c r="A50" s="237"/>
      <c r="B50" s="172">
        <v>42</v>
      </c>
      <c r="C50" s="3" t="s">
        <v>202</v>
      </c>
      <c r="D50" s="3" t="s">
        <v>191</v>
      </c>
      <c r="E50" s="172">
        <v>7419</v>
      </c>
      <c r="F50" s="193">
        <v>44608</v>
      </c>
      <c r="G50" s="20">
        <f>'RI, nD'!N58</f>
        <v>80.77124999999964</v>
      </c>
      <c r="H50" s="48">
        <f>'BG, Plate 2'!G106</f>
        <v>54.321859245530248</v>
      </c>
      <c r="I50" s="146">
        <f>'FAN, Plate 2'!G103</f>
        <v>113.07692307692305</v>
      </c>
      <c r="J50" s="170">
        <v>2.8659999999999997</v>
      </c>
      <c r="L50" s="36"/>
      <c r="M50" s="36"/>
      <c r="N50" s="36"/>
      <c r="O50" s="36"/>
      <c r="P50" s="36"/>
      <c r="Q50" s="36"/>
      <c r="R50" s="36"/>
      <c r="S50" s="36"/>
      <c r="T50" s="36"/>
    </row>
    <row r="51" spans="1:20" x14ac:dyDescent="0.25">
      <c r="A51" s="237"/>
      <c r="B51" s="172">
        <v>43</v>
      </c>
      <c r="C51" s="3" t="s">
        <v>203</v>
      </c>
      <c r="D51" s="3" t="s">
        <v>191</v>
      </c>
      <c r="E51" s="172">
        <v>7421</v>
      </c>
      <c r="F51" s="193">
        <v>44608</v>
      </c>
      <c r="G51" s="20">
        <f>'RI, nD'!N59</f>
        <v>80.032770000000284</v>
      </c>
      <c r="H51" s="48">
        <f>'BG, Plate 2'!G107</f>
        <v>65.817041826421985</v>
      </c>
      <c r="I51" s="146">
        <f>'FAN, Plate 2'!G104</f>
        <v>118.94871794871796</v>
      </c>
      <c r="J51" s="170">
        <v>2.9245000000000001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 x14ac:dyDescent="0.25">
      <c r="A52" s="237"/>
      <c r="B52" s="172">
        <v>44</v>
      </c>
      <c r="C52" s="3" t="s">
        <v>204</v>
      </c>
      <c r="D52" s="3" t="s">
        <v>191</v>
      </c>
      <c r="E52" s="172">
        <v>7424</v>
      </c>
      <c r="F52" s="193">
        <v>44608</v>
      </c>
      <c r="G52" s="20">
        <f>'RI, nD'!N60</f>
        <v>79.755839999999836</v>
      </c>
      <c r="H52" s="48">
        <f>'BG, Plate 2'!G108</f>
        <v>70.847563937503153</v>
      </c>
      <c r="I52" s="146">
        <f>'FAN, Plate 2'!G105</f>
        <v>148.97435897435898</v>
      </c>
      <c r="J52" s="170">
        <v>3.2320000000000002</v>
      </c>
      <c r="L52" s="36"/>
      <c r="M52" s="36"/>
      <c r="N52" s="36"/>
      <c r="O52" s="36"/>
      <c r="P52" s="36"/>
      <c r="Q52" s="36"/>
      <c r="R52" s="36"/>
      <c r="S52" s="36"/>
      <c r="T52" s="36"/>
    </row>
    <row r="53" spans="1:20" x14ac:dyDescent="0.25">
      <c r="A53" s="237"/>
      <c r="B53" s="172">
        <v>45</v>
      </c>
      <c r="C53" s="3" t="s">
        <v>205</v>
      </c>
      <c r="D53" s="3" t="s">
        <v>191</v>
      </c>
      <c r="E53" s="172">
        <v>7436</v>
      </c>
      <c r="F53" s="193">
        <v>44608</v>
      </c>
      <c r="G53" s="20">
        <f>'RI, nD'!N61</f>
        <v>80.217390000000108</v>
      </c>
      <c r="H53" s="48">
        <f>'BG, Plate 2'!G109</f>
        <v>56.232221766339734</v>
      </c>
      <c r="I53" s="146">
        <f>'FAN, Plate 2'!G106</f>
        <v>148.92307692307693</v>
      </c>
      <c r="J53" s="170">
        <v>3.254</v>
      </c>
      <c r="L53" s="36"/>
      <c r="M53" s="36"/>
      <c r="N53" s="36"/>
      <c r="O53" s="36"/>
      <c r="P53" s="36"/>
      <c r="Q53" s="36"/>
      <c r="R53" s="36"/>
      <c r="S53" s="36"/>
      <c r="T53" s="36"/>
    </row>
    <row r="54" spans="1:20" x14ac:dyDescent="0.25">
      <c r="A54" s="237"/>
      <c r="B54" s="172">
        <v>46</v>
      </c>
      <c r="E54" s="228" t="s">
        <v>165</v>
      </c>
      <c r="F54" s="193">
        <v>44608</v>
      </c>
      <c r="G54" s="20">
        <f>'RI, nD'!N62</f>
        <v>80.217390000000108</v>
      </c>
      <c r="H54" s="48">
        <f>'BG, Plate 2'!G110</f>
        <v>98.244318369387159</v>
      </c>
      <c r="I54" s="146">
        <f>'FAN, Plate 2'!G107</f>
        <v>264.70512820512823</v>
      </c>
      <c r="J54" s="170">
        <v>4.7119999999999997</v>
      </c>
      <c r="L54" s="36"/>
      <c r="M54" s="36"/>
      <c r="N54" s="36"/>
      <c r="O54" s="36"/>
      <c r="P54" s="36"/>
      <c r="Q54" s="36"/>
      <c r="R54" s="36"/>
      <c r="S54" s="36"/>
      <c r="T54" s="36"/>
    </row>
    <row r="55" spans="1:20" x14ac:dyDescent="0.25">
      <c r="A55" s="237"/>
      <c r="B55" s="172">
        <v>47</v>
      </c>
      <c r="G55" s="20"/>
      <c r="H55" s="48"/>
      <c r="I55" s="146"/>
      <c r="J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20" x14ac:dyDescent="0.25">
      <c r="A56" s="238"/>
      <c r="B56" s="219">
        <v>48</v>
      </c>
      <c r="C56" s="221"/>
      <c r="D56" s="221"/>
      <c r="E56" s="220"/>
      <c r="F56" s="221"/>
      <c r="G56" s="222"/>
      <c r="H56" s="81"/>
      <c r="I56" s="143"/>
      <c r="J56" s="221"/>
      <c r="L56" s="36"/>
      <c r="M56" s="36"/>
      <c r="N56" s="36"/>
      <c r="O56" s="36"/>
      <c r="P56" s="36"/>
      <c r="Q56" s="36"/>
      <c r="R56" s="36"/>
      <c r="S56" s="36"/>
      <c r="T56" s="36"/>
    </row>
    <row r="59" spans="1:20" x14ac:dyDescent="0.25">
      <c r="A59" s="262"/>
      <c r="B59" s="265"/>
    </row>
    <row r="60" spans="1:20" x14ac:dyDescent="0.25">
      <c r="A60" s="262"/>
      <c r="B60" s="265"/>
    </row>
    <row r="61" spans="1:20" x14ac:dyDescent="0.25">
      <c r="A61" s="262"/>
      <c r="B61" s="265"/>
    </row>
    <row r="62" spans="1:20" x14ac:dyDescent="0.25">
      <c r="A62" s="262"/>
      <c r="B62" s="265"/>
    </row>
    <row r="63" spans="1:20" x14ac:dyDescent="0.25">
      <c r="A63" s="262"/>
      <c r="B63" s="265"/>
    </row>
    <row r="64" spans="1:20" x14ac:dyDescent="0.25">
      <c r="A64" s="262"/>
      <c r="B64" s="265"/>
    </row>
    <row r="65" spans="1:2" x14ac:dyDescent="0.25">
      <c r="A65" s="262"/>
      <c r="B65" s="265"/>
    </row>
    <row r="66" spans="1:2" x14ac:dyDescent="0.25">
      <c r="A66" s="262"/>
      <c r="B66" s="265"/>
    </row>
    <row r="67" spans="1:2" x14ac:dyDescent="0.25">
      <c r="A67" s="262"/>
      <c r="B67" s="265"/>
    </row>
    <row r="68" spans="1:2" x14ac:dyDescent="0.25">
      <c r="A68" s="262"/>
      <c r="B68" s="265"/>
    </row>
    <row r="69" spans="1:2" x14ac:dyDescent="0.25">
      <c r="A69" s="262"/>
      <c r="B69" s="265"/>
    </row>
    <row r="70" spans="1:2" x14ac:dyDescent="0.25">
      <c r="A70" s="262"/>
      <c r="B70" s="265"/>
    </row>
    <row r="71" spans="1:2" x14ac:dyDescent="0.25">
      <c r="A71" s="262"/>
      <c r="B71" s="265"/>
    </row>
    <row r="72" spans="1:2" x14ac:dyDescent="0.25">
      <c r="A72" s="262"/>
      <c r="B72" s="265"/>
    </row>
    <row r="73" spans="1:2" x14ac:dyDescent="0.25">
      <c r="A73" s="262"/>
      <c r="B73" s="265"/>
    </row>
    <row r="74" spans="1:2" x14ac:dyDescent="0.25">
      <c r="A74" s="262"/>
      <c r="B74" s="265"/>
    </row>
    <row r="75" spans="1:2" x14ac:dyDescent="0.25">
      <c r="A75" s="262"/>
      <c r="B75" s="265"/>
    </row>
    <row r="76" spans="1:2" x14ac:dyDescent="0.25">
      <c r="A76" s="262"/>
      <c r="B76" s="265"/>
    </row>
    <row r="77" spans="1:2" x14ac:dyDescent="0.25">
      <c r="A77" s="262"/>
      <c r="B77" s="265"/>
    </row>
    <row r="78" spans="1:2" x14ac:dyDescent="0.25">
      <c r="A78" s="262"/>
      <c r="B78" s="265"/>
    </row>
    <row r="79" spans="1:2" x14ac:dyDescent="0.25">
      <c r="A79" s="262"/>
      <c r="B79" s="265"/>
    </row>
    <row r="80" spans="1:2" x14ac:dyDescent="0.25">
      <c r="A80" s="262"/>
      <c r="B80" s="265"/>
    </row>
    <row r="81" spans="1:2" x14ac:dyDescent="0.25">
      <c r="A81" s="262"/>
      <c r="B81" s="265"/>
    </row>
    <row r="82" spans="1:2" x14ac:dyDescent="0.25">
      <c r="A82" s="262"/>
      <c r="B82" s="265"/>
    </row>
    <row r="83" spans="1:2" x14ac:dyDescent="0.25">
      <c r="A83" s="262"/>
      <c r="B83" s="265"/>
    </row>
    <row r="84" spans="1:2" x14ac:dyDescent="0.25">
      <c r="A84" s="262"/>
      <c r="B84" s="265"/>
    </row>
    <row r="85" spans="1:2" x14ac:dyDescent="0.25">
      <c r="A85" s="262"/>
      <c r="B85" s="265"/>
    </row>
    <row r="86" spans="1:2" x14ac:dyDescent="0.25">
      <c r="A86" s="262"/>
      <c r="B86" s="265"/>
    </row>
    <row r="87" spans="1:2" x14ac:dyDescent="0.25">
      <c r="A87" s="262"/>
      <c r="B87" s="265"/>
    </row>
    <row r="88" spans="1:2" x14ac:dyDescent="0.25">
      <c r="A88" s="262"/>
      <c r="B88" s="265"/>
    </row>
    <row r="89" spans="1:2" x14ac:dyDescent="0.25">
      <c r="A89" s="262"/>
      <c r="B89" s="265"/>
    </row>
    <row r="90" spans="1:2" x14ac:dyDescent="0.25">
      <c r="A90" s="262"/>
      <c r="B90" s="265"/>
    </row>
    <row r="91" spans="1:2" x14ac:dyDescent="0.25">
      <c r="A91" s="262"/>
      <c r="B91" s="265"/>
    </row>
    <row r="92" spans="1:2" x14ac:dyDescent="0.25">
      <c r="A92" s="262"/>
      <c r="B92" s="265"/>
    </row>
    <row r="93" spans="1:2" x14ac:dyDescent="0.25">
      <c r="A93" s="262"/>
      <c r="B93" s="265"/>
    </row>
    <row r="94" spans="1:2" x14ac:dyDescent="0.25">
      <c r="A94" s="262"/>
      <c r="B94" s="265"/>
    </row>
    <row r="95" spans="1:2" x14ac:dyDescent="0.25">
      <c r="A95" s="262"/>
      <c r="B95" s="265"/>
    </row>
    <row r="96" spans="1:2" x14ac:dyDescent="0.25">
      <c r="A96" s="262"/>
      <c r="B96" s="265"/>
    </row>
    <row r="97" spans="1:2" x14ac:dyDescent="0.25">
      <c r="A97" s="262"/>
      <c r="B97" s="265"/>
    </row>
    <row r="98" spans="1:2" x14ac:dyDescent="0.25">
      <c r="A98" s="262"/>
      <c r="B98" s="265"/>
    </row>
    <row r="99" spans="1:2" x14ac:dyDescent="0.25">
      <c r="A99" s="262"/>
      <c r="B99" s="265"/>
    </row>
    <row r="100" spans="1:2" x14ac:dyDescent="0.25">
      <c r="A100" s="262"/>
      <c r="B100" s="265"/>
    </row>
    <row r="101" spans="1:2" x14ac:dyDescent="0.25">
      <c r="A101" s="262"/>
      <c r="B101" s="265"/>
    </row>
    <row r="102" spans="1:2" x14ac:dyDescent="0.25">
      <c r="A102" s="262"/>
      <c r="B102" s="265"/>
    </row>
    <row r="103" spans="1:2" x14ac:dyDescent="0.25">
      <c r="A103" s="262"/>
      <c r="B103" s="265"/>
    </row>
    <row r="104" spans="1:2" x14ac:dyDescent="0.25">
      <c r="A104" s="262"/>
      <c r="B104" s="265"/>
    </row>
  </sheetData>
  <mergeCells count="4">
    <mergeCell ref="G7:J7"/>
    <mergeCell ref="M6:P6"/>
    <mergeCell ref="A9:A32"/>
    <mergeCell ref="A33:A56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opLeftCell="A23" zoomScale="85" zoomScaleNormal="85" workbookViewId="0">
      <selection activeCell="C63" sqref="C63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107</v>
      </c>
      <c r="I1" s="2" t="s">
        <v>57</v>
      </c>
    </row>
    <row r="2" spans="1:20" s="2" customFormat="1" x14ac:dyDescent="0.25">
      <c r="C2" s="5"/>
      <c r="G2" s="98"/>
      <c r="H2" s="6"/>
      <c r="I2" s="2" t="s">
        <v>78</v>
      </c>
      <c r="Q2" s="39"/>
    </row>
    <row r="3" spans="1:20" s="2" customFormat="1" x14ac:dyDescent="0.25">
      <c r="A3" s="2" t="s">
        <v>52</v>
      </c>
      <c r="B3" s="194"/>
      <c r="C3" s="5"/>
      <c r="G3" s="98"/>
      <c r="H3" s="6"/>
      <c r="I3" s="2" t="s">
        <v>86</v>
      </c>
      <c r="Q3" s="39"/>
    </row>
    <row r="4" spans="1:20" s="2" customFormat="1" x14ac:dyDescent="0.25">
      <c r="A4" s="7" t="s">
        <v>22</v>
      </c>
      <c r="B4" s="195"/>
      <c r="C4" s="218" t="s">
        <v>151</v>
      </c>
      <c r="G4" s="98"/>
      <c r="H4" s="6"/>
      <c r="I4" s="2" t="s">
        <v>79</v>
      </c>
      <c r="Q4" s="39"/>
    </row>
    <row r="5" spans="1:20" s="2" customFormat="1" x14ac:dyDescent="0.25">
      <c r="A5" s="2" t="s">
        <v>53</v>
      </c>
      <c r="B5" s="2" t="s">
        <v>70</v>
      </c>
      <c r="C5" s="5"/>
      <c r="G5" s="98"/>
      <c r="H5" s="6"/>
      <c r="I5" s="2" t="s">
        <v>8</v>
      </c>
      <c r="Q5" s="39"/>
    </row>
    <row r="6" spans="1:20" s="2" customFormat="1" x14ac:dyDescent="0.25">
      <c r="A6" s="7"/>
      <c r="B6" s="2" t="s">
        <v>113</v>
      </c>
      <c r="C6" s="5"/>
      <c r="G6" s="98"/>
      <c r="H6" s="6"/>
      <c r="I6" s="2" t="s">
        <v>67</v>
      </c>
      <c r="Q6" s="39"/>
    </row>
    <row r="7" spans="1:20" s="2" customFormat="1" x14ac:dyDescent="0.25">
      <c r="B7" s="8"/>
      <c r="G7" s="98"/>
      <c r="H7" s="6"/>
      <c r="Q7" s="39"/>
    </row>
    <row r="8" spans="1:20" s="2" customFormat="1" x14ac:dyDescent="0.25">
      <c r="G8" s="98"/>
      <c r="H8" s="6"/>
      <c r="Q8" s="39"/>
    </row>
    <row r="9" spans="1:20" s="2" customFormat="1" x14ac:dyDescent="0.25">
      <c r="B9" s="3"/>
      <c r="G9" s="98"/>
      <c r="H9" s="6"/>
      <c r="Q9" s="39"/>
    </row>
    <row r="10" spans="1:20" s="2" customFormat="1" x14ac:dyDescent="0.25">
      <c r="B10" s="3"/>
      <c r="G10" s="98"/>
      <c r="H10" s="6"/>
      <c r="Q10" s="39"/>
    </row>
    <row r="11" spans="1:20" s="2" customFormat="1" x14ac:dyDescent="0.25">
      <c r="B11" s="3"/>
      <c r="G11" s="98"/>
      <c r="H11" s="6"/>
      <c r="Q11" s="39"/>
    </row>
    <row r="12" spans="1:20" s="2" customFormat="1" x14ac:dyDescent="0.25">
      <c r="A12" s="2" t="s">
        <v>46</v>
      </c>
      <c r="B12" s="9" t="s">
        <v>121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6" t="s">
        <v>27</v>
      </c>
      <c r="R12" s="9" t="s">
        <v>85</v>
      </c>
      <c r="S12" s="9"/>
    </row>
    <row r="13" spans="1:20" s="2" customFormat="1" x14ac:dyDescent="0.25">
      <c r="B13" s="10" t="s">
        <v>122</v>
      </c>
      <c r="C13" s="10"/>
      <c r="D13" s="10"/>
      <c r="E13" s="10"/>
      <c r="F13" s="10"/>
      <c r="G13" s="10"/>
      <c r="H13" s="10"/>
      <c r="I13" s="10"/>
      <c r="J13" s="185"/>
      <c r="K13" s="10" t="s">
        <v>117</v>
      </c>
      <c r="L13" s="10"/>
      <c r="M13" s="30" t="s">
        <v>118</v>
      </c>
      <c r="N13" s="30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85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82" t="s">
        <v>120</v>
      </c>
      <c r="C15" s="182"/>
      <c r="D15" s="182"/>
      <c r="E15" s="182"/>
      <c r="F15" s="182"/>
      <c r="G15" s="240" t="s">
        <v>144</v>
      </c>
      <c r="H15" s="240"/>
      <c r="J15" s="18"/>
      <c r="K15" s="241" t="s">
        <v>145</v>
      </c>
      <c r="L15" s="241"/>
      <c r="M15" s="241"/>
      <c r="N15" s="240" t="s">
        <v>148</v>
      </c>
      <c r="O15" s="240"/>
      <c r="P15" s="182"/>
      <c r="Q15" s="2" t="s">
        <v>98</v>
      </c>
      <c r="T15" s="184"/>
    </row>
    <row r="16" spans="1:20" ht="15.75" thickBot="1" x14ac:dyDescent="0.3">
      <c r="A16" s="215" t="s">
        <v>143</v>
      </c>
      <c r="B16" s="183" t="s">
        <v>119</v>
      </c>
      <c r="C16" s="12" t="s">
        <v>155</v>
      </c>
      <c r="D16" s="12" t="s">
        <v>156</v>
      </c>
      <c r="E16" s="12" t="s">
        <v>146</v>
      </c>
      <c r="F16" s="12" t="s">
        <v>147</v>
      </c>
      <c r="G16" s="183" t="s">
        <v>4</v>
      </c>
      <c r="H16" s="183" t="s">
        <v>7</v>
      </c>
      <c r="J16" s="18"/>
      <c r="K16" s="183" t="s">
        <v>119</v>
      </c>
      <c r="L16" s="12" t="s">
        <v>146</v>
      </c>
      <c r="M16" s="12" t="s">
        <v>147</v>
      </c>
      <c r="N16" s="183" t="s">
        <v>4</v>
      </c>
      <c r="O16" s="183" t="s">
        <v>7</v>
      </c>
      <c r="Q16" s="3"/>
      <c r="R16" s="3" t="s">
        <v>97</v>
      </c>
    </row>
    <row r="17" spans="1:18" x14ac:dyDescent="0.25">
      <c r="A17" s="6">
        <v>1</v>
      </c>
      <c r="B17" s="48"/>
      <c r="C17" s="15">
        <v>630</v>
      </c>
      <c r="D17" s="15">
        <v>628</v>
      </c>
      <c r="E17" s="15">
        <f>1.34+(C17/100000)</f>
        <v>1.3463000000000001</v>
      </c>
      <c r="F17" s="15">
        <f>1.34+(D17/100000)</f>
        <v>1.3462800000000001</v>
      </c>
      <c r="G17" s="181">
        <f>AVERAGE(E17:F17)</f>
        <v>1.3462900000000002</v>
      </c>
      <c r="H17" s="181">
        <f>STDEV(E17:F17)</f>
        <v>1.4142135623666588E-5</v>
      </c>
      <c r="J17" s="18"/>
      <c r="K17" s="15">
        <f t="shared" ref="K17:K40" si="0">B17</f>
        <v>0</v>
      </c>
      <c r="L17" s="20">
        <f>(E17-1.33329)*6154</f>
        <v>80.06353999999979</v>
      </c>
      <c r="M17" s="20">
        <f>(F17-1.33329)*6154</f>
        <v>79.940460000000357</v>
      </c>
      <c r="N17" s="114">
        <f>AVERAGE(L17:M17)</f>
        <v>80.002000000000066</v>
      </c>
      <c r="O17" s="66">
        <f t="shared" ref="O17" si="1">STDEV(L17:M17)</f>
        <v>8.7030702628039483E-2</v>
      </c>
      <c r="Q17" s="3"/>
      <c r="R17" s="3" t="s">
        <v>114</v>
      </c>
    </row>
    <row r="18" spans="1:18" x14ac:dyDescent="0.25">
      <c r="A18" s="6">
        <v>2</v>
      </c>
      <c r="B18" s="48"/>
      <c r="C18" s="15">
        <v>603</v>
      </c>
      <c r="D18" s="15">
        <v>600</v>
      </c>
      <c r="E18" s="15">
        <f t="shared" ref="E18:E64" si="2">1.34+(C18/100000)</f>
        <v>1.3460300000000001</v>
      </c>
      <c r="F18" s="15">
        <f t="shared" ref="F18:F64" si="3">1.34+(D18/100000)</f>
        <v>1.3460000000000001</v>
      </c>
      <c r="G18" s="181">
        <f t="shared" ref="G18:G64" si="4">AVERAGE(E18:F18)</f>
        <v>1.346015</v>
      </c>
      <c r="H18" s="181">
        <f t="shared" ref="H18:H64" si="5">STDEV(E18:F18)</f>
        <v>2.1213203435578389E-5</v>
      </c>
      <c r="J18" s="18"/>
      <c r="K18" s="15">
        <f t="shared" si="0"/>
        <v>0</v>
      </c>
      <c r="L18" s="20">
        <f t="shared" ref="L18:L81" si="6">(E18-1.33329)*6154</f>
        <v>78.401959999999832</v>
      </c>
      <c r="M18" s="20">
        <f t="shared" ref="M18:M81" si="7">(F18-1.33329)*6154</f>
        <v>78.217339999999993</v>
      </c>
      <c r="N18" s="114">
        <f t="shared" ref="N18:N81" si="8">AVERAGE(L18:M18)</f>
        <v>78.30964999999992</v>
      </c>
      <c r="O18" s="66">
        <f t="shared" ref="O18:O81" si="9">STDEV(L18:M18)</f>
        <v>0.13054605394254656</v>
      </c>
      <c r="Q18" s="3"/>
      <c r="R18" s="3" t="s">
        <v>99</v>
      </c>
    </row>
    <row r="19" spans="1:18" x14ac:dyDescent="0.25">
      <c r="A19" s="6">
        <v>3</v>
      </c>
      <c r="B19" s="48"/>
      <c r="C19" s="15">
        <v>605</v>
      </c>
      <c r="D19" s="15">
        <v>601</v>
      </c>
      <c r="E19" s="15">
        <f t="shared" si="2"/>
        <v>1.34605</v>
      </c>
      <c r="F19" s="15">
        <f t="shared" si="3"/>
        <v>1.3460100000000002</v>
      </c>
      <c r="G19" s="181">
        <f t="shared" si="4"/>
        <v>1.3460300000000001</v>
      </c>
      <c r="H19" s="181">
        <f t="shared" si="5"/>
        <v>2.8284271247333177E-5</v>
      </c>
      <c r="J19" s="18"/>
      <c r="K19" s="15">
        <f t="shared" si="0"/>
        <v>0</v>
      </c>
      <c r="L19" s="20">
        <f t="shared" si="6"/>
        <v>78.525039999999279</v>
      </c>
      <c r="M19" s="20">
        <f t="shared" si="7"/>
        <v>78.278880000000399</v>
      </c>
      <c r="N19" s="114">
        <f t="shared" si="8"/>
        <v>78.401959999999832</v>
      </c>
      <c r="O19" s="66">
        <f t="shared" si="9"/>
        <v>0.17406140525608901</v>
      </c>
      <c r="P19" s="190"/>
      <c r="Q19" s="3"/>
      <c r="R19" s="3" t="s">
        <v>115</v>
      </c>
    </row>
    <row r="20" spans="1:18" x14ac:dyDescent="0.25">
      <c r="A20" s="6">
        <v>4</v>
      </c>
      <c r="B20" s="48"/>
      <c r="C20" s="15">
        <v>604</v>
      </c>
      <c r="D20" s="15">
        <v>599</v>
      </c>
      <c r="E20" s="15">
        <f t="shared" si="2"/>
        <v>1.3460400000000001</v>
      </c>
      <c r="F20" s="15">
        <f t="shared" si="3"/>
        <v>1.34599</v>
      </c>
      <c r="G20" s="181">
        <f t="shared" si="4"/>
        <v>1.346015</v>
      </c>
      <c r="H20" s="181">
        <f t="shared" si="5"/>
        <v>3.535533905940199E-5</v>
      </c>
      <c r="J20" s="18"/>
      <c r="K20" s="15">
        <f t="shared" si="0"/>
        <v>0</v>
      </c>
      <c r="L20" s="20">
        <f t="shared" si="6"/>
        <v>78.463500000000238</v>
      </c>
      <c r="M20" s="20">
        <f t="shared" si="7"/>
        <v>78.155799999999587</v>
      </c>
      <c r="N20" s="114">
        <f t="shared" si="8"/>
        <v>78.30964999999992</v>
      </c>
      <c r="O20" s="66">
        <f t="shared" si="9"/>
        <v>0.21757675657156078</v>
      </c>
      <c r="R20" s="13"/>
    </row>
    <row r="21" spans="1:18" x14ac:dyDescent="0.25">
      <c r="A21" s="6">
        <v>5</v>
      </c>
      <c r="B21" s="48"/>
      <c r="C21" s="15">
        <v>634</v>
      </c>
      <c r="D21" s="15">
        <v>634</v>
      </c>
      <c r="E21" s="15">
        <f t="shared" si="2"/>
        <v>1.3463400000000001</v>
      </c>
      <c r="F21" s="15">
        <f t="shared" si="3"/>
        <v>1.3463400000000001</v>
      </c>
      <c r="G21" s="181">
        <f t="shared" si="4"/>
        <v>1.3463400000000001</v>
      </c>
      <c r="H21" s="181">
        <f t="shared" si="5"/>
        <v>0</v>
      </c>
      <c r="J21" s="18"/>
      <c r="K21" s="15">
        <f t="shared" si="0"/>
        <v>0</v>
      </c>
      <c r="L21" s="20">
        <f t="shared" si="6"/>
        <v>80.309700000000035</v>
      </c>
      <c r="M21" s="20">
        <f t="shared" si="7"/>
        <v>80.309700000000035</v>
      </c>
      <c r="N21" s="114">
        <f t="shared" si="8"/>
        <v>80.309700000000035</v>
      </c>
      <c r="O21" s="66">
        <f t="shared" si="9"/>
        <v>0</v>
      </c>
      <c r="R21" s="13"/>
    </row>
    <row r="22" spans="1:18" x14ac:dyDescent="0.25">
      <c r="A22" s="6">
        <v>6</v>
      </c>
      <c r="B22" s="48"/>
      <c r="C22" s="15">
        <v>612</v>
      </c>
      <c r="D22" s="15">
        <v>607</v>
      </c>
      <c r="E22" s="15">
        <f t="shared" si="2"/>
        <v>1.34612</v>
      </c>
      <c r="F22" s="15">
        <f t="shared" si="3"/>
        <v>1.3460700000000001</v>
      </c>
      <c r="G22" s="181">
        <f t="shared" si="4"/>
        <v>1.346095</v>
      </c>
      <c r="H22" s="181">
        <f t="shared" si="5"/>
        <v>3.5355339059244978E-5</v>
      </c>
      <c r="J22" s="18"/>
      <c r="K22" s="15">
        <f t="shared" si="0"/>
        <v>0</v>
      </c>
      <c r="L22" s="20">
        <f t="shared" si="6"/>
        <v>78.955819999999363</v>
      </c>
      <c r="M22" s="20">
        <f t="shared" si="7"/>
        <v>78.648120000000077</v>
      </c>
      <c r="N22" s="114">
        <f t="shared" si="8"/>
        <v>78.801969999999727</v>
      </c>
      <c r="O22" s="66">
        <f t="shared" si="9"/>
        <v>0.21757675657059611</v>
      </c>
      <c r="R22" s="13"/>
    </row>
    <row r="23" spans="1:18" x14ac:dyDescent="0.25">
      <c r="A23" s="6">
        <v>7</v>
      </c>
      <c r="B23" s="48"/>
      <c r="C23" s="15">
        <v>632</v>
      </c>
      <c r="D23" s="15">
        <v>629</v>
      </c>
      <c r="E23" s="15">
        <f t="shared" si="2"/>
        <v>1.3463200000000002</v>
      </c>
      <c r="F23" s="15">
        <f t="shared" si="3"/>
        <v>1.34629</v>
      </c>
      <c r="G23" s="181">
        <f t="shared" si="4"/>
        <v>1.3463050000000001</v>
      </c>
      <c r="H23" s="181">
        <f t="shared" si="5"/>
        <v>2.1213203435735399E-5</v>
      </c>
      <c r="J23" s="18"/>
      <c r="K23" s="15">
        <f t="shared" si="0"/>
        <v>0</v>
      </c>
      <c r="L23" s="20">
        <f t="shared" si="6"/>
        <v>80.186620000000602</v>
      </c>
      <c r="M23" s="20">
        <f t="shared" si="7"/>
        <v>80.001999999999384</v>
      </c>
      <c r="N23" s="114">
        <f t="shared" si="8"/>
        <v>80.094309999999993</v>
      </c>
      <c r="O23" s="66">
        <f t="shared" si="9"/>
        <v>0.13054605394352128</v>
      </c>
      <c r="R23" s="13"/>
    </row>
    <row r="24" spans="1:18" x14ac:dyDescent="0.25">
      <c r="A24" s="6">
        <v>8</v>
      </c>
      <c r="B24" s="48"/>
      <c r="C24" s="15">
        <v>657</v>
      </c>
      <c r="D24" s="15">
        <v>653</v>
      </c>
      <c r="E24" s="15">
        <f t="shared" si="2"/>
        <v>1.34657</v>
      </c>
      <c r="F24" s="15">
        <f t="shared" si="3"/>
        <v>1.34653</v>
      </c>
      <c r="G24" s="181">
        <f t="shared" si="4"/>
        <v>1.3465500000000001</v>
      </c>
      <c r="H24" s="181">
        <f t="shared" si="5"/>
        <v>2.8284271247490186E-5</v>
      </c>
      <c r="J24" s="18"/>
      <c r="K24" s="15">
        <f t="shared" si="0"/>
        <v>0</v>
      </c>
      <c r="L24" s="20">
        <f t="shared" si="6"/>
        <v>81.725119999999748</v>
      </c>
      <c r="M24" s="20">
        <f t="shared" si="7"/>
        <v>81.478959999999503</v>
      </c>
      <c r="N24" s="114">
        <f t="shared" si="8"/>
        <v>81.602039999999619</v>
      </c>
      <c r="O24" s="66">
        <f t="shared" si="9"/>
        <v>0.17406140525705366</v>
      </c>
      <c r="R24" s="13"/>
    </row>
    <row r="25" spans="1:18" x14ac:dyDescent="0.25">
      <c r="A25" s="6">
        <v>9</v>
      </c>
      <c r="B25" s="48"/>
      <c r="C25" s="15">
        <v>621</v>
      </c>
      <c r="D25" s="15">
        <v>620</v>
      </c>
      <c r="E25" s="15">
        <f t="shared" si="2"/>
        <v>1.3462100000000001</v>
      </c>
      <c r="F25" s="15">
        <f t="shared" si="3"/>
        <v>1.3462000000000001</v>
      </c>
      <c r="G25" s="181">
        <f t="shared" si="4"/>
        <v>1.3462050000000001</v>
      </c>
      <c r="H25" s="181">
        <f t="shared" si="5"/>
        <v>7.0710678119117998E-6</v>
      </c>
      <c r="J25" s="18"/>
      <c r="K25" s="15">
        <f t="shared" si="0"/>
        <v>0</v>
      </c>
      <c r="L25" s="20">
        <f t="shared" si="6"/>
        <v>79.509680000000259</v>
      </c>
      <c r="M25" s="20">
        <f t="shared" si="7"/>
        <v>79.448139999999853</v>
      </c>
      <c r="N25" s="114">
        <f t="shared" si="8"/>
        <v>79.478910000000056</v>
      </c>
      <c r="O25" s="66">
        <f t="shared" si="9"/>
        <v>4.3515351314507095E-2</v>
      </c>
      <c r="R25" s="2" t="s">
        <v>90</v>
      </c>
    </row>
    <row r="26" spans="1:18" x14ac:dyDescent="0.25">
      <c r="A26" s="6">
        <v>10</v>
      </c>
      <c r="B26" s="48"/>
      <c r="C26" s="15">
        <v>552</v>
      </c>
      <c r="D26" s="15">
        <v>551</v>
      </c>
      <c r="E26" s="15">
        <f t="shared" si="2"/>
        <v>1.34552</v>
      </c>
      <c r="F26" s="15">
        <f t="shared" si="3"/>
        <v>1.34551</v>
      </c>
      <c r="G26" s="181">
        <f t="shared" si="4"/>
        <v>1.345515</v>
      </c>
      <c r="H26" s="181">
        <f t="shared" si="5"/>
        <v>7.0710678119117998E-6</v>
      </c>
      <c r="J26" s="18"/>
      <c r="K26" s="15">
        <f t="shared" si="0"/>
        <v>0</v>
      </c>
      <c r="L26" s="20">
        <f t="shared" si="6"/>
        <v>75.263419999999769</v>
      </c>
      <c r="M26" s="20">
        <f t="shared" si="7"/>
        <v>75.201879999999363</v>
      </c>
      <c r="N26" s="114">
        <f t="shared" si="8"/>
        <v>75.232649999999566</v>
      </c>
      <c r="O26" s="66">
        <f t="shared" si="9"/>
        <v>4.3515351314507095E-2</v>
      </c>
      <c r="R26" s="3" t="s">
        <v>91</v>
      </c>
    </row>
    <row r="27" spans="1:18" x14ac:dyDescent="0.25">
      <c r="A27" s="6">
        <v>11</v>
      </c>
      <c r="B27" s="48"/>
      <c r="C27" s="15">
        <v>636</v>
      </c>
      <c r="D27" s="15">
        <v>636</v>
      </c>
      <c r="E27" s="15">
        <f t="shared" si="2"/>
        <v>1.34636</v>
      </c>
      <c r="F27" s="15">
        <f t="shared" si="3"/>
        <v>1.34636</v>
      </c>
      <c r="G27" s="181">
        <f t="shared" si="4"/>
        <v>1.34636</v>
      </c>
      <c r="H27" s="181">
        <f t="shared" si="5"/>
        <v>0</v>
      </c>
      <c r="J27" s="18"/>
      <c r="K27" s="15">
        <f t="shared" si="0"/>
        <v>0</v>
      </c>
      <c r="L27" s="20">
        <f t="shared" si="6"/>
        <v>80.432779999999482</v>
      </c>
      <c r="M27" s="20">
        <f t="shared" si="7"/>
        <v>80.432779999999482</v>
      </c>
      <c r="N27" s="114">
        <f t="shared" si="8"/>
        <v>80.432779999999482</v>
      </c>
      <c r="O27" s="66">
        <f t="shared" si="9"/>
        <v>0</v>
      </c>
      <c r="R27" s="3" t="s">
        <v>116</v>
      </c>
    </row>
    <row r="28" spans="1:18" x14ac:dyDescent="0.25">
      <c r="A28" s="6">
        <v>12</v>
      </c>
      <c r="B28" s="48"/>
      <c r="C28" s="15">
        <v>647</v>
      </c>
      <c r="D28" s="15">
        <v>645</v>
      </c>
      <c r="E28" s="15">
        <f t="shared" si="2"/>
        <v>1.3464700000000001</v>
      </c>
      <c r="F28" s="15">
        <f t="shared" si="3"/>
        <v>1.3464500000000001</v>
      </c>
      <c r="G28" s="181">
        <f t="shared" si="4"/>
        <v>1.34646</v>
      </c>
      <c r="H28" s="181">
        <f t="shared" si="5"/>
        <v>1.4142135623666588E-5</v>
      </c>
      <c r="J28" s="18"/>
      <c r="K28" s="15">
        <f t="shared" si="0"/>
        <v>0</v>
      </c>
      <c r="L28" s="20">
        <f t="shared" si="6"/>
        <v>81.109719999999811</v>
      </c>
      <c r="M28" s="20">
        <f t="shared" si="7"/>
        <v>80.986640000000378</v>
      </c>
      <c r="N28" s="114">
        <f t="shared" si="8"/>
        <v>81.048180000000087</v>
      </c>
      <c r="O28" s="66">
        <f t="shared" si="9"/>
        <v>8.7030702628039483E-2</v>
      </c>
      <c r="R28" s="13"/>
    </row>
    <row r="29" spans="1:18" x14ac:dyDescent="0.25">
      <c r="A29" s="6">
        <v>13</v>
      </c>
      <c r="B29" s="48"/>
      <c r="C29" s="15">
        <v>649</v>
      </c>
      <c r="D29" s="15">
        <v>649</v>
      </c>
      <c r="E29" s="15">
        <f t="shared" si="2"/>
        <v>1.3464900000000002</v>
      </c>
      <c r="F29" s="15">
        <f t="shared" si="3"/>
        <v>1.3464900000000002</v>
      </c>
      <c r="G29" s="181">
        <f t="shared" si="4"/>
        <v>1.3464900000000002</v>
      </c>
      <c r="H29" s="181">
        <f t="shared" si="5"/>
        <v>0</v>
      </c>
      <c r="J29" s="18"/>
      <c r="K29" s="15">
        <f t="shared" si="0"/>
        <v>0</v>
      </c>
      <c r="L29" s="20">
        <f t="shared" si="6"/>
        <v>81.232800000000623</v>
      </c>
      <c r="M29" s="20">
        <f t="shared" si="7"/>
        <v>81.232800000000623</v>
      </c>
      <c r="N29" s="114">
        <f t="shared" si="8"/>
        <v>81.232800000000623</v>
      </c>
      <c r="O29" s="66">
        <f t="shared" si="9"/>
        <v>0</v>
      </c>
      <c r="R29" s="13"/>
    </row>
    <row r="30" spans="1:18" x14ac:dyDescent="0.25">
      <c r="A30" s="6">
        <v>14</v>
      </c>
      <c r="B30" s="48"/>
      <c r="C30" s="15">
        <v>641</v>
      </c>
      <c r="D30" s="15">
        <v>638</v>
      </c>
      <c r="E30" s="15">
        <f t="shared" si="2"/>
        <v>1.3464100000000001</v>
      </c>
      <c r="F30" s="15">
        <f t="shared" si="3"/>
        <v>1.3463800000000001</v>
      </c>
      <c r="G30" s="181">
        <f t="shared" si="4"/>
        <v>1.3463950000000002</v>
      </c>
      <c r="H30" s="181">
        <f t="shared" si="5"/>
        <v>2.1213203435578389E-5</v>
      </c>
      <c r="J30" s="18"/>
      <c r="K30" s="15">
        <f t="shared" si="0"/>
        <v>0</v>
      </c>
      <c r="L30" s="20">
        <f t="shared" si="6"/>
        <v>80.740480000000133</v>
      </c>
      <c r="M30" s="20">
        <f t="shared" si="7"/>
        <v>80.55586000000028</v>
      </c>
      <c r="N30" s="114">
        <f t="shared" si="8"/>
        <v>80.648170000000206</v>
      </c>
      <c r="O30" s="66">
        <f t="shared" si="9"/>
        <v>0.13054605394255661</v>
      </c>
      <c r="R30" s="13"/>
    </row>
    <row r="31" spans="1:18" x14ac:dyDescent="0.25">
      <c r="A31" s="6">
        <v>15</v>
      </c>
      <c r="B31" s="48"/>
      <c r="C31" s="15">
        <v>651</v>
      </c>
      <c r="D31" s="48">
        <v>648</v>
      </c>
      <c r="E31" s="15">
        <f t="shared" si="2"/>
        <v>1.3465100000000001</v>
      </c>
      <c r="F31" s="15">
        <f t="shared" si="3"/>
        <v>1.3464800000000001</v>
      </c>
      <c r="G31" s="181">
        <f t="shared" si="4"/>
        <v>1.346495</v>
      </c>
      <c r="H31" s="181">
        <f t="shared" si="5"/>
        <v>2.1213203435578389E-5</v>
      </c>
      <c r="J31" s="18"/>
      <c r="K31" s="15">
        <f t="shared" si="0"/>
        <v>0</v>
      </c>
      <c r="L31" s="20">
        <f t="shared" si="6"/>
        <v>81.355880000000056</v>
      </c>
      <c r="M31" s="20">
        <f t="shared" si="7"/>
        <v>81.171260000000217</v>
      </c>
      <c r="N31" s="114">
        <f t="shared" si="8"/>
        <v>81.263570000000129</v>
      </c>
      <c r="O31" s="66">
        <f t="shared" si="9"/>
        <v>0.13054605394254656</v>
      </c>
      <c r="R31" s="13"/>
    </row>
    <row r="32" spans="1:18" x14ac:dyDescent="0.25">
      <c r="A32" s="6">
        <v>16</v>
      </c>
      <c r="B32" s="48"/>
      <c r="C32" s="15">
        <v>652</v>
      </c>
      <c r="D32" s="48">
        <v>652</v>
      </c>
      <c r="E32" s="15">
        <f t="shared" si="2"/>
        <v>1.3465200000000002</v>
      </c>
      <c r="F32" s="15">
        <f t="shared" si="3"/>
        <v>1.3465200000000002</v>
      </c>
      <c r="G32" s="181">
        <f t="shared" si="4"/>
        <v>1.3465200000000002</v>
      </c>
      <c r="H32" s="181">
        <f t="shared" si="5"/>
        <v>0</v>
      </c>
      <c r="J32" s="18"/>
      <c r="K32" s="15">
        <f t="shared" si="0"/>
        <v>0</v>
      </c>
      <c r="L32" s="20">
        <f t="shared" si="6"/>
        <v>81.417420000000462</v>
      </c>
      <c r="M32" s="20">
        <f t="shared" si="7"/>
        <v>81.417420000000462</v>
      </c>
      <c r="N32" s="114">
        <f t="shared" si="8"/>
        <v>81.417420000000462</v>
      </c>
      <c r="O32" s="66">
        <f t="shared" si="9"/>
        <v>0</v>
      </c>
      <c r="R32" s="13"/>
    </row>
    <row r="33" spans="1:18" x14ac:dyDescent="0.25">
      <c r="A33" s="6">
        <v>17</v>
      </c>
      <c r="B33" s="48"/>
      <c r="C33" s="48">
        <v>614</v>
      </c>
      <c r="D33" s="48">
        <v>612</v>
      </c>
      <c r="E33" s="15">
        <f t="shared" si="2"/>
        <v>1.3461400000000001</v>
      </c>
      <c r="F33" s="15">
        <f t="shared" si="3"/>
        <v>1.34612</v>
      </c>
      <c r="G33" s="181">
        <f t="shared" si="4"/>
        <v>1.34613</v>
      </c>
      <c r="H33" s="181">
        <f t="shared" si="5"/>
        <v>1.41421356238236E-5</v>
      </c>
      <c r="J33" s="18"/>
      <c r="K33" s="15">
        <f t="shared" si="0"/>
        <v>0</v>
      </c>
      <c r="L33" s="20">
        <f t="shared" si="6"/>
        <v>79.078900000000175</v>
      </c>
      <c r="M33" s="20">
        <f t="shared" si="7"/>
        <v>78.955819999999363</v>
      </c>
      <c r="N33" s="114">
        <f t="shared" si="8"/>
        <v>79.017359999999769</v>
      </c>
      <c r="O33" s="66">
        <f t="shared" si="9"/>
        <v>8.7030702629014189E-2</v>
      </c>
      <c r="R33" s="13"/>
    </row>
    <row r="34" spans="1:18" x14ac:dyDescent="0.25">
      <c r="A34" s="6">
        <v>18</v>
      </c>
      <c r="B34" s="48"/>
      <c r="C34" s="48">
        <v>611</v>
      </c>
      <c r="D34" s="48">
        <v>608</v>
      </c>
      <c r="E34" s="15">
        <f t="shared" si="2"/>
        <v>1.3461100000000001</v>
      </c>
      <c r="F34" s="15">
        <f t="shared" si="3"/>
        <v>1.3460800000000002</v>
      </c>
      <c r="G34" s="181">
        <f t="shared" si="4"/>
        <v>1.346095</v>
      </c>
      <c r="H34" s="181">
        <f t="shared" si="5"/>
        <v>2.1213203435578389E-5</v>
      </c>
      <c r="J34" s="18"/>
      <c r="K34" s="15">
        <f t="shared" si="0"/>
        <v>0</v>
      </c>
      <c r="L34" s="20">
        <f t="shared" si="6"/>
        <v>78.894280000000336</v>
      </c>
      <c r="M34" s="20">
        <f t="shared" si="7"/>
        <v>78.709660000000483</v>
      </c>
      <c r="N34" s="114">
        <f t="shared" si="8"/>
        <v>78.801970000000409</v>
      </c>
      <c r="O34" s="66">
        <f t="shared" si="9"/>
        <v>0.13054605394255661</v>
      </c>
      <c r="R34" s="13"/>
    </row>
    <row r="35" spans="1:18" x14ac:dyDescent="0.25">
      <c r="A35" s="6">
        <v>19</v>
      </c>
      <c r="B35" s="48"/>
      <c r="C35" s="48">
        <v>635</v>
      </c>
      <c r="D35" s="48">
        <v>631</v>
      </c>
      <c r="E35" s="15">
        <f t="shared" si="2"/>
        <v>1.3463500000000002</v>
      </c>
      <c r="F35" s="15">
        <f t="shared" si="3"/>
        <v>1.3463100000000001</v>
      </c>
      <c r="G35" s="181">
        <f t="shared" si="4"/>
        <v>1.34633</v>
      </c>
      <c r="H35" s="181">
        <f t="shared" si="5"/>
        <v>2.8284271247490186E-5</v>
      </c>
      <c r="J35" s="18"/>
      <c r="K35" s="15">
        <f t="shared" si="0"/>
        <v>0</v>
      </c>
      <c r="L35" s="20">
        <f t="shared" si="6"/>
        <v>80.371240000000441</v>
      </c>
      <c r="M35" s="20">
        <f t="shared" si="7"/>
        <v>80.125080000000196</v>
      </c>
      <c r="N35" s="114">
        <f t="shared" si="8"/>
        <v>80.248160000000325</v>
      </c>
      <c r="O35" s="66">
        <f t="shared" si="9"/>
        <v>0.17406140525705366</v>
      </c>
      <c r="R35" s="13"/>
    </row>
    <row r="36" spans="1:18" x14ac:dyDescent="0.25">
      <c r="A36" s="6">
        <v>20</v>
      </c>
      <c r="B36" s="48"/>
      <c r="C36" s="48">
        <v>551</v>
      </c>
      <c r="D36" s="48">
        <v>549</v>
      </c>
      <c r="E36" s="15">
        <f t="shared" si="2"/>
        <v>1.34551</v>
      </c>
      <c r="F36" s="15">
        <f t="shared" si="3"/>
        <v>1.3454900000000001</v>
      </c>
      <c r="G36" s="181">
        <f t="shared" si="4"/>
        <v>1.3454999999999999</v>
      </c>
      <c r="H36" s="181">
        <f t="shared" si="5"/>
        <v>1.4142135623666588E-5</v>
      </c>
      <c r="J36" s="18"/>
      <c r="K36" s="15">
        <f t="shared" si="0"/>
        <v>0</v>
      </c>
      <c r="L36" s="20">
        <f t="shared" si="6"/>
        <v>75.201879999999363</v>
      </c>
      <c r="M36" s="20">
        <f t="shared" si="7"/>
        <v>75.07879999999993</v>
      </c>
      <c r="N36" s="114">
        <f t="shared" si="8"/>
        <v>75.14033999999964</v>
      </c>
      <c r="O36" s="66">
        <f t="shared" si="9"/>
        <v>8.7030702628039483E-2</v>
      </c>
      <c r="R36" s="13"/>
    </row>
    <row r="37" spans="1:18" x14ac:dyDescent="0.25">
      <c r="A37" s="6">
        <v>21</v>
      </c>
      <c r="B37" s="48"/>
      <c r="C37" s="48">
        <v>634</v>
      </c>
      <c r="D37" s="48">
        <v>634</v>
      </c>
      <c r="E37" s="15">
        <f t="shared" si="2"/>
        <v>1.3463400000000001</v>
      </c>
      <c r="F37" s="15">
        <f t="shared" si="3"/>
        <v>1.3463400000000001</v>
      </c>
      <c r="G37" s="181">
        <f t="shared" si="4"/>
        <v>1.3463400000000001</v>
      </c>
      <c r="H37" s="181">
        <f t="shared" si="5"/>
        <v>0</v>
      </c>
      <c r="J37" s="18"/>
      <c r="K37" s="15">
        <f t="shared" si="0"/>
        <v>0</v>
      </c>
      <c r="L37" s="20">
        <f t="shared" si="6"/>
        <v>80.309700000000035</v>
      </c>
      <c r="M37" s="20">
        <f t="shared" si="7"/>
        <v>80.309700000000035</v>
      </c>
      <c r="N37" s="114">
        <f t="shared" si="8"/>
        <v>80.309700000000035</v>
      </c>
      <c r="O37" s="66">
        <f t="shared" si="9"/>
        <v>0</v>
      </c>
      <c r="R37" s="13"/>
    </row>
    <row r="38" spans="1:18" x14ac:dyDescent="0.25">
      <c r="A38" s="6">
        <v>22</v>
      </c>
      <c r="B38" s="48"/>
      <c r="C38" s="48">
        <v>642</v>
      </c>
      <c r="D38" s="48">
        <v>642</v>
      </c>
      <c r="E38" s="15">
        <f t="shared" si="2"/>
        <v>1.3464200000000002</v>
      </c>
      <c r="F38" s="15">
        <f t="shared" si="3"/>
        <v>1.3464200000000002</v>
      </c>
      <c r="G38" s="181">
        <f t="shared" si="4"/>
        <v>1.3464200000000002</v>
      </c>
      <c r="H38" s="181">
        <f t="shared" si="5"/>
        <v>0</v>
      </c>
      <c r="J38" s="18"/>
      <c r="K38" s="15">
        <f t="shared" si="0"/>
        <v>0</v>
      </c>
      <c r="L38" s="20">
        <f t="shared" si="6"/>
        <v>80.802020000000525</v>
      </c>
      <c r="M38" s="20">
        <f t="shared" si="7"/>
        <v>80.802020000000525</v>
      </c>
      <c r="N38" s="114">
        <f t="shared" si="8"/>
        <v>80.802020000000525</v>
      </c>
      <c r="O38" s="66">
        <f t="shared" si="9"/>
        <v>0</v>
      </c>
      <c r="R38" s="13"/>
    </row>
    <row r="39" spans="1:18" x14ac:dyDescent="0.25">
      <c r="A39" s="6">
        <v>23</v>
      </c>
      <c r="B39" s="48"/>
      <c r="C39" s="48">
        <v>614</v>
      </c>
      <c r="D39" s="48">
        <v>613</v>
      </c>
      <c r="E39" s="15">
        <f t="shared" si="2"/>
        <v>1.3461400000000001</v>
      </c>
      <c r="F39" s="15">
        <f t="shared" si="3"/>
        <v>1.34613</v>
      </c>
      <c r="G39" s="181">
        <f t="shared" si="4"/>
        <v>1.3461350000000001</v>
      </c>
      <c r="H39" s="181">
        <f t="shared" si="5"/>
        <v>7.0710678119117998E-6</v>
      </c>
      <c r="J39" s="18"/>
      <c r="K39" s="15">
        <f t="shared" si="0"/>
        <v>0</v>
      </c>
      <c r="L39" s="20">
        <f t="shared" si="6"/>
        <v>79.078900000000175</v>
      </c>
      <c r="M39" s="20">
        <f t="shared" si="7"/>
        <v>79.017359999999769</v>
      </c>
      <c r="N39" s="114">
        <f t="shared" si="8"/>
        <v>79.048129999999972</v>
      </c>
      <c r="O39" s="66">
        <f t="shared" si="9"/>
        <v>4.3515351314507095E-2</v>
      </c>
      <c r="R39" s="13"/>
    </row>
    <row r="40" spans="1:18" x14ac:dyDescent="0.25">
      <c r="A40" s="6">
        <v>24</v>
      </c>
      <c r="B40" s="48"/>
      <c r="C40" s="48">
        <v>627</v>
      </c>
      <c r="D40" s="48">
        <v>626</v>
      </c>
      <c r="E40" s="15">
        <f t="shared" si="2"/>
        <v>1.3462700000000001</v>
      </c>
      <c r="F40" s="15">
        <f t="shared" si="3"/>
        <v>1.34626</v>
      </c>
      <c r="G40" s="181">
        <f t="shared" si="4"/>
        <v>1.346265</v>
      </c>
      <c r="H40" s="181">
        <f t="shared" si="5"/>
        <v>7.0710678119117998E-6</v>
      </c>
      <c r="J40" s="18"/>
      <c r="K40" s="15">
        <f t="shared" si="0"/>
        <v>0</v>
      </c>
      <c r="L40" s="20">
        <f t="shared" si="6"/>
        <v>79.878919999999951</v>
      </c>
      <c r="M40" s="20">
        <f t="shared" si="7"/>
        <v>79.817379999999545</v>
      </c>
      <c r="N40" s="114">
        <f t="shared" si="8"/>
        <v>79.848149999999748</v>
      </c>
      <c r="O40" s="66">
        <f t="shared" si="9"/>
        <v>4.3515351314507095E-2</v>
      </c>
      <c r="R40" s="13"/>
    </row>
    <row r="41" spans="1:18" x14ac:dyDescent="0.25">
      <c r="A41" s="6">
        <v>25</v>
      </c>
      <c r="B41" s="48"/>
      <c r="C41" s="48">
        <v>549</v>
      </c>
      <c r="D41" s="48">
        <v>550</v>
      </c>
      <c r="E41" s="15">
        <f t="shared" si="2"/>
        <v>1.3454900000000001</v>
      </c>
      <c r="F41" s="15">
        <f t="shared" si="3"/>
        <v>1.3455000000000001</v>
      </c>
      <c r="G41" s="181">
        <f t="shared" si="4"/>
        <v>1.3454950000000001</v>
      </c>
      <c r="H41" s="181">
        <f t="shared" si="5"/>
        <v>7.0710678119117998E-6</v>
      </c>
      <c r="J41" s="18"/>
      <c r="K41" s="15">
        <f t="shared" ref="K41:K88" si="10">B41</f>
        <v>0</v>
      </c>
      <c r="L41" s="20">
        <f t="shared" si="6"/>
        <v>75.07879999999993</v>
      </c>
      <c r="M41" s="20">
        <f t="shared" si="7"/>
        <v>75.140340000000336</v>
      </c>
      <c r="N41" s="114">
        <f t="shared" si="8"/>
        <v>75.109570000000133</v>
      </c>
      <c r="O41" s="66">
        <f t="shared" si="9"/>
        <v>4.3515351314507095E-2</v>
      </c>
      <c r="P41" s="18"/>
      <c r="Q41" s="15"/>
    </row>
    <row r="42" spans="1:18" x14ac:dyDescent="0.25">
      <c r="A42" s="6">
        <v>26</v>
      </c>
      <c r="B42" s="48"/>
      <c r="C42" s="48">
        <v>640</v>
      </c>
      <c r="D42" s="48">
        <v>636</v>
      </c>
      <c r="E42" s="15">
        <f t="shared" si="2"/>
        <v>1.3464</v>
      </c>
      <c r="F42" s="15">
        <f t="shared" si="3"/>
        <v>1.34636</v>
      </c>
      <c r="G42" s="181">
        <f t="shared" si="4"/>
        <v>1.3463799999999999</v>
      </c>
      <c r="H42" s="181">
        <f t="shared" si="5"/>
        <v>2.8284271247490186E-5</v>
      </c>
      <c r="J42" s="18"/>
      <c r="K42" s="15">
        <f t="shared" si="10"/>
        <v>0</v>
      </c>
      <c r="L42" s="20">
        <f t="shared" si="6"/>
        <v>80.678939999999727</v>
      </c>
      <c r="M42" s="20">
        <f t="shared" si="7"/>
        <v>80.432779999999482</v>
      </c>
      <c r="N42" s="114">
        <f t="shared" si="8"/>
        <v>80.555859999999598</v>
      </c>
      <c r="O42" s="66">
        <f t="shared" si="9"/>
        <v>0.17406140525705366</v>
      </c>
      <c r="P42" s="18"/>
      <c r="Q42" s="15"/>
    </row>
    <row r="43" spans="1:18" x14ac:dyDescent="0.25">
      <c r="A43" s="6">
        <v>27</v>
      </c>
      <c r="B43" s="48"/>
      <c r="C43" s="48">
        <v>629</v>
      </c>
      <c r="D43" s="48">
        <v>628</v>
      </c>
      <c r="E43" s="15">
        <f t="shared" si="2"/>
        <v>1.34629</v>
      </c>
      <c r="F43" s="15">
        <f t="shared" si="3"/>
        <v>1.3462800000000001</v>
      </c>
      <c r="G43" s="181">
        <f t="shared" si="4"/>
        <v>1.346285</v>
      </c>
      <c r="H43" s="181">
        <f t="shared" si="5"/>
        <v>7.0710678117547895E-6</v>
      </c>
      <c r="J43" s="18"/>
      <c r="K43" s="15">
        <f t="shared" si="10"/>
        <v>0</v>
      </c>
      <c r="L43" s="20">
        <f t="shared" si="6"/>
        <v>80.001999999999384</v>
      </c>
      <c r="M43" s="20">
        <f t="shared" si="7"/>
        <v>79.940460000000357</v>
      </c>
      <c r="N43" s="114">
        <f t="shared" si="8"/>
        <v>79.971229999999878</v>
      </c>
      <c r="O43" s="66">
        <f t="shared" si="9"/>
        <v>4.3515351313532381E-2</v>
      </c>
      <c r="P43" s="18"/>
      <c r="Q43" s="15"/>
    </row>
    <row r="44" spans="1:18" x14ac:dyDescent="0.25">
      <c r="A44" s="6">
        <v>28</v>
      </c>
      <c r="B44" s="48"/>
      <c r="C44" s="48">
        <v>609</v>
      </c>
      <c r="D44" s="48">
        <v>608</v>
      </c>
      <c r="E44" s="15">
        <f t="shared" si="2"/>
        <v>1.34609</v>
      </c>
      <c r="F44" s="15">
        <f t="shared" si="3"/>
        <v>1.3460800000000002</v>
      </c>
      <c r="G44" s="181">
        <f t="shared" si="4"/>
        <v>1.346085</v>
      </c>
      <c r="H44" s="181">
        <f t="shared" si="5"/>
        <v>7.0710678117547895E-6</v>
      </c>
      <c r="J44" s="18"/>
      <c r="K44" s="15">
        <f t="shared" si="10"/>
        <v>0</v>
      </c>
      <c r="L44" s="20">
        <f t="shared" si="6"/>
        <v>78.771199999999524</v>
      </c>
      <c r="M44" s="20">
        <f t="shared" si="7"/>
        <v>78.709660000000483</v>
      </c>
      <c r="N44" s="114">
        <f t="shared" si="8"/>
        <v>78.740430000000003</v>
      </c>
      <c r="O44" s="66">
        <f t="shared" si="9"/>
        <v>4.3515351313542429E-2</v>
      </c>
      <c r="P44" s="18"/>
      <c r="Q44" s="15"/>
    </row>
    <row r="45" spans="1:18" x14ac:dyDescent="0.25">
      <c r="A45" s="6">
        <v>29</v>
      </c>
      <c r="B45" s="48"/>
      <c r="C45" s="48">
        <v>652</v>
      </c>
      <c r="D45" s="48">
        <v>650</v>
      </c>
      <c r="E45" s="15">
        <f t="shared" si="2"/>
        <v>1.3465200000000002</v>
      </c>
      <c r="F45" s="15">
        <f t="shared" si="3"/>
        <v>1.3465</v>
      </c>
      <c r="G45" s="181">
        <f t="shared" si="4"/>
        <v>1.3465100000000001</v>
      </c>
      <c r="H45" s="181">
        <f t="shared" si="5"/>
        <v>1.41421356238236E-5</v>
      </c>
      <c r="J45" s="18"/>
      <c r="K45" s="15">
        <f t="shared" si="10"/>
        <v>0</v>
      </c>
      <c r="L45" s="20">
        <f t="shared" si="6"/>
        <v>81.417420000000462</v>
      </c>
      <c r="M45" s="20">
        <f t="shared" si="7"/>
        <v>81.29433999999965</v>
      </c>
      <c r="N45" s="114">
        <f t="shared" si="8"/>
        <v>81.355880000000056</v>
      </c>
      <c r="O45" s="66">
        <f t="shared" si="9"/>
        <v>8.7030702629014189E-2</v>
      </c>
      <c r="P45" s="18"/>
      <c r="Q45" s="15"/>
    </row>
    <row r="46" spans="1:18" x14ac:dyDescent="0.25">
      <c r="A46" s="6">
        <v>30</v>
      </c>
      <c r="B46" s="48"/>
      <c r="C46" s="48">
        <v>604</v>
      </c>
      <c r="D46" s="48">
        <v>601</v>
      </c>
      <c r="E46" s="15">
        <f t="shared" si="2"/>
        <v>1.3460400000000001</v>
      </c>
      <c r="F46" s="15">
        <f t="shared" si="3"/>
        <v>1.3460100000000002</v>
      </c>
      <c r="G46" s="181">
        <f t="shared" si="4"/>
        <v>1.346025</v>
      </c>
      <c r="H46" s="181">
        <f t="shared" si="5"/>
        <v>2.1213203435578389E-5</v>
      </c>
      <c r="J46" s="18"/>
      <c r="K46" s="15">
        <f t="shared" si="10"/>
        <v>0</v>
      </c>
      <c r="L46" s="20">
        <f t="shared" si="6"/>
        <v>78.463500000000238</v>
      </c>
      <c r="M46" s="20">
        <f t="shared" si="7"/>
        <v>78.278880000000399</v>
      </c>
      <c r="N46" s="114">
        <f t="shared" si="8"/>
        <v>78.371190000000325</v>
      </c>
      <c r="O46" s="66">
        <f t="shared" si="9"/>
        <v>0.13054605394254656</v>
      </c>
      <c r="P46" s="18"/>
      <c r="Q46" s="15"/>
    </row>
    <row r="47" spans="1:18" x14ac:dyDescent="0.25">
      <c r="A47" s="6">
        <v>31</v>
      </c>
      <c r="B47" s="48"/>
      <c r="C47" s="48">
        <v>584</v>
      </c>
      <c r="D47" s="48">
        <v>581</v>
      </c>
      <c r="E47" s="15">
        <f t="shared" si="2"/>
        <v>1.3458400000000001</v>
      </c>
      <c r="F47" s="15">
        <f t="shared" si="3"/>
        <v>1.3458100000000002</v>
      </c>
      <c r="G47" s="181">
        <f t="shared" si="4"/>
        <v>1.345825</v>
      </c>
      <c r="H47" s="181">
        <f t="shared" si="5"/>
        <v>2.1213203435578389E-5</v>
      </c>
      <c r="J47" s="18"/>
      <c r="K47" s="15">
        <f t="shared" si="10"/>
        <v>0</v>
      </c>
      <c r="L47" s="20">
        <f t="shared" si="6"/>
        <v>77.232700000000378</v>
      </c>
      <c r="M47" s="20">
        <f t="shared" si="7"/>
        <v>77.048080000000539</v>
      </c>
      <c r="N47" s="114">
        <f t="shared" si="8"/>
        <v>77.140390000000451</v>
      </c>
      <c r="O47" s="66">
        <f t="shared" si="9"/>
        <v>0.13054605394254656</v>
      </c>
      <c r="P47" s="18"/>
      <c r="Q47" s="15"/>
    </row>
    <row r="48" spans="1:18" x14ac:dyDescent="0.25">
      <c r="A48" s="6">
        <v>32</v>
      </c>
      <c r="B48" s="48"/>
      <c r="C48" s="48">
        <v>639</v>
      </c>
      <c r="D48" s="48">
        <v>637</v>
      </c>
      <c r="E48" s="15">
        <f t="shared" si="2"/>
        <v>1.34639</v>
      </c>
      <c r="F48" s="15">
        <f t="shared" si="3"/>
        <v>1.3463700000000001</v>
      </c>
      <c r="G48" s="181">
        <f t="shared" si="4"/>
        <v>1.3463799999999999</v>
      </c>
      <c r="H48" s="181">
        <f t="shared" si="5"/>
        <v>1.4142135623666588E-5</v>
      </c>
      <c r="J48" s="18"/>
      <c r="K48" s="15">
        <f t="shared" si="10"/>
        <v>0</v>
      </c>
      <c r="L48" s="20">
        <f t="shared" si="6"/>
        <v>80.617399999999321</v>
      </c>
      <c r="M48" s="20">
        <f t="shared" si="7"/>
        <v>80.494319999999874</v>
      </c>
      <c r="N48" s="114">
        <f t="shared" si="8"/>
        <v>80.555859999999598</v>
      </c>
      <c r="O48" s="66">
        <f t="shared" si="9"/>
        <v>8.7030702628049531E-2</v>
      </c>
      <c r="P48" s="18"/>
      <c r="Q48" s="15"/>
    </row>
    <row r="49" spans="1:17" x14ac:dyDescent="0.25">
      <c r="A49" s="6">
        <v>33</v>
      </c>
      <c r="B49" s="48"/>
      <c r="C49" s="48">
        <v>647</v>
      </c>
      <c r="D49" s="48">
        <v>645</v>
      </c>
      <c r="E49" s="15">
        <f t="shared" si="2"/>
        <v>1.3464700000000001</v>
      </c>
      <c r="F49" s="15">
        <f t="shared" si="3"/>
        <v>1.3464500000000001</v>
      </c>
      <c r="G49" s="181">
        <f t="shared" si="4"/>
        <v>1.34646</v>
      </c>
      <c r="H49" s="181">
        <f t="shared" si="5"/>
        <v>1.4142135623666588E-5</v>
      </c>
      <c r="J49" s="18"/>
      <c r="K49" s="15">
        <f t="shared" si="10"/>
        <v>0</v>
      </c>
      <c r="L49" s="20">
        <f t="shared" si="6"/>
        <v>81.109719999999811</v>
      </c>
      <c r="M49" s="20">
        <f t="shared" si="7"/>
        <v>80.986640000000378</v>
      </c>
      <c r="N49" s="114">
        <f t="shared" si="8"/>
        <v>81.048180000000087</v>
      </c>
      <c r="O49" s="66">
        <f t="shared" si="9"/>
        <v>8.7030702628039483E-2</v>
      </c>
      <c r="P49" s="18"/>
      <c r="Q49" s="15"/>
    </row>
    <row r="50" spans="1:17" x14ac:dyDescent="0.25">
      <c r="A50" s="6">
        <v>34</v>
      </c>
      <c r="B50" s="48"/>
      <c r="C50" s="48">
        <v>628</v>
      </c>
      <c r="D50" s="48">
        <v>626</v>
      </c>
      <c r="E50" s="15">
        <f t="shared" si="2"/>
        <v>1.3462800000000001</v>
      </c>
      <c r="F50" s="15">
        <f t="shared" si="3"/>
        <v>1.34626</v>
      </c>
      <c r="G50" s="181">
        <f t="shared" si="4"/>
        <v>1.3462700000000001</v>
      </c>
      <c r="H50" s="181">
        <f t="shared" si="5"/>
        <v>1.41421356238236E-5</v>
      </c>
      <c r="J50" s="18"/>
      <c r="K50" s="15">
        <f t="shared" si="10"/>
        <v>0</v>
      </c>
      <c r="L50" s="20">
        <f t="shared" si="6"/>
        <v>79.940460000000357</v>
      </c>
      <c r="M50" s="20">
        <f t="shared" si="7"/>
        <v>79.817379999999545</v>
      </c>
      <c r="N50" s="114">
        <f t="shared" si="8"/>
        <v>79.878919999999951</v>
      </c>
      <c r="O50" s="66">
        <f t="shared" si="9"/>
        <v>8.7030702629014189E-2</v>
      </c>
      <c r="P50" s="18"/>
      <c r="Q50" s="15"/>
    </row>
    <row r="51" spans="1:17" x14ac:dyDescent="0.25">
      <c r="A51" s="6">
        <v>35</v>
      </c>
      <c r="B51" s="48"/>
      <c r="C51" s="48">
        <v>600</v>
      </c>
      <c r="D51" s="48">
        <v>596</v>
      </c>
      <c r="E51" s="15">
        <f t="shared" si="2"/>
        <v>1.3460000000000001</v>
      </c>
      <c r="F51" s="15">
        <f t="shared" si="3"/>
        <v>1.34596</v>
      </c>
      <c r="G51" s="181">
        <f t="shared" si="4"/>
        <v>1.34598</v>
      </c>
      <c r="H51" s="181">
        <f t="shared" si="5"/>
        <v>2.8284271247490186E-5</v>
      </c>
      <c r="J51" s="18"/>
      <c r="K51" s="15">
        <f t="shared" si="10"/>
        <v>0</v>
      </c>
      <c r="L51" s="20">
        <f t="shared" si="6"/>
        <v>78.217339999999993</v>
      </c>
      <c r="M51" s="20">
        <f t="shared" si="7"/>
        <v>77.971179999999748</v>
      </c>
      <c r="N51" s="114">
        <f t="shared" si="8"/>
        <v>78.094259999999878</v>
      </c>
      <c r="O51" s="66">
        <f t="shared" si="9"/>
        <v>0.17406140525705366</v>
      </c>
      <c r="P51" s="18"/>
      <c r="Q51" s="15"/>
    </row>
    <row r="52" spans="1:17" x14ac:dyDescent="0.25">
      <c r="A52" s="6">
        <v>36</v>
      </c>
      <c r="B52" s="48"/>
      <c r="C52" s="48">
        <v>634</v>
      </c>
      <c r="D52" s="48">
        <v>632</v>
      </c>
      <c r="E52" s="15">
        <f t="shared" si="2"/>
        <v>1.3463400000000001</v>
      </c>
      <c r="F52" s="15">
        <f t="shared" si="3"/>
        <v>1.3463200000000002</v>
      </c>
      <c r="G52" s="181">
        <f t="shared" si="4"/>
        <v>1.34633</v>
      </c>
      <c r="H52" s="181">
        <f t="shared" si="5"/>
        <v>1.4142135623666588E-5</v>
      </c>
      <c r="J52" s="18"/>
      <c r="K52" s="15">
        <f t="shared" si="10"/>
        <v>0</v>
      </c>
      <c r="L52" s="20">
        <f t="shared" si="6"/>
        <v>80.309700000000035</v>
      </c>
      <c r="M52" s="20">
        <f t="shared" si="7"/>
        <v>80.186620000000602</v>
      </c>
      <c r="N52" s="114">
        <f t="shared" si="8"/>
        <v>80.248160000000325</v>
      </c>
      <c r="O52" s="66">
        <f t="shared" si="9"/>
        <v>8.7030702628039483E-2</v>
      </c>
      <c r="P52" s="18"/>
      <c r="Q52" s="15"/>
    </row>
    <row r="53" spans="1:17" x14ac:dyDescent="0.25">
      <c r="A53" s="6">
        <v>37</v>
      </c>
      <c r="B53" s="48"/>
      <c r="C53" s="48">
        <v>551</v>
      </c>
      <c r="D53" s="48">
        <v>548</v>
      </c>
      <c r="E53" s="15">
        <f t="shared" si="2"/>
        <v>1.34551</v>
      </c>
      <c r="F53" s="15">
        <f t="shared" si="3"/>
        <v>1.34548</v>
      </c>
      <c r="G53" s="181">
        <f t="shared" si="4"/>
        <v>1.3454950000000001</v>
      </c>
      <c r="H53" s="181">
        <f t="shared" si="5"/>
        <v>2.1213203435578389E-5</v>
      </c>
      <c r="J53" s="18"/>
      <c r="K53" s="15">
        <f t="shared" si="10"/>
        <v>0</v>
      </c>
      <c r="L53" s="20">
        <f t="shared" si="6"/>
        <v>75.201879999999363</v>
      </c>
      <c r="M53" s="20">
        <f t="shared" si="7"/>
        <v>75.017259999999524</v>
      </c>
      <c r="N53" s="114">
        <f t="shared" si="8"/>
        <v>75.109569999999451</v>
      </c>
      <c r="O53" s="66">
        <f t="shared" si="9"/>
        <v>0.13054605394254656</v>
      </c>
      <c r="P53" s="18"/>
      <c r="Q53" s="15"/>
    </row>
    <row r="54" spans="1:17" x14ac:dyDescent="0.25">
      <c r="A54" s="6">
        <v>38</v>
      </c>
      <c r="B54" s="48"/>
      <c r="C54" s="48">
        <v>643</v>
      </c>
      <c r="D54" s="48">
        <v>634</v>
      </c>
      <c r="E54" s="15">
        <f t="shared" si="2"/>
        <v>1.34643</v>
      </c>
      <c r="F54" s="15">
        <f t="shared" si="3"/>
        <v>1.3463400000000001</v>
      </c>
      <c r="G54" s="181">
        <f t="shared" si="4"/>
        <v>1.3463850000000002</v>
      </c>
      <c r="H54" s="181">
        <f t="shared" si="5"/>
        <v>6.3639610306735167E-5</v>
      </c>
      <c r="J54" s="18"/>
      <c r="K54" s="15">
        <f t="shared" si="10"/>
        <v>0</v>
      </c>
      <c r="L54" s="20">
        <f t="shared" si="6"/>
        <v>80.863559999999566</v>
      </c>
      <c r="M54" s="20">
        <f t="shared" si="7"/>
        <v>80.309700000000035</v>
      </c>
      <c r="N54" s="114">
        <f t="shared" si="8"/>
        <v>80.586629999999801</v>
      </c>
      <c r="O54" s="66">
        <f t="shared" si="9"/>
        <v>0.39163816182764977</v>
      </c>
      <c r="P54" s="18"/>
      <c r="Q54" s="15"/>
    </row>
    <row r="55" spans="1:17" x14ac:dyDescent="0.25">
      <c r="A55" s="6">
        <v>39</v>
      </c>
      <c r="B55" s="48"/>
      <c r="C55" s="48">
        <v>547</v>
      </c>
      <c r="D55" s="48">
        <v>543</v>
      </c>
      <c r="E55" s="15">
        <f t="shared" si="2"/>
        <v>1.3454700000000002</v>
      </c>
      <c r="F55" s="15">
        <f t="shared" si="3"/>
        <v>1.3454300000000001</v>
      </c>
      <c r="G55" s="181">
        <f t="shared" si="4"/>
        <v>1.34545</v>
      </c>
      <c r="H55" s="181">
        <f t="shared" si="5"/>
        <v>2.8284271247490186E-5</v>
      </c>
      <c r="J55" s="18"/>
      <c r="K55" s="15">
        <f t="shared" si="10"/>
        <v>0</v>
      </c>
      <c r="L55" s="20">
        <f t="shared" si="6"/>
        <v>74.955720000000497</v>
      </c>
      <c r="M55" s="20">
        <f t="shared" si="7"/>
        <v>74.709560000000238</v>
      </c>
      <c r="N55" s="114">
        <f t="shared" si="8"/>
        <v>74.832640000000367</v>
      </c>
      <c r="O55" s="66">
        <f t="shared" si="9"/>
        <v>0.17406140525706373</v>
      </c>
      <c r="P55" s="18"/>
    </row>
    <row r="56" spans="1:17" x14ac:dyDescent="0.25">
      <c r="A56" s="6">
        <v>40</v>
      </c>
      <c r="B56" s="48"/>
      <c r="C56" s="48">
        <v>620</v>
      </c>
      <c r="D56" s="48">
        <v>619</v>
      </c>
      <c r="E56" s="15">
        <f t="shared" si="2"/>
        <v>1.3462000000000001</v>
      </c>
      <c r="F56" s="15">
        <f t="shared" si="3"/>
        <v>1.34619</v>
      </c>
      <c r="G56" s="181">
        <f t="shared" si="4"/>
        <v>1.346195</v>
      </c>
      <c r="H56" s="181">
        <f t="shared" si="5"/>
        <v>7.0710678119117998E-6</v>
      </c>
      <c r="J56" s="18"/>
      <c r="K56" s="15">
        <f t="shared" si="10"/>
        <v>0</v>
      </c>
      <c r="L56" s="20">
        <f t="shared" si="6"/>
        <v>79.448139999999853</v>
      </c>
      <c r="M56" s="20">
        <f t="shared" si="7"/>
        <v>79.386599999999461</v>
      </c>
      <c r="N56" s="114">
        <f t="shared" si="8"/>
        <v>79.417369999999664</v>
      </c>
      <c r="O56" s="66">
        <f t="shared" si="9"/>
        <v>4.3515351314497047E-2</v>
      </c>
      <c r="P56" s="18"/>
    </row>
    <row r="57" spans="1:17" x14ac:dyDescent="0.25">
      <c r="A57" s="6">
        <v>41</v>
      </c>
      <c r="B57" s="48"/>
      <c r="C57" s="48">
        <v>634</v>
      </c>
      <c r="D57" s="48">
        <v>630</v>
      </c>
      <c r="E57" s="15">
        <f t="shared" si="2"/>
        <v>1.3463400000000001</v>
      </c>
      <c r="F57" s="15">
        <f t="shared" si="3"/>
        <v>1.3463000000000001</v>
      </c>
      <c r="G57" s="181">
        <f t="shared" si="4"/>
        <v>1.34632</v>
      </c>
      <c r="H57" s="181">
        <f t="shared" si="5"/>
        <v>2.8284271247490186E-5</v>
      </c>
      <c r="J57" s="18"/>
      <c r="K57" s="15">
        <f t="shared" si="10"/>
        <v>0</v>
      </c>
      <c r="L57" s="20">
        <f t="shared" si="6"/>
        <v>80.309700000000035</v>
      </c>
      <c r="M57" s="20">
        <f t="shared" si="7"/>
        <v>80.06353999999979</v>
      </c>
      <c r="N57" s="114">
        <f t="shared" si="8"/>
        <v>80.18661999999992</v>
      </c>
      <c r="O57" s="66">
        <f t="shared" si="9"/>
        <v>0.17406140525705366</v>
      </c>
      <c r="P57" s="18"/>
    </row>
    <row r="58" spans="1:17" x14ac:dyDescent="0.25">
      <c r="A58" s="6">
        <v>42</v>
      </c>
      <c r="B58" s="48"/>
      <c r="C58" s="48">
        <v>643</v>
      </c>
      <c r="D58" s="48">
        <v>640</v>
      </c>
      <c r="E58" s="15">
        <f t="shared" si="2"/>
        <v>1.34643</v>
      </c>
      <c r="F58" s="15">
        <f t="shared" si="3"/>
        <v>1.3464</v>
      </c>
      <c r="G58" s="181">
        <f t="shared" si="4"/>
        <v>1.3464149999999999</v>
      </c>
      <c r="H58" s="181">
        <f t="shared" si="5"/>
        <v>2.1213203435578389E-5</v>
      </c>
      <c r="J58" s="18"/>
      <c r="K58" s="15">
        <f t="shared" si="10"/>
        <v>0</v>
      </c>
      <c r="L58" s="20">
        <f t="shared" si="6"/>
        <v>80.863559999999566</v>
      </c>
      <c r="M58" s="20">
        <f t="shared" si="7"/>
        <v>80.678939999999727</v>
      </c>
      <c r="N58" s="114">
        <f t="shared" si="8"/>
        <v>80.77124999999964</v>
      </c>
      <c r="O58" s="66">
        <f t="shared" si="9"/>
        <v>0.13054605394254656</v>
      </c>
      <c r="P58" s="18"/>
    </row>
    <row r="59" spans="1:17" x14ac:dyDescent="0.25">
      <c r="A59" s="6">
        <v>43</v>
      </c>
      <c r="B59" s="48"/>
      <c r="C59" s="48">
        <v>631</v>
      </c>
      <c r="D59" s="48">
        <v>628</v>
      </c>
      <c r="E59" s="15">
        <f t="shared" si="2"/>
        <v>1.3463100000000001</v>
      </c>
      <c r="F59" s="15">
        <f t="shared" si="3"/>
        <v>1.3462800000000001</v>
      </c>
      <c r="G59" s="181">
        <f t="shared" si="4"/>
        <v>1.346295</v>
      </c>
      <c r="H59" s="181">
        <f t="shared" si="5"/>
        <v>2.1213203435578389E-5</v>
      </c>
      <c r="J59" s="18"/>
      <c r="K59" s="15">
        <f t="shared" si="10"/>
        <v>0</v>
      </c>
      <c r="L59" s="20">
        <f t="shared" si="6"/>
        <v>80.125080000000196</v>
      </c>
      <c r="M59" s="20">
        <f t="shared" si="7"/>
        <v>79.940460000000357</v>
      </c>
      <c r="N59" s="114">
        <f t="shared" si="8"/>
        <v>80.032770000000284</v>
      </c>
      <c r="O59" s="66">
        <f t="shared" si="9"/>
        <v>0.13054605394254656</v>
      </c>
    </row>
    <row r="60" spans="1:17" x14ac:dyDescent="0.25">
      <c r="A60" s="6">
        <v>44</v>
      </c>
      <c r="B60" s="48"/>
      <c r="C60" s="48">
        <v>626</v>
      </c>
      <c r="D60" s="48">
        <v>624</v>
      </c>
      <c r="E60" s="15">
        <f t="shared" si="2"/>
        <v>1.34626</v>
      </c>
      <c r="F60" s="15">
        <f t="shared" si="3"/>
        <v>1.3462400000000001</v>
      </c>
      <c r="G60" s="181">
        <f t="shared" si="4"/>
        <v>1.3462499999999999</v>
      </c>
      <c r="H60" s="181">
        <f t="shared" si="5"/>
        <v>1.4142135623666588E-5</v>
      </c>
      <c r="J60" s="18"/>
      <c r="K60" s="15">
        <f t="shared" si="10"/>
        <v>0</v>
      </c>
      <c r="L60" s="20">
        <f t="shared" si="6"/>
        <v>79.817379999999545</v>
      </c>
      <c r="M60" s="20">
        <f t="shared" si="7"/>
        <v>79.694300000000112</v>
      </c>
      <c r="N60" s="114">
        <f t="shared" si="8"/>
        <v>79.755839999999836</v>
      </c>
      <c r="O60" s="66">
        <f t="shared" si="9"/>
        <v>8.7030702628039483E-2</v>
      </c>
    </row>
    <row r="61" spans="1:17" x14ac:dyDescent="0.25">
      <c r="A61" s="6">
        <v>45</v>
      </c>
      <c r="B61" s="48"/>
      <c r="C61" s="48">
        <v>634</v>
      </c>
      <c r="D61" s="48">
        <v>631</v>
      </c>
      <c r="E61" s="15">
        <f t="shared" si="2"/>
        <v>1.3463400000000001</v>
      </c>
      <c r="F61" s="15">
        <f t="shared" si="3"/>
        <v>1.3463100000000001</v>
      </c>
      <c r="G61" s="181">
        <f t="shared" si="4"/>
        <v>1.3463250000000002</v>
      </c>
      <c r="H61" s="181">
        <f t="shared" si="5"/>
        <v>2.1213203435578389E-5</v>
      </c>
      <c r="J61" s="18"/>
      <c r="K61" s="15">
        <f t="shared" si="10"/>
        <v>0</v>
      </c>
      <c r="L61" s="20">
        <f t="shared" si="6"/>
        <v>80.309700000000035</v>
      </c>
      <c r="M61" s="20">
        <f t="shared" si="7"/>
        <v>80.125080000000196</v>
      </c>
      <c r="N61" s="114">
        <f t="shared" si="8"/>
        <v>80.217390000000108</v>
      </c>
      <c r="O61" s="66">
        <f t="shared" si="9"/>
        <v>0.13054605394254656</v>
      </c>
    </row>
    <row r="62" spans="1:17" x14ac:dyDescent="0.25">
      <c r="A62" s="6">
        <v>46</v>
      </c>
      <c r="B62" s="48"/>
      <c r="C62" s="48">
        <v>634</v>
      </c>
      <c r="D62" s="48">
        <v>631</v>
      </c>
      <c r="E62" s="15">
        <f t="shared" si="2"/>
        <v>1.3463400000000001</v>
      </c>
      <c r="F62" s="15">
        <f t="shared" si="3"/>
        <v>1.3463100000000001</v>
      </c>
      <c r="G62" s="181">
        <f t="shared" si="4"/>
        <v>1.3463250000000002</v>
      </c>
      <c r="H62" s="181">
        <f t="shared" si="5"/>
        <v>2.1213203435578389E-5</v>
      </c>
      <c r="J62" s="18"/>
      <c r="K62" s="15">
        <f t="shared" si="10"/>
        <v>0</v>
      </c>
      <c r="L62" s="20">
        <f t="shared" si="6"/>
        <v>80.309700000000035</v>
      </c>
      <c r="M62" s="20">
        <f t="shared" si="7"/>
        <v>80.125080000000196</v>
      </c>
      <c r="N62" s="114">
        <f t="shared" si="8"/>
        <v>80.217390000000108</v>
      </c>
      <c r="O62" s="66">
        <f t="shared" si="9"/>
        <v>0.13054605394254656</v>
      </c>
    </row>
    <row r="63" spans="1:17" x14ac:dyDescent="0.25">
      <c r="A63" s="6">
        <v>47</v>
      </c>
      <c r="B63" s="48"/>
      <c r="C63" s="48"/>
      <c r="D63" s="48"/>
      <c r="E63" s="15">
        <f t="shared" si="2"/>
        <v>1.34</v>
      </c>
      <c r="F63" s="15">
        <f t="shared" si="3"/>
        <v>1.34</v>
      </c>
      <c r="G63" s="181">
        <f t="shared" si="4"/>
        <v>1.34</v>
      </c>
      <c r="H63" s="181">
        <f t="shared" si="5"/>
        <v>0</v>
      </c>
      <c r="J63" s="18"/>
      <c r="K63" s="15">
        <f t="shared" si="10"/>
        <v>0</v>
      </c>
      <c r="L63" s="20">
        <f t="shared" si="6"/>
        <v>41.293339999999958</v>
      </c>
      <c r="M63" s="20">
        <f t="shared" si="7"/>
        <v>41.293339999999958</v>
      </c>
      <c r="N63" s="114">
        <f t="shared" si="8"/>
        <v>41.293339999999958</v>
      </c>
      <c r="O63" s="66">
        <f t="shared" si="9"/>
        <v>0</v>
      </c>
    </row>
    <row r="64" spans="1:17" x14ac:dyDescent="0.25">
      <c r="A64" s="6">
        <v>48</v>
      </c>
      <c r="B64" s="48"/>
      <c r="C64" s="48"/>
      <c r="D64" s="48"/>
      <c r="E64" s="15">
        <f t="shared" si="2"/>
        <v>1.34</v>
      </c>
      <c r="F64" s="15">
        <f t="shared" si="3"/>
        <v>1.34</v>
      </c>
      <c r="G64" s="181">
        <f t="shared" si="4"/>
        <v>1.34</v>
      </c>
      <c r="H64" s="181">
        <f t="shared" si="5"/>
        <v>0</v>
      </c>
      <c r="J64" s="18"/>
      <c r="K64" s="15">
        <f t="shared" si="10"/>
        <v>0</v>
      </c>
      <c r="L64" s="20">
        <f t="shared" si="6"/>
        <v>41.293339999999958</v>
      </c>
      <c r="M64" s="20">
        <f t="shared" si="7"/>
        <v>41.293339999999958</v>
      </c>
      <c r="N64" s="114">
        <f t="shared" si="8"/>
        <v>41.293339999999958</v>
      </c>
      <c r="O64" s="66">
        <f t="shared" si="9"/>
        <v>0</v>
      </c>
    </row>
    <row r="65" spans="1:15" x14ac:dyDescent="0.25">
      <c r="A65" s="6">
        <v>49</v>
      </c>
      <c r="B65" s="48"/>
      <c r="C65" s="48"/>
      <c r="D65" s="48"/>
      <c r="E65" s="15"/>
      <c r="F65" s="15"/>
      <c r="G65" s="181"/>
      <c r="H65" s="181"/>
      <c r="J65" s="18"/>
      <c r="K65" s="15">
        <f t="shared" si="10"/>
        <v>0</v>
      </c>
      <c r="L65" s="20">
        <f t="shared" si="6"/>
        <v>-8205.0666600000004</v>
      </c>
      <c r="M65" s="20">
        <f t="shared" si="7"/>
        <v>-8205.0666600000004</v>
      </c>
      <c r="N65" s="114">
        <f t="shared" si="8"/>
        <v>-8205.0666600000004</v>
      </c>
      <c r="O65" s="66">
        <f t="shared" si="9"/>
        <v>0</v>
      </c>
    </row>
    <row r="66" spans="1:15" x14ac:dyDescent="0.25">
      <c r="A66" s="6">
        <v>50</v>
      </c>
      <c r="B66" s="48"/>
      <c r="C66" s="48"/>
      <c r="D66" s="48"/>
      <c r="E66" s="15"/>
      <c r="F66" s="15"/>
      <c r="G66" s="181"/>
      <c r="H66" s="181"/>
      <c r="J66" s="18"/>
      <c r="K66" s="15">
        <f t="shared" si="10"/>
        <v>0</v>
      </c>
      <c r="L66" s="20">
        <f t="shared" si="6"/>
        <v>-8205.0666600000004</v>
      </c>
      <c r="M66" s="20">
        <f t="shared" si="7"/>
        <v>-8205.0666600000004</v>
      </c>
      <c r="N66" s="114">
        <f t="shared" si="8"/>
        <v>-8205.0666600000004</v>
      </c>
      <c r="O66" s="66">
        <f t="shared" si="9"/>
        <v>0</v>
      </c>
    </row>
    <row r="67" spans="1:15" x14ac:dyDescent="0.25">
      <c r="A67" s="6">
        <v>51</v>
      </c>
      <c r="B67" s="48"/>
      <c r="C67" s="48"/>
      <c r="D67" s="48"/>
      <c r="E67" s="15"/>
      <c r="F67" s="15"/>
      <c r="G67" s="181"/>
      <c r="H67" s="181"/>
      <c r="J67" s="18"/>
      <c r="K67" s="15">
        <f t="shared" si="10"/>
        <v>0</v>
      </c>
      <c r="L67" s="20">
        <f t="shared" si="6"/>
        <v>-8205.0666600000004</v>
      </c>
      <c r="M67" s="20">
        <f t="shared" si="7"/>
        <v>-8205.0666600000004</v>
      </c>
      <c r="N67" s="114">
        <f t="shared" si="8"/>
        <v>-8205.0666600000004</v>
      </c>
      <c r="O67" s="66">
        <f t="shared" si="9"/>
        <v>0</v>
      </c>
    </row>
    <row r="68" spans="1:15" x14ac:dyDescent="0.25">
      <c r="A68" s="6">
        <v>52</v>
      </c>
      <c r="B68" s="48"/>
      <c r="C68" s="48"/>
      <c r="D68" s="48"/>
      <c r="E68" s="15"/>
      <c r="F68" s="15"/>
      <c r="G68" s="181"/>
      <c r="H68" s="181"/>
      <c r="J68" s="18"/>
      <c r="K68" s="15">
        <f t="shared" si="10"/>
        <v>0</v>
      </c>
      <c r="L68" s="20">
        <f t="shared" si="6"/>
        <v>-8205.0666600000004</v>
      </c>
      <c r="M68" s="20">
        <f t="shared" si="7"/>
        <v>-8205.0666600000004</v>
      </c>
      <c r="N68" s="114">
        <f t="shared" si="8"/>
        <v>-8205.0666600000004</v>
      </c>
      <c r="O68" s="66">
        <f t="shared" si="9"/>
        <v>0</v>
      </c>
    </row>
    <row r="69" spans="1:15" x14ac:dyDescent="0.25">
      <c r="A69" s="6">
        <v>53</v>
      </c>
      <c r="B69" s="48"/>
      <c r="C69" s="48"/>
      <c r="D69" s="48"/>
      <c r="E69" s="15"/>
      <c r="F69" s="15"/>
      <c r="G69" s="181"/>
      <c r="H69" s="181"/>
      <c r="J69" s="18"/>
      <c r="K69" s="15">
        <f t="shared" si="10"/>
        <v>0</v>
      </c>
      <c r="L69" s="20">
        <f t="shared" si="6"/>
        <v>-8205.0666600000004</v>
      </c>
      <c r="M69" s="20">
        <f t="shared" si="7"/>
        <v>-8205.0666600000004</v>
      </c>
      <c r="N69" s="114">
        <f t="shared" si="8"/>
        <v>-8205.0666600000004</v>
      </c>
      <c r="O69" s="66">
        <f t="shared" si="9"/>
        <v>0</v>
      </c>
    </row>
    <row r="70" spans="1:15" x14ac:dyDescent="0.25">
      <c r="A70" s="6">
        <v>54</v>
      </c>
      <c r="B70" s="48"/>
      <c r="C70" s="48"/>
      <c r="D70" s="48"/>
      <c r="E70" s="15"/>
      <c r="F70" s="15"/>
      <c r="G70" s="181"/>
      <c r="H70" s="181"/>
      <c r="J70" s="18"/>
      <c r="K70" s="15">
        <f t="shared" si="10"/>
        <v>0</v>
      </c>
      <c r="L70" s="20">
        <f t="shared" si="6"/>
        <v>-8205.0666600000004</v>
      </c>
      <c r="M70" s="20">
        <f t="shared" si="7"/>
        <v>-8205.0666600000004</v>
      </c>
      <c r="N70" s="114">
        <f t="shared" si="8"/>
        <v>-8205.0666600000004</v>
      </c>
      <c r="O70" s="66">
        <f t="shared" si="9"/>
        <v>0</v>
      </c>
    </row>
    <row r="71" spans="1:15" x14ac:dyDescent="0.25">
      <c r="A71" s="6">
        <v>55</v>
      </c>
      <c r="B71" s="48"/>
      <c r="C71" s="48"/>
      <c r="D71" s="48"/>
      <c r="E71" s="15"/>
      <c r="F71" s="15"/>
      <c r="G71" s="181"/>
      <c r="H71" s="181"/>
      <c r="J71" s="18"/>
      <c r="K71" s="15">
        <f t="shared" si="10"/>
        <v>0</v>
      </c>
      <c r="L71" s="20">
        <f t="shared" si="6"/>
        <v>-8205.0666600000004</v>
      </c>
      <c r="M71" s="20">
        <f t="shared" si="7"/>
        <v>-8205.0666600000004</v>
      </c>
      <c r="N71" s="114">
        <f t="shared" si="8"/>
        <v>-8205.0666600000004</v>
      </c>
      <c r="O71" s="66">
        <f t="shared" si="9"/>
        <v>0</v>
      </c>
    </row>
    <row r="72" spans="1:15" x14ac:dyDescent="0.25">
      <c r="A72" s="6">
        <v>56</v>
      </c>
      <c r="B72" s="48"/>
      <c r="C72" s="48"/>
      <c r="D72" s="48"/>
      <c r="E72" s="15"/>
      <c r="F72" s="15"/>
      <c r="G72" s="181"/>
      <c r="H72" s="181"/>
      <c r="J72" s="18"/>
      <c r="K72" s="15">
        <f t="shared" si="10"/>
        <v>0</v>
      </c>
      <c r="L72" s="20">
        <f t="shared" si="6"/>
        <v>-8205.0666600000004</v>
      </c>
      <c r="M72" s="20">
        <f t="shared" si="7"/>
        <v>-8205.0666600000004</v>
      </c>
      <c r="N72" s="114">
        <f t="shared" si="8"/>
        <v>-8205.0666600000004</v>
      </c>
      <c r="O72" s="66">
        <f t="shared" si="9"/>
        <v>0</v>
      </c>
    </row>
    <row r="73" spans="1:15" x14ac:dyDescent="0.25">
      <c r="A73" s="6">
        <v>57</v>
      </c>
      <c r="B73" s="48"/>
      <c r="C73" s="48"/>
      <c r="D73" s="48"/>
      <c r="E73" s="15"/>
      <c r="F73" s="15"/>
      <c r="G73" s="181"/>
      <c r="H73" s="181"/>
      <c r="J73" s="18"/>
      <c r="K73" s="15">
        <f t="shared" si="10"/>
        <v>0</v>
      </c>
      <c r="L73" s="20">
        <f t="shared" si="6"/>
        <v>-8205.0666600000004</v>
      </c>
      <c r="M73" s="20">
        <f t="shared" si="7"/>
        <v>-8205.0666600000004</v>
      </c>
      <c r="N73" s="114">
        <f t="shared" si="8"/>
        <v>-8205.0666600000004</v>
      </c>
      <c r="O73" s="66">
        <f t="shared" si="9"/>
        <v>0</v>
      </c>
    </row>
    <row r="74" spans="1:15" x14ac:dyDescent="0.25">
      <c r="A74" s="6">
        <v>58</v>
      </c>
      <c r="B74" s="48"/>
      <c r="C74" s="48"/>
      <c r="D74" s="48"/>
      <c r="E74" s="15"/>
      <c r="F74" s="15"/>
      <c r="G74" s="181"/>
      <c r="H74" s="181"/>
      <c r="J74" s="18"/>
      <c r="K74" s="15">
        <f t="shared" si="10"/>
        <v>0</v>
      </c>
      <c r="L74" s="20">
        <f t="shared" si="6"/>
        <v>-8205.0666600000004</v>
      </c>
      <c r="M74" s="20">
        <f t="shared" si="7"/>
        <v>-8205.0666600000004</v>
      </c>
      <c r="N74" s="114">
        <f t="shared" si="8"/>
        <v>-8205.0666600000004</v>
      </c>
      <c r="O74" s="66">
        <f t="shared" si="9"/>
        <v>0</v>
      </c>
    </row>
    <row r="75" spans="1:15" x14ac:dyDescent="0.25">
      <c r="A75" s="6">
        <v>59</v>
      </c>
      <c r="B75" s="48"/>
      <c r="C75" s="48"/>
      <c r="D75" s="48"/>
      <c r="E75" s="15"/>
      <c r="F75" s="15"/>
      <c r="G75" s="181"/>
      <c r="H75" s="181"/>
      <c r="J75" s="18"/>
      <c r="K75" s="15">
        <f t="shared" si="10"/>
        <v>0</v>
      </c>
      <c r="L75" s="20">
        <f t="shared" si="6"/>
        <v>-8205.0666600000004</v>
      </c>
      <c r="M75" s="20">
        <f t="shared" si="7"/>
        <v>-8205.0666600000004</v>
      </c>
      <c r="N75" s="114">
        <f t="shared" si="8"/>
        <v>-8205.0666600000004</v>
      </c>
      <c r="O75" s="66">
        <f t="shared" si="9"/>
        <v>0</v>
      </c>
    </row>
    <row r="76" spans="1:15" x14ac:dyDescent="0.25">
      <c r="A76" s="6">
        <v>60</v>
      </c>
      <c r="B76" s="48"/>
      <c r="C76" s="48"/>
      <c r="D76" s="48"/>
      <c r="E76" s="15"/>
      <c r="F76" s="15"/>
      <c r="G76" s="181"/>
      <c r="H76" s="181"/>
      <c r="J76" s="18"/>
      <c r="K76" s="15">
        <f t="shared" si="10"/>
        <v>0</v>
      </c>
      <c r="L76" s="20">
        <f t="shared" si="6"/>
        <v>-8205.0666600000004</v>
      </c>
      <c r="M76" s="20">
        <f t="shared" si="7"/>
        <v>-8205.0666600000004</v>
      </c>
      <c r="N76" s="114">
        <f t="shared" si="8"/>
        <v>-8205.0666600000004</v>
      </c>
      <c r="O76" s="66">
        <f t="shared" si="9"/>
        <v>0</v>
      </c>
    </row>
    <row r="77" spans="1:15" x14ac:dyDescent="0.25">
      <c r="A77" s="6">
        <v>61</v>
      </c>
      <c r="B77" s="48"/>
      <c r="C77" s="48"/>
      <c r="D77" s="48"/>
      <c r="E77" s="15"/>
      <c r="F77" s="15"/>
      <c r="G77" s="181"/>
      <c r="H77" s="181"/>
      <c r="J77" s="18"/>
      <c r="K77" s="15">
        <f t="shared" si="10"/>
        <v>0</v>
      </c>
      <c r="L77" s="20">
        <f t="shared" si="6"/>
        <v>-8205.0666600000004</v>
      </c>
      <c r="M77" s="20">
        <f t="shared" si="7"/>
        <v>-8205.0666600000004</v>
      </c>
      <c r="N77" s="114">
        <f t="shared" si="8"/>
        <v>-8205.0666600000004</v>
      </c>
      <c r="O77" s="66">
        <f t="shared" si="9"/>
        <v>0</v>
      </c>
    </row>
    <row r="78" spans="1:15" x14ac:dyDescent="0.25">
      <c r="A78" s="6">
        <v>62</v>
      </c>
      <c r="B78" s="48"/>
      <c r="C78" s="48"/>
      <c r="D78" s="48"/>
      <c r="E78" s="15"/>
      <c r="F78" s="15"/>
      <c r="G78" s="181"/>
      <c r="H78" s="181"/>
      <c r="J78" s="18"/>
      <c r="K78" s="15">
        <f t="shared" si="10"/>
        <v>0</v>
      </c>
      <c r="L78" s="20">
        <f t="shared" si="6"/>
        <v>-8205.0666600000004</v>
      </c>
      <c r="M78" s="20">
        <f t="shared" si="7"/>
        <v>-8205.0666600000004</v>
      </c>
      <c r="N78" s="114">
        <f t="shared" si="8"/>
        <v>-8205.0666600000004</v>
      </c>
      <c r="O78" s="66">
        <f t="shared" si="9"/>
        <v>0</v>
      </c>
    </row>
    <row r="79" spans="1:15" x14ac:dyDescent="0.25">
      <c r="A79" s="6">
        <v>63</v>
      </c>
      <c r="B79" s="48"/>
      <c r="C79" s="48"/>
      <c r="D79" s="48"/>
      <c r="E79" s="15"/>
      <c r="F79" s="15"/>
      <c r="G79" s="181"/>
      <c r="H79" s="181"/>
      <c r="J79" s="18"/>
      <c r="K79" s="15">
        <f t="shared" si="10"/>
        <v>0</v>
      </c>
      <c r="L79" s="20">
        <f t="shared" si="6"/>
        <v>-8205.0666600000004</v>
      </c>
      <c r="M79" s="20">
        <f t="shared" si="7"/>
        <v>-8205.0666600000004</v>
      </c>
      <c r="N79" s="114">
        <f t="shared" si="8"/>
        <v>-8205.0666600000004</v>
      </c>
      <c r="O79" s="66">
        <f t="shared" si="9"/>
        <v>0</v>
      </c>
    </row>
    <row r="80" spans="1:15" x14ac:dyDescent="0.25">
      <c r="A80" s="6">
        <v>64</v>
      </c>
      <c r="B80" s="48"/>
      <c r="C80" s="48"/>
      <c r="D80" s="48"/>
      <c r="E80" s="15"/>
      <c r="F80" s="15"/>
      <c r="G80" s="181"/>
      <c r="H80" s="181"/>
      <c r="J80" s="18"/>
      <c r="K80" s="15">
        <f t="shared" si="10"/>
        <v>0</v>
      </c>
      <c r="L80" s="20">
        <f t="shared" si="6"/>
        <v>-8205.0666600000004</v>
      </c>
      <c r="M80" s="20">
        <f t="shared" si="7"/>
        <v>-8205.0666600000004</v>
      </c>
      <c r="N80" s="114">
        <f t="shared" si="8"/>
        <v>-8205.0666600000004</v>
      </c>
      <c r="O80" s="66">
        <f t="shared" si="9"/>
        <v>0</v>
      </c>
    </row>
    <row r="81" spans="1:15" x14ac:dyDescent="0.25">
      <c r="A81" s="6">
        <v>65</v>
      </c>
      <c r="B81" s="48"/>
      <c r="C81" s="48"/>
      <c r="D81" s="48"/>
      <c r="E81" s="15"/>
      <c r="F81" s="15"/>
      <c r="G81" s="181"/>
      <c r="H81" s="181"/>
      <c r="J81" s="18"/>
      <c r="K81" s="15">
        <f t="shared" si="10"/>
        <v>0</v>
      </c>
      <c r="L81" s="20">
        <f t="shared" si="6"/>
        <v>-8205.0666600000004</v>
      </c>
      <c r="M81" s="20">
        <f t="shared" si="7"/>
        <v>-8205.0666600000004</v>
      </c>
      <c r="N81" s="114">
        <f t="shared" si="8"/>
        <v>-8205.0666600000004</v>
      </c>
      <c r="O81" s="66">
        <f t="shared" si="9"/>
        <v>0</v>
      </c>
    </row>
    <row r="82" spans="1:15" x14ac:dyDescent="0.25">
      <c r="A82" s="6">
        <v>66</v>
      </c>
      <c r="B82" s="48"/>
      <c r="C82" s="48"/>
      <c r="D82" s="48"/>
      <c r="E82" s="15"/>
      <c r="F82" s="15"/>
      <c r="G82" s="181"/>
      <c r="H82" s="181"/>
      <c r="J82" s="18"/>
      <c r="K82" s="15">
        <f t="shared" si="10"/>
        <v>0</v>
      </c>
      <c r="L82" s="20">
        <f t="shared" ref="L82:L112" si="11">(E82-1.33329)*6154</f>
        <v>-8205.0666600000004</v>
      </c>
      <c r="M82" s="20">
        <f t="shared" ref="M82:M112" si="12">(F82-1.33329)*6154</f>
        <v>-8205.0666600000004</v>
      </c>
      <c r="N82" s="114">
        <f t="shared" ref="N82:N112" si="13">AVERAGE(L82:M82)</f>
        <v>-8205.0666600000004</v>
      </c>
      <c r="O82" s="66">
        <f t="shared" ref="O82:O112" si="14">STDEV(L82:M82)</f>
        <v>0</v>
      </c>
    </row>
    <row r="83" spans="1:15" x14ac:dyDescent="0.25">
      <c r="A83" s="6">
        <v>67</v>
      </c>
      <c r="B83" s="48"/>
      <c r="C83" s="48"/>
      <c r="D83" s="48"/>
      <c r="E83" s="15"/>
      <c r="F83" s="15"/>
      <c r="G83" s="181"/>
      <c r="H83" s="181"/>
      <c r="J83" s="18"/>
      <c r="K83" s="15">
        <f t="shared" si="10"/>
        <v>0</v>
      </c>
      <c r="L83" s="20">
        <f t="shared" si="11"/>
        <v>-8205.0666600000004</v>
      </c>
      <c r="M83" s="20">
        <f t="shared" si="12"/>
        <v>-8205.0666600000004</v>
      </c>
      <c r="N83" s="114">
        <f t="shared" si="13"/>
        <v>-8205.0666600000004</v>
      </c>
      <c r="O83" s="66">
        <f t="shared" si="14"/>
        <v>0</v>
      </c>
    </row>
    <row r="84" spans="1:15" x14ac:dyDescent="0.25">
      <c r="A84" s="6">
        <v>68</v>
      </c>
      <c r="B84" s="48"/>
      <c r="C84" s="48"/>
      <c r="D84" s="48"/>
      <c r="E84" s="15"/>
      <c r="F84" s="15"/>
      <c r="G84" s="181"/>
      <c r="H84" s="181"/>
      <c r="J84" s="18"/>
      <c r="K84" s="15">
        <f t="shared" si="10"/>
        <v>0</v>
      </c>
      <c r="L84" s="20">
        <f t="shared" si="11"/>
        <v>-8205.0666600000004</v>
      </c>
      <c r="M84" s="20">
        <f t="shared" si="12"/>
        <v>-8205.0666600000004</v>
      </c>
      <c r="N84" s="114">
        <f t="shared" si="13"/>
        <v>-8205.0666600000004</v>
      </c>
      <c r="O84" s="66">
        <f t="shared" si="14"/>
        <v>0</v>
      </c>
    </row>
    <row r="85" spans="1:15" x14ac:dyDescent="0.25">
      <c r="A85" s="6">
        <v>69</v>
      </c>
      <c r="B85" s="48"/>
      <c r="C85" s="48"/>
      <c r="D85" s="48"/>
      <c r="E85" s="15"/>
      <c r="F85" s="15"/>
      <c r="G85" s="181"/>
      <c r="H85" s="181"/>
      <c r="J85" s="18"/>
      <c r="K85" s="15">
        <f t="shared" si="10"/>
        <v>0</v>
      </c>
      <c r="L85" s="20">
        <f t="shared" si="11"/>
        <v>-8205.0666600000004</v>
      </c>
      <c r="M85" s="20">
        <f t="shared" si="12"/>
        <v>-8205.0666600000004</v>
      </c>
      <c r="N85" s="114">
        <f t="shared" si="13"/>
        <v>-8205.0666600000004</v>
      </c>
      <c r="O85" s="66">
        <f t="shared" si="14"/>
        <v>0</v>
      </c>
    </row>
    <row r="86" spans="1:15" x14ac:dyDescent="0.25">
      <c r="A86" s="6">
        <v>70</v>
      </c>
      <c r="B86" s="48"/>
      <c r="C86" s="48"/>
      <c r="D86" s="48"/>
      <c r="E86" s="15"/>
      <c r="F86" s="15"/>
      <c r="G86" s="181"/>
      <c r="H86" s="181"/>
      <c r="J86" s="18"/>
      <c r="K86" s="15">
        <f t="shared" si="10"/>
        <v>0</v>
      </c>
      <c r="L86" s="20">
        <f t="shared" si="11"/>
        <v>-8205.0666600000004</v>
      </c>
      <c r="M86" s="20">
        <f t="shared" si="12"/>
        <v>-8205.0666600000004</v>
      </c>
      <c r="N86" s="114">
        <f t="shared" si="13"/>
        <v>-8205.0666600000004</v>
      </c>
      <c r="O86" s="66">
        <f t="shared" si="14"/>
        <v>0</v>
      </c>
    </row>
    <row r="87" spans="1:15" x14ac:dyDescent="0.25">
      <c r="A87" s="6">
        <v>71</v>
      </c>
      <c r="B87" s="48"/>
      <c r="C87" s="48"/>
      <c r="D87" s="48"/>
      <c r="E87" s="15"/>
      <c r="F87" s="15"/>
      <c r="G87" s="181"/>
      <c r="H87" s="181"/>
      <c r="J87" s="18"/>
      <c r="K87" s="15">
        <f t="shared" si="10"/>
        <v>0</v>
      </c>
      <c r="L87" s="20">
        <f t="shared" si="11"/>
        <v>-8205.0666600000004</v>
      </c>
      <c r="M87" s="20">
        <f t="shared" si="12"/>
        <v>-8205.0666600000004</v>
      </c>
      <c r="N87" s="114">
        <f t="shared" si="13"/>
        <v>-8205.0666600000004</v>
      </c>
      <c r="O87" s="66">
        <f t="shared" si="14"/>
        <v>0</v>
      </c>
    </row>
    <row r="88" spans="1:15" x14ac:dyDescent="0.25">
      <c r="A88" s="6">
        <v>72</v>
      </c>
      <c r="B88" s="48"/>
      <c r="C88" s="48"/>
      <c r="D88" s="48"/>
      <c r="E88" s="15"/>
      <c r="F88" s="15"/>
      <c r="G88" s="181"/>
      <c r="H88" s="181"/>
      <c r="J88" s="18"/>
      <c r="K88" s="15">
        <f t="shared" si="10"/>
        <v>0</v>
      </c>
      <c r="L88" s="20">
        <f t="shared" si="11"/>
        <v>-8205.0666600000004</v>
      </c>
      <c r="M88" s="20">
        <f t="shared" si="12"/>
        <v>-8205.0666600000004</v>
      </c>
      <c r="N88" s="114">
        <f t="shared" si="13"/>
        <v>-8205.0666600000004</v>
      </c>
      <c r="O88" s="66">
        <f t="shared" si="14"/>
        <v>0</v>
      </c>
    </row>
    <row r="89" spans="1:15" x14ac:dyDescent="0.25">
      <c r="A89" s="6">
        <v>73</v>
      </c>
      <c r="B89" s="48"/>
      <c r="C89" s="48"/>
      <c r="D89" s="48"/>
      <c r="E89" s="15"/>
      <c r="F89" s="15"/>
      <c r="G89" s="181"/>
      <c r="H89" s="181"/>
      <c r="J89" s="18"/>
      <c r="K89" s="15">
        <f t="shared" ref="K89:K112" si="15">B89</f>
        <v>0</v>
      </c>
      <c r="L89" s="20">
        <f t="shared" si="11"/>
        <v>-8205.0666600000004</v>
      </c>
      <c r="M89" s="20">
        <f t="shared" si="12"/>
        <v>-8205.0666600000004</v>
      </c>
      <c r="N89" s="114">
        <f t="shared" si="13"/>
        <v>-8205.0666600000004</v>
      </c>
      <c r="O89" s="66">
        <f t="shared" si="14"/>
        <v>0</v>
      </c>
    </row>
    <row r="90" spans="1:15" x14ac:dyDescent="0.25">
      <c r="A90" s="6">
        <v>74</v>
      </c>
      <c r="B90" s="48"/>
      <c r="C90" s="48"/>
      <c r="D90" s="48"/>
      <c r="E90" s="15"/>
      <c r="F90" s="15"/>
      <c r="G90" s="181"/>
      <c r="H90" s="181"/>
      <c r="J90" s="18"/>
      <c r="K90" s="15">
        <f t="shared" si="15"/>
        <v>0</v>
      </c>
      <c r="L90" s="20">
        <f t="shared" si="11"/>
        <v>-8205.0666600000004</v>
      </c>
      <c r="M90" s="20">
        <f t="shared" si="12"/>
        <v>-8205.0666600000004</v>
      </c>
      <c r="N90" s="114">
        <f t="shared" si="13"/>
        <v>-8205.0666600000004</v>
      </c>
      <c r="O90" s="66">
        <f t="shared" si="14"/>
        <v>0</v>
      </c>
    </row>
    <row r="91" spans="1:15" x14ac:dyDescent="0.25">
      <c r="A91" s="6">
        <v>75</v>
      </c>
      <c r="B91" s="48"/>
      <c r="C91" s="48"/>
      <c r="D91" s="48"/>
      <c r="E91" s="15"/>
      <c r="F91" s="15"/>
      <c r="G91" s="181"/>
      <c r="H91" s="181"/>
      <c r="J91" s="18"/>
      <c r="K91" s="15">
        <f t="shared" si="15"/>
        <v>0</v>
      </c>
      <c r="L91" s="20">
        <f t="shared" si="11"/>
        <v>-8205.0666600000004</v>
      </c>
      <c r="M91" s="20">
        <f t="shared" si="12"/>
        <v>-8205.0666600000004</v>
      </c>
      <c r="N91" s="114">
        <f t="shared" si="13"/>
        <v>-8205.0666600000004</v>
      </c>
      <c r="O91" s="66">
        <f t="shared" si="14"/>
        <v>0</v>
      </c>
    </row>
    <row r="92" spans="1:15" x14ac:dyDescent="0.25">
      <c r="A92" s="6">
        <v>76</v>
      </c>
      <c r="B92" s="48"/>
      <c r="C92" s="48"/>
      <c r="D92" s="48"/>
      <c r="E92" s="15"/>
      <c r="F92" s="15"/>
      <c r="G92" s="181"/>
      <c r="H92" s="181"/>
      <c r="J92" s="18"/>
      <c r="K92" s="15">
        <f t="shared" si="15"/>
        <v>0</v>
      </c>
      <c r="L92" s="20">
        <f t="shared" si="11"/>
        <v>-8205.0666600000004</v>
      </c>
      <c r="M92" s="20">
        <f t="shared" si="12"/>
        <v>-8205.0666600000004</v>
      </c>
      <c r="N92" s="114">
        <f t="shared" si="13"/>
        <v>-8205.0666600000004</v>
      </c>
      <c r="O92" s="66">
        <f t="shared" si="14"/>
        <v>0</v>
      </c>
    </row>
    <row r="93" spans="1:15" x14ac:dyDescent="0.25">
      <c r="A93" s="6">
        <v>77</v>
      </c>
      <c r="B93" s="48"/>
      <c r="C93" s="48"/>
      <c r="D93" s="48"/>
      <c r="E93" s="15"/>
      <c r="F93" s="15"/>
      <c r="G93" s="181"/>
      <c r="H93" s="181"/>
      <c r="J93" s="18"/>
      <c r="K93" s="15">
        <f t="shared" si="15"/>
        <v>0</v>
      </c>
      <c r="L93" s="20">
        <f t="shared" si="11"/>
        <v>-8205.0666600000004</v>
      </c>
      <c r="M93" s="20">
        <f t="shared" si="12"/>
        <v>-8205.0666600000004</v>
      </c>
      <c r="N93" s="114">
        <f t="shared" si="13"/>
        <v>-8205.0666600000004</v>
      </c>
      <c r="O93" s="66">
        <f t="shared" si="14"/>
        <v>0</v>
      </c>
    </row>
    <row r="94" spans="1:15" x14ac:dyDescent="0.25">
      <c r="A94" s="6">
        <v>78</v>
      </c>
      <c r="B94" s="48"/>
      <c r="C94" s="48"/>
      <c r="D94" s="48"/>
      <c r="E94" s="15"/>
      <c r="F94" s="15"/>
      <c r="G94" s="181"/>
      <c r="H94" s="181"/>
      <c r="J94" s="18"/>
      <c r="K94" s="15">
        <f t="shared" si="15"/>
        <v>0</v>
      </c>
      <c r="L94" s="20">
        <f t="shared" si="11"/>
        <v>-8205.0666600000004</v>
      </c>
      <c r="M94" s="20">
        <f t="shared" si="12"/>
        <v>-8205.0666600000004</v>
      </c>
      <c r="N94" s="114">
        <f t="shared" si="13"/>
        <v>-8205.0666600000004</v>
      </c>
      <c r="O94" s="66">
        <f t="shared" si="14"/>
        <v>0</v>
      </c>
    </row>
    <row r="95" spans="1:15" x14ac:dyDescent="0.25">
      <c r="A95" s="6">
        <v>79</v>
      </c>
      <c r="B95" s="48"/>
      <c r="C95" s="48"/>
      <c r="D95" s="48"/>
      <c r="E95" s="15"/>
      <c r="F95" s="15"/>
      <c r="G95" s="181"/>
      <c r="H95" s="181"/>
      <c r="J95" s="18"/>
      <c r="K95" s="15">
        <f t="shared" si="15"/>
        <v>0</v>
      </c>
      <c r="L95" s="20">
        <f t="shared" si="11"/>
        <v>-8205.0666600000004</v>
      </c>
      <c r="M95" s="20">
        <f t="shared" si="12"/>
        <v>-8205.0666600000004</v>
      </c>
      <c r="N95" s="114">
        <f t="shared" si="13"/>
        <v>-8205.0666600000004</v>
      </c>
      <c r="O95" s="66">
        <f t="shared" si="14"/>
        <v>0</v>
      </c>
    </row>
    <row r="96" spans="1:15" x14ac:dyDescent="0.25">
      <c r="A96" s="6">
        <v>80</v>
      </c>
      <c r="B96" s="48"/>
      <c r="C96" s="48"/>
      <c r="D96" s="48"/>
      <c r="E96" s="15"/>
      <c r="F96" s="15"/>
      <c r="G96" s="181"/>
      <c r="H96" s="181"/>
      <c r="J96" s="18"/>
      <c r="K96" s="15">
        <f t="shared" si="15"/>
        <v>0</v>
      </c>
      <c r="L96" s="20">
        <f t="shared" si="11"/>
        <v>-8205.0666600000004</v>
      </c>
      <c r="M96" s="20">
        <f t="shared" si="12"/>
        <v>-8205.0666600000004</v>
      </c>
      <c r="N96" s="114">
        <f t="shared" si="13"/>
        <v>-8205.0666600000004</v>
      </c>
      <c r="O96" s="66">
        <f t="shared" si="14"/>
        <v>0</v>
      </c>
    </row>
    <row r="97" spans="1:15" x14ac:dyDescent="0.25">
      <c r="A97" s="6">
        <v>81</v>
      </c>
      <c r="B97" s="48"/>
      <c r="C97" s="181"/>
      <c r="D97" s="181"/>
      <c r="E97" s="15"/>
      <c r="F97" s="15"/>
      <c r="G97" s="181"/>
      <c r="H97" s="181"/>
      <c r="J97" s="18"/>
      <c r="K97" s="15">
        <f t="shared" si="15"/>
        <v>0</v>
      </c>
      <c r="L97" s="20">
        <f t="shared" si="11"/>
        <v>-8205.0666600000004</v>
      </c>
      <c r="M97" s="20">
        <f t="shared" si="12"/>
        <v>-8205.0666600000004</v>
      </c>
      <c r="N97" s="114">
        <f t="shared" si="13"/>
        <v>-8205.0666600000004</v>
      </c>
      <c r="O97" s="66">
        <f t="shared" si="14"/>
        <v>0</v>
      </c>
    </row>
    <row r="98" spans="1:15" x14ac:dyDescent="0.25">
      <c r="A98" s="6">
        <v>82</v>
      </c>
      <c r="B98" s="48"/>
      <c r="C98" s="181"/>
      <c r="D98" s="181"/>
      <c r="E98" s="15"/>
      <c r="F98" s="15"/>
      <c r="G98" s="181"/>
      <c r="H98" s="181"/>
      <c r="J98" s="18"/>
      <c r="K98" s="15">
        <f t="shared" si="15"/>
        <v>0</v>
      </c>
      <c r="L98" s="20">
        <f t="shared" si="11"/>
        <v>-8205.0666600000004</v>
      </c>
      <c r="M98" s="20">
        <f t="shared" si="12"/>
        <v>-8205.0666600000004</v>
      </c>
      <c r="N98" s="114">
        <f t="shared" si="13"/>
        <v>-8205.0666600000004</v>
      </c>
      <c r="O98" s="66">
        <f t="shared" si="14"/>
        <v>0</v>
      </c>
    </row>
    <row r="99" spans="1:15" x14ac:dyDescent="0.25">
      <c r="A99" s="6">
        <v>83</v>
      </c>
      <c r="B99" s="48"/>
      <c r="C99" s="181"/>
      <c r="D99" s="181"/>
      <c r="E99" s="15"/>
      <c r="F99" s="15"/>
      <c r="G99" s="181"/>
      <c r="H99" s="181"/>
      <c r="J99" s="18"/>
      <c r="K99" s="15">
        <f t="shared" si="15"/>
        <v>0</v>
      </c>
      <c r="L99" s="20">
        <f t="shared" si="11"/>
        <v>-8205.0666600000004</v>
      </c>
      <c r="M99" s="20">
        <f t="shared" si="12"/>
        <v>-8205.0666600000004</v>
      </c>
      <c r="N99" s="114">
        <f t="shared" si="13"/>
        <v>-8205.0666600000004</v>
      </c>
      <c r="O99" s="66">
        <f t="shared" si="14"/>
        <v>0</v>
      </c>
    </row>
    <row r="100" spans="1:15" x14ac:dyDescent="0.25">
      <c r="A100" s="6">
        <v>84</v>
      </c>
      <c r="B100" s="48"/>
      <c r="C100" s="181"/>
      <c r="D100" s="181"/>
      <c r="E100" s="15"/>
      <c r="F100" s="15"/>
      <c r="G100" s="181"/>
      <c r="H100" s="181"/>
      <c r="J100" s="18"/>
      <c r="K100" s="15">
        <f t="shared" si="15"/>
        <v>0</v>
      </c>
      <c r="L100" s="20">
        <f t="shared" si="11"/>
        <v>-8205.0666600000004</v>
      </c>
      <c r="M100" s="20">
        <f t="shared" si="12"/>
        <v>-8205.0666600000004</v>
      </c>
      <c r="N100" s="114">
        <f t="shared" si="13"/>
        <v>-8205.0666600000004</v>
      </c>
      <c r="O100" s="66">
        <f t="shared" si="14"/>
        <v>0</v>
      </c>
    </row>
    <row r="101" spans="1:15" x14ac:dyDescent="0.25">
      <c r="A101" s="6">
        <v>85</v>
      </c>
      <c r="B101" s="48"/>
      <c r="C101" s="181"/>
      <c r="D101" s="181"/>
      <c r="E101" s="15"/>
      <c r="F101" s="15"/>
      <c r="G101" s="181"/>
      <c r="H101" s="181"/>
      <c r="J101" s="18"/>
      <c r="K101" s="15">
        <f t="shared" si="15"/>
        <v>0</v>
      </c>
      <c r="L101" s="20">
        <f t="shared" si="11"/>
        <v>-8205.0666600000004</v>
      </c>
      <c r="M101" s="20">
        <f t="shared" si="12"/>
        <v>-8205.0666600000004</v>
      </c>
      <c r="N101" s="114">
        <f t="shared" si="13"/>
        <v>-8205.0666600000004</v>
      </c>
      <c r="O101" s="66">
        <f t="shared" si="14"/>
        <v>0</v>
      </c>
    </row>
    <row r="102" spans="1:15" x14ac:dyDescent="0.25">
      <c r="A102" s="6">
        <v>86</v>
      </c>
      <c r="B102" s="48"/>
      <c r="C102" s="181"/>
      <c r="D102" s="181"/>
      <c r="E102" s="15"/>
      <c r="F102" s="15"/>
      <c r="G102" s="181"/>
      <c r="H102" s="181"/>
      <c r="J102" s="18"/>
      <c r="K102" s="15">
        <f t="shared" si="15"/>
        <v>0</v>
      </c>
      <c r="L102" s="20">
        <f t="shared" si="11"/>
        <v>-8205.0666600000004</v>
      </c>
      <c r="M102" s="20">
        <f t="shared" si="12"/>
        <v>-8205.0666600000004</v>
      </c>
      <c r="N102" s="114">
        <f t="shared" si="13"/>
        <v>-8205.0666600000004</v>
      </c>
      <c r="O102" s="66">
        <f t="shared" si="14"/>
        <v>0</v>
      </c>
    </row>
    <row r="103" spans="1:15" x14ac:dyDescent="0.25">
      <c r="A103" s="6">
        <v>87</v>
      </c>
      <c r="B103" s="48"/>
      <c r="C103" s="181"/>
      <c r="D103" s="181"/>
      <c r="E103" s="15"/>
      <c r="F103" s="15"/>
      <c r="G103" s="181"/>
      <c r="H103" s="181"/>
      <c r="J103" s="18"/>
      <c r="K103" s="15">
        <f t="shared" si="15"/>
        <v>0</v>
      </c>
      <c r="L103" s="20">
        <f t="shared" si="11"/>
        <v>-8205.0666600000004</v>
      </c>
      <c r="M103" s="20">
        <f t="shared" si="12"/>
        <v>-8205.0666600000004</v>
      </c>
      <c r="N103" s="114">
        <f t="shared" si="13"/>
        <v>-8205.0666600000004</v>
      </c>
      <c r="O103" s="66">
        <f t="shared" si="14"/>
        <v>0</v>
      </c>
    </row>
    <row r="104" spans="1:15" x14ac:dyDescent="0.25">
      <c r="A104" s="6">
        <v>88</v>
      </c>
      <c r="B104" s="48"/>
      <c r="C104" s="181"/>
      <c r="D104" s="181"/>
      <c r="E104" s="15"/>
      <c r="F104" s="15"/>
      <c r="G104" s="181"/>
      <c r="H104" s="181"/>
      <c r="J104" s="18"/>
      <c r="K104" s="15">
        <f t="shared" si="15"/>
        <v>0</v>
      </c>
      <c r="L104" s="20">
        <f t="shared" si="11"/>
        <v>-8205.0666600000004</v>
      </c>
      <c r="M104" s="20">
        <f t="shared" si="12"/>
        <v>-8205.0666600000004</v>
      </c>
      <c r="N104" s="114">
        <f t="shared" si="13"/>
        <v>-8205.0666600000004</v>
      </c>
      <c r="O104" s="66">
        <f t="shared" si="14"/>
        <v>0</v>
      </c>
    </row>
    <row r="105" spans="1:15" x14ac:dyDescent="0.25">
      <c r="A105" s="6">
        <v>89</v>
      </c>
      <c r="B105" s="48"/>
      <c r="C105" s="181"/>
      <c r="D105" s="181"/>
      <c r="E105" s="15"/>
      <c r="F105" s="15"/>
      <c r="G105" s="181"/>
      <c r="H105" s="181"/>
      <c r="J105" s="18"/>
      <c r="K105" s="15">
        <f t="shared" si="15"/>
        <v>0</v>
      </c>
      <c r="L105" s="20">
        <f t="shared" si="11"/>
        <v>-8205.0666600000004</v>
      </c>
      <c r="M105" s="20">
        <f t="shared" si="12"/>
        <v>-8205.0666600000004</v>
      </c>
      <c r="N105" s="114">
        <f t="shared" si="13"/>
        <v>-8205.0666600000004</v>
      </c>
      <c r="O105" s="66">
        <f t="shared" si="14"/>
        <v>0</v>
      </c>
    </row>
    <row r="106" spans="1:15" x14ac:dyDescent="0.25">
      <c r="A106" s="6">
        <v>90</v>
      </c>
      <c r="B106" s="48"/>
      <c r="C106" s="181"/>
      <c r="D106" s="181"/>
      <c r="E106" s="15"/>
      <c r="F106" s="15"/>
      <c r="G106" s="181"/>
      <c r="H106" s="181"/>
      <c r="J106" s="18"/>
      <c r="K106" s="15">
        <f t="shared" si="15"/>
        <v>0</v>
      </c>
      <c r="L106" s="20">
        <f t="shared" si="11"/>
        <v>-8205.0666600000004</v>
      </c>
      <c r="M106" s="20">
        <f t="shared" si="12"/>
        <v>-8205.0666600000004</v>
      </c>
      <c r="N106" s="114">
        <f t="shared" si="13"/>
        <v>-8205.0666600000004</v>
      </c>
      <c r="O106" s="66">
        <f t="shared" si="14"/>
        <v>0</v>
      </c>
    </row>
    <row r="107" spans="1:15" x14ac:dyDescent="0.25">
      <c r="A107" s="6">
        <v>91</v>
      </c>
      <c r="B107" s="48"/>
      <c r="C107" s="181"/>
      <c r="D107" s="181"/>
      <c r="E107" s="15"/>
      <c r="F107" s="15"/>
      <c r="G107" s="181"/>
      <c r="H107" s="181"/>
      <c r="J107" s="18"/>
      <c r="K107" s="15">
        <f t="shared" si="15"/>
        <v>0</v>
      </c>
      <c r="L107" s="20">
        <f t="shared" si="11"/>
        <v>-8205.0666600000004</v>
      </c>
      <c r="M107" s="20">
        <f t="shared" si="12"/>
        <v>-8205.0666600000004</v>
      </c>
      <c r="N107" s="114">
        <f t="shared" si="13"/>
        <v>-8205.0666600000004</v>
      </c>
      <c r="O107" s="66">
        <f t="shared" si="14"/>
        <v>0</v>
      </c>
    </row>
    <row r="108" spans="1:15" x14ac:dyDescent="0.25">
      <c r="A108" s="6">
        <v>92</v>
      </c>
      <c r="B108" s="48"/>
      <c r="C108" s="181"/>
      <c r="D108" s="181"/>
      <c r="E108" s="15"/>
      <c r="F108" s="15"/>
      <c r="G108" s="181"/>
      <c r="H108" s="181"/>
      <c r="J108" s="18"/>
      <c r="K108" s="15">
        <f t="shared" si="15"/>
        <v>0</v>
      </c>
      <c r="L108" s="20">
        <f t="shared" si="11"/>
        <v>-8205.0666600000004</v>
      </c>
      <c r="M108" s="20">
        <f t="shared" si="12"/>
        <v>-8205.0666600000004</v>
      </c>
      <c r="N108" s="114">
        <f t="shared" si="13"/>
        <v>-8205.0666600000004</v>
      </c>
      <c r="O108" s="66">
        <f t="shared" si="14"/>
        <v>0</v>
      </c>
    </row>
    <row r="109" spans="1:15" x14ac:dyDescent="0.25">
      <c r="A109" s="6">
        <v>93</v>
      </c>
      <c r="B109" s="48"/>
      <c r="C109" s="181"/>
      <c r="D109" s="181"/>
      <c r="E109" s="15"/>
      <c r="F109" s="15"/>
      <c r="G109" s="181"/>
      <c r="H109" s="181"/>
      <c r="J109" s="18"/>
      <c r="K109" s="15">
        <f t="shared" si="15"/>
        <v>0</v>
      </c>
      <c r="L109" s="20">
        <f t="shared" si="11"/>
        <v>-8205.0666600000004</v>
      </c>
      <c r="M109" s="20">
        <f t="shared" si="12"/>
        <v>-8205.0666600000004</v>
      </c>
      <c r="N109" s="114">
        <f t="shared" si="13"/>
        <v>-8205.0666600000004</v>
      </c>
      <c r="O109" s="66">
        <f t="shared" si="14"/>
        <v>0</v>
      </c>
    </row>
    <row r="110" spans="1:15" x14ac:dyDescent="0.25">
      <c r="A110" s="6">
        <v>94</v>
      </c>
      <c r="B110" s="48"/>
      <c r="C110" s="181"/>
      <c r="D110" s="181"/>
      <c r="E110" s="15"/>
      <c r="F110" s="15"/>
      <c r="G110" s="181"/>
      <c r="H110" s="181"/>
      <c r="J110" s="18"/>
      <c r="K110" s="15">
        <f t="shared" si="15"/>
        <v>0</v>
      </c>
      <c r="L110" s="20">
        <f t="shared" si="11"/>
        <v>-8205.0666600000004</v>
      </c>
      <c r="M110" s="20">
        <f t="shared" si="12"/>
        <v>-8205.0666600000004</v>
      </c>
      <c r="N110" s="114">
        <f t="shared" si="13"/>
        <v>-8205.0666600000004</v>
      </c>
      <c r="O110" s="66">
        <f t="shared" si="14"/>
        <v>0</v>
      </c>
    </row>
    <row r="111" spans="1:15" x14ac:dyDescent="0.25">
      <c r="A111" s="6">
        <v>95</v>
      </c>
      <c r="B111" s="48"/>
      <c r="C111" s="181"/>
      <c r="D111" s="181"/>
      <c r="E111" s="15"/>
      <c r="F111" s="15"/>
      <c r="G111" s="181"/>
      <c r="H111" s="181"/>
      <c r="J111" s="18"/>
      <c r="K111" s="15">
        <f t="shared" si="15"/>
        <v>0</v>
      </c>
      <c r="L111" s="20">
        <f t="shared" si="11"/>
        <v>-8205.0666600000004</v>
      </c>
      <c r="M111" s="20">
        <f t="shared" si="12"/>
        <v>-8205.0666600000004</v>
      </c>
      <c r="N111" s="114">
        <f t="shared" si="13"/>
        <v>-8205.0666600000004</v>
      </c>
      <c r="O111" s="66">
        <f t="shared" si="14"/>
        <v>0</v>
      </c>
    </row>
    <row r="112" spans="1:15" x14ac:dyDescent="0.25">
      <c r="A112" s="6">
        <v>96</v>
      </c>
      <c r="B112" s="48"/>
      <c r="C112" s="181"/>
      <c r="D112" s="181"/>
      <c r="E112" s="15"/>
      <c r="F112" s="15"/>
      <c r="G112" s="181"/>
      <c r="H112" s="181"/>
      <c r="J112" s="18"/>
      <c r="K112" s="15">
        <f t="shared" si="15"/>
        <v>0</v>
      </c>
      <c r="L112" s="20">
        <f t="shared" si="11"/>
        <v>-8205.0666600000004</v>
      </c>
      <c r="M112" s="20">
        <f t="shared" si="12"/>
        <v>-8205.0666600000004</v>
      </c>
      <c r="N112" s="114">
        <f t="shared" si="13"/>
        <v>-8205.0666600000004</v>
      </c>
      <c r="O112" s="66">
        <f t="shared" si="14"/>
        <v>0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G95" sqref="G95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108</v>
      </c>
      <c r="K1" s="2" t="s">
        <v>54</v>
      </c>
    </row>
    <row r="2" spans="1:15" s="32" customFormat="1" x14ac:dyDescent="0.25">
      <c r="K2" s="5" t="s">
        <v>123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217">
        <v>44608</v>
      </c>
      <c r="C4" s="6"/>
      <c r="K4" s="2" t="s">
        <v>124</v>
      </c>
    </row>
    <row r="5" spans="1:15" x14ac:dyDescent="0.25">
      <c r="A5" s="2" t="s">
        <v>5</v>
      </c>
      <c r="B5" s="233" t="s">
        <v>207</v>
      </c>
      <c r="C5" s="218" t="s">
        <v>151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40"/>
      <c r="D13" s="250" t="s">
        <v>24</v>
      </c>
      <c r="E13" s="243"/>
      <c r="F13" s="243"/>
      <c r="G13" s="243" t="s">
        <v>20</v>
      </c>
      <c r="H13" s="243"/>
      <c r="I13" s="243"/>
      <c r="J13" s="243" t="s">
        <v>20</v>
      </c>
      <c r="K13" s="243"/>
      <c r="L13" s="243"/>
      <c r="M13" s="244" t="s">
        <v>20</v>
      </c>
      <c r="N13" s="245"/>
      <c r="O13" s="246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5">
        <v>9</v>
      </c>
      <c r="K14" s="17">
        <f t="shared" ref="K14:K21" si="2">J14</f>
        <v>9</v>
      </c>
      <c r="L14" s="46">
        <f t="shared" ref="L14:L21" si="3">J14</f>
        <v>9</v>
      </c>
      <c r="M14" s="17">
        <v>17</v>
      </c>
      <c r="N14" s="17">
        <f t="shared" ref="N14:N21" si="4">M14</f>
        <v>17</v>
      </c>
      <c r="O14" s="47">
        <f t="shared" ref="O14:O21" si="5">M14</f>
        <v>17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</v>
      </c>
      <c r="H15" s="31">
        <f t="shared" si="0"/>
        <v>2</v>
      </c>
      <c r="I15" s="31">
        <f t="shared" si="1"/>
        <v>2</v>
      </c>
      <c r="J15" s="55">
        <v>10</v>
      </c>
      <c r="K15" s="31">
        <f t="shared" si="2"/>
        <v>10</v>
      </c>
      <c r="L15" s="56">
        <f t="shared" si="3"/>
        <v>10</v>
      </c>
      <c r="M15" s="31">
        <v>18</v>
      </c>
      <c r="N15" s="31">
        <f t="shared" si="4"/>
        <v>18</v>
      </c>
      <c r="O15" s="57">
        <f t="shared" si="5"/>
        <v>18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3</v>
      </c>
      <c r="H16" s="15">
        <f t="shared" si="0"/>
        <v>3</v>
      </c>
      <c r="I16" s="15">
        <f t="shared" si="1"/>
        <v>3</v>
      </c>
      <c r="J16" s="25">
        <v>11</v>
      </c>
      <c r="K16" s="15">
        <f t="shared" si="2"/>
        <v>11</v>
      </c>
      <c r="L16" s="60">
        <f t="shared" si="3"/>
        <v>11</v>
      </c>
      <c r="M16" s="15">
        <v>19</v>
      </c>
      <c r="N16" s="15">
        <f t="shared" si="4"/>
        <v>19</v>
      </c>
      <c r="O16" s="61">
        <f t="shared" si="5"/>
        <v>19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4</v>
      </c>
      <c r="H17" s="31">
        <f t="shared" si="0"/>
        <v>4</v>
      </c>
      <c r="I17" s="31">
        <f t="shared" si="1"/>
        <v>4</v>
      </c>
      <c r="J17" s="55">
        <v>12</v>
      </c>
      <c r="K17" s="31">
        <f t="shared" si="2"/>
        <v>12</v>
      </c>
      <c r="L17" s="56">
        <f t="shared" si="3"/>
        <v>12</v>
      </c>
      <c r="M17" s="31">
        <v>20</v>
      </c>
      <c r="N17" s="31">
        <f t="shared" si="4"/>
        <v>20</v>
      </c>
      <c r="O17" s="57">
        <f t="shared" si="5"/>
        <v>20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</v>
      </c>
      <c r="H18" s="15">
        <f t="shared" si="0"/>
        <v>5</v>
      </c>
      <c r="I18" s="15">
        <f t="shared" si="1"/>
        <v>5</v>
      </c>
      <c r="J18" s="25">
        <v>13</v>
      </c>
      <c r="K18" s="15">
        <f t="shared" si="2"/>
        <v>13</v>
      </c>
      <c r="L18" s="60">
        <f t="shared" si="3"/>
        <v>13</v>
      </c>
      <c r="M18" s="15">
        <v>21</v>
      </c>
      <c r="N18" s="15">
        <f t="shared" si="4"/>
        <v>21</v>
      </c>
      <c r="O18" s="61">
        <f t="shared" si="5"/>
        <v>21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6</v>
      </c>
      <c r="H19" s="31">
        <f t="shared" si="0"/>
        <v>6</v>
      </c>
      <c r="I19" s="31">
        <f t="shared" si="1"/>
        <v>6</v>
      </c>
      <c r="J19" s="55">
        <v>14</v>
      </c>
      <c r="K19" s="31">
        <f t="shared" si="2"/>
        <v>14</v>
      </c>
      <c r="L19" s="56">
        <f t="shared" si="3"/>
        <v>14</v>
      </c>
      <c r="M19" s="31">
        <v>22</v>
      </c>
      <c r="N19" s="31">
        <f t="shared" si="4"/>
        <v>22</v>
      </c>
      <c r="O19" s="57">
        <f t="shared" si="5"/>
        <v>22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7</v>
      </c>
      <c r="H20" s="15">
        <f t="shared" si="0"/>
        <v>7</v>
      </c>
      <c r="I20" s="15">
        <f t="shared" si="1"/>
        <v>7</v>
      </c>
      <c r="J20" s="25">
        <v>15</v>
      </c>
      <c r="K20" s="15">
        <f t="shared" si="2"/>
        <v>15</v>
      </c>
      <c r="L20" s="60">
        <f t="shared" si="3"/>
        <v>15</v>
      </c>
      <c r="M20" s="15">
        <v>23</v>
      </c>
      <c r="N20" s="15">
        <f t="shared" si="4"/>
        <v>23</v>
      </c>
      <c r="O20" s="61">
        <f t="shared" si="5"/>
        <v>23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8</v>
      </c>
      <c r="H21" s="19">
        <f t="shared" si="0"/>
        <v>8</v>
      </c>
      <c r="I21" s="19">
        <f t="shared" si="1"/>
        <v>8</v>
      </c>
      <c r="J21" s="72">
        <v>16</v>
      </c>
      <c r="K21" s="19">
        <f t="shared" si="2"/>
        <v>16</v>
      </c>
      <c r="L21" s="73">
        <f t="shared" si="3"/>
        <v>16</v>
      </c>
      <c r="M21" s="19">
        <v>24</v>
      </c>
      <c r="N21" s="19">
        <f t="shared" si="4"/>
        <v>24</v>
      </c>
      <c r="O21" s="74">
        <f t="shared" si="5"/>
        <v>24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47" t="s">
        <v>9</v>
      </c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9"/>
    </row>
    <row r="28" spans="1:15" ht="15.75" thickBot="1" x14ac:dyDescent="0.3">
      <c r="B28" s="75"/>
      <c r="C28" s="18" t="s">
        <v>208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21.4</v>
      </c>
      <c r="D29" s="80">
        <v>50173.260999999999</v>
      </c>
      <c r="E29" s="81">
        <v>53213.226000000002</v>
      </c>
      <c r="F29" s="81">
        <v>51207.483999999997</v>
      </c>
      <c r="G29" s="82">
        <v>57550.71</v>
      </c>
      <c r="H29" s="81">
        <v>57468.5</v>
      </c>
      <c r="I29" s="83">
        <v>57301.968000000001</v>
      </c>
      <c r="J29" s="81">
        <v>54956.436999999998</v>
      </c>
      <c r="K29" s="81">
        <v>55269.523000000001</v>
      </c>
      <c r="L29" s="81">
        <v>54001.538999999997</v>
      </c>
      <c r="M29" s="82">
        <v>61740.995999999999</v>
      </c>
      <c r="N29" s="81">
        <v>62501.506999999998</v>
      </c>
      <c r="O29" s="84">
        <v>62982.186999999998</v>
      </c>
    </row>
    <row r="30" spans="1:15" x14ac:dyDescent="0.25">
      <c r="B30" s="18"/>
      <c r="C30" s="18"/>
      <c r="D30" s="85">
        <v>54871.855000000003</v>
      </c>
      <c r="E30" s="48">
        <v>58088.648000000001</v>
      </c>
      <c r="F30" s="48">
        <v>56108.631999999998</v>
      </c>
      <c r="G30" s="59">
        <v>54235.112999999998</v>
      </c>
      <c r="H30" s="48">
        <v>54252.006999999998</v>
      </c>
      <c r="I30" s="49">
        <v>54069.824000000001</v>
      </c>
      <c r="J30" s="48">
        <v>55426.788999999997</v>
      </c>
      <c r="K30" s="48">
        <v>54812.561999999998</v>
      </c>
      <c r="L30" s="48">
        <v>54035.995999999999</v>
      </c>
      <c r="M30" s="59">
        <v>54745.440999999999</v>
      </c>
      <c r="N30" s="48">
        <v>54577.726000000002</v>
      </c>
      <c r="O30" s="86">
        <v>54210.292999999998</v>
      </c>
    </row>
    <row r="31" spans="1:15" x14ac:dyDescent="0.25">
      <c r="B31" s="18"/>
      <c r="C31" s="18"/>
      <c r="D31" s="87">
        <v>61808.976000000002</v>
      </c>
      <c r="E31" s="53">
        <v>65783.577999999994</v>
      </c>
      <c r="F31" s="53">
        <v>64122.584999999999</v>
      </c>
      <c r="G31" s="52">
        <v>64077.839</v>
      </c>
      <c r="H31" s="53">
        <v>64654.828000000001</v>
      </c>
      <c r="I31" s="54">
        <v>65071.019</v>
      </c>
      <c r="J31" s="53">
        <v>57870.663999999997</v>
      </c>
      <c r="K31" s="53">
        <v>58054.834999999999</v>
      </c>
      <c r="L31" s="53">
        <v>57605.824000000001</v>
      </c>
      <c r="M31" s="52">
        <v>57173.824000000001</v>
      </c>
      <c r="N31" s="53">
        <v>56681.038999999997</v>
      </c>
      <c r="O31" s="88">
        <v>57368.010999999999</v>
      </c>
    </row>
    <row r="32" spans="1:15" x14ac:dyDescent="0.25">
      <c r="B32" s="18"/>
      <c r="C32" s="18"/>
      <c r="D32" s="85">
        <v>69485.625</v>
      </c>
      <c r="E32" s="48">
        <v>73956.898000000001</v>
      </c>
      <c r="F32" s="48">
        <v>72942.046000000002</v>
      </c>
      <c r="G32" s="59">
        <v>55598.764999999999</v>
      </c>
      <c r="H32" s="48">
        <v>55511.964</v>
      </c>
      <c r="I32" s="49">
        <v>56411.006999999998</v>
      </c>
      <c r="J32" s="48">
        <v>59884.307999999997</v>
      </c>
      <c r="K32" s="48">
        <v>60850.440999999999</v>
      </c>
      <c r="L32" s="48">
        <v>60062.932999999997</v>
      </c>
      <c r="M32" s="59">
        <v>54673.605000000003</v>
      </c>
      <c r="N32" s="48">
        <v>53282.127999999997</v>
      </c>
      <c r="O32" s="86">
        <v>53910.203000000001</v>
      </c>
    </row>
    <row r="33" spans="1:15" x14ac:dyDescent="0.25">
      <c r="B33" s="18"/>
      <c r="C33" s="18"/>
      <c r="D33" s="87">
        <v>78312.491999999998</v>
      </c>
      <c r="E33" s="53">
        <v>82526.202999999994</v>
      </c>
      <c r="F33" s="53">
        <v>82484.756999999998</v>
      </c>
      <c r="G33" s="52">
        <v>56234.627999999997</v>
      </c>
      <c r="H33" s="53">
        <v>56184.082000000002</v>
      </c>
      <c r="I33" s="54">
        <v>56505.178999999996</v>
      </c>
      <c r="J33" s="53">
        <v>55164.281000000003</v>
      </c>
      <c r="K33" s="53">
        <v>55042.506999999998</v>
      </c>
      <c r="L33" s="53">
        <v>55936.936999999998</v>
      </c>
      <c r="M33" s="52">
        <v>54600.182999999997</v>
      </c>
      <c r="N33" s="53">
        <v>55093.171000000002</v>
      </c>
      <c r="O33" s="88">
        <v>55335.375</v>
      </c>
    </row>
    <row r="34" spans="1:15" x14ac:dyDescent="0.25">
      <c r="A34" s="2"/>
      <c r="B34" s="18"/>
      <c r="C34" s="18"/>
      <c r="D34" s="85">
        <v>46400.425000000003</v>
      </c>
      <c r="E34" s="48">
        <v>47120.957000000002</v>
      </c>
      <c r="F34" s="48">
        <v>48012.561999999998</v>
      </c>
      <c r="G34" s="59">
        <v>53512.769</v>
      </c>
      <c r="H34" s="48">
        <v>53916.89</v>
      </c>
      <c r="I34" s="49">
        <v>54349.084999999999</v>
      </c>
      <c r="J34" s="48">
        <v>56868.307999999997</v>
      </c>
      <c r="K34" s="48">
        <v>57018.584999999999</v>
      </c>
      <c r="L34" s="48">
        <v>57825.921000000002</v>
      </c>
      <c r="M34" s="59">
        <v>57801.699000000001</v>
      </c>
      <c r="N34" s="48">
        <v>57700.093000000001</v>
      </c>
      <c r="O34" s="86">
        <v>58232.940999999999</v>
      </c>
    </row>
    <row r="35" spans="1:15" x14ac:dyDescent="0.25">
      <c r="A35" s="89"/>
      <c r="B35" s="18"/>
      <c r="C35" s="18"/>
      <c r="D35" s="87">
        <v>46239.722000000002</v>
      </c>
      <c r="E35" s="53">
        <v>46396.440999999999</v>
      </c>
      <c r="F35" s="53">
        <v>47772.777000000002</v>
      </c>
      <c r="G35" s="52">
        <v>57788.983999999997</v>
      </c>
      <c r="H35" s="53">
        <v>59401.32</v>
      </c>
      <c r="I35" s="54">
        <v>59980.042999999998</v>
      </c>
      <c r="J35" s="53">
        <v>57575.906000000003</v>
      </c>
      <c r="K35" s="53">
        <v>56701.620999999999</v>
      </c>
      <c r="L35" s="53">
        <v>57548.425000000003</v>
      </c>
      <c r="M35" s="52">
        <v>55611.006999999998</v>
      </c>
      <c r="N35" s="53">
        <v>56109.061999999998</v>
      </c>
      <c r="O35" s="88">
        <v>56227.16</v>
      </c>
    </row>
    <row r="36" spans="1:15" ht="15.75" thickBot="1" x14ac:dyDescent="0.3">
      <c r="A36" s="89"/>
      <c r="B36" s="18"/>
      <c r="C36" s="18"/>
      <c r="D36" s="90">
        <v>45233.921000000002</v>
      </c>
      <c r="E36" s="91">
        <v>46053.074000000001</v>
      </c>
      <c r="F36" s="91">
        <v>47219.815999999999</v>
      </c>
      <c r="G36" s="92">
        <v>53786.457000000002</v>
      </c>
      <c r="H36" s="91">
        <v>53974.339</v>
      </c>
      <c r="I36" s="93">
        <v>55118.233999999997</v>
      </c>
      <c r="J36" s="91">
        <v>56861.760999999999</v>
      </c>
      <c r="K36" s="91">
        <v>56425.760999999999</v>
      </c>
      <c r="L36" s="91">
        <v>56592.73</v>
      </c>
      <c r="M36" s="92">
        <v>52810.66</v>
      </c>
      <c r="N36" s="91">
        <v>52955.307999999997</v>
      </c>
      <c r="O36" s="94">
        <v>53905.741999999998</v>
      </c>
    </row>
    <row r="37" spans="1:15" x14ac:dyDescent="0.25">
      <c r="A37" s="33"/>
    </row>
    <row r="38" spans="1:15" x14ac:dyDescent="0.25">
      <c r="A38" s="2" t="s">
        <v>27</v>
      </c>
      <c r="B38" s="34" t="s">
        <v>88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51" t="s">
        <v>89</v>
      </c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3"/>
      <c r="O40" s="36"/>
    </row>
    <row r="41" spans="1:15" x14ac:dyDescent="0.25">
      <c r="A41" s="36"/>
      <c r="B41" s="39"/>
      <c r="C41" s="256" t="s">
        <v>28</v>
      </c>
      <c r="D41" s="257"/>
      <c r="E41" s="258"/>
      <c r="F41" s="256" t="s">
        <v>29</v>
      </c>
      <c r="G41" s="257"/>
      <c r="H41" s="258"/>
      <c r="I41" s="257" t="s">
        <v>30</v>
      </c>
      <c r="J41" s="257"/>
      <c r="K41" s="257"/>
      <c r="L41" s="256" t="s">
        <v>31</v>
      </c>
      <c r="M41" s="257"/>
      <c r="N41" s="258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118" t="s">
        <v>7</v>
      </c>
      <c r="F42" s="119" t="s">
        <v>20</v>
      </c>
      <c r="G42" s="120" t="s">
        <v>4</v>
      </c>
      <c r="H42" s="118" t="s">
        <v>7</v>
      </c>
      <c r="I42" s="119" t="s">
        <v>20</v>
      </c>
      <c r="J42" s="120" t="s">
        <v>4</v>
      </c>
      <c r="K42" s="118" t="s">
        <v>7</v>
      </c>
      <c r="L42" s="119" t="s">
        <v>20</v>
      </c>
      <c r="M42" s="120" t="s">
        <v>4</v>
      </c>
      <c r="N42" s="118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51531.323666666663</v>
      </c>
      <c r="E43" s="123">
        <f>STDEV(D29:F29)</f>
        <v>1545.639316783298</v>
      </c>
      <c r="F43" s="176">
        <f t="shared" ref="F43:F50" si="6">G14</f>
        <v>1</v>
      </c>
      <c r="G43" s="122">
        <f t="shared" ref="G43:G50" si="7">AVERAGE(G29:I29)</f>
        <v>57440.392666666659</v>
      </c>
      <c r="H43" s="123">
        <f t="shared" ref="H43:H50" si="8">STDEV(G29:I29)</f>
        <v>126.73066827462534</v>
      </c>
      <c r="I43" s="176">
        <f t="shared" ref="I43:I50" si="9">J14</f>
        <v>9</v>
      </c>
      <c r="J43" s="122">
        <f t="shared" ref="J43:J50" si="10">AVERAGE(J29:L29)</f>
        <v>54742.499666666663</v>
      </c>
      <c r="K43" s="123">
        <f t="shared" ref="K43:K50" si="11">STDEV(J29:L29)</f>
        <v>660.509457168734</v>
      </c>
      <c r="L43" s="176">
        <f t="shared" ref="L43:L50" si="12">M14</f>
        <v>17</v>
      </c>
      <c r="M43" s="122">
        <f t="shared" ref="M43:M50" si="13">AVERAGE(M29:O29)</f>
        <v>62408.23</v>
      </c>
      <c r="N43" s="123">
        <f t="shared" ref="N43:N50" si="14">STDEV(M29:O29)</f>
        <v>625.83082671517491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56356.378333333334</v>
      </c>
      <c r="E44" s="123">
        <f>STDEV(D30:F30)</f>
        <v>1622.6438258201738</v>
      </c>
      <c r="F44" s="124">
        <f t="shared" si="6"/>
        <v>2</v>
      </c>
      <c r="G44" s="122">
        <f t="shared" si="7"/>
        <v>54185.647999999994</v>
      </c>
      <c r="H44" s="123">
        <f t="shared" si="8"/>
        <v>100.66156685150332</v>
      </c>
      <c r="I44" s="124">
        <f t="shared" si="9"/>
        <v>10</v>
      </c>
      <c r="J44" s="122">
        <f t="shared" si="10"/>
        <v>54758.449000000001</v>
      </c>
      <c r="K44" s="123">
        <f t="shared" si="11"/>
        <v>696.97378343019363</v>
      </c>
      <c r="L44" s="124">
        <f t="shared" si="12"/>
        <v>18</v>
      </c>
      <c r="M44" s="122">
        <f t="shared" si="13"/>
        <v>54511.153333333328</v>
      </c>
      <c r="N44" s="123">
        <f t="shared" si="14"/>
        <v>273.71478848672734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63905.046333333332</v>
      </c>
      <c r="E45" s="123">
        <f>STDEV(D31:F31)</f>
        <v>1996.2108025512528</v>
      </c>
      <c r="F45" s="124">
        <f t="shared" si="6"/>
        <v>3</v>
      </c>
      <c r="G45" s="122">
        <f t="shared" si="7"/>
        <v>64601.228666666662</v>
      </c>
      <c r="H45" s="123">
        <f t="shared" si="8"/>
        <v>498.75474383742306</v>
      </c>
      <c r="I45" s="124">
        <f t="shared" si="9"/>
        <v>11</v>
      </c>
      <c r="J45" s="122">
        <f t="shared" si="10"/>
        <v>57843.774333333335</v>
      </c>
      <c r="K45" s="123">
        <f t="shared" si="11"/>
        <v>225.71001342504269</v>
      </c>
      <c r="L45" s="124">
        <f t="shared" si="12"/>
        <v>19</v>
      </c>
      <c r="M45" s="122">
        <f t="shared" si="13"/>
        <v>57074.291333333334</v>
      </c>
      <c r="N45" s="123">
        <f t="shared" si="14"/>
        <v>354.13654993001518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72128.189666666658</v>
      </c>
      <c r="E46" s="123">
        <f>STDEV(D32:F32)</f>
        <v>2344.1079665007619</v>
      </c>
      <c r="F46" s="124">
        <f t="shared" si="6"/>
        <v>4</v>
      </c>
      <c r="G46" s="122">
        <f t="shared" si="7"/>
        <v>55840.578666666661</v>
      </c>
      <c r="H46" s="123">
        <f t="shared" si="8"/>
        <v>495.9082233663122</v>
      </c>
      <c r="I46" s="124">
        <f t="shared" si="9"/>
        <v>12</v>
      </c>
      <c r="J46" s="122">
        <f t="shared" si="10"/>
        <v>60265.894</v>
      </c>
      <c r="K46" s="123">
        <f t="shared" si="11"/>
        <v>514.05069697744887</v>
      </c>
      <c r="L46" s="124">
        <f t="shared" si="12"/>
        <v>20</v>
      </c>
      <c r="M46" s="122">
        <f t="shared" si="13"/>
        <v>53955.312000000005</v>
      </c>
      <c r="N46" s="123">
        <f t="shared" si="14"/>
        <v>696.83439696459038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81107.817333333325</v>
      </c>
      <c r="E47" s="123">
        <f>STDEV(D33:F33)</f>
        <v>2420.9114465651828</v>
      </c>
      <c r="F47" s="124">
        <f t="shared" si="6"/>
        <v>5</v>
      </c>
      <c r="G47" s="122">
        <f t="shared" si="7"/>
        <v>56307.962999999996</v>
      </c>
      <c r="H47" s="123">
        <f t="shared" si="8"/>
        <v>172.65380830146566</v>
      </c>
      <c r="I47" s="124">
        <f t="shared" si="9"/>
        <v>13</v>
      </c>
      <c r="J47" s="122">
        <f t="shared" si="10"/>
        <v>55381.241666666669</v>
      </c>
      <c r="K47" s="123">
        <f t="shared" si="11"/>
        <v>485.0826778862882</v>
      </c>
      <c r="L47" s="124">
        <f t="shared" si="12"/>
        <v>21</v>
      </c>
      <c r="M47" s="122">
        <f t="shared" si="13"/>
        <v>55009.576333333331</v>
      </c>
      <c r="N47" s="123">
        <f t="shared" si="14"/>
        <v>374.65700372118317</v>
      </c>
      <c r="O47" s="36"/>
    </row>
    <row r="48" spans="1:15" x14ac:dyDescent="0.25">
      <c r="A48" s="36"/>
      <c r="B48" s="16"/>
      <c r="C48" s="125"/>
      <c r="D48" s="122"/>
      <c r="E48" s="123"/>
      <c r="F48" s="124">
        <f t="shared" si="6"/>
        <v>6</v>
      </c>
      <c r="G48" s="122">
        <f t="shared" si="7"/>
        <v>53926.248</v>
      </c>
      <c r="H48" s="123">
        <f t="shared" si="8"/>
        <v>418.2365264859103</v>
      </c>
      <c r="I48" s="124">
        <f t="shared" si="9"/>
        <v>14</v>
      </c>
      <c r="J48" s="122">
        <f t="shared" si="10"/>
        <v>57237.604666666673</v>
      </c>
      <c r="K48" s="123">
        <f t="shared" si="11"/>
        <v>515.00764579988106</v>
      </c>
      <c r="L48" s="124">
        <f t="shared" si="12"/>
        <v>22</v>
      </c>
      <c r="M48" s="122">
        <f t="shared" si="13"/>
        <v>57911.577666666672</v>
      </c>
      <c r="N48" s="123">
        <f t="shared" si="14"/>
        <v>282.90765068716814</v>
      </c>
      <c r="O48" s="36"/>
    </row>
    <row r="49" spans="1:15" x14ac:dyDescent="0.25">
      <c r="A49" s="36"/>
      <c r="B49" s="16"/>
      <c r="C49" s="125"/>
      <c r="D49" s="122"/>
      <c r="E49" s="123"/>
      <c r="F49" s="124">
        <f t="shared" si="6"/>
        <v>7</v>
      </c>
      <c r="G49" s="122">
        <f t="shared" si="7"/>
        <v>59056.782333333336</v>
      </c>
      <c r="H49" s="123">
        <f t="shared" si="8"/>
        <v>1135.435836225163</v>
      </c>
      <c r="I49" s="124">
        <f t="shared" si="9"/>
        <v>15</v>
      </c>
      <c r="J49" s="122">
        <f t="shared" si="10"/>
        <v>57275.317333333332</v>
      </c>
      <c r="K49" s="123">
        <f t="shared" si="11"/>
        <v>497.02556624416758</v>
      </c>
      <c r="L49" s="124">
        <f t="shared" si="12"/>
        <v>23</v>
      </c>
      <c r="M49" s="122">
        <f t="shared" si="13"/>
        <v>55982.409666666666</v>
      </c>
      <c r="N49" s="123">
        <f t="shared" si="14"/>
        <v>327.01947955180708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8</v>
      </c>
      <c r="G50" s="127">
        <f t="shared" si="7"/>
        <v>54293.01</v>
      </c>
      <c r="H50" s="128">
        <f t="shared" si="8"/>
        <v>720.81266575511575</v>
      </c>
      <c r="I50" s="129">
        <f t="shared" si="9"/>
        <v>16</v>
      </c>
      <c r="J50" s="127">
        <f t="shared" si="10"/>
        <v>56626.750666666667</v>
      </c>
      <c r="K50" s="128">
        <f t="shared" si="11"/>
        <v>219.98194089591348</v>
      </c>
      <c r="L50" s="129">
        <f t="shared" si="12"/>
        <v>24</v>
      </c>
      <c r="M50" s="127">
        <f t="shared" si="13"/>
        <v>53223.903333333328</v>
      </c>
      <c r="N50" s="128">
        <f t="shared" si="14"/>
        <v>594.90229155495069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55" t="s">
        <v>92</v>
      </c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</row>
    <row r="53" spans="1:15" x14ac:dyDescent="0.25">
      <c r="B53" s="10" t="s">
        <v>128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25">
      <c r="B55" s="16"/>
      <c r="C55" s="134" t="s">
        <v>127</v>
      </c>
      <c r="D55" s="259" t="s">
        <v>126</v>
      </c>
      <c r="E55" s="259"/>
      <c r="F55" s="134" t="s">
        <v>20</v>
      </c>
      <c r="G55" s="135" t="s">
        <v>126</v>
      </c>
      <c r="H55" s="136"/>
      <c r="I55" s="137" t="s">
        <v>20</v>
      </c>
      <c r="J55" s="135" t="s">
        <v>126</v>
      </c>
      <c r="K55" s="137"/>
      <c r="L55" s="134" t="s">
        <v>20</v>
      </c>
      <c r="M55" s="135" t="s">
        <v>126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6">
        <f>F43</f>
        <v>1</v>
      </c>
      <c r="G56" s="122">
        <f>(G43-$D$43)</f>
        <v>5909.0689999999959</v>
      </c>
      <c r="H56" s="131"/>
      <c r="I56" s="176">
        <f>I43</f>
        <v>9</v>
      </c>
      <c r="J56" s="122">
        <f>(J43-$D$43)</f>
        <v>3211.1759999999995</v>
      </c>
      <c r="K56" s="130"/>
      <c r="L56" s="176">
        <f>L43</f>
        <v>17</v>
      </c>
      <c r="M56" s="122">
        <f>(M43-$D$43)</f>
        <v>10876.90633333334</v>
      </c>
      <c r="N56" s="131"/>
    </row>
    <row r="57" spans="1:15" x14ac:dyDescent="0.25">
      <c r="B57" s="16"/>
      <c r="C57" s="121">
        <v>100</v>
      </c>
      <c r="D57" s="122">
        <f>(D44-$D$43)</f>
        <v>4825.0546666666705</v>
      </c>
      <c r="E57" s="130"/>
      <c r="F57" s="124">
        <f t="shared" ref="F57:F63" si="15">F44</f>
        <v>2</v>
      </c>
      <c r="G57" s="122">
        <f t="shared" ref="G57:G63" si="16">(G44-$D$43)</f>
        <v>2654.3243333333303</v>
      </c>
      <c r="H57" s="131"/>
      <c r="I57" s="124">
        <f t="shared" ref="I57:I63" si="17">I44</f>
        <v>10</v>
      </c>
      <c r="J57" s="122">
        <f t="shared" ref="J57:J63" si="18">(J44-$D$43)</f>
        <v>3227.125333333337</v>
      </c>
      <c r="K57" s="130"/>
      <c r="L57" s="124">
        <f t="shared" ref="L57:L63" si="19">L44</f>
        <v>18</v>
      </c>
      <c r="M57" s="122">
        <f t="shared" ref="M57:M63" si="20">(M44-$D$43)</f>
        <v>2979.8296666666647</v>
      </c>
      <c r="N57" s="131"/>
    </row>
    <row r="58" spans="1:15" x14ac:dyDescent="0.25">
      <c r="B58" s="16"/>
      <c r="C58" s="121">
        <v>200</v>
      </c>
      <c r="D58" s="122">
        <f>(D45-$D$43)</f>
        <v>12373.722666666668</v>
      </c>
      <c r="E58" s="130"/>
      <c r="F58" s="124">
        <f t="shared" si="15"/>
        <v>3</v>
      </c>
      <c r="G58" s="122">
        <f t="shared" si="16"/>
        <v>13069.904999999999</v>
      </c>
      <c r="H58" s="131"/>
      <c r="I58" s="124">
        <f t="shared" si="17"/>
        <v>11</v>
      </c>
      <c r="J58" s="122">
        <f t="shared" si="18"/>
        <v>6312.4506666666712</v>
      </c>
      <c r="K58" s="130"/>
      <c r="L58" s="124">
        <f t="shared" si="19"/>
        <v>19</v>
      </c>
      <c r="M58" s="122">
        <f t="shared" si="20"/>
        <v>5542.967666666671</v>
      </c>
      <c r="N58" s="131"/>
    </row>
    <row r="59" spans="1:15" x14ac:dyDescent="0.25">
      <c r="B59" s="16"/>
      <c r="C59" s="121">
        <v>300</v>
      </c>
      <c r="D59" s="122">
        <f>(D46-$D$43)</f>
        <v>20596.865999999995</v>
      </c>
      <c r="E59" s="130"/>
      <c r="F59" s="124">
        <f t="shared" si="15"/>
        <v>4</v>
      </c>
      <c r="G59" s="122">
        <f t="shared" si="16"/>
        <v>4309.2549999999974</v>
      </c>
      <c r="H59" s="131"/>
      <c r="I59" s="124">
        <f t="shared" si="17"/>
        <v>12</v>
      </c>
      <c r="J59" s="122">
        <f t="shared" si="18"/>
        <v>8734.5703333333367</v>
      </c>
      <c r="K59" s="130"/>
      <c r="L59" s="124">
        <f t="shared" si="19"/>
        <v>20</v>
      </c>
      <c r="M59" s="122">
        <f t="shared" si="20"/>
        <v>2423.9883333333419</v>
      </c>
      <c r="N59" s="131"/>
    </row>
    <row r="60" spans="1:15" x14ac:dyDescent="0.25">
      <c r="A60" s="6"/>
      <c r="B60" s="16"/>
      <c r="C60" s="121">
        <v>400</v>
      </c>
      <c r="D60" s="122">
        <f>(D47-$D$43)</f>
        <v>29576.493666666662</v>
      </c>
      <c r="E60" s="130"/>
      <c r="F60" s="124">
        <f t="shared" si="15"/>
        <v>5</v>
      </c>
      <c r="G60" s="122">
        <f t="shared" si="16"/>
        <v>4776.6393333333326</v>
      </c>
      <c r="H60" s="131"/>
      <c r="I60" s="124">
        <f t="shared" si="17"/>
        <v>13</v>
      </c>
      <c r="J60" s="122">
        <f t="shared" si="18"/>
        <v>3849.9180000000051</v>
      </c>
      <c r="K60" s="130"/>
      <c r="L60" s="124">
        <f t="shared" si="19"/>
        <v>21</v>
      </c>
      <c r="M60" s="122">
        <f t="shared" si="20"/>
        <v>3478.2526666666672</v>
      </c>
      <c r="N60" s="131"/>
    </row>
    <row r="61" spans="1:15" x14ac:dyDescent="0.25">
      <c r="A61" s="6"/>
      <c r="B61" s="16"/>
      <c r="C61" s="125"/>
      <c r="D61" s="130"/>
      <c r="E61" s="130"/>
      <c r="F61" s="124">
        <f t="shared" si="15"/>
        <v>6</v>
      </c>
      <c r="G61" s="122">
        <f t="shared" si="16"/>
        <v>2394.9243333333361</v>
      </c>
      <c r="H61" s="131"/>
      <c r="I61" s="124">
        <f t="shared" si="17"/>
        <v>14</v>
      </c>
      <c r="J61" s="122">
        <f t="shared" si="18"/>
        <v>5706.28100000001</v>
      </c>
      <c r="K61" s="130"/>
      <c r="L61" s="124">
        <f t="shared" si="19"/>
        <v>22</v>
      </c>
      <c r="M61" s="122">
        <f t="shared" si="20"/>
        <v>6380.2540000000081</v>
      </c>
      <c r="N61" s="131"/>
    </row>
    <row r="62" spans="1:15" x14ac:dyDescent="0.25">
      <c r="A62" s="6"/>
      <c r="B62" s="16"/>
      <c r="C62" s="125"/>
      <c r="D62" s="130"/>
      <c r="E62" s="130"/>
      <c r="F62" s="124">
        <f t="shared" si="15"/>
        <v>7</v>
      </c>
      <c r="G62" s="122">
        <f t="shared" si="16"/>
        <v>7525.4586666666728</v>
      </c>
      <c r="H62" s="131"/>
      <c r="I62" s="124">
        <f t="shared" si="17"/>
        <v>15</v>
      </c>
      <c r="J62" s="122">
        <f t="shared" si="18"/>
        <v>5743.993666666669</v>
      </c>
      <c r="K62" s="130"/>
      <c r="L62" s="124">
        <f t="shared" si="19"/>
        <v>23</v>
      </c>
      <c r="M62" s="122">
        <f t="shared" si="20"/>
        <v>4451.086000000003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8</v>
      </c>
      <c r="G63" s="127">
        <f t="shared" si="16"/>
        <v>2761.6863333333386</v>
      </c>
      <c r="H63" s="133"/>
      <c r="I63" s="129">
        <f t="shared" si="17"/>
        <v>16</v>
      </c>
      <c r="J63" s="127">
        <f t="shared" si="18"/>
        <v>5095.4270000000033</v>
      </c>
      <c r="K63" s="132"/>
      <c r="L63" s="129">
        <f t="shared" si="19"/>
        <v>24</v>
      </c>
      <c r="M63" s="127">
        <f t="shared" si="20"/>
        <v>1692.5796666666647</v>
      </c>
      <c r="N63" s="133"/>
    </row>
    <row r="64" spans="1:15" x14ac:dyDescent="0.25">
      <c r="A64" s="95"/>
    </row>
    <row r="65" spans="1:16" x14ac:dyDescent="0.25">
      <c r="A65" s="96" t="s">
        <v>56</v>
      </c>
      <c r="B65" s="254" t="s">
        <v>47</v>
      </c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7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8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8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9"/>
      <c r="I70" s="36"/>
      <c r="J70" s="16"/>
      <c r="K70" s="39" t="s">
        <v>63</v>
      </c>
      <c r="L70" s="100">
        <v>74.924999999999997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9"/>
      <c r="I71" s="36"/>
      <c r="J71" s="16"/>
      <c r="K71" s="39" t="s">
        <v>64</v>
      </c>
      <c r="L71" s="100">
        <v>-1510.5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9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8"/>
      <c r="I73" s="16"/>
      <c r="J73" s="98" t="s">
        <v>125</v>
      </c>
      <c r="K73" s="2" t="s">
        <v>112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8"/>
      <c r="I74" s="16"/>
      <c r="K74" s="98" t="s">
        <v>110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8"/>
      <c r="I75" s="16"/>
      <c r="K75" s="98" t="s">
        <v>111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8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8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8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8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8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8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80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107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107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42" t="s">
        <v>38</v>
      </c>
      <c r="C87" s="242"/>
      <c r="D87" s="242"/>
      <c r="E87" s="242"/>
      <c r="F87" s="242"/>
      <c r="G87" s="242"/>
      <c r="H87" s="242"/>
      <c r="I87" s="242"/>
      <c r="J87" s="242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50"/>
      <c r="E88" s="224" t="s">
        <v>119</v>
      </c>
      <c r="F88" s="214" t="s">
        <v>143</v>
      </c>
      <c r="G88" s="109" t="s">
        <v>11</v>
      </c>
      <c r="J88" s="164"/>
      <c r="L88" s="50"/>
      <c r="N88" s="50"/>
      <c r="O88" s="108"/>
    </row>
    <row r="89" spans="1:16" x14ac:dyDescent="0.25">
      <c r="A89" s="108"/>
      <c r="B89" s="110">
        <v>0</v>
      </c>
      <c r="C89" s="48">
        <f>(D56-$L$71)/$L$70</f>
        <v>20.16016016016016</v>
      </c>
      <c r="D89" s="111"/>
      <c r="E89" s="95">
        <f>Data!E9</f>
        <v>7010</v>
      </c>
      <c r="F89" s="172">
        <v>1</v>
      </c>
      <c r="G89" s="48">
        <f>(G56-$L$71)/$L$70</f>
        <v>99.026613279946559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84.558620843065341</v>
      </c>
      <c r="D90" s="111"/>
      <c r="E90" s="95">
        <f>Data!E10</f>
        <v>7011</v>
      </c>
      <c r="F90" s="172">
        <v>2</v>
      </c>
      <c r="G90" s="48">
        <f t="shared" ref="G90:G95" si="21">(G57-$L$71)/$L$70</f>
        <v>55.586577688799871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185.30827716605498</v>
      </c>
      <c r="D91" s="111"/>
      <c r="E91" s="95">
        <f>Data!E11</f>
        <v>7014</v>
      </c>
      <c r="F91" s="172">
        <v>3</v>
      </c>
      <c r="G91" s="48">
        <f t="shared" si="21"/>
        <v>194.6</v>
      </c>
      <c r="J91" s="20"/>
      <c r="K91" s="190"/>
      <c r="N91" s="111"/>
      <c r="O91" s="108"/>
    </row>
    <row r="92" spans="1:16" x14ac:dyDescent="0.25">
      <c r="A92" s="108"/>
      <c r="B92" s="110">
        <v>300</v>
      </c>
      <c r="C92" s="48">
        <f>(D59-$L$71)/$L$70</f>
        <v>295.05993993993985</v>
      </c>
      <c r="D92" s="111"/>
      <c r="E92" s="95">
        <f>Data!E12</f>
        <v>7015</v>
      </c>
      <c r="F92" s="172">
        <v>4</v>
      </c>
      <c r="G92" s="48">
        <f t="shared" si="21"/>
        <v>77.674407741074376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414.90815704593479</v>
      </c>
      <c r="D93" s="111"/>
      <c r="E93" s="95">
        <f>Data!E13</f>
        <v>7018</v>
      </c>
      <c r="F93" s="172">
        <v>5</v>
      </c>
      <c r="G93" s="48">
        <f t="shared" si="21"/>
        <v>83.91243688132576</v>
      </c>
      <c r="J93" s="20"/>
      <c r="K93" s="190"/>
      <c r="N93" s="111"/>
      <c r="O93" s="108"/>
    </row>
    <row r="94" spans="1:16" x14ac:dyDescent="0.25">
      <c r="A94" s="95"/>
      <c r="B94" s="115"/>
      <c r="C94" s="66"/>
      <c r="D94" s="111"/>
      <c r="E94" s="95">
        <f>Data!E14</f>
        <v>7019</v>
      </c>
      <c r="F94" s="172">
        <v>6</v>
      </c>
      <c r="G94" s="48">
        <f t="shared" si="21"/>
        <v>52.124448893337821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E95" s="95" t="str">
        <f>Data!E15</f>
        <v>Traditional Malt Check</v>
      </c>
      <c r="F95" s="172">
        <v>7</v>
      </c>
      <c r="G95" s="48">
        <f t="shared" si="21"/>
        <v>120.6000489378268</v>
      </c>
      <c r="J95" s="20"/>
      <c r="K95" s="190"/>
      <c r="N95" s="111"/>
      <c r="O95" s="108"/>
      <c r="P95" s="89"/>
    </row>
    <row r="96" spans="1:16" x14ac:dyDescent="0.25">
      <c r="A96" s="95"/>
      <c r="B96" s="115"/>
      <c r="C96" s="66"/>
      <c r="D96" s="111"/>
      <c r="E96" s="95">
        <f>Data!E16</f>
        <v>7021</v>
      </c>
      <c r="F96" s="172">
        <v>8</v>
      </c>
      <c r="G96" s="48">
        <f>(G63-$L$71)/$L$70</f>
        <v>57.019503948392909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E97" s="95">
        <f>Data!E17</f>
        <v>7022</v>
      </c>
      <c r="F97" s="172">
        <v>9</v>
      </c>
      <c r="G97" s="48">
        <f>(J56-$L$71)/$L$70</f>
        <v>63.018698698698692</v>
      </c>
      <c r="J97" s="20"/>
      <c r="K97" s="190"/>
      <c r="P97" s="89"/>
    </row>
    <row r="98" spans="1:16" x14ac:dyDescent="0.25">
      <c r="A98" s="95"/>
      <c r="B98" s="34"/>
      <c r="C98" s="34"/>
      <c r="D98" s="34"/>
      <c r="E98" s="95">
        <f>Data!E18</f>
        <v>7024</v>
      </c>
      <c r="F98" s="172">
        <v>10</v>
      </c>
      <c r="G98" s="48">
        <f>(J57-$L$71)/$L$70</f>
        <v>63.231569347124953</v>
      </c>
      <c r="J98" s="20"/>
      <c r="P98" s="89"/>
    </row>
    <row r="99" spans="1:16" x14ac:dyDescent="0.25">
      <c r="A99" s="95"/>
      <c r="B99" s="34"/>
      <c r="C99" s="34"/>
      <c r="D99" s="34"/>
      <c r="E99" s="95">
        <f>Data!E19</f>
        <v>7025</v>
      </c>
      <c r="F99" s="172">
        <v>11</v>
      </c>
      <c r="G99" s="48">
        <f t="shared" ref="G99:G104" si="22">(J58-$L$71)/$L$70</f>
        <v>104.41041930819715</v>
      </c>
      <c r="J99" s="20"/>
      <c r="K99" s="190"/>
      <c r="P99" s="89"/>
    </row>
    <row r="100" spans="1:16" x14ac:dyDescent="0.25">
      <c r="E100" s="95">
        <f>Data!E20</f>
        <v>7026</v>
      </c>
      <c r="F100" s="172">
        <v>12</v>
      </c>
      <c r="G100" s="48">
        <f t="shared" si="22"/>
        <v>136.73767545323105</v>
      </c>
      <c r="J100" s="20"/>
    </row>
    <row r="101" spans="1:16" x14ac:dyDescent="0.25">
      <c r="E101" s="95">
        <f>Data!E21</f>
        <v>7028</v>
      </c>
      <c r="F101" s="172">
        <v>13</v>
      </c>
      <c r="G101" s="48">
        <f t="shared" si="22"/>
        <v>71.543783783783852</v>
      </c>
      <c r="J101" s="20"/>
      <c r="K101" s="190"/>
    </row>
    <row r="102" spans="1:16" x14ac:dyDescent="0.25">
      <c r="E102" s="95">
        <f>Data!E22</f>
        <v>7030</v>
      </c>
      <c r="F102" s="172">
        <v>14</v>
      </c>
      <c r="G102" s="48">
        <f t="shared" si="22"/>
        <v>96.320066733400196</v>
      </c>
      <c r="J102" s="20"/>
    </row>
    <row r="103" spans="1:16" x14ac:dyDescent="0.25">
      <c r="E103" s="95">
        <f>Data!E23</f>
        <v>7035</v>
      </c>
      <c r="F103" s="172">
        <v>15</v>
      </c>
      <c r="G103" s="48">
        <f t="shared" si="22"/>
        <v>96.823405627850107</v>
      </c>
      <c r="J103" s="20"/>
      <c r="K103" s="190"/>
    </row>
    <row r="104" spans="1:16" x14ac:dyDescent="0.25">
      <c r="E104" s="95">
        <f>Data!E24</f>
        <v>7037</v>
      </c>
      <c r="F104" s="172">
        <v>16</v>
      </c>
      <c r="G104" s="48">
        <f t="shared" si="22"/>
        <v>88.167193860527235</v>
      </c>
      <c r="J104" s="20"/>
    </row>
    <row r="105" spans="1:16" x14ac:dyDescent="0.25">
      <c r="E105" s="95">
        <f>Data!E25</f>
        <v>7038</v>
      </c>
      <c r="F105" s="172">
        <v>17</v>
      </c>
      <c r="G105" s="48">
        <f>(M56-$L$71)/$L$70</f>
        <v>165.33074852630418</v>
      </c>
      <c r="J105" s="191"/>
      <c r="K105" s="190"/>
    </row>
    <row r="106" spans="1:16" x14ac:dyDescent="0.25">
      <c r="E106" s="95">
        <f>Data!E26</f>
        <v>7042</v>
      </c>
      <c r="F106" s="172">
        <v>18</v>
      </c>
      <c r="G106" s="48">
        <f t="shared" ref="G106:G112" si="23">(M57-$L$71)/$L$70</f>
        <v>59.930993215437638</v>
      </c>
      <c r="K106" s="190"/>
    </row>
    <row r="107" spans="1:16" x14ac:dyDescent="0.25">
      <c r="E107" s="95">
        <f>Data!E27</f>
        <v>7044</v>
      </c>
      <c r="F107" s="172">
        <v>19</v>
      </c>
      <c r="G107" s="48">
        <f t="shared" si="23"/>
        <v>94.1403759314871</v>
      </c>
      <c r="K107" s="190"/>
    </row>
    <row r="108" spans="1:16" x14ac:dyDescent="0.25">
      <c r="E108" s="95">
        <f>Data!E28</f>
        <v>7045</v>
      </c>
      <c r="F108" s="172">
        <v>20</v>
      </c>
      <c r="G108" s="48">
        <f t="shared" si="23"/>
        <v>52.512356801245808</v>
      </c>
      <c r="J108" s="20"/>
      <c r="K108" s="190"/>
    </row>
    <row r="109" spans="1:16" x14ac:dyDescent="0.25">
      <c r="E109" s="95">
        <f>Data!E29</f>
        <v>7060</v>
      </c>
      <c r="F109" s="172">
        <v>21</v>
      </c>
      <c r="G109" s="48">
        <f t="shared" si="23"/>
        <v>66.583285507729968</v>
      </c>
      <c r="J109" s="20"/>
    </row>
    <row r="110" spans="1:16" x14ac:dyDescent="0.25">
      <c r="E110" s="95" t="str">
        <f>Data!E30</f>
        <v>Traditional Malt Check</v>
      </c>
      <c r="F110" s="172">
        <v>22</v>
      </c>
      <c r="G110" s="48">
        <f t="shared" si="23"/>
        <v>105.31536870203549</v>
      </c>
      <c r="J110" s="20"/>
      <c r="K110" s="190"/>
    </row>
    <row r="111" spans="1:16" x14ac:dyDescent="0.25">
      <c r="E111" s="95">
        <f>Data!E31</f>
        <v>7072</v>
      </c>
      <c r="F111" s="172">
        <v>23</v>
      </c>
      <c r="G111" s="48">
        <f t="shared" si="23"/>
        <v>79.567380714047417</v>
      </c>
      <c r="J111" s="20"/>
    </row>
    <row r="112" spans="1:16" x14ac:dyDescent="0.25">
      <c r="E112" s="95">
        <f>Data!E32</f>
        <v>7076</v>
      </c>
      <c r="F112" s="172">
        <v>24</v>
      </c>
      <c r="G112" s="48">
        <f t="shared" si="23"/>
        <v>42.750479368257125</v>
      </c>
      <c r="J112" s="20"/>
      <c r="K112" s="190"/>
    </row>
    <row r="114" spans="1:3" x14ac:dyDescent="0.25">
      <c r="A114" s="2" t="s">
        <v>100</v>
      </c>
      <c r="B114" s="2" t="s">
        <v>103</v>
      </c>
    </row>
    <row r="115" spans="1:3" x14ac:dyDescent="0.25">
      <c r="A115" s="2"/>
      <c r="C115" s="3" t="s">
        <v>97</v>
      </c>
    </row>
    <row r="116" spans="1:3" x14ac:dyDescent="0.25">
      <c r="A116" s="2"/>
      <c r="C116" s="3" t="s">
        <v>114</v>
      </c>
    </row>
    <row r="117" spans="1:3" x14ac:dyDescent="0.25">
      <c r="A117" s="2"/>
      <c r="C117" s="3" t="s">
        <v>101</v>
      </c>
    </row>
    <row r="118" spans="1:3" x14ac:dyDescent="0.25">
      <c r="A118" s="2"/>
      <c r="C118" s="3" t="s">
        <v>115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73" workbookViewId="0">
      <selection activeCell="E89" sqref="E89:E112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108</v>
      </c>
      <c r="K1" s="2" t="s">
        <v>54</v>
      </c>
    </row>
    <row r="2" spans="1:15" s="32" customFormat="1" x14ac:dyDescent="0.25">
      <c r="K2" s="5" t="s">
        <v>123</v>
      </c>
    </row>
    <row r="3" spans="1:15" x14ac:dyDescent="0.25">
      <c r="A3" s="2" t="s">
        <v>59</v>
      </c>
      <c r="B3" s="4">
        <v>2</v>
      </c>
      <c r="C3" s="6"/>
      <c r="K3" s="2" t="s">
        <v>81</v>
      </c>
    </row>
    <row r="4" spans="1:15" x14ac:dyDescent="0.25">
      <c r="A4" s="2" t="s">
        <v>52</v>
      </c>
      <c r="B4" s="194">
        <v>44609</v>
      </c>
      <c r="C4" s="6"/>
      <c r="K4" s="2" t="s">
        <v>124</v>
      </c>
    </row>
    <row r="5" spans="1:15" x14ac:dyDescent="0.25">
      <c r="A5" s="2" t="s">
        <v>5</v>
      </c>
      <c r="B5" s="195" t="s">
        <v>209</v>
      </c>
      <c r="C5" s="218" t="s">
        <v>151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198"/>
      <c r="D13" s="250" t="s">
        <v>24</v>
      </c>
      <c r="E13" s="243"/>
      <c r="F13" s="243"/>
      <c r="G13" s="243" t="s">
        <v>20</v>
      </c>
      <c r="H13" s="243"/>
      <c r="I13" s="243"/>
      <c r="J13" s="243" t="s">
        <v>20</v>
      </c>
      <c r="K13" s="243"/>
      <c r="L13" s="243"/>
      <c r="M13" s="244" t="s">
        <v>20</v>
      </c>
      <c r="N13" s="245"/>
      <c r="O13" s="246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25</v>
      </c>
      <c r="H14" s="17">
        <f t="shared" ref="H14:H21" si="0">G14</f>
        <v>25</v>
      </c>
      <c r="I14" s="17">
        <f t="shared" ref="I14:I21" si="1">G14</f>
        <v>25</v>
      </c>
      <c r="J14" s="45">
        <v>33</v>
      </c>
      <c r="K14" s="17">
        <f t="shared" ref="K14:K21" si="2">J14</f>
        <v>33</v>
      </c>
      <c r="L14" s="46">
        <f t="shared" ref="L14:L21" si="3">J14</f>
        <v>33</v>
      </c>
      <c r="M14" s="17">
        <v>41</v>
      </c>
      <c r="N14" s="17">
        <f t="shared" ref="N14:N21" si="4">M14</f>
        <v>41</v>
      </c>
      <c r="O14" s="47">
        <f t="shared" ref="O14:O21" si="5">M14</f>
        <v>41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26</v>
      </c>
      <c r="H15" s="31">
        <f t="shared" si="0"/>
        <v>26</v>
      </c>
      <c r="I15" s="31">
        <f t="shared" si="1"/>
        <v>26</v>
      </c>
      <c r="J15" s="55">
        <v>34</v>
      </c>
      <c r="K15" s="31">
        <f t="shared" si="2"/>
        <v>34</v>
      </c>
      <c r="L15" s="56">
        <f t="shared" si="3"/>
        <v>34</v>
      </c>
      <c r="M15" s="31">
        <v>42</v>
      </c>
      <c r="N15" s="31">
        <f t="shared" si="4"/>
        <v>42</v>
      </c>
      <c r="O15" s="57">
        <f t="shared" si="5"/>
        <v>42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27</v>
      </c>
      <c r="H16" s="15">
        <f t="shared" si="0"/>
        <v>27</v>
      </c>
      <c r="I16" s="15">
        <f t="shared" si="1"/>
        <v>27</v>
      </c>
      <c r="J16" s="25">
        <v>35</v>
      </c>
      <c r="K16" s="15">
        <f t="shared" si="2"/>
        <v>35</v>
      </c>
      <c r="L16" s="60">
        <f t="shared" si="3"/>
        <v>35</v>
      </c>
      <c r="M16" s="15">
        <v>43</v>
      </c>
      <c r="N16" s="15">
        <f t="shared" si="4"/>
        <v>43</v>
      </c>
      <c r="O16" s="61">
        <f t="shared" si="5"/>
        <v>43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28</v>
      </c>
      <c r="H17" s="31">
        <f t="shared" si="0"/>
        <v>28</v>
      </c>
      <c r="I17" s="31">
        <f t="shared" si="1"/>
        <v>28</v>
      </c>
      <c r="J17" s="55">
        <v>36</v>
      </c>
      <c r="K17" s="31">
        <f t="shared" si="2"/>
        <v>36</v>
      </c>
      <c r="L17" s="56">
        <f t="shared" si="3"/>
        <v>36</v>
      </c>
      <c r="M17" s="31">
        <v>44</v>
      </c>
      <c r="N17" s="31">
        <f t="shared" si="4"/>
        <v>44</v>
      </c>
      <c r="O17" s="57">
        <f t="shared" si="5"/>
        <v>44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29</v>
      </c>
      <c r="H18" s="15">
        <f t="shared" si="0"/>
        <v>29</v>
      </c>
      <c r="I18" s="15">
        <f t="shared" si="1"/>
        <v>29</v>
      </c>
      <c r="J18" s="25">
        <v>37</v>
      </c>
      <c r="K18" s="15">
        <f t="shared" si="2"/>
        <v>37</v>
      </c>
      <c r="L18" s="60">
        <f t="shared" si="3"/>
        <v>37</v>
      </c>
      <c r="M18" s="15">
        <v>45</v>
      </c>
      <c r="N18" s="15">
        <f t="shared" si="4"/>
        <v>45</v>
      </c>
      <c r="O18" s="61">
        <f t="shared" si="5"/>
        <v>45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30</v>
      </c>
      <c r="H19" s="31">
        <f t="shared" si="0"/>
        <v>30</v>
      </c>
      <c r="I19" s="31">
        <f t="shared" si="1"/>
        <v>30</v>
      </c>
      <c r="J19" s="55">
        <v>38</v>
      </c>
      <c r="K19" s="31">
        <f t="shared" si="2"/>
        <v>38</v>
      </c>
      <c r="L19" s="56">
        <f t="shared" si="3"/>
        <v>38</v>
      </c>
      <c r="M19" s="31">
        <v>46</v>
      </c>
      <c r="N19" s="31">
        <f t="shared" si="4"/>
        <v>46</v>
      </c>
      <c r="O19" s="57">
        <f t="shared" si="5"/>
        <v>46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31</v>
      </c>
      <c r="H20" s="15">
        <f t="shared" si="0"/>
        <v>31</v>
      </c>
      <c r="I20" s="15">
        <f t="shared" si="1"/>
        <v>31</v>
      </c>
      <c r="J20" s="25">
        <v>39</v>
      </c>
      <c r="K20" s="15">
        <f t="shared" si="2"/>
        <v>39</v>
      </c>
      <c r="L20" s="60">
        <f t="shared" si="3"/>
        <v>39</v>
      </c>
      <c r="M20" s="15">
        <v>47</v>
      </c>
      <c r="N20" s="15">
        <f t="shared" si="4"/>
        <v>47</v>
      </c>
      <c r="O20" s="61">
        <f t="shared" si="5"/>
        <v>47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32</v>
      </c>
      <c r="H21" s="19">
        <f t="shared" si="0"/>
        <v>32</v>
      </c>
      <c r="I21" s="19">
        <f t="shared" si="1"/>
        <v>32</v>
      </c>
      <c r="J21" s="72">
        <v>40</v>
      </c>
      <c r="K21" s="19">
        <f t="shared" si="2"/>
        <v>40</v>
      </c>
      <c r="L21" s="73">
        <f t="shared" si="3"/>
        <v>40</v>
      </c>
      <c r="M21" s="19">
        <v>48</v>
      </c>
      <c r="N21" s="19">
        <f t="shared" si="4"/>
        <v>48</v>
      </c>
      <c r="O21" s="74">
        <f t="shared" si="5"/>
        <v>48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47" t="s">
        <v>9</v>
      </c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9"/>
    </row>
    <row r="28" spans="1:15" ht="15.75" thickBot="1" x14ac:dyDescent="0.3">
      <c r="B28" s="75"/>
      <c r="C28" s="18" t="s">
        <v>208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21.9</v>
      </c>
      <c r="D29" s="80">
        <v>52320.065999999999</v>
      </c>
      <c r="E29" s="81">
        <v>54028.851000000002</v>
      </c>
      <c r="F29" s="81">
        <v>51657.983999999997</v>
      </c>
      <c r="G29" s="82">
        <v>78745.921000000002</v>
      </c>
      <c r="H29" s="81">
        <v>77895.531000000003</v>
      </c>
      <c r="I29" s="83">
        <v>76817.914000000004</v>
      </c>
      <c r="J29" s="81">
        <v>54547.71</v>
      </c>
      <c r="K29" s="81">
        <v>55722.983999999997</v>
      </c>
      <c r="L29" s="81">
        <v>50148.027000000002</v>
      </c>
      <c r="M29" s="82">
        <v>54920.480000000003</v>
      </c>
      <c r="N29" s="81">
        <v>52244.991999999998</v>
      </c>
      <c r="O29" s="84">
        <v>56152.21</v>
      </c>
    </row>
    <row r="30" spans="1:15" x14ac:dyDescent="0.25">
      <c r="B30" s="18"/>
      <c r="C30" s="18"/>
      <c r="D30" s="85">
        <v>57775.089</v>
      </c>
      <c r="E30" s="48">
        <v>58096.190999999999</v>
      </c>
      <c r="F30" s="48">
        <v>55844.203000000001</v>
      </c>
      <c r="G30" s="59">
        <v>53640.932999999997</v>
      </c>
      <c r="H30" s="48">
        <v>53630.631999999998</v>
      </c>
      <c r="I30" s="49">
        <v>53487.875</v>
      </c>
      <c r="J30" s="48">
        <v>57279.245999999999</v>
      </c>
      <c r="K30" s="48">
        <v>57025.737999999998</v>
      </c>
      <c r="L30" s="48">
        <v>51193.648000000001</v>
      </c>
      <c r="M30" s="59">
        <v>55837.385999999999</v>
      </c>
      <c r="N30" s="48">
        <v>52907.531000000003</v>
      </c>
      <c r="O30" s="86">
        <v>56699.053999999996</v>
      </c>
    </row>
    <row r="31" spans="1:15" x14ac:dyDescent="0.25">
      <c r="B31" s="18"/>
      <c r="C31" s="18"/>
      <c r="D31" s="87">
        <v>66278.381999999998</v>
      </c>
      <c r="E31" s="53">
        <v>64286.25</v>
      </c>
      <c r="F31" s="53">
        <v>63129.726000000002</v>
      </c>
      <c r="G31" s="52">
        <v>53440.785000000003</v>
      </c>
      <c r="H31" s="53">
        <v>53031.495999999999</v>
      </c>
      <c r="I31" s="54">
        <v>53517.48</v>
      </c>
      <c r="J31" s="53">
        <v>57920.006999999998</v>
      </c>
      <c r="K31" s="53">
        <v>56245.777000000002</v>
      </c>
      <c r="L31" s="53">
        <v>51733.788999999997</v>
      </c>
      <c r="M31" s="52">
        <v>56630.898000000001</v>
      </c>
      <c r="N31" s="53">
        <v>53914.5</v>
      </c>
      <c r="O31" s="88">
        <v>57336.046000000002</v>
      </c>
    </row>
    <row r="32" spans="1:15" x14ac:dyDescent="0.25">
      <c r="B32" s="18"/>
      <c r="C32" s="18"/>
      <c r="D32" s="85">
        <v>72902.625</v>
      </c>
      <c r="E32" s="48">
        <v>73142.483999999997</v>
      </c>
      <c r="F32" s="48">
        <v>70689.164000000004</v>
      </c>
      <c r="G32" s="59">
        <v>61087.355000000003</v>
      </c>
      <c r="H32" s="48">
        <v>59247.769</v>
      </c>
      <c r="I32" s="49">
        <v>58900.756999999998</v>
      </c>
      <c r="J32" s="48">
        <v>55733.156000000003</v>
      </c>
      <c r="K32" s="48">
        <v>56290.440999999999</v>
      </c>
      <c r="L32" s="48">
        <v>50254.839</v>
      </c>
      <c r="M32" s="59">
        <v>57150.964</v>
      </c>
      <c r="N32" s="48">
        <v>52570.281000000003</v>
      </c>
      <c r="O32" s="86">
        <v>59226.885999999999</v>
      </c>
    </row>
    <row r="33" spans="1:15" x14ac:dyDescent="0.25">
      <c r="B33" s="18"/>
      <c r="C33" s="18"/>
      <c r="D33" s="87">
        <v>83839.820000000007</v>
      </c>
      <c r="E33" s="53">
        <v>79167.264999999999</v>
      </c>
      <c r="F33" s="53">
        <v>78511.717999999993</v>
      </c>
      <c r="G33" s="52">
        <v>60442.042999999998</v>
      </c>
      <c r="H33" s="53">
        <v>58087.851000000002</v>
      </c>
      <c r="I33" s="54">
        <v>58295.881999999998</v>
      </c>
      <c r="J33" s="53">
        <v>57830.328000000001</v>
      </c>
      <c r="K33" s="53">
        <v>57553.722000000002</v>
      </c>
      <c r="L33" s="53">
        <v>54447.023000000001</v>
      </c>
      <c r="M33" s="52">
        <v>55074.788999999997</v>
      </c>
      <c r="N33" s="53">
        <v>54490.976000000002</v>
      </c>
      <c r="O33" s="88">
        <v>56283.285000000003</v>
      </c>
    </row>
    <row r="34" spans="1:15" x14ac:dyDescent="0.25">
      <c r="A34" s="2"/>
      <c r="B34" s="18"/>
      <c r="C34" s="18"/>
      <c r="D34" s="85">
        <v>51455.464</v>
      </c>
      <c r="E34" s="48">
        <v>55358.828000000001</v>
      </c>
      <c r="F34" s="48">
        <v>51957.663999999997</v>
      </c>
      <c r="G34" s="59">
        <v>52581.66</v>
      </c>
      <c r="H34" s="48">
        <v>52508.792999999998</v>
      </c>
      <c r="I34" s="49">
        <v>52109.945</v>
      </c>
      <c r="J34" s="48">
        <v>55822.582000000002</v>
      </c>
      <c r="K34" s="48">
        <v>54773.542999999998</v>
      </c>
      <c r="L34" s="48">
        <v>49821.315999999999</v>
      </c>
      <c r="M34" s="59">
        <v>60134.663999999997</v>
      </c>
      <c r="N34" s="48">
        <v>56481.233999999997</v>
      </c>
      <c r="O34" s="86">
        <v>58141.523000000001</v>
      </c>
    </row>
    <row r="35" spans="1:15" x14ac:dyDescent="0.25">
      <c r="A35" s="89"/>
      <c r="B35" s="18"/>
      <c r="C35" s="18"/>
      <c r="D35" s="87">
        <v>53238.264999999999</v>
      </c>
      <c r="E35" s="53">
        <v>54160.877999999997</v>
      </c>
      <c r="F35" s="53">
        <v>51497.156000000003</v>
      </c>
      <c r="G35" s="52">
        <v>52563.815999999999</v>
      </c>
      <c r="H35" s="53">
        <v>52444.468000000001</v>
      </c>
      <c r="I35" s="54">
        <v>51827.233999999997</v>
      </c>
      <c r="J35" s="53">
        <v>55350.690999999999</v>
      </c>
      <c r="K35" s="53">
        <v>53157.538999999997</v>
      </c>
      <c r="L35" s="53">
        <v>51269.061999999998</v>
      </c>
      <c r="M35" s="52">
        <v>51784.506999999998</v>
      </c>
      <c r="N35" s="53">
        <v>52346.741999999998</v>
      </c>
      <c r="O35" s="88">
        <v>53817.277000000002</v>
      </c>
    </row>
    <row r="36" spans="1:15" ht="15.75" thickBot="1" x14ac:dyDescent="0.3">
      <c r="A36" s="89"/>
      <c r="B36" s="18"/>
      <c r="C36" s="18"/>
      <c r="D36" s="90">
        <v>50097.510999999999</v>
      </c>
      <c r="E36" s="91">
        <v>53344.116999999998</v>
      </c>
      <c r="F36" s="91">
        <v>52603.41</v>
      </c>
      <c r="G36" s="92">
        <v>61239.91</v>
      </c>
      <c r="H36" s="91">
        <v>58994.584999999999</v>
      </c>
      <c r="I36" s="93">
        <v>57132.589</v>
      </c>
      <c r="J36" s="91">
        <v>59873.385999999999</v>
      </c>
      <c r="K36" s="91">
        <v>58915.635999999999</v>
      </c>
      <c r="L36" s="91">
        <v>55660.468000000001</v>
      </c>
      <c r="M36" s="92">
        <v>51427.510999999999</v>
      </c>
      <c r="N36" s="91">
        <v>51562.245999999999</v>
      </c>
      <c r="O36" s="94">
        <v>54158.866999999998</v>
      </c>
    </row>
    <row r="37" spans="1:15" x14ac:dyDescent="0.25">
      <c r="A37" s="33"/>
    </row>
    <row r="38" spans="1:15" x14ac:dyDescent="0.25">
      <c r="A38" s="2" t="s">
        <v>27</v>
      </c>
      <c r="B38" s="34" t="s">
        <v>88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51" t="s">
        <v>89</v>
      </c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3"/>
      <c r="O40" s="36"/>
    </row>
    <row r="41" spans="1:15" x14ac:dyDescent="0.25">
      <c r="A41" s="36"/>
      <c r="B41" s="39"/>
      <c r="C41" s="256" t="s">
        <v>28</v>
      </c>
      <c r="D41" s="257"/>
      <c r="E41" s="258"/>
      <c r="F41" s="256" t="s">
        <v>29</v>
      </c>
      <c r="G41" s="257"/>
      <c r="H41" s="258"/>
      <c r="I41" s="257" t="s">
        <v>30</v>
      </c>
      <c r="J41" s="257"/>
      <c r="K41" s="257"/>
      <c r="L41" s="256" t="s">
        <v>31</v>
      </c>
      <c r="M41" s="257"/>
      <c r="N41" s="258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201" t="s">
        <v>7</v>
      </c>
      <c r="F42" s="199" t="s">
        <v>20</v>
      </c>
      <c r="G42" s="200" t="s">
        <v>4</v>
      </c>
      <c r="H42" s="201" t="s">
        <v>7</v>
      </c>
      <c r="I42" s="199" t="s">
        <v>20</v>
      </c>
      <c r="J42" s="200" t="s">
        <v>4</v>
      </c>
      <c r="K42" s="201" t="s">
        <v>7</v>
      </c>
      <c r="L42" s="199" t="s">
        <v>20</v>
      </c>
      <c r="M42" s="200" t="s">
        <v>4</v>
      </c>
      <c r="N42" s="201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52668.967000000004</v>
      </c>
      <c r="E43" s="123">
        <f>STDEV(D29:F29)</f>
        <v>1223.3362227012683</v>
      </c>
      <c r="F43" s="176">
        <f t="shared" ref="F43:F50" si="6">G14</f>
        <v>25</v>
      </c>
      <c r="G43" s="122">
        <f t="shared" ref="G43:G50" si="7">AVERAGE(G29:I29)</f>
        <v>77819.78866666666</v>
      </c>
      <c r="H43" s="123">
        <f t="shared" ref="H43:H50" si="8">STDEV(G29:I29)</f>
        <v>966.23259301595238</v>
      </c>
      <c r="I43" s="176">
        <f t="shared" ref="I43:I50" si="9">J14</f>
        <v>33</v>
      </c>
      <c r="J43" s="122">
        <f t="shared" ref="J43:J50" si="10">AVERAGE(J29:L29)</f>
        <v>53472.906999999999</v>
      </c>
      <c r="K43" s="123">
        <f t="shared" ref="K43:K50" si="11">STDEV(J29:L29)</f>
        <v>2938.7816360813517</v>
      </c>
      <c r="L43" s="176">
        <f t="shared" ref="L43:L50" si="12">M14</f>
        <v>41</v>
      </c>
      <c r="M43" s="122">
        <f t="shared" ref="M43:M50" si="13">AVERAGE(M29:O29)</f>
        <v>54439.227333333336</v>
      </c>
      <c r="N43" s="123">
        <f t="shared" ref="N43:N50" si="14">STDEV(M29:O29)</f>
        <v>1997.571330831852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57238.494333333336</v>
      </c>
      <c r="E44" s="123">
        <f>STDEV(D30:F30)</f>
        <v>1218.1185760250644</v>
      </c>
      <c r="F44" s="204">
        <f t="shared" si="6"/>
        <v>26</v>
      </c>
      <c r="G44" s="122">
        <f t="shared" si="7"/>
        <v>53586.48</v>
      </c>
      <c r="H44" s="123">
        <f t="shared" si="8"/>
        <v>85.549618169806891</v>
      </c>
      <c r="I44" s="204">
        <f t="shared" si="9"/>
        <v>34</v>
      </c>
      <c r="J44" s="122">
        <f t="shared" si="10"/>
        <v>55166.210666666659</v>
      </c>
      <c r="K44" s="123">
        <f t="shared" si="11"/>
        <v>3442.6744228813336</v>
      </c>
      <c r="L44" s="204">
        <f t="shared" si="12"/>
        <v>42</v>
      </c>
      <c r="M44" s="122">
        <f t="shared" si="13"/>
        <v>55147.990333333328</v>
      </c>
      <c r="N44" s="123">
        <f t="shared" si="14"/>
        <v>1987.5516229261368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64564.786</v>
      </c>
      <c r="E45" s="123">
        <f>STDEV(D31:F31)</f>
        <v>1592.7006558220514</v>
      </c>
      <c r="F45" s="204">
        <f t="shared" si="6"/>
        <v>27</v>
      </c>
      <c r="G45" s="122">
        <f t="shared" si="7"/>
        <v>53329.920333333335</v>
      </c>
      <c r="H45" s="123">
        <f t="shared" si="8"/>
        <v>261.27254505656458</v>
      </c>
      <c r="I45" s="204">
        <f t="shared" si="9"/>
        <v>35</v>
      </c>
      <c r="J45" s="122">
        <f t="shared" si="10"/>
        <v>55299.85766666667</v>
      </c>
      <c r="K45" s="123">
        <f t="shared" si="11"/>
        <v>3199.7493378015315</v>
      </c>
      <c r="L45" s="204">
        <f t="shared" si="12"/>
        <v>43</v>
      </c>
      <c r="M45" s="122">
        <f t="shared" si="13"/>
        <v>55960.481333333337</v>
      </c>
      <c r="N45" s="123">
        <f t="shared" si="14"/>
        <v>1806.609569812287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72244.757666666657</v>
      </c>
      <c r="E46" s="123">
        <f>STDEV(D32:F32)</f>
        <v>1352.5113037606463</v>
      </c>
      <c r="F46" s="204">
        <f t="shared" si="6"/>
        <v>28</v>
      </c>
      <c r="G46" s="122">
        <f t="shared" si="7"/>
        <v>59745.293666666665</v>
      </c>
      <c r="H46" s="123">
        <f t="shared" si="8"/>
        <v>1175.1386296336868</v>
      </c>
      <c r="I46" s="204">
        <f t="shared" si="9"/>
        <v>36</v>
      </c>
      <c r="J46" s="122">
        <f t="shared" si="10"/>
        <v>54092.812000000005</v>
      </c>
      <c r="K46" s="123">
        <f t="shared" si="11"/>
        <v>3335.4413807400365</v>
      </c>
      <c r="L46" s="204">
        <f t="shared" si="12"/>
        <v>44</v>
      </c>
      <c r="M46" s="122">
        <f t="shared" si="13"/>
        <v>56316.043666666665</v>
      </c>
      <c r="N46" s="123">
        <f t="shared" si="14"/>
        <v>3405.9384174947027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80506.267666666667</v>
      </c>
      <c r="E47" s="123">
        <f>STDEV(D33:F33)</f>
        <v>2905.4885710679314</v>
      </c>
      <c r="F47" s="204">
        <f t="shared" si="6"/>
        <v>29</v>
      </c>
      <c r="G47" s="122">
        <f t="shared" si="7"/>
        <v>58941.92533333334</v>
      </c>
      <c r="H47" s="123">
        <f t="shared" si="8"/>
        <v>1303.2973508084522</v>
      </c>
      <c r="I47" s="204">
        <f t="shared" si="9"/>
        <v>37</v>
      </c>
      <c r="J47" s="122">
        <f t="shared" si="10"/>
        <v>56610.35766666667</v>
      </c>
      <c r="K47" s="123">
        <f t="shared" si="11"/>
        <v>1878.6006440460767</v>
      </c>
      <c r="L47" s="204">
        <f t="shared" si="12"/>
        <v>45</v>
      </c>
      <c r="M47" s="122">
        <f t="shared" si="13"/>
        <v>55283.016666666663</v>
      </c>
      <c r="N47" s="123">
        <f t="shared" si="14"/>
        <v>914.11813172277448</v>
      </c>
      <c r="O47" s="36"/>
    </row>
    <row r="48" spans="1:15" x14ac:dyDescent="0.25">
      <c r="A48" s="36"/>
      <c r="B48" s="16"/>
      <c r="C48" s="125"/>
      <c r="D48" s="122"/>
      <c r="E48" s="123"/>
      <c r="F48" s="204">
        <f t="shared" si="6"/>
        <v>30</v>
      </c>
      <c r="G48" s="122">
        <f t="shared" si="7"/>
        <v>52400.132666666672</v>
      </c>
      <c r="H48" s="123">
        <f t="shared" si="8"/>
        <v>253.93712083177957</v>
      </c>
      <c r="I48" s="204">
        <f t="shared" si="9"/>
        <v>38</v>
      </c>
      <c r="J48" s="122">
        <f t="shared" si="10"/>
        <v>53472.480333333333</v>
      </c>
      <c r="K48" s="123">
        <f t="shared" si="11"/>
        <v>3205.2100473501482</v>
      </c>
      <c r="L48" s="204">
        <f t="shared" si="12"/>
        <v>46</v>
      </c>
      <c r="M48" s="122">
        <f t="shared" si="13"/>
        <v>58252.473666666658</v>
      </c>
      <c r="N48" s="123">
        <f t="shared" si="14"/>
        <v>1829.2403420683499</v>
      </c>
      <c r="O48" s="36"/>
    </row>
    <row r="49" spans="1:15" x14ac:dyDescent="0.25">
      <c r="A49" s="36"/>
      <c r="B49" s="16"/>
      <c r="C49" s="125"/>
      <c r="D49" s="122"/>
      <c r="E49" s="123"/>
      <c r="F49" s="204">
        <f t="shared" si="6"/>
        <v>31</v>
      </c>
      <c r="G49" s="122">
        <f t="shared" si="7"/>
        <v>52278.505999999994</v>
      </c>
      <c r="H49" s="123">
        <f t="shared" si="8"/>
        <v>395.34263590460523</v>
      </c>
      <c r="I49" s="204">
        <f t="shared" si="9"/>
        <v>39</v>
      </c>
      <c r="J49" s="122">
        <f t="shared" si="10"/>
        <v>53259.097333333331</v>
      </c>
      <c r="K49" s="123">
        <f t="shared" si="11"/>
        <v>2042.7088374783948</v>
      </c>
      <c r="L49" s="204">
        <f t="shared" si="12"/>
        <v>47</v>
      </c>
      <c r="M49" s="122">
        <f t="shared" si="13"/>
        <v>52649.508666666668</v>
      </c>
      <c r="N49" s="123">
        <f t="shared" si="14"/>
        <v>1049.661473551515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32</v>
      </c>
      <c r="G50" s="127">
        <f t="shared" si="7"/>
        <v>59122.361333333334</v>
      </c>
      <c r="H50" s="128">
        <f t="shared" si="8"/>
        <v>2056.6396239449296</v>
      </c>
      <c r="I50" s="129">
        <f t="shared" si="9"/>
        <v>40</v>
      </c>
      <c r="J50" s="127">
        <f t="shared" si="10"/>
        <v>58149.829999999994</v>
      </c>
      <c r="K50" s="128">
        <f t="shared" si="11"/>
        <v>2208.3961693745068</v>
      </c>
      <c r="L50" s="129">
        <f t="shared" si="12"/>
        <v>48</v>
      </c>
      <c r="M50" s="127">
        <f t="shared" si="13"/>
        <v>52382.87466666667</v>
      </c>
      <c r="N50" s="128">
        <f t="shared" si="14"/>
        <v>1539.529134540926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55" t="s">
        <v>92</v>
      </c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</row>
    <row r="53" spans="1:15" x14ac:dyDescent="0.25">
      <c r="B53" s="10" t="s">
        <v>128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</row>
    <row r="55" spans="1:15" x14ac:dyDescent="0.25">
      <c r="B55" s="16"/>
      <c r="C55" s="134" t="s">
        <v>127</v>
      </c>
      <c r="D55" s="259" t="s">
        <v>126</v>
      </c>
      <c r="E55" s="259"/>
      <c r="F55" s="134" t="s">
        <v>20</v>
      </c>
      <c r="G55" s="135" t="s">
        <v>126</v>
      </c>
      <c r="H55" s="136"/>
      <c r="I55" s="205" t="s">
        <v>20</v>
      </c>
      <c r="J55" s="135" t="s">
        <v>126</v>
      </c>
      <c r="K55" s="205"/>
      <c r="L55" s="134" t="s">
        <v>20</v>
      </c>
      <c r="M55" s="135" t="s">
        <v>126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6">
        <f>F43</f>
        <v>25</v>
      </c>
      <c r="G56" s="122">
        <f>(G43-$D$43)</f>
        <v>25150.821666666656</v>
      </c>
      <c r="H56" s="131"/>
      <c r="I56" s="176">
        <f>I43</f>
        <v>33</v>
      </c>
      <c r="J56" s="122">
        <f>(J43-$D$43)</f>
        <v>803.93999999999505</v>
      </c>
      <c r="K56" s="130"/>
      <c r="L56" s="176">
        <f>L43</f>
        <v>41</v>
      </c>
      <c r="M56" s="122">
        <f>(M43-$D$43)</f>
        <v>1770.2603333333318</v>
      </c>
      <c r="N56" s="131"/>
    </row>
    <row r="57" spans="1:15" x14ac:dyDescent="0.25">
      <c r="B57" s="16"/>
      <c r="C57" s="121">
        <v>100</v>
      </c>
      <c r="D57" s="122">
        <f>(D44-$D$43)</f>
        <v>4569.5273333333316</v>
      </c>
      <c r="E57" s="130"/>
      <c r="F57" s="204">
        <f t="shared" ref="F57:F63" si="15">F44</f>
        <v>26</v>
      </c>
      <c r="G57" s="122">
        <f t="shared" ref="G57:G63" si="16">(G44-$D$43)</f>
        <v>917.51299999999901</v>
      </c>
      <c r="H57" s="131"/>
      <c r="I57" s="204">
        <f t="shared" ref="I57:I63" si="17">I44</f>
        <v>34</v>
      </c>
      <c r="J57" s="122">
        <f t="shared" ref="J57:J63" si="18">(J44-$D$43)</f>
        <v>2497.2436666666545</v>
      </c>
      <c r="K57" s="130"/>
      <c r="L57" s="204">
        <f t="shared" ref="L57:L63" si="19">L44</f>
        <v>42</v>
      </c>
      <c r="M57" s="122">
        <f t="shared" ref="M57:M63" si="20">(M44-$D$43)</f>
        <v>2479.0233333333235</v>
      </c>
      <c r="N57" s="131"/>
    </row>
    <row r="58" spans="1:15" x14ac:dyDescent="0.25">
      <c r="B58" s="16"/>
      <c r="C58" s="121">
        <v>200</v>
      </c>
      <c r="D58" s="122">
        <f>(D45-$D$43)</f>
        <v>11895.818999999996</v>
      </c>
      <c r="E58" s="130"/>
      <c r="F58" s="204">
        <f t="shared" si="15"/>
        <v>27</v>
      </c>
      <c r="G58" s="122">
        <f t="shared" si="16"/>
        <v>660.9533333333311</v>
      </c>
      <c r="H58" s="131"/>
      <c r="I58" s="204">
        <f t="shared" si="17"/>
        <v>35</v>
      </c>
      <c r="J58" s="122">
        <f t="shared" si="18"/>
        <v>2630.8906666666662</v>
      </c>
      <c r="K58" s="130"/>
      <c r="L58" s="204">
        <f t="shared" si="19"/>
        <v>43</v>
      </c>
      <c r="M58" s="122">
        <f t="shared" si="20"/>
        <v>3291.5143333333326</v>
      </c>
      <c r="N58" s="131"/>
    </row>
    <row r="59" spans="1:15" x14ac:dyDescent="0.25">
      <c r="B59" s="16"/>
      <c r="C59" s="121">
        <v>300</v>
      </c>
      <c r="D59" s="122">
        <f>(D46-$D$43)</f>
        <v>19575.790666666653</v>
      </c>
      <c r="E59" s="130"/>
      <c r="F59" s="204">
        <f t="shared" si="15"/>
        <v>28</v>
      </c>
      <c r="G59" s="122">
        <f t="shared" si="16"/>
        <v>7076.3266666666605</v>
      </c>
      <c r="H59" s="131"/>
      <c r="I59" s="204">
        <f t="shared" si="17"/>
        <v>36</v>
      </c>
      <c r="J59" s="122">
        <f t="shared" si="18"/>
        <v>1423.8450000000012</v>
      </c>
      <c r="K59" s="130"/>
      <c r="L59" s="204">
        <f t="shared" si="19"/>
        <v>44</v>
      </c>
      <c r="M59" s="122">
        <f t="shared" si="20"/>
        <v>3647.0766666666605</v>
      </c>
      <c r="N59" s="131"/>
    </row>
    <row r="60" spans="1:15" x14ac:dyDescent="0.25">
      <c r="A60" s="6"/>
      <c r="B60" s="16"/>
      <c r="C60" s="121">
        <v>400</v>
      </c>
      <c r="D60" s="122">
        <f>(D47-$D$43)</f>
        <v>27837.300666666662</v>
      </c>
      <c r="E60" s="130"/>
      <c r="F60" s="204">
        <f t="shared" si="15"/>
        <v>29</v>
      </c>
      <c r="G60" s="122">
        <f t="shared" si="16"/>
        <v>6272.9583333333358</v>
      </c>
      <c r="H60" s="131"/>
      <c r="I60" s="204">
        <f t="shared" si="17"/>
        <v>37</v>
      </c>
      <c r="J60" s="122">
        <f t="shared" si="18"/>
        <v>3941.3906666666662</v>
      </c>
      <c r="K60" s="130"/>
      <c r="L60" s="204">
        <f t="shared" si="19"/>
        <v>45</v>
      </c>
      <c r="M60" s="122">
        <f t="shared" si="20"/>
        <v>2614.0496666666586</v>
      </c>
      <c r="N60" s="131"/>
    </row>
    <row r="61" spans="1:15" x14ac:dyDescent="0.25">
      <c r="A61" s="6"/>
      <c r="B61" s="16"/>
      <c r="C61" s="125"/>
      <c r="D61" s="130"/>
      <c r="E61" s="130"/>
      <c r="F61" s="204">
        <f t="shared" si="15"/>
        <v>30</v>
      </c>
      <c r="G61" s="122">
        <f t="shared" si="16"/>
        <v>-268.83433333333232</v>
      </c>
      <c r="H61" s="131"/>
      <c r="I61" s="204">
        <f t="shared" si="17"/>
        <v>38</v>
      </c>
      <c r="J61" s="122">
        <f t="shared" si="18"/>
        <v>803.51333333332877</v>
      </c>
      <c r="K61" s="130"/>
      <c r="L61" s="204">
        <f t="shared" si="19"/>
        <v>46</v>
      </c>
      <c r="M61" s="122">
        <f t="shared" si="20"/>
        <v>5583.5066666666535</v>
      </c>
      <c r="N61" s="131"/>
    </row>
    <row r="62" spans="1:15" x14ac:dyDescent="0.25">
      <c r="A62" s="6"/>
      <c r="B62" s="16"/>
      <c r="C62" s="125"/>
      <c r="D62" s="130"/>
      <c r="E62" s="130"/>
      <c r="F62" s="204">
        <f t="shared" si="15"/>
        <v>31</v>
      </c>
      <c r="G62" s="122">
        <f t="shared" si="16"/>
        <v>-390.46100000001024</v>
      </c>
      <c r="H62" s="131"/>
      <c r="I62" s="204">
        <f t="shared" si="17"/>
        <v>39</v>
      </c>
      <c r="J62" s="122">
        <f t="shared" si="18"/>
        <v>590.13033333332714</v>
      </c>
      <c r="K62" s="130"/>
      <c r="L62" s="204">
        <f t="shared" si="19"/>
        <v>47</v>
      </c>
      <c r="M62" s="122">
        <f t="shared" si="20"/>
        <v>-19.458333333335759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32</v>
      </c>
      <c r="G63" s="127">
        <f t="shared" si="16"/>
        <v>6453.39433333333</v>
      </c>
      <c r="H63" s="133"/>
      <c r="I63" s="129">
        <f t="shared" si="17"/>
        <v>40</v>
      </c>
      <c r="J63" s="127">
        <f t="shared" si="18"/>
        <v>5480.8629999999903</v>
      </c>
      <c r="K63" s="132"/>
      <c r="L63" s="129">
        <f t="shared" si="19"/>
        <v>48</v>
      </c>
      <c r="M63" s="127">
        <f t="shared" si="20"/>
        <v>-286.09233333333395</v>
      </c>
      <c r="N63" s="133"/>
    </row>
    <row r="64" spans="1:15" x14ac:dyDescent="0.25">
      <c r="A64" s="95"/>
    </row>
    <row r="65" spans="1:16" x14ac:dyDescent="0.25">
      <c r="A65" s="96" t="s">
        <v>56</v>
      </c>
      <c r="B65" s="254" t="s">
        <v>47</v>
      </c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7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8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8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9"/>
      <c r="I70" s="36"/>
      <c r="J70" s="16"/>
      <c r="K70" s="39" t="s">
        <v>63</v>
      </c>
      <c r="L70" s="100">
        <v>70.680999999999997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9"/>
      <c r="I71" s="36"/>
      <c r="J71" s="16"/>
      <c r="K71" s="39" t="s">
        <v>64</v>
      </c>
      <c r="L71" s="100">
        <v>-1360.5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9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8"/>
      <c r="I73" s="16"/>
      <c r="J73" s="98" t="s">
        <v>125</v>
      </c>
      <c r="K73" s="2" t="s">
        <v>112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8"/>
      <c r="I74" s="16"/>
      <c r="K74" s="98" t="s">
        <v>110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8"/>
      <c r="I75" s="16"/>
      <c r="K75" s="98" t="s">
        <v>111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8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8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8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8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8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8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80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202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202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42" t="s">
        <v>38</v>
      </c>
      <c r="C87" s="242"/>
      <c r="D87" s="242"/>
      <c r="E87" s="242"/>
      <c r="F87" s="242"/>
      <c r="G87" s="242"/>
      <c r="H87" s="242"/>
      <c r="I87" s="242"/>
      <c r="J87" s="242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197"/>
      <c r="E88" s="224" t="s">
        <v>119</v>
      </c>
      <c r="F88" s="214" t="s">
        <v>143</v>
      </c>
      <c r="G88" s="109" t="s">
        <v>11</v>
      </c>
      <c r="J88" s="164"/>
      <c r="L88" s="197"/>
      <c r="N88" s="197"/>
      <c r="O88" s="108"/>
    </row>
    <row r="89" spans="1:16" x14ac:dyDescent="0.25">
      <c r="A89" s="108"/>
      <c r="B89" s="110">
        <v>0</v>
      </c>
      <c r="C89" s="48">
        <f>(D56-$L$71)/$L$70</f>
        <v>19.248454322943932</v>
      </c>
      <c r="D89" s="111"/>
      <c r="E89" s="95">
        <f>Data!E33</f>
        <v>7077</v>
      </c>
      <c r="F89" s="172">
        <v>25</v>
      </c>
      <c r="G89" s="48">
        <f>(G56-$L$71)/$L$70</f>
        <v>375.08413387850561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83.898463990794298</v>
      </c>
      <c r="D90" s="111"/>
      <c r="E90" s="95">
        <f>Data!E34</f>
        <v>7078</v>
      </c>
      <c r="F90" s="172">
        <v>26</v>
      </c>
      <c r="G90" s="48">
        <f t="shared" ref="G90:G95" si="21">(G57-$L$71)/$L$70</f>
        <v>32.229495904132641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187.55137872978588</v>
      </c>
      <c r="D91" s="111"/>
      <c r="E91" s="95">
        <f>Data!E35</f>
        <v>7083</v>
      </c>
      <c r="F91" s="172">
        <v>27</v>
      </c>
      <c r="G91" s="48">
        <f t="shared" si="21"/>
        <v>28.599670821484292</v>
      </c>
      <c r="J91" s="20"/>
      <c r="K91" s="190"/>
      <c r="N91" s="111"/>
      <c r="O91" s="108"/>
    </row>
    <row r="92" spans="1:16" x14ac:dyDescent="0.25">
      <c r="A92" s="108"/>
      <c r="B92" s="110">
        <v>300</v>
      </c>
      <c r="C92" s="48">
        <f>(D59-$L$71)/$L$70</f>
        <v>296.20818418905583</v>
      </c>
      <c r="D92" s="111"/>
      <c r="E92" s="95">
        <f>Data!E36</f>
        <v>7084</v>
      </c>
      <c r="F92" s="172">
        <v>28</v>
      </c>
      <c r="G92" s="48">
        <f t="shared" si="21"/>
        <v>119.36484580957628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413.0926368708233</v>
      </c>
      <c r="D93" s="111"/>
      <c r="E93" s="95">
        <f>Data!E37</f>
        <v>7092</v>
      </c>
      <c r="F93" s="172">
        <v>29</v>
      </c>
      <c r="G93" s="48">
        <f t="shared" si="21"/>
        <v>107.99873138938804</v>
      </c>
      <c r="J93" s="20"/>
      <c r="K93" s="190"/>
      <c r="N93" s="111"/>
      <c r="O93" s="108"/>
    </row>
    <row r="94" spans="1:16" x14ac:dyDescent="0.25">
      <c r="A94" s="95"/>
      <c r="B94" s="115"/>
      <c r="C94" s="66"/>
      <c r="D94" s="111"/>
      <c r="E94" s="95">
        <f>Data!E38</f>
        <v>7093</v>
      </c>
      <c r="F94" s="172">
        <v>30</v>
      </c>
      <c r="G94" s="48">
        <f t="shared" si="21"/>
        <v>15.444966351164638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E95" s="95">
        <f>Data!E39</f>
        <v>7361</v>
      </c>
      <c r="F95" s="172">
        <v>31</v>
      </c>
      <c r="G95" s="48">
        <f t="shared" si="21"/>
        <v>13.724183302443228</v>
      </c>
      <c r="J95" s="20"/>
      <c r="K95" s="190"/>
      <c r="N95" s="111"/>
      <c r="O95" s="108"/>
      <c r="P95" s="89"/>
    </row>
    <row r="96" spans="1:16" x14ac:dyDescent="0.25">
      <c r="A96" s="95"/>
      <c r="B96" s="115"/>
      <c r="C96" s="66"/>
      <c r="D96" s="111"/>
      <c r="E96" s="95">
        <f>Data!E40</f>
        <v>7363</v>
      </c>
      <c r="F96" s="172">
        <v>32</v>
      </c>
      <c r="G96" s="48">
        <f>(G63-$L$71)/$L$70</f>
        <v>110.55155322269535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E97" s="95">
        <f>Data!E41</f>
        <v>7364</v>
      </c>
      <c r="F97" s="172">
        <v>33</v>
      </c>
      <c r="G97" s="48">
        <f>(J56-$L$71)/$L$70</f>
        <v>30.622656725286785</v>
      </c>
      <c r="J97" s="20"/>
      <c r="K97" s="190"/>
      <c r="P97" s="89"/>
    </row>
    <row r="98" spans="1:16" x14ac:dyDescent="0.25">
      <c r="A98" s="95"/>
      <c r="B98" s="34"/>
      <c r="C98" s="34"/>
      <c r="D98" s="34"/>
      <c r="E98" s="95">
        <f>Data!E42</f>
        <v>7367</v>
      </c>
      <c r="F98" s="172">
        <v>34</v>
      </c>
      <c r="G98" s="48">
        <f>(J57-$L$71)/$L$70</f>
        <v>54.57964186509323</v>
      </c>
      <c r="J98" s="20"/>
      <c r="P98" s="89"/>
    </row>
    <row r="99" spans="1:16" x14ac:dyDescent="0.25">
      <c r="A99" s="95"/>
      <c r="B99" s="34"/>
      <c r="C99" s="34"/>
      <c r="D99" s="34"/>
      <c r="E99" s="95">
        <f>Data!E43</f>
        <v>7368</v>
      </c>
      <c r="F99" s="172">
        <v>35</v>
      </c>
      <c r="G99" s="48">
        <f t="shared" ref="G99:G104" si="22">(J58-$L$71)/$L$70</f>
        <v>56.470489476191148</v>
      </c>
      <c r="J99" s="20"/>
      <c r="K99" s="190"/>
      <c r="P99" s="89"/>
    </row>
    <row r="100" spans="1:16" x14ac:dyDescent="0.25">
      <c r="E100" s="95">
        <f>Data!E44</f>
        <v>7377</v>
      </c>
      <c r="F100" s="172">
        <v>36</v>
      </c>
      <c r="G100" s="48">
        <f t="shared" si="22"/>
        <v>39.393118376932996</v>
      </c>
      <c r="J100" s="20"/>
    </row>
    <row r="101" spans="1:16" x14ac:dyDescent="0.25">
      <c r="E101" s="95">
        <f>Data!E45</f>
        <v>7380</v>
      </c>
      <c r="F101" s="172">
        <v>37</v>
      </c>
      <c r="G101" s="48">
        <f t="shared" si="22"/>
        <v>75.01154011214706</v>
      </c>
      <c r="J101" s="20"/>
      <c r="K101" s="190"/>
    </row>
    <row r="102" spans="1:16" x14ac:dyDescent="0.25">
      <c r="E102" s="95">
        <f>Data!E46</f>
        <v>7389</v>
      </c>
      <c r="F102" s="172">
        <v>38</v>
      </c>
      <c r="G102" s="48">
        <f t="shared" si="22"/>
        <v>30.61662021382449</v>
      </c>
      <c r="J102" s="20"/>
    </row>
    <row r="103" spans="1:16" x14ac:dyDescent="0.25">
      <c r="E103" s="95">
        <f>Data!E47</f>
        <v>7405</v>
      </c>
      <c r="F103" s="172">
        <v>39</v>
      </c>
      <c r="G103" s="48">
        <f t="shared" si="22"/>
        <v>27.597661795013188</v>
      </c>
      <c r="J103" s="20"/>
      <c r="K103" s="190"/>
    </row>
    <row r="104" spans="1:16" x14ac:dyDescent="0.25">
      <c r="E104" s="95">
        <f>Data!E48</f>
        <v>7414</v>
      </c>
      <c r="F104" s="172">
        <v>40</v>
      </c>
      <c r="G104" s="48">
        <f t="shared" si="22"/>
        <v>96.792108204467823</v>
      </c>
      <c r="J104" s="20"/>
    </row>
    <row r="105" spans="1:16" x14ac:dyDescent="0.25">
      <c r="E105" s="95">
        <f>Data!E49</f>
        <v>7416</v>
      </c>
      <c r="F105" s="172">
        <v>41</v>
      </c>
      <c r="G105" s="48">
        <f>(M56-$L$71)/$L$70</f>
        <v>44.294228057516612</v>
      </c>
      <c r="J105" s="191"/>
      <c r="K105" s="190"/>
    </row>
    <row r="106" spans="1:16" x14ac:dyDescent="0.25">
      <c r="E106" s="95">
        <f>Data!E50</f>
        <v>7419</v>
      </c>
      <c r="F106" s="172">
        <v>42</v>
      </c>
      <c r="G106" s="48">
        <f t="shared" ref="G106:G112" si="23">(M57-$L$71)/$L$70</f>
        <v>54.321859245530248</v>
      </c>
      <c r="K106" s="190"/>
    </row>
    <row r="107" spans="1:16" x14ac:dyDescent="0.25">
      <c r="E107" s="95">
        <f>Data!E51</f>
        <v>7421</v>
      </c>
      <c r="F107" s="172">
        <v>43</v>
      </c>
      <c r="G107" s="48">
        <f t="shared" si="23"/>
        <v>65.817041826421985</v>
      </c>
      <c r="K107" s="190"/>
    </row>
    <row r="108" spans="1:16" x14ac:dyDescent="0.25">
      <c r="E108" s="95">
        <f>Data!E52</f>
        <v>7424</v>
      </c>
      <c r="F108" s="172">
        <v>44</v>
      </c>
      <c r="G108" s="48">
        <f t="shared" si="23"/>
        <v>70.847563937503153</v>
      </c>
      <c r="J108" s="20"/>
      <c r="K108" s="190"/>
    </row>
    <row r="109" spans="1:16" x14ac:dyDescent="0.25">
      <c r="E109" s="95">
        <f>Data!E53</f>
        <v>7436</v>
      </c>
      <c r="F109" s="172">
        <v>45</v>
      </c>
      <c r="G109" s="48">
        <f t="shared" si="23"/>
        <v>56.232221766339734</v>
      </c>
      <c r="J109" s="20"/>
    </row>
    <row r="110" spans="1:16" x14ac:dyDescent="0.25">
      <c r="E110" s="95" t="str">
        <f>Data!E54</f>
        <v>Traditional Malt Check</v>
      </c>
      <c r="F110" s="172">
        <v>46</v>
      </c>
      <c r="G110" s="48">
        <f t="shared" si="23"/>
        <v>98.244318369387159</v>
      </c>
      <c r="J110" s="20"/>
      <c r="K110" s="190"/>
    </row>
    <row r="111" spans="1:16" x14ac:dyDescent="0.25">
      <c r="E111" s="95">
        <f>Data!E55</f>
        <v>0</v>
      </c>
      <c r="F111" s="172">
        <v>47</v>
      </c>
      <c r="G111" s="48">
        <f t="shared" si="23"/>
        <v>18.973156388091063</v>
      </c>
      <c r="J111" s="20"/>
    </row>
    <row r="112" spans="1:16" x14ac:dyDescent="0.25">
      <c r="E112" s="95">
        <f>Data!E56</f>
        <v>0</v>
      </c>
      <c r="F112" s="172">
        <v>48</v>
      </c>
      <c r="G112" s="48">
        <f t="shared" si="23"/>
        <v>15.20079889456383</v>
      </c>
      <c r="J112" s="20"/>
      <c r="K112" s="190"/>
    </row>
    <row r="114" spans="1:3" x14ac:dyDescent="0.25">
      <c r="A114" s="2" t="s">
        <v>100</v>
      </c>
      <c r="B114" s="2" t="s">
        <v>103</v>
      </c>
    </row>
    <row r="115" spans="1:3" x14ac:dyDescent="0.25">
      <c r="A115" s="2"/>
      <c r="C115" s="3" t="s">
        <v>97</v>
      </c>
    </row>
    <row r="116" spans="1:3" x14ac:dyDescent="0.25">
      <c r="A116" s="2"/>
      <c r="C116" s="3" t="s">
        <v>114</v>
      </c>
    </row>
    <row r="117" spans="1:3" x14ac:dyDescent="0.25">
      <c r="A117" s="2"/>
      <c r="C117" s="3" t="s">
        <v>101</v>
      </c>
    </row>
    <row r="118" spans="1:3" x14ac:dyDescent="0.25">
      <c r="A118" s="2"/>
      <c r="C118" s="3" t="s">
        <v>115</v>
      </c>
    </row>
  </sheetData>
  <mergeCells count="14">
    <mergeCell ref="C40:N40"/>
    <mergeCell ref="D13:F13"/>
    <mergeCell ref="G13:I13"/>
    <mergeCell ref="J13:L13"/>
    <mergeCell ref="M13:O13"/>
    <mergeCell ref="D27:O27"/>
    <mergeCell ref="B65:N65"/>
    <mergeCell ref="B87:J87"/>
    <mergeCell ref="C41:E41"/>
    <mergeCell ref="F41:H41"/>
    <mergeCell ref="I41:K41"/>
    <mergeCell ref="L41:N41"/>
    <mergeCell ref="B52:N52"/>
    <mergeCell ref="D55:E5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topLeftCell="A73" zoomScaleNormal="100" workbookViewId="0">
      <selection activeCell="M32" sqref="M32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109</v>
      </c>
      <c r="J1" s="2" t="s">
        <v>68</v>
      </c>
    </row>
    <row r="2" spans="1:25" ht="18" x14ac:dyDescent="0.35">
      <c r="A2" s="2" t="s">
        <v>51</v>
      </c>
      <c r="J2" s="2" t="s">
        <v>131</v>
      </c>
    </row>
    <row r="3" spans="1:25" x14ac:dyDescent="0.25">
      <c r="A3" s="2"/>
      <c r="J3" s="2" t="s">
        <v>132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217">
        <v>44608</v>
      </c>
      <c r="C5" s="6"/>
      <c r="J5" s="2" t="s">
        <v>133</v>
      </c>
    </row>
    <row r="6" spans="1:25" x14ac:dyDescent="0.25">
      <c r="A6" s="2" t="s">
        <v>5</v>
      </c>
      <c r="B6" s="233" t="s">
        <v>207</v>
      </c>
      <c r="C6" s="218" t="s">
        <v>151</v>
      </c>
      <c r="J6" s="2" t="s">
        <v>83</v>
      </c>
    </row>
    <row r="7" spans="1:25" ht="17.25" x14ac:dyDescent="0.25">
      <c r="A7" s="2" t="s">
        <v>53</v>
      </c>
      <c r="B7" s="2" t="s">
        <v>134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60" t="s">
        <v>43</v>
      </c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40"/>
      <c r="D12" s="250" t="s">
        <v>39</v>
      </c>
      <c r="E12" s="243"/>
      <c r="F12" s="243"/>
      <c r="G12" s="243" t="s">
        <v>20</v>
      </c>
      <c r="H12" s="243"/>
      <c r="I12" s="243"/>
      <c r="J12" s="243" t="s">
        <v>20</v>
      </c>
      <c r="K12" s="243"/>
      <c r="L12" s="243"/>
      <c r="M12" s="244" t="s">
        <v>20</v>
      </c>
      <c r="N12" s="245"/>
      <c r="O12" s="246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5">
        <v>9</v>
      </c>
      <c r="K13" s="17">
        <f t="shared" ref="K13:K20" si="2">J13</f>
        <v>9</v>
      </c>
      <c r="L13" s="46">
        <f t="shared" ref="L13:L20" si="3">J13</f>
        <v>9</v>
      </c>
      <c r="M13" s="17">
        <v>17</v>
      </c>
      <c r="N13" s="17">
        <f t="shared" ref="N13:N20" si="4">M13</f>
        <v>17</v>
      </c>
      <c r="O13" s="47">
        <f t="shared" ref="O13:O20" si="5">M13</f>
        <v>17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</v>
      </c>
      <c r="H14" s="31">
        <f t="shared" si="0"/>
        <v>2</v>
      </c>
      <c r="I14" s="31">
        <f t="shared" si="1"/>
        <v>2</v>
      </c>
      <c r="J14" s="55">
        <v>10</v>
      </c>
      <c r="K14" s="31">
        <f t="shared" si="2"/>
        <v>10</v>
      </c>
      <c r="L14" s="56">
        <f t="shared" si="3"/>
        <v>10</v>
      </c>
      <c r="M14" s="31">
        <v>18</v>
      </c>
      <c r="N14" s="31">
        <f t="shared" si="4"/>
        <v>18</v>
      </c>
      <c r="O14" s="57">
        <f t="shared" si="5"/>
        <v>18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3</v>
      </c>
      <c r="H15" s="15">
        <f t="shared" si="0"/>
        <v>3</v>
      </c>
      <c r="I15" s="15">
        <f t="shared" si="1"/>
        <v>3</v>
      </c>
      <c r="J15" s="25">
        <v>11</v>
      </c>
      <c r="K15" s="15">
        <f t="shared" si="2"/>
        <v>11</v>
      </c>
      <c r="L15" s="60">
        <f t="shared" si="3"/>
        <v>11</v>
      </c>
      <c r="M15" s="15">
        <v>19</v>
      </c>
      <c r="N15" s="15">
        <f t="shared" si="4"/>
        <v>19</v>
      </c>
      <c r="O15" s="61">
        <f t="shared" si="5"/>
        <v>19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4</v>
      </c>
      <c r="H16" s="31">
        <f t="shared" si="0"/>
        <v>4</v>
      </c>
      <c r="I16" s="31">
        <f t="shared" si="1"/>
        <v>4</v>
      </c>
      <c r="J16" s="55">
        <v>12</v>
      </c>
      <c r="K16" s="31">
        <f t="shared" si="2"/>
        <v>12</v>
      </c>
      <c r="L16" s="56">
        <f t="shared" si="3"/>
        <v>12</v>
      </c>
      <c r="M16" s="31">
        <v>20</v>
      </c>
      <c r="N16" s="31">
        <f t="shared" si="4"/>
        <v>20</v>
      </c>
      <c r="O16" s="57">
        <f t="shared" si="5"/>
        <v>20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</v>
      </c>
      <c r="H17" s="15">
        <f t="shared" si="0"/>
        <v>5</v>
      </c>
      <c r="I17" s="15">
        <f t="shared" si="1"/>
        <v>5</v>
      </c>
      <c r="J17" s="25">
        <v>13</v>
      </c>
      <c r="K17" s="15">
        <f t="shared" si="2"/>
        <v>13</v>
      </c>
      <c r="L17" s="60">
        <f t="shared" si="3"/>
        <v>13</v>
      </c>
      <c r="M17" s="15">
        <v>21</v>
      </c>
      <c r="N17" s="15">
        <f t="shared" si="4"/>
        <v>21</v>
      </c>
      <c r="O17" s="61">
        <f t="shared" si="5"/>
        <v>21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6</v>
      </c>
      <c r="H18" s="31">
        <f t="shared" si="0"/>
        <v>6</v>
      </c>
      <c r="I18" s="31">
        <f t="shared" si="1"/>
        <v>6</v>
      </c>
      <c r="J18" s="55">
        <v>14</v>
      </c>
      <c r="K18" s="31">
        <f t="shared" si="2"/>
        <v>14</v>
      </c>
      <c r="L18" s="56">
        <f t="shared" si="3"/>
        <v>14</v>
      </c>
      <c r="M18" s="31">
        <v>22</v>
      </c>
      <c r="N18" s="31">
        <f t="shared" si="4"/>
        <v>22</v>
      </c>
      <c r="O18" s="57">
        <f t="shared" si="5"/>
        <v>22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7</v>
      </c>
      <c r="H19" s="15">
        <f t="shared" si="0"/>
        <v>7</v>
      </c>
      <c r="I19" s="15">
        <f t="shared" si="1"/>
        <v>7</v>
      </c>
      <c r="J19" s="25">
        <v>15</v>
      </c>
      <c r="K19" s="15">
        <f t="shared" si="2"/>
        <v>15</v>
      </c>
      <c r="L19" s="60">
        <f t="shared" si="3"/>
        <v>15</v>
      </c>
      <c r="M19" s="15">
        <v>23</v>
      </c>
      <c r="N19" s="15">
        <f t="shared" si="4"/>
        <v>23</v>
      </c>
      <c r="O19" s="61">
        <f t="shared" si="5"/>
        <v>23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8</v>
      </c>
      <c r="H20" s="19">
        <f t="shared" si="0"/>
        <v>8</v>
      </c>
      <c r="I20" s="19">
        <f t="shared" si="1"/>
        <v>8</v>
      </c>
      <c r="J20" s="72">
        <v>16</v>
      </c>
      <c r="K20" s="19">
        <f t="shared" si="2"/>
        <v>16</v>
      </c>
      <c r="L20" s="73">
        <f t="shared" si="3"/>
        <v>16</v>
      </c>
      <c r="M20" s="19">
        <v>24</v>
      </c>
      <c r="N20" s="19">
        <f t="shared" si="4"/>
        <v>24</v>
      </c>
      <c r="O20" s="74">
        <f t="shared" si="5"/>
        <v>24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47" t="s">
        <v>44</v>
      </c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9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208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21.7</v>
      </c>
      <c r="D27" s="142">
        <v>5.3699999999999998E-2</v>
      </c>
      <c r="E27" s="143">
        <v>5.3800000000000001E-2</v>
      </c>
      <c r="F27" s="143">
        <v>5.3800000000000001E-2</v>
      </c>
      <c r="G27" s="144">
        <v>0.20349999999999999</v>
      </c>
      <c r="H27" s="143">
        <v>0.21540000000000001</v>
      </c>
      <c r="I27" s="29">
        <v>0.4289</v>
      </c>
      <c r="J27" s="143">
        <v>0.2601</v>
      </c>
      <c r="K27" s="143">
        <v>0.28849999999999998</v>
      </c>
      <c r="L27" s="143">
        <v>0.2949</v>
      </c>
      <c r="M27" s="144">
        <v>0.17499999999999999</v>
      </c>
      <c r="N27" s="143">
        <v>0.1875</v>
      </c>
      <c r="O27" s="23">
        <v>0.18579999999999999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0.1211</v>
      </c>
      <c r="E28" s="146">
        <v>0.126</v>
      </c>
      <c r="F28" s="146">
        <v>0.13</v>
      </c>
      <c r="G28" s="147">
        <v>0.22539999999999999</v>
      </c>
      <c r="H28" s="146">
        <v>0.23810000000000001</v>
      </c>
      <c r="I28" s="28">
        <v>0.26129999999999998</v>
      </c>
      <c r="J28" s="146">
        <v>0.23400000000000001</v>
      </c>
      <c r="K28" s="146">
        <v>0.28029999999999999</v>
      </c>
      <c r="L28" s="146">
        <v>0.28770000000000001</v>
      </c>
      <c r="M28" s="147">
        <v>0.26290000000000002</v>
      </c>
      <c r="N28" s="146">
        <v>0.25669999999999998</v>
      </c>
      <c r="O28" s="21">
        <v>0.25850000000000001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0.19589999999999999</v>
      </c>
      <c r="E29" s="149">
        <v>0.20050000000000001</v>
      </c>
      <c r="F29" s="149">
        <v>0.21909999999999999</v>
      </c>
      <c r="G29" s="150">
        <v>0.1807</v>
      </c>
      <c r="H29" s="149">
        <v>0.19</v>
      </c>
      <c r="I29" s="151">
        <v>0.21210000000000001</v>
      </c>
      <c r="J29" s="149">
        <v>0.24529999999999999</v>
      </c>
      <c r="K29" s="149">
        <v>0.254</v>
      </c>
      <c r="L29" s="149">
        <v>0.26340000000000002</v>
      </c>
      <c r="M29" s="150">
        <v>0.2344</v>
      </c>
      <c r="N29" s="149">
        <v>0.2361</v>
      </c>
      <c r="O29" s="152">
        <v>0.2515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0.27489999999999998</v>
      </c>
      <c r="E30" s="146">
        <v>0.2868</v>
      </c>
      <c r="F30" s="146">
        <v>0.29930000000000001</v>
      </c>
      <c r="G30" s="147">
        <v>0.22320000000000001</v>
      </c>
      <c r="H30" s="146">
        <v>0.21790000000000001</v>
      </c>
      <c r="I30" s="28">
        <v>0.2397</v>
      </c>
      <c r="J30" s="146">
        <v>0.19950000000000001</v>
      </c>
      <c r="K30" s="146">
        <v>0.21529999999999999</v>
      </c>
      <c r="L30" s="146">
        <v>0.22059999999999999</v>
      </c>
      <c r="M30" s="147">
        <v>0.26350000000000001</v>
      </c>
      <c r="N30" s="146">
        <v>0.28160000000000002</v>
      </c>
      <c r="O30" s="21">
        <v>0.32719999999999999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0.34989999999999999</v>
      </c>
      <c r="E31" s="149">
        <v>0.3659</v>
      </c>
      <c r="F31" s="149">
        <v>0.38279999999999997</v>
      </c>
      <c r="G31" s="150">
        <v>0.20899999999999999</v>
      </c>
      <c r="H31" s="149">
        <v>0.2225</v>
      </c>
      <c r="I31" s="151">
        <v>0.23219999999999999</v>
      </c>
      <c r="J31" s="149">
        <v>0.30080000000000001</v>
      </c>
      <c r="K31" s="149">
        <v>0.3206</v>
      </c>
      <c r="L31" s="149">
        <v>0.34050000000000002</v>
      </c>
      <c r="M31" s="150">
        <v>0.24199999999999999</v>
      </c>
      <c r="N31" s="149">
        <v>0.26169999999999999</v>
      </c>
      <c r="O31" s="152">
        <v>0.2666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5.28E-2</v>
      </c>
      <c r="E32" s="146">
        <v>5.3400000000000003E-2</v>
      </c>
      <c r="F32" s="146">
        <v>5.33E-2</v>
      </c>
      <c r="G32" s="147">
        <v>0.2737</v>
      </c>
      <c r="H32" s="146">
        <v>0.28970000000000001</v>
      </c>
      <c r="I32" s="28">
        <v>0.32450000000000001</v>
      </c>
      <c r="J32" s="146">
        <v>0.23930000000000001</v>
      </c>
      <c r="K32" s="146">
        <v>0.27150000000000002</v>
      </c>
      <c r="L32" s="146">
        <v>0.27550000000000002</v>
      </c>
      <c r="M32" s="147">
        <v>0.3377</v>
      </c>
      <c r="N32" s="146">
        <v>0.36249999999999999</v>
      </c>
      <c r="O32" s="21">
        <v>0.37190000000000001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5.1900000000000002E-2</v>
      </c>
      <c r="E33" s="149">
        <v>5.21E-2</v>
      </c>
      <c r="F33" s="149">
        <v>5.33E-2</v>
      </c>
      <c r="G33" s="150">
        <v>0.2848</v>
      </c>
      <c r="H33" s="149">
        <v>0.2913</v>
      </c>
      <c r="I33" s="151">
        <v>0.2989</v>
      </c>
      <c r="J33" s="149">
        <v>0.1988</v>
      </c>
      <c r="K33" s="149">
        <v>0.21340000000000001</v>
      </c>
      <c r="L33" s="149">
        <v>0.2273</v>
      </c>
      <c r="M33" s="150">
        <v>0.2248</v>
      </c>
      <c r="N33" s="149">
        <v>0.23330000000000001</v>
      </c>
      <c r="O33" s="152">
        <v>0.23669999999999999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5.2600000000000001E-2</v>
      </c>
      <c r="E34" s="154">
        <v>5.3199999999999997E-2</v>
      </c>
      <c r="F34" s="154">
        <v>5.6300000000000003E-2</v>
      </c>
      <c r="G34" s="155">
        <v>0.21940000000000001</v>
      </c>
      <c r="H34" s="154">
        <v>0.24079999999999999</v>
      </c>
      <c r="I34" s="156">
        <v>0.25629999999999997</v>
      </c>
      <c r="J34" s="154">
        <v>0.17280000000000001</v>
      </c>
      <c r="K34" s="154">
        <v>0.1847</v>
      </c>
      <c r="L34" s="154">
        <v>0.1991</v>
      </c>
      <c r="M34" s="155">
        <v>0.21560000000000001</v>
      </c>
      <c r="N34" s="154">
        <v>0.22470000000000001</v>
      </c>
      <c r="O34" s="157">
        <v>0.2477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54" t="s">
        <v>40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</row>
    <row r="37" spans="1:25" x14ac:dyDescent="0.25">
      <c r="A37" s="2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</row>
    <row r="38" spans="1:25" x14ac:dyDescent="0.25">
      <c r="A38" s="36"/>
      <c r="B38" s="98"/>
      <c r="C38" s="251" t="s">
        <v>28</v>
      </c>
      <c r="D38" s="252"/>
      <c r="E38" s="253"/>
      <c r="F38" s="251" t="s">
        <v>29</v>
      </c>
      <c r="G38" s="252"/>
      <c r="H38" s="253"/>
      <c r="I38" s="251" t="s">
        <v>30</v>
      </c>
      <c r="J38" s="252"/>
      <c r="K38" s="253"/>
      <c r="L38" s="251" t="s">
        <v>31</v>
      </c>
      <c r="M38" s="252"/>
      <c r="N38" s="253"/>
    </row>
    <row r="39" spans="1:25" x14ac:dyDescent="0.25">
      <c r="A39" s="36"/>
      <c r="B39" s="98"/>
      <c r="C39" s="116" t="s">
        <v>3</v>
      </c>
      <c r="D39" s="117" t="s">
        <v>4</v>
      </c>
      <c r="E39" s="118" t="s">
        <v>7</v>
      </c>
      <c r="F39" s="119" t="s">
        <v>20</v>
      </c>
      <c r="G39" s="120" t="s">
        <v>4</v>
      </c>
      <c r="H39" s="118" t="s">
        <v>7</v>
      </c>
      <c r="I39" s="119" t="s">
        <v>20</v>
      </c>
      <c r="J39" s="120" t="s">
        <v>4</v>
      </c>
      <c r="K39" s="118" t="s">
        <v>7</v>
      </c>
      <c r="L39" s="119" t="s">
        <v>20</v>
      </c>
      <c r="M39" s="120" t="s">
        <v>4</v>
      </c>
      <c r="N39" s="118" t="s">
        <v>7</v>
      </c>
    </row>
    <row r="40" spans="1:25" x14ac:dyDescent="0.25">
      <c r="A40" s="36"/>
      <c r="B40" s="16"/>
      <c r="C40" s="121">
        <v>0</v>
      </c>
      <c r="D40" s="138">
        <f>AVERAGE(D27:F27)</f>
        <v>5.3766666666666664E-2</v>
      </c>
      <c r="E40" s="139">
        <f>STDEV(D27:F27)</f>
        <v>5.7735026918964232E-5</v>
      </c>
      <c r="F40" s="124">
        <f t="shared" ref="F40:F47" si="6">G13</f>
        <v>1</v>
      </c>
      <c r="G40" s="138">
        <f t="shared" ref="G40:G47" si="7">AVERAGE(G27:I27)</f>
        <v>0.28260000000000002</v>
      </c>
      <c r="H40" s="139">
        <f t="shared" ref="H40:H47" si="8">STDEV(G27:I27)</f>
        <v>0.12683915010752797</v>
      </c>
      <c r="I40" s="124">
        <f t="shared" ref="I40:I47" si="9">J13</f>
        <v>9</v>
      </c>
      <c r="J40" s="138">
        <f t="shared" ref="J40:J47" si="10">AVERAGE(J27:L27)</f>
        <v>0.28116666666666662</v>
      </c>
      <c r="K40" s="139">
        <f t="shared" ref="K40:K47" si="11">STDEV(J27:L27)</f>
        <v>1.8522778769216385E-2</v>
      </c>
      <c r="L40" s="124">
        <f t="shared" ref="L40:L47" si="12">M13</f>
        <v>17</v>
      </c>
      <c r="M40" s="138">
        <f t="shared" ref="M40:M47" si="13">AVERAGE(M27:O27)</f>
        <v>0.18276666666666666</v>
      </c>
      <c r="N40" s="139">
        <f t="shared" ref="N40:N47" si="14">STDEV(M27:O27)</f>
        <v>6.7796263417192392E-3</v>
      </c>
    </row>
    <row r="41" spans="1:25" x14ac:dyDescent="0.25">
      <c r="A41" s="36"/>
      <c r="B41" s="16"/>
      <c r="C41" s="121">
        <v>75</v>
      </c>
      <c r="D41" s="138">
        <f>AVERAGE(D28:F28)</f>
        <v>0.12570000000000001</v>
      </c>
      <c r="E41" s="139">
        <f>STDEV(D28:F28)</f>
        <v>4.4575778176045361E-3</v>
      </c>
      <c r="F41" s="124">
        <f t="shared" si="6"/>
        <v>2</v>
      </c>
      <c r="G41" s="138">
        <f t="shared" si="7"/>
        <v>0.24160000000000001</v>
      </c>
      <c r="H41" s="139">
        <f t="shared" si="8"/>
        <v>1.8204120412697773E-2</v>
      </c>
      <c r="I41" s="124">
        <f t="shared" si="9"/>
        <v>10</v>
      </c>
      <c r="J41" s="138">
        <f t="shared" si="10"/>
        <v>0.26733333333333337</v>
      </c>
      <c r="K41" s="139">
        <f t="shared" si="11"/>
        <v>2.9103665290360473E-2</v>
      </c>
      <c r="L41" s="124">
        <f t="shared" si="12"/>
        <v>18</v>
      </c>
      <c r="M41" s="138">
        <f t="shared" si="13"/>
        <v>0.25936666666666669</v>
      </c>
      <c r="N41" s="139">
        <f t="shared" si="14"/>
        <v>3.1895663237082013E-3</v>
      </c>
    </row>
    <row r="42" spans="1:25" x14ac:dyDescent="0.25">
      <c r="A42" s="36"/>
      <c r="B42" s="16"/>
      <c r="C42" s="121">
        <v>150</v>
      </c>
      <c r="D42" s="138">
        <f>AVERAGE(D29:F29)</f>
        <v>0.20516666666666664</v>
      </c>
      <c r="E42" s="139">
        <f>STDEV(D29:F29)</f>
        <v>1.2283864755578076E-2</v>
      </c>
      <c r="F42" s="124">
        <f t="shared" si="6"/>
        <v>3</v>
      </c>
      <c r="G42" s="138">
        <f t="shared" si="7"/>
        <v>0.19426666666666667</v>
      </c>
      <c r="H42" s="139">
        <f t="shared" si="8"/>
        <v>1.6128959462201321E-2</v>
      </c>
      <c r="I42" s="124">
        <f t="shared" si="9"/>
        <v>11</v>
      </c>
      <c r="J42" s="138">
        <f t="shared" si="10"/>
        <v>0.25423333333333331</v>
      </c>
      <c r="K42" s="139">
        <f t="shared" si="11"/>
        <v>9.0522557041509619E-3</v>
      </c>
      <c r="L42" s="124">
        <f t="shared" si="12"/>
        <v>19</v>
      </c>
      <c r="M42" s="138">
        <f t="shared" si="13"/>
        <v>0.24066666666666667</v>
      </c>
      <c r="N42" s="139">
        <f t="shared" si="14"/>
        <v>9.4203680041351542E-3</v>
      </c>
    </row>
    <row r="43" spans="1:25" x14ac:dyDescent="0.25">
      <c r="A43" s="36"/>
      <c r="B43" s="16"/>
      <c r="C43" s="121">
        <v>225</v>
      </c>
      <c r="D43" s="138">
        <f>AVERAGE(D30:F30)</f>
        <v>0.28699999999999998</v>
      </c>
      <c r="E43" s="139">
        <f>STDEV(D30:F30)</f>
        <v>1.2201229446248456E-2</v>
      </c>
      <c r="F43" s="124">
        <f t="shared" si="6"/>
        <v>4</v>
      </c>
      <c r="G43" s="138">
        <f t="shared" si="7"/>
        <v>0.22693333333333335</v>
      </c>
      <c r="H43" s="139">
        <f t="shared" si="8"/>
        <v>1.1369403385109228E-2</v>
      </c>
      <c r="I43" s="124">
        <f t="shared" si="9"/>
        <v>12</v>
      </c>
      <c r="J43" s="138">
        <f t="shared" si="10"/>
        <v>0.21179999999999999</v>
      </c>
      <c r="K43" s="139">
        <f t="shared" si="11"/>
        <v>1.0976793703081049E-2</v>
      </c>
      <c r="L43" s="124">
        <f t="shared" si="12"/>
        <v>20</v>
      </c>
      <c r="M43" s="138">
        <f t="shared" si="13"/>
        <v>0.29076666666666667</v>
      </c>
      <c r="N43" s="139">
        <f t="shared" si="14"/>
        <v>3.282443195751196E-2</v>
      </c>
    </row>
    <row r="44" spans="1:25" x14ac:dyDescent="0.25">
      <c r="A44" s="36"/>
      <c r="B44" s="16"/>
      <c r="C44" s="121">
        <v>300</v>
      </c>
      <c r="D44" s="138">
        <f>AVERAGE(D31:F31)</f>
        <v>0.36620000000000003</v>
      </c>
      <c r="E44" s="139">
        <f>STDEV(D31:F31)</f>
        <v>1.6452051543804493E-2</v>
      </c>
      <c r="F44" s="124">
        <f t="shared" si="6"/>
        <v>5</v>
      </c>
      <c r="G44" s="138">
        <f t="shared" si="7"/>
        <v>0.22123333333333331</v>
      </c>
      <c r="H44" s="139">
        <f t="shared" si="8"/>
        <v>1.1651752371782252E-2</v>
      </c>
      <c r="I44" s="124">
        <f t="shared" si="9"/>
        <v>13</v>
      </c>
      <c r="J44" s="138">
        <f t="shared" si="10"/>
        <v>0.32063333333333333</v>
      </c>
      <c r="K44" s="139">
        <f t="shared" si="11"/>
        <v>1.9850020990752972E-2</v>
      </c>
      <c r="L44" s="124">
        <f t="shared" si="12"/>
        <v>21</v>
      </c>
      <c r="M44" s="138">
        <f t="shared" si="13"/>
        <v>0.25676666666666664</v>
      </c>
      <c r="N44" s="139">
        <f t="shared" si="14"/>
        <v>1.3020880666580636E-2</v>
      </c>
    </row>
    <row r="45" spans="1:25" x14ac:dyDescent="0.25">
      <c r="A45" s="36"/>
      <c r="B45" s="16"/>
      <c r="C45" s="125"/>
      <c r="D45" s="122"/>
      <c r="E45" s="123"/>
      <c r="F45" s="124">
        <f t="shared" si="6"/>
        <v>6</v>
      </c>
      <c r="G45" s="138">
        <f t="shared" si="7"/>
        <v>0.29596666666666666</v>
      </c>
      <c r="H45" s="139">
        <f t="shared" si="8"/>
        <v>2.5973319644075794E-2</v>
      </c>
      <c r="I45" s="124">
        <f t="shared" si="9"/>
        <v>14</v>
      </c>
      <c r="J45" s="138">
        <f t="shared" si="10"/>
        <v>0.2621</v>
      </c>
      <c r="K45" s="139">
        <f t="shared" si="11"/>
        <v>1.9846410254753883E-2</v>
      </c>
      <c r="L45" s="124">
        <f t="shared" si="12"/>
        <v>22</v>
      </c>
      <c r="M45" s="138">
        <f>AVERAGE(M32:O32)</f>
        <v>0.35736666666666661</v>
      </c>
      <c r="N45" s="139">
        <f t="shared" si="14"/>
        <v>1.766842758519652E-2</v>
      </c>
    </row>
    <row r="46" spans="1:25" x14ac:dyDescent="0.25">
      <c r="A46" s="36"/>
      <c r="B46" s="16"/>
      <c r="C46" s="125"/>
      <c r="D46" s="122"/>
      <c r="E46" s="123"/>
      <c r="F46" s="124">
        <f t="shared" si="6"/>
        <v>7</v>
      </c>
      <c r="G46" s="138">
        <f t="shared" si="7"/>
        <v>0.29166666666666669</v>
      </c>
      <c r="H46" s="139">
        <f t="shared" si="8"/>
        <v>7.0571476768828733E-3</v>
      </c>
      <c r="I46" s="124">
        <f t="shared" si="9"/>
        <v>15</v>
      </c>
      <c r="J46" s="138">
        <f t="shared" si="10"/>
        <v>0.21316666666666664</v>
      </c>
      <c r="K46" s="139">
        <f t="shared" si="11"/>
        <v>1.4251432676518292E-2</v>
      </c>
      <c r="L46" s="124">
        <f t="shared" si="12"/>
        <v>23</v>
      </c>
      <c r="M46" s="138">
        <f t="shared" si="13"/>
        <v>0.2316</v>
      </c>
      <c r="N46" s="139">
        <f t="shared" si="14"/>
        <v>6.1294371682887802E-3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8</v>
      </c>
      <c r="G47" s="140">
        <f t="shared" si="7"/>
        <v>0.23883333333333331</v>
      </c>
      <c r="H47" s="141">
        <f t="shared" si="8"/>
        <v>1.8528446597956685E-2</v>
      </c>
      <c r="I47" s="129">
        <f t="shared" si="9"/>
        <v>16</v>
      </c>
      <c r="J47" s="140">
        <f t="shared" si="10"/>
        <v>0.18553333333333333</v>
      </c>
      <c r="K47" s="141">
        <f t="shared" si="11"/>
        <v>1.3169788659402748E-2</v>
      </c>
      <c r="L47" s="129">
        <f t="shared" si="12"/>
        <v>24</v>
      </c>
      <c r="M47" s="140">
        <f t="shared" si="13"/>
        <v>0.22933333333333336</v>
      </c>
      <c r="N47" s="141">
        <f t="shared" si="14"/>
        <v>1.6543981785934522E-2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54" t="s">
        <v>58</v>
      </c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</row>
    <row r="50" spans="1:18" x14ac:dyDescent="0.25">
      <c r="A50" s="2"/>
      <c r="B50" s="10" t="s">
        <v>129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130</v>
      </c>
      <c r="E52" s="161"/>
      <c r="F52" s="159" t="s">
        <v>20</v>
      </c>
      <c r="G52" s="160" t="s">
        <v>130</v>
      </c>
      <c r="H52" s="161"/>
      <c r="I52" s="159" t="s">
        <v>20</v>
      </c>
      <c r="J52" s="160" t="s">
        <v>130</v>
      </c>
      <c r="K52" s="161"/>
      <c r="L52" s="159" t="s">
        <v>20</v>
      </c>
      <c r="M52" s="160" t="s">
        <v>130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124">
        <f>F40</f>
        <v>1</v>
      </c>
      <c r="G53" s="165">
        <f t="shared" ref="G53:G60" si="15">(G40-$D$40)</f>
        <v>0.22883333333333336</v>
      </c>
      <c r="H53" s="131"/>
      <c r="I53" s="124">
        <f>I40</f>
        <v>9</v>
      </c>
      <c r="J53" s="165">
        <f t="shared" ref="J53:J60" si="16">(J40-$D$40)</f>
        <v>0.22739999999999996</v>
      </c>
      <c r="K53" s="131"/>
      <c r="L53" s="124">
        <f>L40</f>
        <v>17</v>
      </c>
      <c r="M53" s="165">
        <f t="shared" ref="M53:M60" si="17">(M40-$D$40)</f>
        <v>0.129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7.1933333333333349E-2</v>
      </c>
      <c r="E54" s="131"/>
      <c r="F54" s="124">
        <f t="shared" ref="F54:F60" si="18">F41</f>
        <v>2</v>
      </c>
      <c r="G54" s="138">
        <f t="shared" si="15"/>
        <v>0.18783333333333335</v>
      </c>
      <c r="H54" s="131"/>
      <c r="I54" s="124">
        <f t="shared" ref="I54:I60" si="19">I41</f>
        <v>10</v>
      </c>
      <c r="J54" s="138">
        <f t="shared" si="16"/>
        <v>0.21356666666666671</v>
      </c>
      <c r="K54" s="131"/>
      <c r="L54" s="124">
        <f t="shared" ref="L54:L60" si="20">L41</f>
        <v>18</v>
      </c>
      <c r="M54" s="138">
        <f t="shared" si="17"/>
        <v>0.20560000000000003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0.15139999999999998</v>
      </c>
      <c r="E55" s="131"/>
      <c r="F55" s="124">
        <f t="shared" si="18"/>
        <v>3</v>
      </c>
      <c r="G55" s="138">
        <f t="shared" si="15"/>
        <v>0.14050000000000001</v>
      </c>
      <c r="H55" s="131"/>
      <c r="I55" s="124">
        <f t="shared" si="19"/>
        <v>11</v>
      </c>
      <c r="J55" s="138">
        <f t="shared" si="16"/>
        <v>0.20046666666666665</v>
      </c>
      <c r="K55" s="131"/>
      <c r="L55" s="124">
        <f t="shared" si="20"/>
        <v>19</v>
      </c>
      <c r="M55" s="138">
        <f t="shared" si="17"/>
        <v>0.18690000000000001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0.23323333333333332</v>
      </c>
      <c r="E56" s="131"/>
      <c r="F56" s="124">
        <f t="shared" si="18"/>
        <v>4</v>
      </c>
      <c r="G56" s="138">
        <f t="shared" si="15"/>
        <v>0.17316666666666669</v>
      </c>
      <c r="H56" s="131"/>
      <c r="I56" s="124">
        <f t="shared" si="19"/>
        <v>12</v>
      </c>
      <c r="J56" s="138">
        <f t="shared" si="16"/>
        <v>0.15803333333333333</v>
      </c>
      <c r="K56" s="131"/>
      <c r="L56" s="124">
        <f t="shared" si="20"/>
        <v>20</v>
      </c>
      <c r="M56" s="138">
        <f t="shared" si="17"/>
        <v>0.23700000000000002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0.31243333333333334</v>
      </c>
      <c r="E57" s="131"/>
      <c r="F57" s="124">
        <f t="shared" si="18"/>
        <v>5</v>
      </c>
      <c r="G57" s="138">
        <f t="shared" si="15"/>
        <v>0.16746666666666665</v>
      </c>
      <c r="H57" s="131"/>
      <c r="I57" s="124">
        <f t="shared" si="19"/>
        <v>13</v>
      </c>
      <c r="J57" s="138">
        <f t="shared" si="16"/>
        <v>0.26686666666666664</v>
      </c>
      <c r="K57" s="131"/>
      <c r="L57" s="124">
        <f t="shared" si="20"/>
        <v>21</v>
      </c>
      <c r="M57" s="138">
        <f t="shared" si="17"/>
        <v>0.20299999999999999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124">
        <f t="shared" si="18"/>
        <v>6</v>
      </c>
      <c r="G58" s="138">
        <f t="shared" si="15"/>
        <v>0.2422</v>
      </c>
      <c r="H58" s="131"/>
      <c r="I58" s="124">
        <f t="shared" si="19"/>
        <v>14</v>
      </c>
      <c r="J58" s="138">
        <f t="shared" si="16"/>
        <v>0.20833333333333334</v>
      </c>
      <c r="K58" s="131"/>
      <c r="L58" s="124">
        <f t="shared" si="20"/>
        <v>22</v>
      </c>
      <c r="M58" s="138">
        <f t="shared" si="17"/>
        <v>0.30359999999999993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124">
        <f t="shared" si="18"/>
        <v>7</v>
      </c>
      <c r="G59" s="138">
        <f t="shared" si="15"/>
        <v>0.23790000000000003</v>
      </c>
      <c r="H59" s="131"/>
      <c r="I59" s="124">
        <f t="shared" si="19"/>
        <v>15</v>
      </c>
      <c r="J59" s="138">
        <f t="shared" si="16"/>
        <v>0.15939999999999999</v>
      </c>
      <c r="K59" s="131"/>
      <c r="L59" s="124">
        <f t="shared" si="20"/>
        <v>23</v>
      </c>
      <c r="M59" s="138">
        <f t="shared" si="17"/>
        <v>0.17783333333333334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8</v>
      </c>
      <c r="G60" s="140">
        <f t="shared" si="15"/>
        <v>0.18506666666666666</v>
      </c>
      <c r="H60" s="133"/>
      <c r="I60" s="129">
        <f t="shared" si="19"/>
        <v>16</v>
      </c>
      <c r="J60" s="140">
        <f t="shared" si="16"/>
        <v>0.13176666666666667</v>
      </c>
      <c r="K60" s="133"/>
      <c r="L60" s="129">
        <f t="shared" si="20"/>
        <v>24</v>
      </c>
      <c r="M60" s="140">
        <f t="shared" si="17"/>
        <v>0.1755666666666667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54" t="s">
        <v>41</v>
      </c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-3.3999999999999998E-3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125</v>
      </c>
      <c r="K70" s="2" t="s">
        <v>112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110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111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107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105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107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47" t="s">
        <v>42</v>
      </c>
      <c r="C84" s="248"/>
      <c r="D84" s="248"/>
      <c r="E84" s="248"/>
      <c r="F84" s="248"/>
      <c r="G84" s="248"/>
      <c r="H84" s="248"/>
      <c r="I84" s="248"/>
      <c r="J84" s="249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50"/>
      <c r="E85" s="214" t="s">
        <v>119</v>
      </c>
      <c r="F85" s="214" t="s">
        <v>143</v>
      </c>
      <c r="G85" s="109" t="s">
        <v>11</v>
      </c>
      <c r="I85" s="164"/>
      <c r="J85" s="164"/>
      <c r="L85" s="50"/>
      <c r="N85" s="50"/>
    </row>
    <row r="86" spans="1:18" x14ac:dyDescent="0.25">
      <c r="A86" s="95"/>
      <c r="B86" s="110">
        <v>0</v>
      </c>
      <c r="C86" s="48">
        <f>(D53-$L$68)/$L$67</f>
        <v>3.4</v>
      </c>
      <c r="D86" s="111"/>
      <c r="E86" s="95">
        <f>Data!E9</f>
        <v>7010</v>
      </c>
      <c r="F86" s="172">
        <v>1</v>
      </c>
      <c r="G86" s="48">
        <f t="shared" ref="G86:G93" si="21">(G53-$L$68)/$L$67</f>
        <v>232.23333333333335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75.333333333333343</v>
      </c>
      <c r="D87" s="111"/>
      <c r="E87" s="95">
        <f>Data!E10</f>
        <v>7011</v>
      </c>
      <c r="F87" s="172">
        <v>2</v>
      </c>
      <c r="G87" s="48">
        <f t="shared" si="21"/>
        <v>191.23333333333335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154.79999999999995</v>
      </c>
      <c r="D88" s="111"/>
      <c r="E88" s="95">
        <f>Data!E11</f>
        <v>7014</v>
      </c>
      <c r="F88" s="172">
        <v>3</v>
      </c>
      <c r="G88" s="48">
        <f t="shared" si="21"/>
        <v>143.9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236.6333333333333</v>
      </c>
      <c r="D89" s="111"/>
      <c r="E89" s="95">
        <f>Data!E12</f>
        <v>7015</v>
      </c>
      <c r="F89" s="172">
        <v>4</v>
      </c>
      <c r="G89" s="48">
        <f t="shared" si="21"/>
        <v>176.56666666666666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315.83333333333337</v>
      </c>
      <c r="D90" s="111"/>
      <c r="E90" s="95">
        <f>Data!E13</f>
        <v>7018</v>
      </c>
      <c r="F90" s="172">
        <v>5</v>
      </c>
      <c r="G90" s="48">
        <f t="shared" si="21"/>
        <v>170.86666666666665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95">
        <f>Data!E14</f>
        <v>7019</v>
      </c>
      <c r="F91" s="172">
        <v>6</v>
      </c>
      <c r="G91" s="48">
        <f t="shared" si="21"/>
        <v>245.59999999999997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95" t="str">
        <f>Data!E15</f>
        <v>Traditional Malt Check</v>
      </c>
      <c r="F92" s="172">
        <v>7</v>
      </c>
      <c r="G92" s="48">
        <f t="shared" si="21"/>
        <v>241.3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95">
        <f>Data!E16</f>
        <v>7021</v>
      </c>
      <c r="F93" s="172">
        <v>8</v>
      </c>
      <c r="G93" s="48">
        <f t="shared" si="21"/>
        <v>188.46666666666664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95">
        <f>Data!E17</f>
        <v>7022</v>
      </c>
      <c r="F94" s="172">
        <v>9</v>
      </c>
      <c r="G94" s="48">
        <f t="shared" ref="G94:G101" si="22">(J53-$L$68)/$L$67</f>
        <v>230.79999999999995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95">
        <f>Data!E18</f>
        <v>7024</v>
      </c>
      <c r="F95" s="172">
        <v>10</v>
      </c>
      <c r="G95" s="48">
        <f t="shared" si="22"/>
        <v>216.9666666666667</v>
      </c>
      <c r="I95" s="113"/>
      <c r="J95" s="113"/>
      <c r="L95" s="18"/>
      <c r="N95" s="18"/>
    </row>
    <row r="96" spans="1:18" x14ac:dyDescent="0.25">
      <c r="A96" s="95"/>
      <c r="E96" s="95">
        <f>Data!E19</f>
        <v>7025</v>
      </c>
      <c r="F96" s="172">
        <v>11</v>
      </c>
      <c r="G96" s="48">
        <f t="shared" si="22"/>
        <v>203.86666666666665</v>
      </c>
      <c r="I96" s="113"/>
      <c r="J96" s="113"/>
    </row>
    <row r="97" spans="1:10" x14ac:dyDescent="0.25">
      <c r="E97" s="95">
        <f>Data!E20</f>
        <v>7026</v>
      </c>
      <c r="F97" s="172">
        <v>12</v>
      </c>
      <c r="G97" s="48">
        <f t="shared" si="22"/>
        <v>161.43333333333331</v>
      </c>
      <c r="I97" s="113"/>
      <c r="J97" s="113"/>
    </row>
    <row r="98" spans="1:10" x14ac:dyDescent="0.25">
      <c r="E98" s="95">
        <f>Data!E21</f>
        <v>7028</v>
      </c>
      <c r="F98" s="172">
        <v>13</v>
      </c>
      <c r="G98" s="48">
        <f t="shared" si="22"/>
        <v>270.26666666666665</v>
      </c>
    </row>
    <row r="99" spans="1:10" x14ac:dyDescent="0.25">
      <c r="E99" s="95">
        <f>Data!E22</f>
        <v>7030</v>
      </c>
      <c r="F99" s="172">
        <v>14</v>
      </c>
      <c r="G99" s="48">
        <f t="shared" si="22"/>
        <v>211.73333333333332</v>
      </c>
    </row>
    <row r="100" spans="1:10" x14ac:dyDescent="0.25">
      <c r="E100" s="95">
        <f>Data!E23</f>
        <v>7035</v>
      </c>
      <c r="F100" s="172">
        <v>15</v>
      </c>
      <c r="G100" s="48">
        <f t="shared" si="22"/>
        <v>162.79999999999998</v>
      </c>
    </row>
    <row r="101" spans="1:10" x14ac:dyDescent="0.25">
      <c r="E101" s="95">
        <f>Data!E24</f>
        <v>7037</v>
      </c>
      <c r="F101" s="172">
        <v>16</v>
      </c>
      <c r="G101" s="48">
        <f t="shared" si="22"/>
        <v>135.16666666666666</v>
      </c>
    </row>
    <row r="102" spans="1:10" x14ac:dyDescent="0.25">
      <c r="E102" s="95">
        <f>Data!E25</f>
        <v>7038</v>
      </c>
      <c r="F102" s="172">
        <v>17</v>
      </c>
      <c r="G102" s="48">
        <f t="shared" ref="G102:G109" si="23">(M53-$L$68)/$L$67</f>
        <v>132.39999999999998</v>
      </c>
    </row>
    <row r="103" spans="1:10" x14ac:dyDescent="0.25">
      <c r="E103" s="95">
        <f>Data!E26</f>
        <v>7042</v>
      </c>
      <c r="F103" s="172">
        <v>18</v>
      </c>
      <c r="G103" s="48">
        <f t="shared" si="23"/>
        <v>209.00000000000003</v>
      </c>
    </row>
    <row r="104" spans="1:10" x14ac:dyDescent="0.25">
      <c r="E104" s="95">
        <f>Data!E27</f>
        <v>7044</v>
      </c>
      <c r="F104" s="172">
        <v>19</v>
      </c>
      <c r="G104" s="48">
        <f t="shared" si="23"/>
        <v>190.29999999999998</v>
      </c>
    </row>
    <row r="105" spans="1:10" x14ac:dyDescent="0.25">
      <c r="E105" s="95">
        <f>Data!E28</f>
        <v>7045</v>
      </c>
      <c r="F105" s="172">
        <v>20</v>
      </c>
      <c r="G105" s="48">
        <f t="shared" si="23"/>
        <v>240.4</v>
      </c>
    </row>
    <row r="106" spans="1:10" x14ac:dyDescent="0.25">
      <c r="E106" s="95">
        <f>Data!E29</f>
        <v>7060</v>
      </c>
      <c r="F106" s="172">
        <v>21</v>
      </c>
      <c r="G106" s="48">
        <f t="shared" si="23"/>
        <v>206.39999999999998</v>
      </c>
    </row>
    <row r="107" spans="1:10" x14ac:dyDescent="0.25">
      <c r="E107" s="95" t="str">
        <f>Data!E30</f>
        <v>Traditional Malt Check</v>
      </c>
      <c r="F107" s="172">
        <v>22</v>
      </c>
      <c r="G107" s="48">
        <f t="shared" si="23"/>
        <v>306.99999999999994</v>
      </c>
    </row>
    <row r="108" spans="1:10" x14ac:dyDescent="0.25">
      <c r="E108" s="95">
        <f>Data!E31</f>
        <v>7072</v>
      </c>
      <c r="F108" s="172">
        <v>23</v>
      </c>
      <c r="G108" s="48">
        <f t="shared" si="23"/>
        <v>181.23333333333332</v>
      </c>
    </row>
    <row r="109" spans="1:10" x14ac:dyDescent="0.25">
      <c r="E109" s="95">
        <f>Data!E32</f>
        <v>7076</v>
      </c>
      <c r="F109" s="172">
        <v>24</v>
      </c>
      <c r="G109" s="48">
        <f t="shared" si="23"/>
        <v>178.9666666666667</v>
      </c>
    </row>
    <row r="110" spans="1:10" x14ac:dyDescent="0.25">
      <c r="F110" s="172"/>
      <c r="G110" s="48"/>
    </row>
    <row r="111" spans="1:10" x14ac:dyDescent="0.25">
      <c r="A111" s="2" t="s">
        <v>100</v>
      </c>
      <c r="B111" s="2" t="s">
        <v>102</v>
      </c>
    </row>
    <row r="112" spans="1:10" x14ac:dyDescent="0.25">
      <c r="A112" s="2"/>
      <c r="C112" s="3" t="s">
        <v>97</v>
      </c>
    </row>
    <row r="113" spans="1:3" x14ac:dyDescent="0.25">
      <c r="A113" s="2"/>
      <c r="C113" s="3" t="s">
        <v>114</v>
      </c>
    </row>
    <row r="114" spans="1:3" x14ac:dyDescent="0.25">
      <c r="A114" s="2"/>
      <c r="C114" s="3" t="s">
        <v>104</v>
      </c>
    </row>
    <row r="115" spans="1:3" x14ac:dyDescent="0.25">
      <c r="A115" s="2"/>
      <c r="C115" s="3" t="s">
        <v>115</v>
      </c>
    </row>
    <row r="119" spans="1:3" x14ac:dyDescent="0.25">
      <c r="A119" s="2"/>
    </row>
  </sheetData>
  <mergeCells count="14">
    <mergeCell ref="D25:O25"/>
    <mergeCell ref="B10:N10"/>
    <mergeCell ref="D12:F12"/>
    <mergeCell ref="G12:I12"/>
    <mergeCell ref="J12:L12"/>
    <mergeCell ref="M12:O12"/>
    <mergeCell ref="B84:J84"/>
    <mergeCell ref="B49:N49"/>
    <mergeCell ref="B62:N62"/>
    <mergeCell ref="B36:N36"/>
    <mergeCell ref="C38:E38"/>
    <mergeCell ref="F38:H38"/>
    <mergeCell ref="I38:K38"/>
    <mergeCell ref="L38:N38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workbookViewId="0">
      <selection activeCell="B8" sqref="B8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109</v>
      </c>
      <c r="J1" s="2" t="s">
        <v>68</v>
      </c>
    </row>
    <row r="2" spans="1:25" ht="18" x14ac:dyDescent="0.35">
      <c r="A2" s="2" t="s">
        <v>51</v>
      </c>
      <c r="J2" s="2" t="s">
        <v>131</v>
      </c>
    </row>
    <row r="3" spans="1:25" x14ac:dyDescent="0.25">
      <c r="A3" s="2"/>
      <c r="J3" s="2" t="s">
        <v>132</v>
      </c>
    </row>
    <row r="4" spans="1:25" x14ac:dyDescent="0.25">
      <c r="A4" s="2" t="s">
        <v>60</v>
      </c>
      <c r="B4" s="4">
        <v>2</v>
      </c>
      <c r="J4" s="2" t="s">
        <v>69</v>
      </c>
    </row>
    <row r="5" spans="1:25" x14ac:dyDescent="0.25">
      <c r="A5" s="2" t="s">
        <v>52</v>
      </c>
      <c r="B5" s="194">
        <v>44609</v>
      </c>
      <c r="C5" s="6"/>
      <c r="J5" s="2" t="s">
        <v>133</v>
      </c>
    </row>
    <row r="6" spans="1:25" x14ac:dyDescent="0.25">
      <c r="A6" s="2" t="s">
        <v>5</v>
      </c>
      <c r="B6" s="195" t="s">
        <v>209</v>
      </c>
      <c r="C6" s="218" t="s">
        <v>151</v>
      </c>
      <c r="J6" s="2" t="s">
        <v>83</v>
      </c>
    </row>
    <row r="7" spans="1:25" ht="17.25" x14ac:dyDescent="0.25">
      <c r="A7" s="2" t="s">
        <v>53</v>
      </c>
      <c r="B7" s="2" t="s">
        <v>134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60" t="s">
        <v>43</v>
      </c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198"/>
      <c r="D12" s="250" t="s">
        <v>39</v>
      </c>
      <c r="E12" s="243"/>
      <c r="F12" s="243"/>
      <c r="G12" s="243" t="s">
        <v>20</v>
      </c>
      <c r="H12" s="243"/>
      <c r="I12" s="243"/>
      <c r="J12" s="243" t="s">
        <v>20</v>
      </c>
      <c r="K12" s="243"/>
      <c r="L12" s="243"/>
      <c r="M12" s="244" t="s">
        <v>20</v>
      </c>
      <c r="N12" s="245"/>
      <c r="O12" s="246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25</v>
      </c>
      <c r="H13" s="17">
        <f t="shared" ref="H13:H20" si="0">G13</f>
        <v>25</v>
      </c>
      <c r="I13" s="17">
        <f t="shared" ref="I13:I20" si="1">G13</f>
        <v>25</v>
      </c>
      <c r="J13" s="45">
        <v>33</v>
      </c>
      <c r="K13" s="17">
        <f t="shared" ref="K13:K20" si="2">J13</f>
        <v>33</v>
      </c>
      <c r="L13" s="46">
        <f t="shared" ref="L13:L20" si="3">J13</f>
        <v>33</v>
      </c>
      <c r="M13" s="17">
        <v>41</v>
      </c>
      <c r="N13" s="17">
        <f t="shared" ref="N13:N20" si="4">M13</f>
        <v>41</v>
      </c>
      <c r="O13" s="47">
        <f t="shared" ref="O13:O20" si="5">M13</f>
        <v>41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26</v>
      </c>
      <c r="H14" s="31">
        <f t="shared" si="0"/>
        <v>26</v>
      </c>
      <c r="I14" s="31">
        <f t="shared" si="1"/>
        <v>26</v>
      </c>
      <c r="J14" s="55">
        <v>34</v>
      </c>
      <c r="K14" s="31">
        <f t="shared" si="2"/>
        <v>34</v>
      </c>
      <c r="L14" s="56">
        <f t="shared" si="3"/>
        <v>34</v>
      </c>
      <c r="M14" s="31">
        <v>42</v>
      </c>
      <c r="N14" s="31">
        <f t="shared" si="4"/>
        <v>42</v>
      </c>
      <c r="O14" s="57">
        <f t="shared" si="5"/>
        <v>42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27</v>
      </c>
      <c r="H15" s="15">
        <f t="shared" si="0"/>
        <v>27</v>
      </c>
      <c r="I15" s="15">
        <f t="shared" si="1"/>
        <v>27</v>
      </c>
      <c r="J15" s="25">
        <v>35</v>
      </c>
      <c r="K15" s="15">
        <f t="shared" si="2"/>
        <v>35</v>
      </c>
      <c r="L15" s="60">
        <f t="shared" si="3"/>
        <v>35</v>
      </c>
      <c r="M15" s="15">
        <v>43</v>
      </c>
      <c r="N15" s="15">
        <f t="shared" si="4"/>
        <v>43</v>
      </c>
      <c r="O15" s="61">
        <f t="shared" si="5"/>
        <v>43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28</v>
      </c>
      <c r="H16" s="31">
        <f t="shared" si="0"/>
        <v>28</v>
      </c>
      <c r="I16" s="31">
        <f t="shared" si="1"/>
        <v>28</v>
      </c>
      <c r="J16" s="55">
        <v>36</v>
      </c>
      <c r="K16" s="31">
        <f t="shared" si="2"/>
        <v>36</v>
      </c>
      <c r="L16" s="56">
        <f t="shared" si="3"/>
        <v>36</v>
      </c>
      <c r="M16" s="31">
        <v>44</v>
      </c>
      <c r="N16" s="31">
        <f t="shared" si="4"/>
        <v>44</v>
      </c>
      <c r="O16" s="57">
        <f t="shared" si="5"/>
        <v>44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29</v>
      </c>
      <c r="H17" s="15">
        <f t="shared" si="0"/>
        <v>29</v>
      </c>
      <c r="I17" s="15">
        <f t="shared" si="1"/>
        <v>29</v>
      </c>
      <c r="J17" s="25">
        <v>37</v>
      </c>
      <c r="K17" s="15">
        <f t="shared" si="2"/>
        <v>37</v>
      </c>
      <c r="L17" s="60">
        <f t="shared" si="3"/>
        <v>37</v>
      </c>
      <c r="M17" s="15">
        <v>45</v>
      </c>
      <c r="N17" s="15">
        <f t="shared" si="4"/>
        <v>45</v>
      </c>
      <c r="O17" s="61">
        <f t="shared" si="5"/>
        <v>45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30</v>
      </c>
      <c r="H18" s="31">
        <f t="shared" si="0"/>
        <v>30</v>
      </c>
      <c r="I18" s="31">
        <f t="shared" si="1"/>
        <v>30</v>
      </c>
      <c r="J18" s="55">
        <v>38</v>
      </c>
      <c r="K18" s="31">
        <f t="shared" si="2"/>
        <v>38</v>
      </c>
      <c r="L18" s="56">
        <f t="shared" si="3"/>
        <v>38</v>
      </c>
      <c r="M18" s="31">
        <v>46</v>
      </c>
      <c r="N18" s="31">
        <f t="shared" si="4"/>
        <v>46</v>
      </c>
      <c r="O18" s="57">
        <f t="shared" si="5"/>
        <v>46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31</v>
      </c>
      <c r="H19" s="15">
        <f t="shared" si="0"/>
        <v>31</v>
      </c>
      <c r="I19" s="15">
        <f t="shared" si="1"/>
        <v>31</v>
      </c>
      <c r="J19" s="25">
        <v>39</v>
      </c>
      <c r="K19" s="15">
        <f t="shared" si="2"/>
        <v>39</v>
      </c>
      <c r="L19" s="60">
        <f t="shared" si="3"/>
        <v>39</v>
      </c>
      <c r="M19" s="15">
        <v>47</v>
      </c>
      <c r="N19" s="15">
        <f t="shared" si="4"/>
        <v>47</v>
      </c>
      <c r="O19" s="61">
        <f t="shared" si="5"/>
        <v>47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32</v>
      </c>
      <c r="H20" s="19">
        <f t="shared" si="0"/>
        <v>32</v>
      </c>
      <c r="I20" s="19">
        <f t="shared" si="1"/>
        <v>32</v>
      </c>
      <c r="J20" s="72">
        <v>40</v>
      </c>
      <c r="K20" s="19">
        <f t="shared" si="2"/>
        <v>40</v>
      </c>
      <c r="L20" s="73">
        <f t="shared" si="3"/>
        <v>40</v>
      </c>
      <c r="M20" s="19">
        <v>48</v>
      </c>
      <c r="N20" s="19">
        <f t="shared" si="4"/>
        <v>48</v>
      </c>
      <c r="O20" s="74">
        <f t="shared" si="5"/>
        <v>48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47" t="s">
        <v>44</v>
      </c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9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208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22.2</v>
      </c>
      <c r="D27" s="142">
        <v>5.0999999999999997E-2</v>
      </c>
      <c r="E27" s="143">
        <v>5.1499999999999997E-2</v>
      </c>
      <c r="F27" s="143">
        <v>5.1499999999999997E-2</v>
      </c>
      <c r="G27" s="144">
        <v>0.20669999999999999</v>
      </c>
      <c r="H27" s="143">
        <v>0.19189999999999999</v>
      </c>
      <c r="I27" s="29">
        <v>0.19889999999999999</v>
      </c>
      <c r="J27" s="143">
        <v>0.26569999999999999</v>
      </c>
      <c r="K27" s="143">
        <v>0.25440000000000002</v>
      </c>
      <c r="L27" s="143">
        <v>0.26219999999999999</v>
      </c>
      <c r="M27" s="144">
        <v>0.2306</v>
      </c>
      <c r="N27" s="143">
        <v>0.21759999999999999</v>
      </c>
      <c r="O27" s="23">
        <v>0.21690000000000001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0.1416</v>
      </c>
      <c r="E28" s="146">
        <v>0.1381</v>
      </c>
      <c r="F28" s="146">
        <v>0.13780000000000001</v>
      </c>
      <c r="G28" s="147">
        <v>0.2535</v>
      </c>
      <c r="H28" s="146">
        <v>0.2651</v>
      </c>
      <c r="I28" s="28">
        <v>0.27660000000000001</v>
      </c>
      <c r="J28" s="146">
        <v>0.23469999999999999</v>
      </c>
      <c r="K28" s="146">
        <v>0.23100000000000001</v>
      </c>
      <c r="L28" s="146">
        <v>0.21560000000000001</v>
      </c>
      <c r="M28" s="147">
        <v>0.1918</v>
      </c>
      <c r="N28" s="146">
        <v>0.1946</v>
      </c>
      <c r="O28" s="21">
        <v>0.19719999999999999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0.2477</v>
      </c>
      <c r="E29" s="149">
        <v>0.23980000000000001</v>
      </c>
      <c r="F29" s="149">
        <v>0.24279999999999999</v>
      </c>
      <c r="G29" s="150">
        <v>0.22339999999999999</v>
      </c>
      <c r="H29" s="149">
        <v>0.2135</v>
      </c>
      <c r="I29" s="151">
        <v>0.23100000000000001</v>
      </c>
      <c r="J29" s="149">
        <v>0.21640000000000001</v>
      </c>
      <c r="K29" s="149">
        <v>0.19539999999999999</v>
      </c>
      <c r="L29" s="149">
        <v>0.18790000000000001</v>
      </c>
      <c r="M29" s="150">
        <v>0.20780000000000001</v>
      </c>
      <c r="N29" s="149">
        <v>0.19400000000000001</v>
      </c>
      <c r="O29" s="152">
        <v>0.20469999999999999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0.35639999999999999</v>
      </c>
      <c r="E30" s="146">
        <v>0.32640000000000002</v>
      </c>
      <c r="F30" s="146">
        <v>0.34260000000000002</v>
      </c>
      <c r="G30" s="147">
        <v>0.22070000000000001</v>
      </c>
      <c r="H30" s="146">
        <v>0.21229999999999999</v>
      </c>
      <c r="I30" s="28">
        <v>0.2341</v>
      </c>
      <c r="J30" s="146">
        <v>0.25840000000000002</v>
      </c>
      <c r="K30" s="146">
        <v>0.25369999999999998</v>
      </c>
      <c r="L30" s="146">
        <v>0.25700000000000001</v>
      </c>
      <c r="M30" s="147">
        <v>0.2351</v>
      </c>
      <c r="N30" s="146">
        <v>0.24540000000000001</v>
      </c>
      <c r="O30" s="21">
        <v>0.24310000000000001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0.44650000000000001</v>
      </c>
      <c r="E31" s="149">
        <v>0.43790000000000001</v>
      </c>
      <c r="F31" s="149">
        <v>0.43</v>
      </c>
      <c r="G31" s="150">
        <v>0.254</v>
      </c>
      <c r="H31" s="149">
        <v>0.2641</v>
      </c>
      <c r="I31" s="151">
        <v>0.2482</v>
      </c>
      <c r="J31" s="149">
        <v>0.27800000000000002</v>
      </c>
      <c r="K31" s="149">
        <v>0.27310000000000001</v>
      </c>
      <c r="L31" s="149">
        <v>0.26889999999999997</v>
      </c>
      <c r="M31" s="150">
        <v>0.25080000000000002</v>
      </c>
      <c r="N31" s="149">
        <v>0.23780000000000001</v>
      </c>
      <c r="O31" s="152">
        <v>0.23480000000000001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5.6899999999999999E-2</v>
      </c>
      <c r="E32" s="146">
        <v>5.1999999999999998E-2</v>
      </c>
      <c r="F32" s="146">
        <v>5.1400000000000001E-2</v>
      </c>
      <c r="G32" s="147">
        <v>0.26479999999999998</v>
      </c>
      <c r="H32" s="146">
        <v>0.25569999999999998</v>
      </c>
      <c r="I32" s="28">
        <v>0.26700000000000002</v>
      </c>
      <c r="J32" s="146">
        <v>0.2525</v>
      </c>
      <c r="K32" s="146">
        <v>0.25779999999999997</v>
      </c>
      <c r="L32" s="146">
        <v>0.24859999999999999</v>
      </c>
      <c r="M32" s="147">
        <v>0.38969999999999999</v>
      </c>
      <c r="N32" s="234"/>
      <c r="O32" s="21">
        <v>0.39360000000000001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5.16E-2</v>
      </c>
      <c r="E33" s="149">
        <v>5.2999999999999999E-2</v>
      </c>
      <c r="F33" s="149">
        <v>5.3400000000000003E-2</v>
      </c>
      <c r="G33" s="150">
        <v>0.2626</v>
      </c>
      <c r="H33" s="149">
        <v>0.2424</v>
      </c>
      <c r="I33" s="151">
        <v>0.24909999999999999</v>
      </c>
      <c r="J33" s="149">
        <v>0.30980000000000002</v>
      </c>
      <c r="K33" s="149">
        <v>0.29470000000000002</v>
      </c>
      <c r="L33" s="149">
        <v>0.29970000000000002</v>
      </c>
      <c r="M33" s="150">
        <v>5.8700000000000002E-2</v>
      </c>
      <c r="N33" s="149">
        <v>5.28E-2</v>
      </c>
      <c r="O33" s="152">
        <v>5.0999999999999997E-2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5.0700000000000002E-2</v>
      </c>
      <c r="E34" s="154">
        <v>5.0500000000000003E-2</v>
      </c>
      <c r="F34" s="154">
        <v>5.0799999999999998E-2</v>
      </c>
      <c r="G34" s="155">
        <v>0.21510000000000001</v>
      </c>
      <c r="H34" s="154">
        <v>0.21049999999999999</v>
      </c>
      <c r="I34" s="156">
        <v>0.22450000000000001</v>
      </c>
      <c r="J34" s="154">
        <v>0.21360000000000001</v>
      </c>
      <c r="K34" s="154">
        <v>0.2109</v>
      </c>
      <c r="L34" s="154">
        <v>0.2072</v>
      </c>
      <c r="M34" s="155">
        <v>6.0400000000000002E-2</v>
      </c>
      <c r="N34" s="154">
        <v>5.16E-2</v>
      </c>
      <c r="O34" s="157">
        <v>5.2200000000000003E-2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54" t="s">
        <v>40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</row>
    <row r="37" spans="1:25" x14ac:dyDescent="0.25">
      <c r="A37" s="2"/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</row>
    <row r="38" spans="1:25" x14ac:dyDescent="0.25">
      <c r="A38" s="36"/>
      <c r="B38" s="98"/>
      <c r="C38" s="251" t="s">
        <v>28</v>
      </c>
      <c r="D38" s="252"/>
      <c r="E38" s="253"/>
      <c r="F38" s="251" t="s">
        <v>29</v>
      </c>
      <c r="G38" s="252"/>
      <c r="H38" s="253"/>
      <c r="I38" s="251" t="s">
        <v>30</v>
      </c>
      <c r="J38" s="252"/>
      <c r="K38" s="253"/>
      <c r="L38" s="251" t="s">
        <v>31</v>
      </c>
      <c r="M38" s="252"/>
      <c r="N38" s="253"/>
    </row>
    <row r="39" spans="1:25" x14ac:dyDescent="0.25">
      <c r="A39" s="36"/>
      <c r="B39" s="98"/>
      <c r="C39" s="116" t="s">
        <v>3</v>
      </c>
      <c r="D39" s="117" t="s">
        <v>4</v>
      </c>
      <c r="E39" s="201" t="s">
        <v>7</v>
      </c>
      <c r="F39" s="199" t="s">
        <v>20</v>
      </c>
      <c r="G39" s="200" t="s">
        <v>4</v>
      </c>
      <c r="H39" s="201" t="s">
        <v>7</v>
      </c>
      <c r="I39" s="199" t="s">
        <v>20</v>
      </c>
      <c r="J39" s="200" t="s">
        <v>4</v>
      </c>
      <c r="K39" s="201" t="s">
        <v>7</v>
      </c>
      <c r="L39" s="199" t="s">
        <v>20</v>
      </c>
      <c r="M39" s="200" t="s">
        <v>4</v>
      </c>
      <c r="N39" s="201" t="s">
        <v>7</v>
      </c>
    </row>
    <row r="40" spans="1:25" x14ac:dyDescent="0.25">
      <c r="A40" s="36"/>
      <c r="B40" s="16"/>
      <c r="C40" s="121">
        <v>0</v>
      </c>
      <c r="D40" s="138">
        <f>AVERAGE(D27:F27)</f>
        <v>5.1333333333333335E-2</v>
      </c>
      <c r="E40" s="139">
        <f>STDEV(D27:F27)</f>
        <v>2.8867513459481317E-4</v>
      </c>
      <c r="F40" s="204">
        <f t="shared" ref="F40:F47" si="6">G13</f>
        <v>25</v>
      </c>
      <c r="G40" s="138">
        <f t="shared" ref="G40:G47" si="7">AVERAGE(G27:I27)</f>
        <v>0.19916666666666663</v>
      </c>
      <c r="H40" s="139">
        <f t="shared" ref="H40:H47" si="8">STDEV(G27:I27)</f>
        <v>7.4036027266009751E-3</v>
      </c>
      <c r="I40" s="204">
        <f t="shared" ref="I40:I47" si="9">J13</f>
        <v>33</v>
      </c>
      <c r="J40" s="138">
        <f t="shared" ref="J40:J47" si="10">AVERAGE(J27:L27)</f>
        <v>0.26076666666666665</v>
      </c>
      <c r="K40" s="139">
        <f t="shared" ref="K40:K47" si="11">STDEV(J27:L27)</f>
        <v>5.7847500666263173E-3</v>
      </c>
      <c r="L40" s="204">
        <f t="shared" ref="L40:L47" si="12">M13</f>
        <v>41</v>
      </c>
      <c r="M40" s="138">
        <f t="shared" ref="M40:M47" si="13">AVERAGE(M27:O27)</f>
        <v>0.22170000000000001</v>
      </c>
      <c r="N40" s="139">
        <f t="shared" ref="N40:N47" si="14">STDEV(M27:O27)</f>
        <v>7.7155686763841326E-3</v>
      </c>
    </row>
    <row r="41" spans="1:25" x14ac:dyDescent="0.25">
      <c r="A41" s="36"/>
      <c r="B41" s="16"/>
      <c r="C41" s="121">
        <v>75</v>
      </c>
      <c r="D41" s="138">
        <f>AVERAGE(D28:F28)</f>
        <v>0.13916666666666666</v>
      </c>
      <c r="E41" s="139">
        <f>STDEV(D28:F28)</f>
        <v>2.1126602503321098E-3</v>
      </c>
      <c r="F41" s="204">
        <f t="shared" si="6"/>
        <v>26</v>
      </c>
      <c r="G41" s="138">
        <f t="shared" si="7"/>
        <v>0.26506666666666662</v>
      </c>
      <c r="H41" s="139">
        <f t="shared" si="8"/>
        <v>1.1550036074979741E-2</v>
      </c>
      <c r="I41" s="204">
        <f t="shared" si="9"/>
        <v>34</v>
      </c>
      <c r="J41" s="138">
        <f t="shared" si="10"/>
        <v>0.2271</v>
      </c>
      <c r="K41" s="139">
        <f t="shared" si="11"/>
        <v>1.0129659421717979E-2</v>
      </c>
      <c r="L41" s="204">
        <f t="shared" si="12"/>
        <v>42</v>
      </c>
      <c r="M41" s="138">
        <f t="shared" si="13"/>
        <v>0.19453333333333331</v>
      </c>
      <c r="N41" s="139">
        <f t="shared" si="14"/>
        <v>2.7006172134038733E-3</v>
      </c>
    </row>
    <row r="42" spans="1:25" x14ac:dyDescent="0.25">
      <c r="A42" s="36"/>
      <c r="B42" s="16"/>
      <c r="C42" s="121">
        <v>150</v>
      </c>
      <c r="D42" s="138">
        <f>AVERAGE(D29:F29)</f>
        <v>0.24343333333333336</v>
      </c>
      <c r="E42" s="139">
        <f>STDEV(D29:F29)</f>
        <v>3.9878983604567089E-3</v>
      </c>
      <c r="F42" s="204">
        <f t="shared" si="6"/>
        <v>27</v>
      </c>
      <c r="G42" s="138">
        <f t="shared" si="7"/>
        <v>0.22263333333333332</v>
      </c>
      <c r="H42" s="139">
        <f t="shared" si="8"/>
        <v>8.7751543196307059E-3</v>
      </c>
      <c r="I42" s="204">
        <f t="shared" si="9"/>
        <v>35</v>
      </c>
      <c r="J42" s="138">
        <f t="shared" si="10"/>
        <v>0.19989999999999999</v>
      </c>
      <c r="K42" s="139">
        <f t="shared" si="11"/>
        <v>1.4773286702694158E-2</v>
      </c>
      <c r="L42" s="204">
        <f t="shared" si="12"/>
        <v>43</v>
      </c>
      <c r="M42" s="138">
        <f t="shared" si="13"/>
        <v>0.20216666666666669</v>
      </c>
      <c r="N42" s="139">
        <f t="shared" si="14"/>
        <v>7.2403959376082004E-3</v>
      </c>
    </row>
    <row r="43" spans="1:25" x14ac:dyDescent="0.25">
      <c r="A43" s="36"/>
      <c r="B43" s="16"/>
      <c r="C43" s="121">
        <v>225</v>
      </c>
      <c r="D43" s="138">
        <f>AVERAGE(D30:F30)</f>
        <v>0.34180000000000005</v>
      </c>
      <c r="E43" s="139">
        <f>STDEV(D30:F30)</f>
        <v>1.5015991475756756E-2</v>
      </c>
      <c r="F43" s="204">
        <f t="shared" si="6"/>
        <v>28</v>
      </c>
      <c r="G43" s="138">
        <f t="shared" si="7"/>
        <v>0.22236666666666668</v>
      </c>
      <c r="H43" s="139">
        <f t="shared" si="8"/>
        <v>1.0995150446143676E-2</v>
      </c>
      <c r="I43" s="204">
        <f t="shared" si="9"/>
        <v>36</v>
      </c>
      <c r="J43" s="138">
        <f t="shared" si="10"/>
        <v>0.25636666666666669</v>
      </c>
      <c r="K43" s="139">
        <f t="shared" si="11"/>
        <v>2.4131583730317881E-3</v>
      </c>
      <c r="L43" s="204">
        <f t="shared" si="12"/>
        <v>44</v>
      </c>
      <c r="M43" s="138">
        <f t="shared" si="13"/>
        <v>0.2412</v>
      </c>
      <c r="N43" s="139">
        <f t="shared" si="14"/>
        <v>5.4064775963653102E-3</v>
      </c>
    </row>
    <row r="44" spans="1:25" x14ac:dyDescent="0.25">
      <c r="A44" s="36"/>
      <c r="B44" s="16"/>
      <c r="C44" s="121">
        <v>300</v>
      </c>
      <c r="D44" s="138">
        <f>AVERAGE(D31:F31)</f>
        <v>0.43813333333333332</v>
      </c>
      <c r="E44" s="139">
        <f>STDEV(D31:F31)</f>
        <v>8.2524743764118072E-3</v>
      </c>
      <c r="F44" s="204">
        <f t="shared" si="6"/>
        <v>29</v>
      </c>
      <c r="G44" s="138">
        <f t="shared" si="7"/>
        <v>0.25543333333333335</v>
      </c>
      <c r="H44" s="139">
        <f t="shared" si="8"/>
        <v>8.0463242125416064E-3</v>
      </c>
      <c r="I44" s="204">
        <f t="shared" si="9"/>
        <v>37</v>
      </c>
      <c r="J44" s="138">
        <f t="shared" si="10"/>
        <v>0.27333333333333337</v>
      </c>
      <c r="K44" s="139">
        <f t="shared" si="11"/>
        <v>4.5544849690534244E-3</v>
      </c>
      <c r="L44" s="204">
        <f t="shared" si="12"/>
        <v>45</v>
      </c>
      <c r="M44" s="138">
        <f t="shared" si="13"/>
        <v>0.24113333333333334</v>
      </c>
      <c r="N44" s="139">
        <f t="shared" si="14"/>
        <v>8.5049005481153891E-3</v>
      </c>
    </row>
    <row r="45" spans="1:25" x14ac:dyDescent="0.25">
      <c r="A45" s="36"/>
      <c r="B45" s="16"/>
      <c r="C45" s="125"/>
      <c r="D45" s="122"/>
      <c r="E45" s="123"/>
      <c r="F45" s="204">
        <f t="shared" si="6"/>
        <v>30</v>
      </c>
      <c r="G45" s="138">
        <f t="shared" si="7"/>
        <v>0.26250000000000001</v>
      </c>
      <c r="H45" s="139">
        <f t="shared" si="8"/>
        <v>5.990826320300075E-3</v>
      </c>
      <c r="I45" s="204">
        <f t="shared" si="9"/>
        <v>38</v>
      </c>
      <c r="J45" s="138">
        <f t="shared" si="10"/>
        <v>0.25296666666666662</v>
      </c>
      <c r="K45" s="139">
        <f t="shared" si="11"/>
        <v>4.6177194948733361E-3</v>
      </c>
      <c r="L45" s="204">
        <f t="shared" si="12"/>
        <v>46</v>
      </c>
      <c r="M45" s="138">
        <f t="shared" si="13"/>
        <v>0.39165</v>
      </c>
      <c r="N45" s="139">
        <f t="shared" si="14"/>
        <v>2.7577164466275456E-3</v>
      </c>
    </row>
    <row r="46" spans="1:25" x14ac:dyDescent="0.25">
      <c r="A46" s="36"/>
      <c r="B46" s="16"/>
      <c r="C46" s="125"/>
      <c r="D46" s="122"/>
      <c r="E46" s="123"/>
      <c r="F46" s="204">
        <f t="shared" si="6"/>
        <v>31</v>
      </c>
      <c r="G46" s="138">
        <f t="shared" si="7"/>
        <v>0.25136666666666668</v>
      </c>
      <c r="H46" s="139">
        <f t="shared" si="8"/>
        <v>1.0288990880224032E-2</v>
      </c>
      <c r="I46" s="204">
        <f t="shared" si="9"/>
        <v>39</v>
      </c>
      <c r="J46" s="138">
        <f t="shared" si="10"/>
        <v>0.30140000000000006</v>
      </c>
      <c r="K46" s="139">
        <f t="shared" si="11"/>
        <v>7.692203845452876E-3</v>
      </c>
      <c r="L46" s="204">
        <f t="shared" si="12"/>
        <v>47</v>
      </c>
      <c r="M46" s="138">
        <f t="shared" si="13"/>
        <v>5.4166666666666669E-2</v>
      </c>
      <c r="N46" s="139">
        <f t="shared" si="14"/>
        <v>4.0278199231511521E-3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32</v>
      </c>
      <c r="G47" s="140">
        <f t="shared" si="7"/>
        <v>0.2167</v>
      </c>
      <c r="H47" s="141">
        <f t="shared" si="8"/>
        <v>7.1358251099645133E-3</v>
      </c>
      <c r="I47" s="129">
        <f t="shared" si="9"/>
        <v>40</v>
      </c>
      <c r="J47" s="140">
        <f t="shared" si="10"/>
        <v>0.21056666666666665</v>
      </c>
      <c r="K47" s="141">
        <f t="shared" si="11"/>
        <v>3.2129944496269189E-3</v>
      </c>
      <c r="L47" s="129">
        <f t="shared" si="12"/>
        <v>48</v>
      </c>
      <c r="M47" s="140">
        <f t="shared" si="13"/>
        <v>5.4733333333333335E-2</v>
      </c>
      <c r="N47" s="141">
        <f t="shared" si="14"/>
        <v>4.9166384179979445E-3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54" t="s">
        <v>58</v>
      </c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</row>
    <row r="50" spans="1:18" x14ac:dyDescent="0.25">
      <c r="A50" s="2"/>
      <c r="B50" s="10" t="s">
        <v>129</v>
      </c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130</v>
      </c>
      <c r="E52" s="161"/>
      <c r="F52" s="159" t="s">
        <v>20</v>
      </c>
      <c r="G52" s="160" t="s">
        <v>130</v>
      </c>
      <c r="H52" s="161"/>
      <c r="I52" s="159" t="s">
        <v>20</v>
      </c>
      <c r="J52" s="160" t="s">
        <v>130</v>
      </c>
      <c r="K52" s="161"/>
      <c r="L52" s="159" t="s">
        <v>20</v>
      </c>
      <c r="M52" s="160" t="s">
        <v>130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204">
        <f>F40</f>
        <v>25</v>
      </c>
      <c r="G53" s="165">
        <f t="shared" ref="G53:G60" si="15">(G40-$D$40)</f>
        <v>0.14783333333333329</v>
      </c>
      <c r="H53" s="131"/>
      <c r="I53" s="204">
        <f>I40</f>
        <v>33</v>
      </c>
      <c r="J53" s="165">
        <f t="shared" ref="J53:J60" si="16">(J40-$D$40)</f>
        <v>0.2094333333333333</v>
      </c>
      <c r="K53" s="131"/>
      <c r="L53" s="204">
        <f>L40</f>
        <v>41</v>
      </c>
      <c r="M53" s="165">
        <f t="shared" ref="M53:M60" si="17">(M40-$D$40)</f>
        <v>0.17036666666666667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8.7833333333333319E-2</v>
      </c>
      <c r="E54" s="131"/>
      <c r="F54" s="204">
        <f t="shared" ref="F54:F60" si="18">F41</f>
        <v>26</v>
      </c>
      <c r="G54" s="138">
        <f t="shared" si="15"/>
        <v>0.21373333333333328</v>
      </c>
      <c r="H54" s="131"/>
      <c r="I54" s="204">
        <f t="shared" ref="I54:I60" si="19">I41</f>
        <v>34</v>
      </c>
      <c r="J54" s="138">
        <f t="shared" si="16"/>
        <v>0.17576666666666665</v>
      </c>
      <c r="K54" s="131"/>
      <c r="L54" s="204">
        <f t="shared" ref="L54:L60" si="20">L41</f>
        <v>42</v>
      </c>
      <c r="M54" s="138">
        <f t="shared" si="17"/>
        <v>0.14319999999999997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0.19210000000000002</v>
      </c>
      <c r="E55" s="131"/>
      <c r="F55" s="204">
        <f t="shared" si="18"/>
        <v>27</v>
      </c>
      <c r="G55" s="138">
        <f t="shared" si="15"/>
        <v>0.17129999999999998</v>
      </c>
      <c r="H55" s="131"/>
      <c r="I55" s="204">
        <f t="shared" si="19"/>
        <v>35</v>
      </c>
      <c r="J55" s="138">
        <f t="shared" si="16"/>
        <v>0.14856666666666665</v>
      </c>
      <c r="K55" s="131"/>
      <c r="L55" s="204">
        <f t="shared" si="20"/>
        <v>43</v>
      </c>
      <c r="M55" s="138">
        <f t="shared" si="17"/>
        <v>0.15083333333333335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0.29046666666666671</v>
      </c>
      <c r="E56" s="131"/>
      <c r="F56" s="204">
        <f t="shared" si="18"/>
        <v>28</v>
      </c>
      <c r="G56" s="138">
        <f t="shared" si="15"/>
        <v>0.17103333333333334</v>
      </c>
      <c r="H56" s="131"/>
      <c r="I56" s="204">
        <f t="shared" si="19"/>
        <v>36</v>
      </c>
      <c r="J56" s="138">
        <f t="shared" si="16"/>
        <v>0.20503333333333335</v>
      </c>
      <c r="K56" s="131"/>
      <c r="L56" s="204">
        <f t="shared" si="20"/>
        <v>44</v>
      </c>
      <c r="M56" s="138">
        <f t="shared" si="17"/>
        <v>0.18986666666666666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0.38679999999999998</v>
      </c>
      <c r="E57" s="131"/>
      <c r="F57" s="204">
        <f t="shared" si="18"/>
        <v>29</v>
      </c>
      <c r="G57" s="138">
        <f t="shared" si="15"/>
        <v>0.2041</v>
      </c>
      <c r="H57" s="131"/>
      <c r="I57" s="204">
        <f t="shared" si="19"/>
        <v>37</v>
      </c>
      <c r="J57" s="138">
        <f t="shared" si="16"/>
        <v>0.22200000000000003</v>
      </c>
      <c r="K57" s="131"/>
      <c r="L57" s="204">
        <f t="shared" si="20"/>
        <v>45</v>
      </c>
      <c r="M57" s="138">
        <f t="shared" si="17"/>
        <v>0.1898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204">
        <f t="shared" si="18"/>
        <v>30</v>
      </c>
      <c r="G58" s="138">
        <f t="shared" si="15"/>
        <v>0.21116666666666667</v>
      </c>
      <c r="H58" s="131"/>
      <c r="I58" s="204">
        <f t="shared" si="19"/>
        <v>38</v>
      </c>
      <c r="J58" s="138">
        <f t="shared" si="16"/>
        <v>0.20163333333333328</v>
      </c>
      <c r="K58" s="131"/>
      <c r="L58" s="204">
        <f t="shared" si="20"/>
        <v>46</v>
      </c>
      <c r="M58" s="138">
        <f t="shared" si="17"/>
        <v>0.34031666666666666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204">
        <f t="shared" si="18"/>
        <v>31</v>
      </c>
      <c r="G59" s="138">
        <f t="shared" si="15"/>
        <v>0.20003333333333334</v>
      </c>
      <c r="H59" s="131"/>
      <c r="I59" s="204">
        <f t="shared" si="19"/>
        <v>39</v>
      </c>
      <c r="J59" s="138">
        <f t="shared" si="16"/>
        <v>0.25006666666666671</v>
      </c>
      <c r="K59" s="131"/>
      <c r="L59" s="204">
        <f t="shared" si="20"/>
        <v>47</v>
      </c>
      <c r="M59" s="138">
        <f t="shared" si="17"/>
        <v>2.8333333333333335E-3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32</v>
      </c>
      <c r="G60" s="140">
        <f t="shared" si="15"/>
        <v>0.16536666666666666</v>
      </c>
      <c r="H60" s="133"/>
      <c r="I60" s="129">
        <f t="shared" si="19"/>
        <v>40</v>
      </c>
      <c r="J60" s="140">
        <f t="shared" si="16"/>
        <v>0.15923333333333331</v>
      </c>
      <c r="K60" s="133"/>
      <c r="L60" s="129">
        <f t="shared" si="20"/>
        <v>48</v>
      </c>
      <c r="M60" s="140">
        <f t="shared" si="17"/>
        <v>3.4000000000000002E-3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54" t="s">
        <v>41</v>
      </c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1.2999999999999999E-3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-3.8E-3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125</v>
      </c>
      <c r="K70" s="2" t="s">
        <v>112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110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111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202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105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202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47" t="s">
        <v>42</v>
      </c>
      <c r="C84" s="248"/>
      <c r="D84" s="248"/>
      <c r="E84" s="248"/>
      <c r="F84" s="248"/>
      <c r="G84" s="248"/>
      <c r="H84" s="248"/>
      <c r="I84" s="248"/>
      <c r="J84" s="249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197"/>
      <c r="E85" s="225" t="s">
        <v>119</v>
      </c>
      <c r="F85" s="214" t="s">
        <v>143</v>
      </c>
      <c r="G85" s="109" t="s">
        <v>11</v>
      </c>
      <c r="I85" s="164"/>
      <c r="J85" s="164"/>
      <c r="L85" s="197"/>
      <c r="N85" s="197"/>
    </row>
    <row r="86" spans="1:18" x14ac:dyDescent="0.25">
      <c r="A86" s="95"/>
      <c r="B86" s="110">
        <v>0</v>
      </c>
      <c r="C86" s="48">
        <f>(D53-$L$68)/$L$67</f>
        <v>2.9230769230769234</v>
      </c>
      <c r="D86" s="111"/>
      <c r="E86" s="95">
        <f>Data!E33</f>
        <v>7077</v>
      </c>
      <c r="F86" s="172">
        <v>25</v>
      </c>
      <c r="G86" s="48">
        <f t="shared" ref="G86:G93" si="21">(G53-$L$68)/$L$67</f>
        <v>116.64102564102561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70.487179487179475</v>
      </c>
      <c r="D87" s="111"/>
      <c r="E87" s="95">
        <f>Data!E34</f>
        <v>7078</v>
      </c>
      <c r="F87" s="172">
        <v>26</v>
      </c>
      <c r="G87" s="48">
        <f t="shared" si="21"/>
        <v>167.33333333333329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150.69230769230771</v>
      </c>
      <c r="D88" s="111"/>
      <c r="E88" s="95">
        <f>Data!E35</f>
        <v>7083</v>
      </c>
      <c r="F88" s="172">
        <v>27</v>
      </c>
      <c r="G88" s="48">
        <f t="shared" si="21"/>
        <v>134.69230769230768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226.35897435897442</v>
      </c>
      <c r="D89" s="111"/>
      <c r="E89" s="95">
        <f>Data!E36</f>
        <v>7084</v>
      </c>
      <c r="F89" s="172">
        <v>28</v>
      </c>
      <c r="G89" s="48">
        <f t="shared" si="21"/>
        <v>134.4871794871795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300.46153846153845</v>
      </c>
      <c r="D90" s="111"/>
      <c r="E90" s="95">
        <f>Data!E37</f>
        <v>7092</v>
      </c>
      <c r="F90" s="172">
        <v>29</v>
      </c>
      <c r="G90" s="48">
        <f t="shared" si="21"/>
        <v>159.92307692307693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95">
        <f>Data!E38</f>
        <v>7093</v>
      </c>
      <c r="F91" s="172">
        <v>30</v>
      </c>
      <c r="G91" s="48">
        <f t="shared" si="21"/>
        <v>165.35897435897436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95">
        <f>Data!E39</f>
        <v>7361</v>
      </c>
      <c r="F92" s="172">
        <v>31</v>
      </c>
      <c r="G92" s="48">
        <f t="shared" si="21"/>
        <v>156.7948717948718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95">
        <f>Data!E40</f>
        <v>7363</v>
      </c>
      <c r="F93" s="172">
        <v>32</v>
      </c>
      <c r="G93" s="48">
        <f t="shared" si="21"/>
        <v>130.12820512820514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95">
        <f>Data!E41</f>
        <v>7364</v>
      </c>
      <c r="F94" s="172">
        <v>33</v>
      </c>
      <c r="G94" s="48">
        <f t="shared" ref="G94:G101" si="22">(J53-$L$68)/$L$67</f>
        <v>164.02564102564102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95">
        <f>Data!E42</f>
        <v>7367</v>
      </c>
      <c r="F95" s="172">
        <v>34</v>
      </c>
      <c r="G95" s="48">
        <f t="shared" si="22"/>
        <v>138.12820512820511</v>
      </c>
      <c r="I95" s="113"/>
      <c r="J95" s="113"/>
      <c r="L95" s="18"/>
      <c r="N95" s="18"/>
    </row>
    <row r="96" spans="1:18" x14ac:dyDescent="0.25">
      <c r="A96" s="95"/>
      <c r="E96" s="95">
        <f>Data!E43</f>
        <v>7368</v>
      </c>
      <c r="F96" s="172">
        <v>35</v>
      </c>
      <c r="G96" s="48">
        <f t="shared" si="22"/>
        <v>117.2051282051282</v>
      </c>
      <c r="I96" s="113"/>
      <c r="J96" s="113"/>
    </row>
    <row r="97" spans="1:10" x14ac:dyDescent="0.25">
      <c r="E97" s="95">
        <f>Data!E44</f>
        <v>7377</v>
      </c>
      <c r="F97" s="172">
        <v>36</v>
      </c>
      <c r="G97" s="48">
        <f t="shared" si="22"/>
        <v>160.64102564102566</v>
      </c>
      <c r="I97" s="113"/>
      <c r="J97" s="113"/>
    </row>
    <row r="98" spans="1:10" x14ac:dyDescent="0.25">
      <c r="E98" s="95">
        <f>Data!E45</f>
        <v>7380</v>
      </c>
      <c r="F98" s="172">
        <v>37</v>
      </c>
      <c r="G98" s="48">
        <f t="shared" si="22"/>
        <v>173.69230769230774</v>
      </c>
    </row>
    <row r="99" spans="1:10" x14ac:dyDescent="0.25">
      <c r="E99" s="95">
        <f>Data!E46</f>
        <v>7389</v>
      </c>
      <c r="F99" s="172">
        <v>38</v>
      </c>
      <c r="G99" s="48">
        <f t="shared" si="22"/>
        <v>158.02564102564099</v>
      </c>
    </row>
    <row r="100" spans="1:10" x14ac:dyDescent="0.25">
      <c r="E100" s="95">
        <f>Data!E47</f>
        <v>7405</v>
      </c>
      <c r="F100" s="172">
        <v>39</v>
      </c>
      <c r="G100" s="48">
        <f t="shared" si="22"/>
        <v>195.28205128205136</v>
      </c>
    </row>
    <row r="101" spans="1:10" x14ac:dyDescent="0.25">
      <c r="E101" s="95">
        <f>Data!E48</f>
        <v>7414</v>
      </c>
      <c r="F101" s="172">
        <v>40</v>
      </c>
      <c r="G101" s="48">
        <f t="shared" si="22"/>
        <v>125.41025641025639</v>
      </c>
    </row>
    <row r="102" spans="1:10" x14ac:dyDescent="0.25">
      <c r="E102" s="95">
        <f>Data!E49</f>
        <v>7416</v>
      </c>
      <c r="F102" s="172">
        <v>41</v>
      </c>
      <c r="G102" s="48">
        <f t="shared" ref="G102:G109" si="23">(M53-$L$68)/$L$67</f>
        <v>133.97435897435898</v>
      </c>
    </row>
    <row r="103" spans="1:10" x14ac:dyDescent="0.25">
      <c r="E103" s="95">
        <f>Data!E50</f>
        <v>7419</v>
      </c>
      <c r="F103" s="172">
        <v>42</v>
      </c>
      <c r="G103" s="48">
        <f t="shared" si="23"/>
        <v>113.07692307692305</v>
      </c>
    </row>
    <row r="104" spans="1:10" x14ac:dyDescent="0.25">
      <c r="E104" s="95">
        <f>Data!E51</f>
        <v>7421</v>
      </c>
      <c r="F104" s="172">
        <v>43</v>
      </c>
      <c r="G104" s="48">
        <f t="shared" si="23"/>
        <v>118.94871794871796</v>
      </c>
    </row>
    <row r="105" spans="1:10" x14ac:dyDescent="0.25">
      <c r="E105" s="95">
        <f>Data!E52</f>
        <v>7424</v>
      </c>
      <c r="F105" s="172">
        <v>44</v>
      </c>
      <c r="G105" s="48">
        <f t="shared" si="23"/>
        <v>148.97435897435898</v>
      </c>
    </row>
    <row r="106" spans="1:10" x14ac:dyDescent="0.25">
      <c r="E106" s="95">
        <f>Data!E53</f>
        <v>7436</v>
      </c>
      <c r="F106" s="172">
        <v>45</v>
      </c>
      <c r="G106" s="48">
        <f t="shared" si="23"/>
        <v>148.92307692307693</v>
      </c>
    </row>
    <row r="107" spans="1:10" x14ac:dyDescent="0.25">
      <c r="E107" s="95" t="str">
        <f>Data!E54</f>
        <v>Traditional Malt Check</v>
      </c>
      <c r="F107" s="172">
        <v>46</v>
      </c>
      <c r="G107" s="48">
        <f t="shared" si="23"/>
        <v>264.70512820512823</v>
      </c>
    </row>
    <row r="108" spans="1:10" x14ac:dyDescent="0.25">
      <c r="E108" s="95">
        <f>Data!E55</f>
        <v>0</v>
      </c>
      <c r="F108" s="172">
        <v>47</v>
      </c>
      <c r="G108" s="48">
        <f t="shared" si="23"/>
        <v>5.1025641025641022</v>
      </c>
    </row>
    <row r="109" spans="1:10" x14ac:dyDescent="0.25">
      <c r="E109" s="95">
        <f>Data!E56</f>
        <v>0</v>
      </c>
      <c r="F109" s="172">
        <v>48</v>
      </c>
      <c r="G109" s="48">
        <f t="shared" si="23"/>
        <v>5.5384615384615383</v>
      </c>
    </row>
    <row r="110" spans="1:10" x14ac:dyDescent="0.25">
      <c r="F110" s="172"/>
      <c r="G110" s="48"/>
    </row>
    <row r="111" spans="1:10" x14ac:dyDescent="0.25">
      <c r="A111" s="2" t="s">
        <v>100</v>
      </c>
      <c r="B111" s="2" t="s">
        <v>102</v>
      </c>
    </row>
    <row r="112" spans="1:10" x14ac:dyDescent="0.25">
      <c r="A112" s="2"/>
      <c r="C112" s="3" t="s">
        <v>97</v>
      </c>
    </row>
    <row r="113" spans="1:3" x14ac:dyDescent="0.25">
      <c r="A113" s="2"/>
      <c r="C113" s="3" t="s">
        <v>114</v>
      </c>
    </row>
    <row r="114" spans="1:3" x14ac:dyDescent="0.25">
      <c r="A114" s="2"/>
      <c r="C114" s="3" t="s">
        <v>104</v>
      </c>
    </row>
    <row r="115" spans="1:3" x14ac:dyDescent="0.25">
      <c r="A115" s="2"/>
      <c r="C115" s="3" t="s">
        <v>115</v>
      </c>
    </row>
    <row r="119" spans="1:3" x14ac:dyDescent="0.25">
      <c r="A119" s="2"/>
    </row>
  </sheetData>
  <mergeCells count="14">
    <mergeCell ref="D25:O25"/>
    <mergeCell ref="B10:N10"/>
    <mergeCell ref="D12:F12"/>
    <mergeCell ref="G12:I12"/>
    <mergeCell ref="J12:L12"/>
    <mergeCell ref="M12:O12"/>
    <mergeCell ref="B62:N62"/>
    <mergeCell ref="B84:J84"/>
    <mergeCell ref="B36:N36"/>
    <mergeCell ref="C38:E38"/>
    <mergeCell ref="F38:H38"/>
    <mergeCell ref="I38:K38"/>
    <mergeCell ref="L38:N38"/>
    <mergeCell ref="B49:N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workbookViewId="0">
      <selection activeCell="B5" sqref="B5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109</v>
      </c>
      <c r="J1" s="2" t="s">
        <v>68</v>
      </c>
    </row>
    <row r="2" spans="1:25" ht="18" x14ac:dyDescent="0.35">
      <c r="A2" s="2" t="s">
        <v>51</v>
      </c>
      <c r="J2" s="2" t="s">
        <v>131</v>
      </c>
    </row>
    <row r="3" spans="1:25" x14ac:dyDescent="0.25">
      <c r="A3" s="2"/>
      <c r="J3" s="2" t="s">
        <v>132</v>
      </c>
    </row>
    <row r="4" spans="1:25" x14ac:dyDescent="0.25">
      <c r="A4" s="2" t="s">
        <v>60</v>
      </c>
      <c r="B4" s="4">
        <v>3</v>
      </c>
      <c r="J4" s="2" t="s">
        <v>69</v>
      </c>
    </row>
    <row r="5" spans="1:25" x14ac:dyDescent="0.25">
      <c r="A5" s="2" t="s">
        <v>52</v>
      </c>
      <c r="B5" s="194"/>
      <c r="C5" s="6"/>
      <c r="J5" s="2" t="s">
        <v>133</v>
      </c>
    </row>
    <row r="6" spans="1:25" x14ac:dyDescent="0.25">
      <c r="A6" s="2" t="s">
        <v>5</v>
      </c>
      <c r="B6" s="195"/>
      <c r="C6" s="218" t="s">
        <v>151</v>
      </c>
      <c r="J6" s="2" t="s">
        <v>83</v>
      </c>
    </row>
    <row r="7" spans="1:25" ht="17.25" x14ac:dyDescent="0.25">
      <c r="A7" s="2" t="s">
        <v>53</v>
      </c>
      <c r="B7" s="2" t="s">
        <v>134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60" t="s">
        <v>43</v>
      </c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208"/>
      <c r="D12" s="250" t="s">
        <v>39</v>
      </c>
      <c r="E12" s="243"/>
      <c r="F12" s="243"/>
      <c r="G12" s="243" t="s">
        <v>20</v>
      </c>
      <c r="H12" s="243"/>
      <c r="I12" s="243"/>
      <c r="J12" s="243" t="s">
        <v>20</v>
      </c>
      <c r="K12" s="243"/>
      <c r="L12" s="243"/>
      <c r="M12" s="244" t="s">
        <v>20</v>
      </c>
      <c r="N12" s="245"/>
      <c r="O12" s="246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49</v>
      </c>
      <c r="H13" s="17">
        <f t="shared" ref="H13:H20" si="0">G13</f>
        <v>49</v>
      </c>
      <c r="I13" s="17">
        <f t="shared" ref="I13:I20" si="1">G13</f>
        <v>49</v>
      </c>
      <c r="J13" s="45">
        <v>57</v>
      </c>
      <c r="K13" s="17">
        <f t="shared" ref="K13:K20" si="2">J13</f>
        <v>57</v>
      </c>
      <c r="L13" s="46">
        <f t="shared" ref="L13:L20" si="3">J13</f>
        <v>57</v>
      </c>
      <c r="M13" s="17">
        <v>65</v>
      </c>
      <c r="N13" s="17">
        <f t="shared" ref="N13:N20" si="4">M13</f>
        <v>65</v>
      </c>
      <c r="O13" s="47">
        <f t="shared" ref="O13:O20" si="5">M13</f>
        <v>65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50</v>
      </c>
      <c r="H14" s="31">
        <f t="shared" si="0"/>
        <v>50</v>
      </c>
      <c r="I14" s="31">
        <f t="shared" si="1"/>
        <v>50</v>
      </c>
      <c r="J14" s="55">
        <v>58</v>
      </c>
      <c r="K14" s="31">
        <f t="shared" si="2"/>
        <v>58</v>
      </c>
      <c r="L14" s="56">
        <f t="shared" si="3"/>
        <v>58</v>
      </c>
      <c r="M14" s="55">
        <v>66</v>
      </c>
      <c r="N14" s="31">
        <f t="shared" si="4"/>
        <v>66</v>
      </c>
      <c r="O14" s="57">
        <f t="shared" si="5"/>
        <v>66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51</v>
      </c>
      <c r="H15" s="15">
        <f t="shared" si="0"/>
        <v>51</v>
      </c>
      <c r="I15" s="15">
        <f t="shared" si="1"/>
        <v>51</v>
      </c>
      <c r="J15" s="25">
        <v>59</v>
      </c>
      <c r="K15" s="15">
        <f t="shared" si="2"/>
        <v>59</v>
      </c>
      <c r="L15" s="60">
        <f t="shared" si="3"/>
        <v>59</v>
      </c>
      <c r="M15" s="25">
        <v>67</v>
      </c>
      <c r="N15" s="15">
        <f t="shared" si="4"/>
        <v>67</v>
      </c>
      <c r="O15" s="61">
        <f t="shared" si="5"/>
        <v>67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52</v>
      </c>
      <c r="H16" s="31">
        <f t="shared" si="0"/>
        <v>52</v>
      </c>
      <c r="I16" s="31">
        <f t="shared" si="1"/>
        <v>52</v>
      </c>
      <c r="J16" s="55">
        <v>60</v>
      </c>
      <c r="K16" s="31">
        <f t="shared" si="2"/>
        <v>60</v>
      </c>
      <c r="L16" s="56">
        <f t="shared" si="3"/>
        <v>60</v>
      </c>
      <c r="M16" s="55">
        <v>68</v>
      </c>
      <c r="N16" s="31">
        <f t="shared" si="4"/>
        <v>68</v>
      </c>
      <c r="O16" s="57">
        <f t="shared" si="5"/>
        <v>68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53</v>
      </c>
      <c r="H17" s="15">
        <f t="shared" si="0"/>
        <v>53</v>
      </c>
      <c r="I17" s="15">
        <f t="shared" si="1"/>
        <v>53</v>
      </c>
      <c r="J17" s="25">
        <v>61</v>
      </c>
      <c r="K17" s="15">
        <f t="shared" si="2"/>
        <v>61</v>
      </c>
      <c r="L17" s="60">
        <f t="shared" si="3"/>
        <v>61</v>
      </c>
      <c r="M17" s="25">
        <v>69</v>
      </c>
      <c r="N17" s="15">
        <f t="shared" si="4"/>
        <v>69</v>
      </c>
      <c r="O17" s="61">
        <f t="shared" si="5"/>
        <v>69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54</v>
      </c>
      <c r="H18" s="31">
        <f t="shared" si="0"/>
        <v>54</v>
      </c>
      <c r="I18" s="31">
        <f t="shared" si="1"/>
        <v>54</v>
      </c>
      <c r="J18" s="55">
        <v>62</v>
      </c>
      <c r="K18" s="31">
        <f t="shared" si="2"/>
        <v>62</v>
      </c>
      <c r="L18" s="56">
        <f t="shared" si="3"/>
        <v>62</v>
      </c>
      <c r="M18" s="55">
        <v>70</v>
      </c>
      <c r="N18" s="31">
        <f t="shared" si="4"/>
        <v>70</v>
      </c>
      <c r="O18" s="57">
        <f t="shared" si="5"/>
        <v>70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55</v>
      </c>
      <c r="H19" s="15">
        <f t="shared" si="0"/>
        <v>55</v>
      </c>
      <c r="I19" s="15">
        <f t="shared" si="1"/>
        <v>55</v>
      </c>
      <c r="J19" s="25">
        <v>63</v>
      </c>
      <c r="K19" s="15">
        <f t="shared" si="2"/>
        <v>63</v>
      </c>
      <c r="L19" s="60">
        <f t="shared" si="3"/>
        <v>63</v>
      </c>
      <c r="M19" s="25">
        <v>71</v>
      </c>
      <c r="N19" s="15">
        <f t="shared" si="4"/>
        <v>71</v>
      </c>
      <c r="O19" s="61">
        <f t="shared" si="5"/>
        <v>71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56</v>
      </c>
      <c r="H20" s="19">
        <f t="shared" si="0"/>
        <v>56</v>
      </c>
      <c r="I20" s="19">
        <f t="shared" si="1"/>
        <v>56</v>
      </c>
      <c r="J20" s="72">
        <v>64</v>
      </c>
      <c r="K20" s="19">
        <f t="shared" si="2"/>
        <v>64</v>
      </c>
      <c r="L20" s="73">
        <f t="shared" si="3"/>
        <v>64</v>
      </c>
      <c r="M20" s="72">
        <v>72</v>
      </c>
      <c r="N20" s="19">
        <f t="shared" si="4"/>
        <v>72</v>
      </c>
      <c r="O20" s="74">
        <f t="shared" si="5"/>
        <v>72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47" t="s">
        <v>44</v>
      </c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9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 t="s">
        <v>87</v>
      </c>
      <c r="C26" s="18"/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/>
      <c r="D27" s="142"/>
      <c r="E27" s="143"/>
      <c r="F27" s="143"/>
      <c r="G27" s="144"/>
      <c r="H27" s="143"/>
      <c r="I27" s="29"/>
      <c r="J27" s="143"/>
      <c r="K27" s="143"/>
      <c r="L27" s="143"/>
      <c r="M27" s="144"/>
      <c r="N27" s="143"/>
      <c r="O27" s="2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/>
      <c r="E28" s="146"/>
      <c r="F28" s="146"/>
      <c r="G28" s="147"/>
      <c r="H28" s="146"/>
      <c r="I28" s="28"/>
      <c r="J28" s="146"/>
      <c r="K28" s="146"/>
      <c r="L28" s="146"/>
      <c r="M28" s="147"/>
      <c r="N28" s="146"/>
      <c r="O28" s="21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/>
      <c r="E29" s="149"/>
      <c r="F29" s="149"/>
      <c r="G29" s="150"/>
      <c r="H29" s="149"/>
      <c r="I29" s="151"/>
      <c r="J29" s="149"/>
      <c r="K29" s="149"/>
      <c r="L29" s="149"/>
      <c r="M29" s="150"/>
      <c r="N29" s="149"/>
      <c r="O29" s="152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/>
      <c r="E30" s="146"/>
      <c r="F30" s="146"/>
      <c r="G30" s="147"/>
      <c r="H30" s="146"/>
      <c r="I30" s="28"/>
      <c r="J30" s="146"/>
      <c r="K30" s="146"/>
      <c r="L30" s="146"/>
      <c r="M30" s="147"/>
      <c r="N30" s="146"/>
      <c r="O30" s="21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/>
      <c r="E31" s="149"/>
      <c r="F31" s="149"/>
      <c r="G31" s="150"/>
      <c r="H31" s="149"/>
      <c r="I31" s="151"/>
      <c r="J31" s="149"/>
      <c r="K31" s="149"/>
      <c r="L31" s="149"/>
      <c r="M31" s="150"/>
      <c r="N31" s="149"/>
      <c r="O31" s="152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/>
      <c r="E32" s="146"/>
      <c r="F32" s="146"/>
      <c r="G32" s="147"/>
      <c r="H32" s="146"/>
      <c r="I32" s="28"/>
      <c r="J32" s="146"/>
      <c r="K32" s="146"/>
      <c r="L32" s="146"/>
      <c r="M32" s="147"/>
      <c r="N32" s="146"/>
      <c r="O32" s="21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/>
      <c r="E33" s="149"/>
      <c r="F33" s="149"/>
      <c r="G33" s="150"/>
      <c r="H33" s="149"/>
      <c r="I33" s="151"/>
      <c r="J33" s="149"/>
      <c r="K33" s="149"/>
      <c r="L33" s="149"/>
      <c r="M33" s="150"/>
      <c r="N33" s="149"/>
      <c r="O33" s="152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/>
      <c r="E34" s="154"/>
      <c r="F34" s="154"/>
      <c r="G34" s="155"/>
      <c r="H34" s="154"/>
      <c r="I34" s="156"/>
      <c r="J34" s="154"/>
      <c r="K34" s="154"/>
      <c r="L34" s="154"/>
      <c r="M34" s="155"/>
      <c r="N34" s="154"/>
      <c r="O34" s="157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54" t="s">
        <v>40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</row>
    <row r="37" spans="1:25" x14ac:dyDescent="0.25">
      <c r="A37" s="2"/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25" x14ac:dyDescent="0.25">
      <c r="A38" s="36"/>
      <c r="B38" s="98"/>
      <c r="C38" s="251" t="s">
        <v>28</v>
      </c>
      <c r="D38" s="252"/>
      <c r="E38" s="253"/>
      <c r="F38" s="251" t="s">
        <v>29</v>
      </c>
      <c r="G38" s="252"/>
      <c r="H38" s="253"/>
      <c r="I38" s="251" t="s">
        <v>30</v>
      </c>
      <c r="J38" s="252"/>
      <c r="K38" s="253"/>
      <c r="L38" s="251" t="s">
        <v>31</v>
      </c>
      <c r="M38" s="252"/>
      <c r="N38" s="253"/>
    </row>
    <row r="39" spans="1:25" x14ac:dyDescent="0.25">
      <c r="A39" s="36"/>
      <c r="B39" s="98"/>
      <c r="C39" s="116" t="s">
        <v>3</v>
      </c>
      <c r="D39" s="117" t="s">
        <v>4</v>
      </c>
      <c r="E39" s="211" t="s">
        <v>7</v>
      </c>
      <c r="F39" s="209" t="s">
        <v>20</v>
      </c>
      <c r="G39" s="210" t="s">
        <v>4</v>
      </c>
      <c r="H39" s="211" t="s">
        <v>7</v>
      </c>
      <c r="I39" s="209" t="s">
        <v>20</v>
      </c>
      <c r="J39" s="210" t="s">
        <v>4</v>
      </c>
      <c r="K39" s="211" t="s">
        <v>7</v>
      </c>
      <c r="L39" s="209" t="s">
        <v>20</v>
      </c>
      <c r="M39" s="210" t="s">
        <v>4</v>
      </c>
      <c r="N39" s="211" t="s">
        <v>7</v>
      </c>
    </row>
    <row r="40" spans="1:25" x14ac:dyDescent="0.25">
      <c r="A40" s="36"/>
      <c r="B40" s="16"/>
      <c r="C40" s="121">
        <v>0</v>
      </c>
      <c r="D40" s="138" t="e">
        <f>AVERAGE(D27:F27)</f>
        <v>#DIV/0!</v>
      </c>
      <c r="E40" s="139" t="e">
        <f>STDEV(D27:F27)</f>
        <v>#DIV/0!</v>
      </c>
      <c r="F40" s="213">
        <f t="shared" ref="F40:F47" si="6">G13</f>
        <v>49</v>
      </c>
      <c r="G40" s="138" t="e">
        <f t="shared" ref="G40:G47" si="7">AVERAGE(G27:I27)</f>
        <v>#DIV/0!</v>
      </c>
      <c r="H40" s="139" t="e">
        <f t="shared" ref="H40:H47" si="8">STDEV(G27:I27)</f>
        <v>#DIV/0!</v>
      </c>
      <c r="I40" s="213">
        <f t="shared" ref="I40:I47" si="9">J13</f>
        <v>57</v>
      </c>
      <c r="J40" s="138" t="e">
        <f t="shared" ref="J40:J47" si="10">AVERAGE(J27:L27)</f>
        <v>#DIV/0!</v>
      </c>
      <c r="K40" s="139" t="e">
        <f t="shared" ref="K40:K47" si="11">STDEV(J27:L27)</f>
        <v>#DIV/0!</v>
      </c>
      <c r="L40" s="213">
        <f t="shared" ref="L40:L47" si="12">M13</f>
        <v>65</v>
      </c>
      <c r="M40" s="138" t="e">
        <f t="shared" ref="M40:M47" si="13">AVERAGE(M27:O27)</f>
        <v>#DIV/0!</v>
      </c>
      <c r="N40" s="139" t="e">
        <f t="shared" ref="N40:N47" si="14">STDEV(M27:O27)</f>
        <v>#DIV/0!</v>
      </c>
    </row>
    <row r="41" spans="1:25" x14ac:dyDescent="0.25">
      <c r="A41" s="36"/>
      <c r="B41" s="16"/>
      <c r="C41" s="121">
        <v>75</v>
      </c>
      <c r="D41" s="138" t="e">
        <f>AVERAGE(D28:F28)</f>
        <v>#DIV/0!</v>
      </c>
      <c r="E41" s="139" t="e">
        <f>STDEV(D28:F28)</f>
        <v>#DIV/0!</v>
      </c>
      <c r="F41" s="213">
        <f t="shared" si="6"/>
        <v>50</v>
      </c>
      <c r="G41" s="138" t="e">
        <f t="shared" si="7"/>
        <v>#DIV/0!</v>
      </c>
      <c r="H41" s="139" t="e">
        <f t="shared" si="8"/>
        <v>#DIV/0!</v>
      </c>
      <c r="I41" s="213">
        <f t="shared" si="9"/>
        <v>58</v>
      </c>
      <c r="J41" s="138" t="e">
        <f t="shared" si="10"/>
        <v>#DIV/0!</v>
      </c>
      <c r="K41" s="139" t="e">
        <f t="shared" si="11"/>
        <v>#DIV/0!</v>
      </c>
      <c r="L41" s="213">
        <f t="shared" si="12"/>
        <v>66</v>
      </c>
      <c r="M41" s="138" t="e">
        <f t="shared" si="13"/>
        <v>#DIV/0!</v>
      </c>
      <c r="N41" s="139" t="e">
        <f t="shared" si="14"/>
        <v>#DIV/0!</v>
      </c>
    </row>
    <row r="42" spans="1:25" x14ac:dyDescent="0.25">
      <c r="A42" s="36"/>
      <c r="B42" s="16"/>
      <c r="C42" s="121">
        <v>150</v>
      </c>
      <c r="D42" s="138" t="e">
        <f>AVERAGE(D29:F29)</f>
        <v>#DIV/0!</v>
      </c>
      <c r="E42" s="139" t="e">
        <f>STDEV(D29:F29)</f>
        <v>#DIV/0!</v>
      </c>
      <c r="F42" s="213">
        <f t="shared" si="6"/>
        <v>51</v>
      </c>
      <c r="G42" s="138" t="e">
        <f t="shared" si="7"/>
        <v>#DIV/0!</v>
      </c>
      <c r="H42" s="139" t="e">
        <f t="shared" si="8"/>
        <v>#DIV/0!</v>
      </c>
      <c r="I42" s="213">
        <f t="shared" si="9"/>
        <v>59</v>
      </c>
      <c r="J42" s="138" t="e">
        <f t="shared" si="10"/>
        <v>#DIV/0!</v>
      </c>
      <c r="K42" s="139" t="e">
        <f t="shared" si="11"/>
        <v>#DIV/0!</v>
      </c>
      <c r="L42" s="213">
        <f t="shared" si="12"/>
        <v>67</v>
      </c>
      <c r="M42" s="138" t="e">
        <f t="shared" si="13"/>
        <v>#DIV/0!</v>
      </c>
      <c r="N42" s="139" t="e">
        <f t="shared" si="14"/>
        <v>#DIV/0!</v>
      </c>
    </row>
    <row r="43" spans="1:25" x14ac:dyDescent="0.25">
      <c r="A43" s="36"/>
      <c r="B43" s="16"/>
      <c r="C43" s="121">
        <v>225</v>
      </c>
      <c r="D43" s="138" t="e">
        <f>AVERAGE(D30:F30)</f>
        <v>#DIV/0!</v>
      </c>
      <c r="E43" s="139" t="e">
        <f>STDEV(D30:F30)</f>
        <v>#DIV/0!</v>
      </c>
      <c r="F43" s="213">
        <f t="shared" si="6"/>
        <v>52</v>
      </c>
      <c r="G43" s="138" t="e">
        <f t="shared" si="7"/>
        <v>#DIV/0!</v>
      </c>
      <c r="H43" s="139" t="e">
        <f t="shared" si="8"/>
        <v>#DIV/0!</v>
      </c>
      <c r="I43" s="213">
        <f t="shared" si="9"/>
        <v>60</v>
      </c>
      <c r="J43" s="138" t="e">
        <f t="shared" si="10"/>
        <v>#DIV/0!</v>
      </c>
      <c r="K43" s="139" t="e">
        <f t="shared" si="11"/>
        <v>#DIV/0!</v>
      </c>
      <c r="L43" s="213">
        <f t="shared" si="12"/>
        <v>68</v>
      </c>
      <c r="M43" s="138" t="e">
        <f t="shared" si="13"/>
        <v>#DIV/0!</v>
      </c>
      <c r="N43" s="139" t="e">
        <f t="shared" si="14"/>
        <v>#DIV/0!</v>
      </c>
    </row>
    <row r="44" spans="1:25" x14ac:dyDescent="0.25">
      <c r="A44" s="36"/>
      <c r="B44" s="16"/>
      <c r="C44" s="121">
        <v>300</v>
      </c>
      <c r="D44" s="138" t="e">
        <f>AVERAGE(D31:F31)</f>
        <v>#DIV/0!</v>
      </c>
      <c r="E44" s="139" t="e">
        <f>STDEV(D31:F31)</f>
        <v>#DIV/0!</v>
      </c>
      <c r="F44" s="213">
        <f t="shared" si="6"/>
        <v>53</v>
      </c>
      <c r="G44" s="138" t="e">
        <f t="shared" si="7"/>
        <v>#DIV/0!</v>
      </c>
      <c r="H44" s="139" t="e">
        <f t="shared" si="8"/>
        <v>#DIV/0!</v>
      </c>
      <c r="I44" s="213">
        <f t="shared" si="9"/>
        <v>61</v>
      </c>
      <c r="J44" s="138" t="e">
        <f t="shared" si="10"/>
        <v>#DIV/0!</v>
      </c>
      <c r="K44" s="139" t="e">
        <f t="shared" si="11"/>
        <v>#DIV/0!</v>
      </c>
      <c r="L44" s="213">
        <f t="shared" si="12"/>
        <v>69</v>
      </c>
      <c r="M44" s="138" t="e">
        <f t="shared" si="13"/>
        <v>#DIV/0!</v>
      </c>
      <c r="N44" s="139" t="e">
        <f t="shared" si="14"/>
        <v>#DIV/0!</v>
      </c>
    </row>
    <row r="45" spans="1:25" x14ac:dyDescent="0.25">
      <c r="A45" s="36"/>
      <c r="B45" s="16"/>
      <c r="C45" s="125"/>
      <c r="D45" s="122"/>
      <c r="E45" s="123"/>
      <c r="F45" s="213">
        <f t="shared" si="6"/>
        <v>54</v>
      </c>
      <c r="G45" s="138" t="e">
        <f t="shared" si="7"/>
        <v>#DIV/0!</v>
      </c>
      <c r="H45" s="139" t="e">
        <f t="shared" si="8"/>
        <v>#DIV/0!</v>
      </c>
      <c r="I45" s="213">
        <f t="shared" si="9"/>
        <v>62</v>
      </c>
      <c r="J45" s="138" t="e">
        <f t="shared" si="10"/>
        <v>#DIV/0!</v>
      </c>
      <c r="K45" s="139" t="e">
        <f t="shared" si="11"/>
        <v>#DIV/0!</v>
      </c>
      <c r="L45" s="213">
        <f t="shared" si="12"/>
        <v>70</v>
      </c>
      <c r="M45" s="138" t="e">
        <f t="shared" si="13"/>
        <v>#DIV/0!</v>
      </c>
      <c r="N45" s="139" t="e">
        <f t="shared" si="14"/>
        <v>#DIV/0!</v>
      </c>
    </row>
    <row r="46" spans="1:25" x14ac:dyDescent="0.25">
      <c r="A46" s="36"/>
      <c r="B46" s="16"/>
      <c r="C46" s="125"/>
      <c r="D46" s="122"/>
      <c r="E46" s="123"/>
      <c r="F46" s="213">
        <f t="shared" si="6"/>
        <v>55</v>
      </c>
      <c r="G46" s="138" t="e">
        <f t="shared" si="7"/>
        <v>#DIV/0!</v>
      </c>
      <c r="H46" s="139" t="e">
        <f t="shared" si="8"/>
        <v>#DIV/0!</v>
      </c>
      <c r="I46" s="213">
        <f t="shared" si="9"/>
        <v>63</v>
      </c>
      <c r="J46" s="138" t="e">
        <f t="shared" si="10"/>
        <v>#DIV/0!</v>
      </c>
      <c r="K46" s="139" t="e">
        <f t="shared" si="11"/>
        <v>#DIV/0!</v>
      </c>
      <c r="L46" s="213">
        <f t="shared" si="12"/>
        <v>71</v>
      </c>
      <c r="M46" s="138" t="e">
        <f t="shared" si="13"/>
        <v>#DIV/0!</v>
      </c>
      <c r="N46" s="139" t="e">
        <f t="shared" si="14"/>
        <v>#DIV/0!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56</v>
      </c>
      <c r="G47" s="140" t="e">
        <f t="shared" si="7"/>
        <v>#DIV/0!</v>
      </c>
      <c r="H47" s="141" t="e">
        <f t="shared" si="8"/>
        <v>#DIV/0!</v>
      </c>
      <c r="I47" s="129">
        <f t="shared" si="9"/>
        <v>64</v>
      </c>
      <c r="J47" s="140" t="e">
        <f t="shared" si="10"/>
        <v>#DIV/0!</v>
      </c>
      <c r="K47" s="141" t="e">
        <f t="shared" si="11"/>
        <v>#DIV/0!</v>
      </c>
      <c r="L47" s="129">
        <f t="shared" si="12"/>
        <v>72</v>
      </c>
      <c r="M47" s="140" t="e">
        <f t="shared" si="13"/>
        <v>#DIV/0!</v>
      </c>
      <c r="N47" s="141" t="e">
        <f t="shared" si="14"/>
        <v>#DIV/0!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54" t="s">
        <v>58</v>
      </c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</row>
    <row r="50" spans="1:18" x14ac:dyDescent="0.25">
      <c r="A50" s="2"/>
      <c r="B50" s="10" t="s">
        <v>129</v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130</v>
      </c>
      <c r="E52" s="161"/>
      <c r="F52" s="159" t="s">
        <v>20</v>
      </c>
      <c r="G52" s="160" t="s">
        <v>130</v>
      </c>
      <c r="H52" s="161"/>
      <c r="I52" s="159" t="s">
        <v>20</v>
      </c>
      <c r="J52" s="160" t="s">
        <v>130</v>
      </c>
      <c r="K52" s="161"/>
      <c r="L52" s="159" t="s">
        <v>20</v>
      </c>
      <c r="M52" s="160" t="s">
        <v>130</v>
      </c>
      <c r="N52" s="161"/>
      <c r="O52" s="36"/>
    </row>
    <row r="53" spans="1:18" x14ac:dyDescent="0.25">
      <c r="B53" s="16"/>
      <c r="C53" s="121">
        <v>0</v>
      </c>
      <c r="D53" s="138" t="e">
        <f>(D40-$D$40)</f>
        <v>#DIV/0!</v>
      </c>
      <c r="E53" s="131"/>
      <c r="F53" s="213">
        <f>F40</f>
        <v>49</v>
      </c>
      <c r="G53" s="165" t="e">
        <f t="shared" ref="G53:G60" si="15">(G40-$D$40)</f>
        <v>#DIV/0!</v>
      </c>
      <c r="H53" s="131"/>
      <c r="I53" s="213">
        <f>I40</f>
        <v>57</v>
      </c>
      <c r="J53" s="165" t="e">
        <f t="shared" ref="J53:J60" si="16">(J40-$D$40)</f>
        <v>#DIV/0!</v>
      </c>
      <c r="K53" s="131"/>
      <c r="L53" s="213">
        <f>L40</f>
        <v>65</v>
      </c>
      <c r="M53" s="165" t="e">
        <f t="shared" ref="M53:M60" si="17">(M40-$D$40)</f>
        <v>#DIV/0!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 t="e">
        <f>(D41-$D$40)</f>
        <v>#DIV/0!</v>
      </c>
      <c r="E54" s="131"/>
      <c r="F54" s="213">
        <f t="shared" ref="F54:F60" si="18">F41</f>
        <v>50</v>
      </c>
      <c r="G54" s="138" t="e">
        <f t="shared" si="15"/>
        <v>#DIV/0!</v>
      </c>
      <c r="H54" s="131"/>
      <c r="I54" s="213">
        <f t="shared" ref="I54:I60" si="19">I41</f>
        <v>58</v>
      </c>
      <c r="J54" s="138" t="e">
        <f t="shared" si="16"/>
        <v>#DIV/0!</v>
      </c>
      <c r="K54" s="131"/>
      <c r="L54" s="213">
        <f t="shared" ref="L54:L60" si="20">L41</f>
        <v>66</v>
      </c>
      <c r="M54" s="138" t="e">
        <f t="shared" si="17"/>
        <v>#DIV/0!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 t="e">
        <f>(D42-$D$40)</f>
        <v>#DIV/0!</v>
      </c>
      <c r="E55" s="131"/>
      <c r="F55" s="213">
        <f t="shared" si="18"/>
        <v>51</v>
      </c>
      <c r="G55" s="138" t="e">
        <f t="shared" si="15"/>
        <v>#DIV/0!</v>
      </c>
      <c r="H55" s="131"/>
      <c r="I55" s="213">
        <f t="shared" si="19"/>
        <v>59</v>
      </c>
      <c r="J55" s="138" t="e">
        <f t="shared" si="16"/>
        <v>#DIV/0!</v>
      </c>
      <c r="K55" s="131"/>
      <c r="L55" s="213">
        <f t="shared" si="20"/>
        <v>67</v>
      </c>
      <c r="M55" s="138" t="e">
        <f t="shared" si="17"/>
        <v>#DIV/0!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 t="e">
        <f>(D43-$D$40)</f>
        <v>#DIV/0!</v>
      </c>
      <c r="E56" s="131"/>
      <c r="F56" s="213">
        <f t="shared" si="18"/>
        <v>52</v>
      </c>
      <c r="G56" s="138" t="e">
        <f t="shared" si="15"/>
        <v>#DIV/0!</v>
      </c>
      <c r="H56" s="131"/>
      <c r="I56" s="213">
        <f t="shared" si="19"/>
        <v>60</v>
      </c>
      <c r="J56" s="138" t="e">
        <f t="shared" si="16"/>
        <v>#DIV/0!</v>
      </c>
      <c r="K56" s="131"/>
      <c r="L56" s="213">
        <f t="shared" si="20"/>
        <v>68</v>
      </c>
      <c r="M56" s="138" t="e">
        <f t="shared" si="17"/>
        <v>#DIV/0!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 t="e">
        <f>(D44-$D$40)</f>
        <v>#DIV/0!</v>
      </c>
      <c r="E57" s="131"/>
      <c r="F57" s="213">
        <f t="shared" si="18"/>
        <v>53</v>
      </c>
      <c r="G57" s="138" t="e">
        <f t="shared" si="15"/>
        <v>#DIV/0!</v>
      </c>
      <c r="H57" s="131"/>
      <c r="I57" s="213">
        <f t="shared" si="19"/>
        <v>61</v>
      </c>
      <c r="J57" s="138" t="e">
        <f t="shared" si="16"/>
        <v>#DIV/0!</v>
      </c>
      <c r="K57" s="131"/>
      <c r="L57" s="213">
        <f t="shared" si="20"/>
        <v>69</v>
      </c>
      <c r="M57" s="138" t="e">
        <f t="shared" si="17"/>
        <v>#DIV/0!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213">
        <f t="shared" si="18"/>
        <v>54</v>
      </c>
      <c r="G58" s="138" t="e">
        <f t="shared" si="15"/>
        <v>#DIV/0!</v>
      </c>
      <c r="H58" s="131"/>
      <c r="I58" s="213">
        <f t="shared" si="19"/>
        <v>62</v>
      </c>
      <c r="J58" s="138" t="e">
        <f t="shared" si="16"/>
        <v>#DIV/0!</v>
      </c>
      <c r="K58" s="131"/>
      <c r="L58" s="213">
        <f t="shared" si="20"/>
        <v>70</v>
      </c>
      <c r="M58" s="138" t="e">
        <f t="shared" si="17"/>
        <v>#DIV/0!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213">
        <f t="shared" si="18"/>
        <v>55</v>
      </c>
      <c r="G59" s="138" t="e">
        <f t="shared" si="15"/>
        <v>#DIV/0!</v>
      </c>
      <c r="H59" s="131"/>
      <c r="I59" s="213">
        <f t="shared" si="19"/>
        <v>63</v>
      </c>
      <c r="J59" s="138" t="e">
        <f t="shared" si="16"/>
        <v>#DIV/0!</v>
      </c>
      <c r="K59" s="131"/>
      <c r="L59" s="213">
        <f t="shared" si="20"/>
        <v>71</v>
      </c>
      <c r="M59" s="138" t="e">
        <f t="shared" si="17"/>
        <v>#DIV/0!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56</v>
      </c>
      <c r="G60" s="140" t="e">
        <f t="shared" si="15"/>
        <v>#DIV/0!</v>
      </c>
      <c r="H60" s="133"/>
      <c r="I60" s="129">
        <f t="shared" si="19"/>
        <v>64</v>
      </c>
      <c r="J60" s="140" t="e">
        <f t="shared" si="16"/>
        <v>#DIV/0!</v>
      </c>
      <c r="K60" s="133"/>
      <c r="L60" s="129">
        <f t="shared" si="20"/>
        <v>72</v>
      </c>
      <c r="M60" s="140" t="e">
        <f t="shared" si="17"/>
        <v>#DIV/0!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54" t="s">
        <v>41</v>
      </c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/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/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125</v>
      </c>
      <c r="K70" s="2" t="s">
        <v>112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110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111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212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105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212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47" t="s">
        <v>42</v>
      </c>
      <c r="C84" s="248"/>
      <c r="D84" s="248"/>
      <c r="E84" s="248"/>
      <c r="F84" s="248"/>
      <c r="G84" s="248"/>
      <c r="H84" s="248"/>
      <c r="I84" s="248"/>
      <c r="J84" s="249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207"/>
      <c r="E85" s="225" t="s">
        <v>119</v>
      </c>
      <c r="F85" s="214" t="s">
        <v>143</v>
      </c>
      <c r="G85" s="109" t="s">
        <v>11</v>
      </c>
      <c r="I85" s="164"/>
      <c r="J85" s="164"/>
      <c r="L85" s="207"/>
      <c r="N85" s="207"/>
    </row>
    <row r="86" spans="1:18" x14ac:dyDescent="0.25">
      <c r="A86" s="95"/>
      <c r="B86" s="110">
        <v>0</v>
      </c>
      <c r="C86" s="48" t="e">
        <f>(D53-$L$68)/$L$67</f>
        <v>#DIV/0!</v>
      </c>
      <c r="D86" s="111"/>
      <c r="E86" s="3" t="e">
        <f>Data!#REF!</f>
        <v>#REF!</v>
      </c>
      <c r="F86" s="172">
        <v>49</v>
      </c>
      <c r="G86" s="48" t="e">
        <f t="shared" ref="G86:G93" si="21">(G53-$L$68)/$L$67</f>
        <v>#DIV/0!</v>
      </c>
      <c r="I86" s="113"/>
      <c r="J86" s="20"/>
      <c r="N86" s="111"/>
    </row>
    <row r="87" spans="1:18" x14ac:dyDescent="0.25">
      <c r="A87" s="95"/>
      <c r="B87" s="110">
        <v>75</v>
      </c>
      <c r="C87" s="48" t="e">
        <f>(D54-$L$68)/$L$67</f>
        <v>#DIV/0!</v>
      </c>
      <c r="D87" s="111"/>
      <c r="E87" s="3" t="e">
        <f>Data!#REF!</f>
        <v>#REF!</v>
      </c>
      <c r="F87" s="172">
        <v>50</v>
      </c>
      <c r="G87" s="48" t="e">
        <f t="shared" si="21"/>
        <v>#DIV/0!</v>
      </c>
      <c r="I87" s="113"/>
      <c r="J87" s="20"/>
      <c r="N87" s="111"/>
    </row>
    <row r="88" spans="1:18" x14ac:dyDescent="0.25">
      <c r="A88" s="95"/>
      <c r="B88" s="110">
        <v>150</v>
      </c>
      <c r="C88" s="48" t="e">
        <f>(D55-$L$68)/$L$67</f>
        <v>#DIV/0!</v>
      </c>
      <c r="D88" s="111"/>
      <c r="E88" s="3" t="e">
        <f>Data!#REF!</f>
        <v>#REF!</v>
      </c>
      <c r="F88" s="172">
        <v>51</v>
      </c>
      <c r="G88" s="48" t="e">
        <f t="shared" si="21"/>
        <v>#DIV/0!</v>
      </c>
      <c r="I88" s="113"/>
      <c r="J88" s="20"/>
      <c r="N88" s="111"/>
    </row>
    <row r="89" spans="1:18" x14ac:dyDescent="0.25">
      <c r="A89" s="95"/>
      <c r="B89" s="110">
        <v>225</v>
      </c>
      <c r="C89" s="48" t="e">
        <f>(D56-$L$68)/$L$67</f>
        <v>#DIV/0!</v>
      </c>
      <c r="D89" s="111"/>
      <c r="E89" s="3" t="e">
        <f>Data!#REF!</f>
        <v>#REF!</v>
      </c>
      <c r="F89" s="172">
        <v>52</v>
      </c>
      <c r="G89" s="48" t="e">
        <f t="shared" si="21"/>
        <v>#DIV/0!</v>
      </c>
      <c r="I89" s="113"/>
      <c r="J89" s="20"/>
      <c r="N89" s="111"/>
    </row>
    <row r="90" spans="1:18" x14ac:dyDescent="0.25">
      <c r="A90" s="95"/>
      <c r="B90" s="110">
        <v>300</v>
      </c>
      <c r="C90" s="48" t="e">
        <f>(D57-$L$68)/$L$67</f>
        <v>#DIV/0!</v>
      </c>
      <c r="D90" s="111"/>
      <c r="E90" s="3" t="e">
        <f>Data!#REF!</f>
        <v>#REF!</v>
      </c>
      <c r="F90" s="172">
        <v>53</v>
      </c>
      <c r="G90" s="48" t="e">
        <f t="shared" si="21"/>
        <v>#DIV/0!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3" t="e">
        <f>Data!#REF!</f>
        <v>#REF!</v>
      </c>
      <c r="F91" s="172">
        <v>54</v>
      </c>
      <c r="G91" s="48" t="e">
        <f t="shared" si="21"/>
        <v>#DIV/0!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3" t="e">
        <f>Data!#REF!</f>
        <v>#REF!</v>
      </c>
      <c r="F92" s="172">
        <v>55</v>
      </c>
      <c r="G92" s="48" t="e">
        <f t="shared" si="21"/>
        <v>#DIV/0!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3" t="e">
        <f>Data!#REF!</f>
        <v>#REF!</v>
      </c>
      <c r="F93" s="172">
        <v>56</v>
      </c>
      <c r="G93" s="48" t="e">
        <f t="shared" si="21"/>
        <v>#DIV/0!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3" t="e">
        <f>Data!#REF!</f>
        <v>#REF!</v>
      </c>
      <c r="F94" s="172">
        <v>57</v>
      </c>
      <c r="G94" s="48" t="e">
        <f t="shared" ref="G94:G101" si="22">(J53-$L$68)/$L$67</f>
        <v>#DIV/0!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3" t="e">
        <f>Data!#REF!</f>
        <v>#REF!</v>
      </c>
      <c r="F95" s="172">
        <v>58</v>
      </c>
      <c r="G95" s="48" t="e">
        <f t="shared" si="22"/>
        <v>#DIV/0!</v>
      </c>
      <c r="I95" s="113"/>
      <c r="J95" s="113"/>
      <c r="L95" s="18"/>
      <c r="N95" s="18"/>
    </row>
    <row r="96" spans="1:18" x14ac:dyDescent="0.25">
      <c r="A96" s="95"/>
      <c r="E96" s="3" t="e">
        <f>Data!#REF!</f>
        <v>#REF!</v>
      </c>
      <c r="F96" s="172">
        <v>59</v>
      </c>
      <c r="G96" s="48" t="e">
        <f t="shared" si="22"/>
        <v>#DIV/0!</v>
      </c>
      <c r="I96" s="113"/>
      <c r="J96" s="113"/>
    </row>
    <row r="97" spans="1:10" x14ac:dyDescent="0.25">
      <c r="E97" s="3" t="e">
        <f>Data!#REF!</f>
        <v>#REF!</v>
      </c>
      <c r="F97" s="172">
        <v>60</v>
      </c>
      <c r="G97" s="48" t="e">
        <f t="shared" si="22"/>
        <v>#DIV/0!</v>
      </c>
      <c r="I97" s="113"/>
      <c r="J97" s="113"/>
    </row>
    <row r="98" spans="1:10" x14ac:dyDescent="0.25">
      <c r="E98" s="3" t="e">
        <f>Data!#REF!</f>
        <v>#REF!</v>
      </c>
      <c r="F98" s="172">
        <v>61</v>
      </c>
      <c r="G98" s="48" t="e">
        <f t="shared" si="22"/>
        <v>#DIV/0!</v>
      </c>
    </row>
    <row r="99" spans="1:10" x14ac:dyDescent="0.25">
      <c r="E99" s="3" t="e">
        <f>Data!#REF!</f>
        <v>#REF!</v>
      </c>
      <c r="F99" s="172">
        <v>62</v>
      </c>
      <c r="G99" s="48" t="e">
        <f t="shared" si="22"/>
        <v>#DIV/0!</v>
      </c>
    </row>
    <row r="100" spans="1:10" x14ac:dyDescent="0.25">
      <c r="E100" s="3" t="e">
        <f>Data!#REF!</f>
        <v>#REF!</v>
      </c>
      <c r="F100" s="172">
        <v>63</v>
      </c>
      <c r="G100" s="48" t="e">
        <f t="shared" si="22"/>
        <v>#DIV/0!</v>
      </c>
    </row>
    <row r="101" spans="1:10" x14ac:dyDescent="0.25">
      <c r="E101" s="3" t="e">
        <f>Data!#REF!</f>
        <v>#REF!</v>
      </c>
      <c r="F101" s="172">
        <v>64</v>
      </c>
      <c r="G101" s="48" t="e">
        <f t="shared" si="22"/>
        <v>#DIV/0!</v>
      </c>
    </row>
    <row r="102" spans="1:10" x14ac:dyDescent="0.25">
      <c r="E102" s="3" t="e">
        <f>Data!#REF!</f>
        <v>#REF!</v>
      </c>
      <c r="F102" s="172">
        <v>65</v>
      </c>
      <c r="G102" s="48" t="e">
        <f t="shared" ref="G102:G109" si="23">(M53-$L$68)/$L$67</f>
        <v>#DIV/0!</v>
      </c>
    </row>
    <row r="103" spans="1:10" x14ac:dyDescent="0.25">
      <c r="E103" s="3" t="e">
        <f>Data!#REF!</f>
        <v>#REF!</v>
      </c>
      <c r="F103" s="172">
        <v>66</v>
      </c>
      <c r="G103" s="48" t="e">
        <f t="shared" si="23"/>
        <v>#DIV/0!</v>
      </c>
    </row>
    <row r="104" spans="1:10" x14ac:dyDescent="0.25">
      <c r="E104" s="3" t="e">
        <f>Data!#REF!</f>
        <v>#REF!</v>
      </c>
      <c r="F104" s="172">
        <v>67</v>
      </c>
      <c r="G104" s="48" t="e">
        <f t="shared" si="23"/>
        <v>#DIV/0!</v>
      </c>
    </row>
    <row r="105" spans="1:10" x14ac:dyDescent="0.25">
      <c r="E105" s="3" t="e">
        <f>Data!#REF!</f>
        <v>#REF!</v>
      </c>
      <c r="F105" s="172">
        <v>68</v>
      </c>
      <c r="G105" s="48" t="e">
        <f t="shared" si="23"/>
        <v>#DIV/0!</v>
      </c>
    </row>
    <row r="106" spans="1:10" x14ac:dyDescent="0.25">
      <c r="E106" s="3" t="e">
        <f>Data!#REF!</f>
        <v>#REF!</v>
      </c>
      <c r="F106" s="172">
        <v>69</v>
      </c>
      <c r="G106" s="48" t="e">
        <f t="shared" si="23"/>
        <v>#DIV/0!</v>
      </c>
    </row>
    <row r="107" spans="1:10" x14ac:dyDescent="0.25">
      <c r="E107" s="3" t="e">
        <f>Data!#REF!</f>
        <v>#REF!</v>
      </c>
      <c r="F107" s="172">
        <v>70</v>
      </c>
      <c r="G107" s="48" t="e">
        <f t="shared" si="23"/>
        <v>#DIV/0!</v>
      </c>
    </row>
    <row r="108" spans="1:10" x14ac:dyDescent="0.25">
      <c r="E108" s="3" t="e">
        <f>Data!#REF!</f>
        <v>#REF!</v>
      </c>
      <c r="F108" s="172">
        <v>71</v>
      </c>
      <c r="G108" s="48" t="e">
        <f t="shared" si="23"/>
        <v>#DIV/0!</v>
      </c>
    </row>
    <row r="109" spans="1:10" x14ac:dyDescent="0.25">
      <c r="E109" s="3" t="e">
        <f>Data!#REF!</f>
        <v>#REF!</v>
      </c>
      <c r="F109" s="172">
        <v>72</v>
      </c>
      <c r="G109" s="48" t="e">
        <f t="shared" si="23"/>
        <v>#DIV/0!</v>
      </c>
    </row>
    <row r="110" spans="1:10" x14ac:dyDescent="0.25">
      <c r="F110" s="172"/>
      <c r="G110" s="48"/>
    </row>
    <row r="111" spans="1:10" x14ac:dyDescent="0.25">
      <c r="A111" s="2" t="s">
        <v>100</v>
      </c>
      <c r="B111" s="2" t="s">
        <v>102</v>
      </c>
    </row>
    <row r="112" spans="1:10" x14ac:dyDescent="0.25">
      <c r="A112" s="2"/>
      <c r="C112" s="3" t="s">
        <v>97</v>
      </c>
    </row>
    <row r="113" spans="1:3" x14ac:dyDescent="0.25">
      <c r="A113" s="2"/>
      <c r="C113" s="3" t="s">
        <v>114</v>
      </c>
    </row>
    <row r="114" spans="1:3" x14ac:dyDescent="0.25">
      <c r="A114" s="2"/>
      <c r="C114" s="3" t="s">
        <v>104</v>
      </c>
    </row>
    <row r="115" spans="1:3" x14ac:dyDescent="0.25">
      <c r="A115" s="2"/>
      <c r="C115" s="3" t="s">
        <v>115</v>
      </c>
    </row>
    <row r="119" spans="1:3" x14ac:dyDescent="0.25">
      <c r="A119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85" zoomScaleNormal="85" workbookViewId="0">
      <selection activeCell="J99" activeCellId="1" sqref="B4:B99 J4:J99"/>
    </sheetView>
  </sheetViews>
  <sheetFormatPr defaultRowHeight="12.75" x14ac:dyDescent="0.2"/>
  <cols>
    <col min="2" max="2" width="21.28515625" customWidth="1"/>
    <col min="3" max="3" width="14.28515625" customWidth="1"/>
    <col min="4" max="4" width="17" customWidth="1"/>
  </cols>
  <sheetData>
    <row r="1" spans="1:11" ht="15" x14ac:dyDescent="0.2">
      <c r="A1" s="261" t="s">
        <v>210</v>
      </c>
      <c r="B1" s="261" t="s">
        <v>6</v>
      </c>
      <c r="C1" s="261" t="s">
        <v>211</v>
      </c>
      <c r="D1" s="261" t="s">
        <v>135</v>
      </c>
      <c r="E1" s="261" t="s">
        <v>136</v>
      </c>
      <c r="F1" s="261" t="s">
        <v>137</v>
      </c>
      <c r="G1" s="261" t="s">
        <v>138</v>
      </c>
      <c r="H1" s="261" t="s">
        <v>139</v>
      </c>
      <c r="I1" s="261" t="s">
        <v>212</v>
      </c>
      <c r="J1" s="261" t="s">
        <v>4</v>
      </c>
      <c r="K1" s="261" t="s">
        <v>7</v>
      </c>
    </row>
    <row r="2" spans="1:11" x14ac:dyDescent="0.2">
      <c r="A2" s="262">
        <v>1</v>
      </c>
      <c r="B2" s="262"/>
      <c r="C2" s="262" t="s">
        <v>213</v>
      </c>
      <c r="D2" s="263">
        <v>44609.594444444447</v>
      </c>
      <c r="E2" s="262">
        <v>225</v>
      </c>
      <c r="F2" s="262">
        <v>-1E-3</v>
      </c>
      <c r="G2" s="262">
        <v>215</v>
      </c>
      <c r="H2" s="262">
        <v>-3.0000000000000001E-3</v>
      </c>
      <c r="I2" s="264">
        <f>H2-F2</f>
        <v>-2E-3</v>
      </c>
      <c r="J2" s="265">
        <f>AVERAGE(I2:I3)</f>
        <v>-3.5000000000000001E-3</v>
      </c>
      <c r="K2" s="265">
        <f>STDEV(I2:I3)</f>
        <v>2.121320343559642E-3</v>
      </c>
    </row>
    <row r="3" spans="1:11" x14ac:dyDescent="0.2">
      <c r="A3" s="262">
        <v>2</v>
      </c>
      <c r="B3" s="262" t="s">
        <v>214</v>
      </c>
      <c r="C3" s="262" t="s">
        <v>213</v>
      </c>
      <c r="D3" s="263">
        <v>44609.595138888886</v>
      </c>
      <c r="E3" s="262">
        <v>225</v>
      </c>
      <c r="F3" s="262">
        <v>-1E-3</v>
      </c>
      <c r="G3" s="262">
        <v>215</v>
      </c>
      <c r="H3" s="262">
        <v>-6.0000000000000001E-3</v>
      </c>
      <c r="I3" s="264">
        <f t="shared" ref="I3:I51" si="0">H3-F3</f>
        <v>-5.0000000000000001E-3</v>
      </c>
    </row>
    <row r="4" spans="1:11" x14ac:dyDescent="0.2">
      <c r="A4" s="262">
        <v>3</v>
      </c>
      <c r="B4" s="262">
        <v>7010</v>
      </c>
      <c r="C4" s="262" t="s">
        <v>213</v>
      </c>
      <c r="D4" s="263">
        <v>44609.595138888886</v>
      </c>
      <c r="E4" s="262">
        <v>225</v>
      </c>
      <c r="F4" s="262">
        <v>2.2839999999999998</v>
      </c>
      <c r="G4" s="262">
        <v>215</v>
      </c>
      <c r="H4" s="262">
        <v>5.649</v>
      </c>
      <c r="I4" s="264">
        <f t="shared" si="0"/>
        <v>3.3650000000000002</v>
      </c>
      <c r="J4" s="265">
        <f t="shared" ref="J4" si="1">AVERAGE(I4:I5)</f>
        <v>3.4120000000000004</v>
      </c>
      <c r="K4" s="265">
        <f t="shared" ref="K4" si="2">STDEV(I4:I5)</f>
        <v>6.646803743153569E-2</v>
      </c>
    </row>
    <row r="5" spans="1:11" x14ac:dyDescent="0.2">
      <c r="A5" s="262">
        <v>4</v>
      </c>
      <c r="B5" s="262">
        <v>7010</v>
      </c>
      <c r="C5" s="262" t="s">
        <v>213</v>
      </c>
      <c r="D5" s="263">
        <v>44609.595833333333</v>
      </c>
      <c r="E5" s="262">
        <v>225</v>
      </c>
      <c r="F5" s="262">
        <v>2.3239999999999998</v>
      </c>
      <c r="G5" s="262">
        <v>215</v>
      </c>
      <c r="H5" s="262">
        <v>5.7830000000000004</v>
      </c>
      <c r="I5" s="264">
        <f t="shared" si="0"/>
        <v>3.4590000000000005</v>
      </c>
    </row>
    <row r="6" spans="1:11" x14ac:dyDescent="0.2">
      <c r="A6" s="262">
        <v>5</v>
      </c>
      <c r="B6" s="262">
        <v>7011</v>
      </c>
      <c r="C6" s="262" t="s">
        <v>213</v>
      </c>
      <c r="D6" s="263">
        <v>44609.595833333333</v>
      </c>
      <c r="E6" s="262">
        <v>225</v>
      </c>
      <c r="F6" s="262">
        <v>2.1240000000000001</v>
      </c>
      <c r="G6" s="262">
        <v>215</v>
      </c>
      <c r="H6" s="262">
        <v>5.3819999999999997</v>
      </c>
      <c r="I6" s="264">
        <f t="shared" si="0"/>
        <v>3.2579999999999996</v>
      </c>
      <c r="J6" s="265">
        <f t="shared" ref="J6" si="3">AVERAGE(I6:I7)</f>
        <v>3.3004999999999995</v>
      </c>
      <c r="K6" s="265">
        <f t="shared" ref="K6" si="4">STDEV(I6:I7)</f>
        <v>6.0104076400856833E-2</v>
      </c>
    </row>
    <row r="7" spans="1:11" x14ac:dyDescent="0.2">
      <c r="A7" s="262">
        <v>6</v>
      </c>
      <c r="B7" s="262">
        <v>7011</v>
      </c>
      <c r="C7" s="262" t="s">
        <v>213</v>
      </c>
      <c r="D7" s="263">
        <v>44609.59652777778</v>
      </c>
      <c r="E7" s="262">
        <v>225</v>
      </c>
      <c r="F7" s="262">
        <v>2.165</v>
      </c>
      <c r="G7" s="262">
        <v>215</v>
      </c>
      <c r="H7" s="262">
        <v>5.508</v>
      </c>
      <c r="I7" s="264">
        <f>H7-F7</f>
        <v>3.343</v>
      </c>
    </row>
    <row r="8" spans="1:11" x14ac:dyDescent="0.2">
      <c r="A8" s="262">
        <v>7</v>
      </c>
      <c r="B8" s="262">
        <v>7014</v>
      </c>
      <c r="C8" s="262" t="s">
        <v>213</v>
      </c>
      <c r="D8" s="263">
        <v>44609.59652777778</v>
      </c>
      <c r="E8" s="262">
        <v>225</v>
      </c>
      <c r="F8" s="262">
        <v>1.9630000000000001</v>
      </c>
      <c r="G8" s="262">
        <v>215</v>
      </c>
      <c r="H8" s="262">
        <v>4.8029999999999999</v>
      </c>
      <c r="I8" s="264">
        <f t="shared" si="0"/>
        <v>2.84</v>
      </c>
      <c r="J8" s="265">
        <f t="shared" ref="J8" si="5">AVERAGE(I8:I9)</f>
        <v>2.8899999999999997</v>
      </c>
      <c r="K8" s="265">
        <f t="shared" ref="K8" si="6">STDEV(I8:I9)</f>
        <v>7.0710678118654502E-2</v>
      </c>
    </row>
    <row r="9" spans="1:11" x14ac:dyDescent="0.2">
      <c r="A9" s="262">
        <v>8</v>
      </c>
      <c r="B9" s="262">
        <v>7014</v>
      </c>
      <c r="C9" s="262" t="s">
        <v>213</v>
      </c>
      <c r="D9" s="263">
        <v>44609.597222222219</v>
      </c>
      <c r="E9" s="262">
        <v>225</v>
      </c>
      <c r="F9" s="262">
        <v>1.9550000000000001</v>
      </c>
      <c r="G9" s="262">
        <v>215</v>
      </c>
      <c r="H9" s="262">
        <v>4.8949999999999996</v>
      </c>
      <c r="I9" s="264">
        <f t="shared" si="0"/>
        <v>2.9399999999999995</v>
      </c>
    </row>
    <row r="10" spans="1:11" x14ac:dyDescent="0.2">
      <c r="A10" s="262">
        <v>9</v>
      </c>
      <c r="B10" s="262">
        <v>7015</v>
      </c>
      <c r="C10" s="262" t="s">
        <v>213</v>
      </c>
      <c r="D10" s="263">
        <v>44609.597222222219</v>
      </c>
      <c r="E10" s="262">
        <v>225</v>
      </c>
      <c r="F10" s="262">
        <v>2.0299999999999998</v>
      </c>
      <c r="G10" s="262">
        <v>215</v>
      </c>
      <c r="H10" s="262">
        <v>5.2229999999999999</v>
      </c>
      <c r="I10" s="264">
        <f t="shared" si="0"/>
        <v>3.1930000000000001</v>
      </c>
      <c r="J10" s="265">
        <f t="shared" ref="J10" si="7">AVERAGE(I10:I11)</f>
        <v>3.2069999999999999</v>
      </c>
      <c r="K10" s="265">
        <f t="shared" ref="K10" si="8">STDEV(I10:I11)</f>
        <v>1.9798989873223035E-2</v>
      </c>
    </row>
    <row r="11" spans="1:11" x14ac:dyDescent="0.2">
      <c r="A11" s="262">
        <v>10</v>
      </c>
      <c r="B11" s="262">
        <v>7015</v>
      </c>
      <c r="C11" s="262" t="s">
        <v>213</v>
      </c>
      <c r="D11" s="263">
        <v>44609.597222222219</v>
      </c>
      <c r="E11" s="262">
        <v>225</v>
      </c>
      <c r="F11" s="262">
        <v>2.0550000000000002</v>
      </c>
      <c r="G11" s="262">
        <v>215</v>
      </c>
      <c r="H11" s="262">
        <v>5.2759999999999998</v>
      </c>
      <c r="I11" s="264">
        <f t="shared" si="0"/>
        <v>3.2209999999999996</v>
      </c>
    </row>
    <row r="12" spans="1:11" x14ac:dyDescent="0.2">
      <c r="A12" s="262">
        <v>11</v>
      </c>
      <c r="B12" s="262">
        <v>7018</v>
      </c>
      <c r="C12" s="262" t="s">
        <v>213</v>
      </c>
      <c r="D12" s="263">
        <v>44609.597916666666</v>
      </c>
      <c r="E12" s="262">
        <v>225</v>
      </c>
      <c r="F12" s="262">
        <v>2.3889999999999998</v>
      </c>
      <c r="G12" s="262">
        <v>215</v>
      </c>
      <c r="H12" s="262">
        <v>5.7169999999999996</v>
      </c>
      <c r="I12" s="264">
        <f t="shared" si="0"/>
        <v>3.3279999999999998</v>
      </c>
      <c r="J12" s="265">
        <f t="shared" ref="J12" si="9">AVERAGE(I12:I13)</f>
        <v>3.3194999999999997</v>
      </c>
      <c r="K12" s="265">
        <f t="shared" ref="K12" si="10">STDEV(I12:I13)</f>
        <v>1.2020815280171239E-2</v>
      </c>
    </row>
    <row r="13" spans="1:11" x14ac:dyDescent="0.2">
      <c r="A13" s="262">
        <v>12</v>
      </c>
      <c r="B13" s="262">
        <v>7018</v>
      </c>
      <c r="C13" s="262" t="s">
        <v>213</v>
      </c>
      <c r="D13" s="263">
        <v>44609.598611111112</v>
      </c>
      <c r="E13" s="262">
        <v>225</v>
      </c>
      <c r="F13" s="262">
        <v>2.3780000000000001</v>
      </c>
      <c r="G13" s="262">
        <v>215</v>
      </c>
      <c r="H13" s="262">
        <v>5.6890000000000001</v>
      </c>
      <c r="I13" s="264">
        <f t="shared" si="0"/>
        <v>3.3109999999999999</v>
      </c>
    </row>
    <row r="14" spans="1:11" x14ac:dyDescent="0.2">
      <c r="A14" s="262">
        <v>13</v>
      </c>
      <c r="B14" s="262">
        <v>7019</v>
      </c>
      <c r="C14" s="262" t="s">
        <v>213</v>
      </c>
      <c r="D14" s="263">
        <v>44609.598611111112</v>
      </c>
      <c r="E14" s="262">
        <v>225</v>
      </c>
      <c r="F14" s="262">
        <v>2.8010000000000002</v>
      </c>
      <c r="G14" s="262">
        <v>215</v>
      </c>
      <c r="H14" s="262">
        <v>6.8529999999999998</v>
      </c>
      <c r="I14" s="264">
        <f t="shared" si="0"/>
        <v>4.0519999999999996</v>
      </c>
      <c r="J14" s="265">
        <f t="shared" ref="J14" si="11">AVERAGE(I14:I15)</f>
        <v>4.1150000000000002</v>
      </c>
      <c r="K14" s="265">
        <f t="shared" ref="K14" si="12">STDEV(I14:I15)</f>
        <v>8.9095454429505852E-2</v>
      </c>
    </row>
    <row r="15" spans="1:11" x14ac:dyDescent="0.2">
      <c r="A15" s="262">
        <v>14</v>
      </c>
      <c r="B15" s="262">
        <v>7019</v>
      </c>
      <c r="C15" s="262" t="s">
        <v>213</v>
      </c>
      <c r="D15" s="263">
        <v>44609.598611111112</v>
      </c>
      <c r="E15" s="262">
        <v>225</v>
      </c>
      <c r="F15" s="262">
        <v>2.8759999999999999</v>
      </c>
      <c r="G15" s="262">
        <v>215</v>
      </c>
      <c r="H15" s="262">
        <v>7.0540000000000003</v>
      </c>
      <c r="I15" s="264">
        <f t="shared" si="0"/>
        <v>4.1780000000000008</v>
      </c>
    </row>
    <row r="16" spans="1:11" x14ac:dyDescent="0.2">
      <c r="A16" s="262">
        <v>15</v>
      </c>
      <c r="B16" s="262" t="s">
        <v>215</v>
      </c>
      <c r="C16" s="262" t="s">
        <v>213</v>
      </c>
      <c r="D16" s="263">
        <v>44609.599305555559</v>
      </c>
      <c r="E16" s="262">
        <v>225</v>
      </c>
      <c r="F16" s="262">
        <v>2.98</v>
      </c>
      <c r="G16" s="262">
        <v>215</v>
      </c>
      <c r="H16" s="262">
        <v>7.2149999999999999</v>
      </c>
      <c r="I16" s="264">
        <f t="shared" si="0"/>
        <v>4.2349999999999994</v>
      </c>
      <c r="J16" s="265">
        <f t="shared" ref="J16" si="13">AVERAGE(I16:I17)</f>
        <v>4.2739999999999991</v>
      </c>
      <c r="K16" s="265">
        <f t="shared" ref="K16" si="14">STDEV(I16:I17)</f>
        <v>5.5154328932550914E-2</v>
      </c>
    </row>
    <row r="17" spans="1:11" x14ac:dyDescent="0.2">
      <c r="A17" s="262">
        <v>16</v>
      </c>
      <c r="B17" s="262" t="s">
        <v>215</v>
      </c>
      <c r="C17" s="262" t="s">
        <v>213</v>
      </c>
      <c r="D17" s="263">
        <v>44609.599305555559</v>
      </c>
      <c r="E17" s="262">
        <v>225</v>
      </c>
      <c r="F17" s="262">
        <v>2.9969999999999999</v>
      </c>
      <c r="G17" s="262">
        <v>215</v>
      </c>
      <c r="H17" s="262">
        <v>7.31</v>
      </c>
      <c r="I17" s="264">
        <f t="shared" si="0"/>
        <v>4.3129999999999997</v>
      </c>
    </row>
    <row r="18" spans="1:11" x14ac:dyDescent="0.2">
      <c r="A18" s="262">
        <v>17</v>
      </c>
      <c r="B18" s="262">
        <v>7021</v>
      </c>
      <c r="C18" s="262" t="s">
        <v>213</v>
      </c>
      <c r="D18" s="263">
        <v>44609.599999999999</v>
      </c>
      <c r="E18" s="262">
        <v>225</v>
      </c>
      <c r="F18" s="262">
        <v>2.3559999999999999</v>
      </c>
      <c r="G18" s="262">
        <v>215</v>
      </c>
      <c r="H18" s="262">
        <v>5.9050000000000002</v>
      </c>
      <c r="I18" s="264">
        <f t="shared" si="0"/>
        <v>3.5490000000000004</v>
      </c>
      <c r="J18" s="265">
        <f t="shared" ref="J18" si="15">AVERAGE(I18:I19)</f>
        <v>3.5490000000000004</v>
      </c>
      <c r="K18" s="265">
        <f t="shared" ref="K18" si="16">STDEV(I18:I19)</f>
        <v>0</v>
      </c>
    </row>
    <row r="19" spans="1:11" x14ac:dyDescent="0.2">
      <c r="A19" s="262">
        <v>18</v>
      </c>
      <c r="B19" s="262">
        <v>7021</v>
      </c>
      <c r="C19" s="262" t="s">
        <v>213</v>
      </c>
      <c r="D19" s="263">
        <v>44609.599999999999</v>
      </c>
      <c r="E19" s="262">
        <v>225</v>
      </c>
      <c r="F19" s="262">
        <v>2.415</v>
      </c>
      <c r="G19" s="262">
        <v>215</v>
      </c>
      <c r="H19" s="262">
        <v>5.9640000000000004</v>
      </c>
      <c r="I19" s="264">
        <f t="shared" si="0"/>
        <v>3.5490000000000004</v>
      </c>
    </row>
    <row r="20" spans="1:11" x14ac:dyDescent="0.2">
      <c r="A20" s="262">
        <v>19</v>
      </c>
      <c r="B20" s="262">
        <v>7022</v>
      </c>
      <c r="C20" s="262" t="s">
        <v>213</v>
      </c>
      <c r="D20" s="263">
        <v>44609.600694444445</v>
      </c>
      <c r="E20" s="262">
        <v>225</v>
      </c>
      <c r="F20" s="262">
        <v>2.7170000000000001</v>
      </c>
      <c r="G20" s="262">
        <v>215</v>
      </c>
      <c r="H20" s="262">
        <v>6.7249999999999996</v>
      </c>
      <c r="I20" s="264">
        <f t="shared" si="0"/>
        <v>4.0079999999999991</v>
      </c>
      <c r="J20" s="265">
        <f t="shared" ref="J20" si="17">AVERAGE(I20:I21)</f>
        <v>4.0734999999999992</v>
      </c>
      <c r="K20" s="265">
        <f t="shared" ref="K20" si="18">STDEV(I20:I21)</f>
        <v>9.2630988335437883E-2</v>
      </c>
    </row>
    <row r="21" spans="1:11" x14ac:dyDescent="0.2">
      <c r="A21" s="262">
        <v>52</v>
      </c>
      <c r="B21" s="262">
        <v>7022</v>
      </c>
      <c r="C21" s="262" t="s">
        <v>213</v>
      </c>
      <c r="D21" s="263">
        <v>44609.614583333336</v>
      </c>
      <c r="E21" s="262">
        <v>225</v>
      </c>
      <c r="F21" s="262">
        <v>2.762</v>
      </c>
      <c r="G21" s="262">
        <v>215</v>
      </c>
      <c r="H21" s="262">
        <v>6.9009999999999998</v>
      </c>
      <c r="I21" s="264">
        <f t="shared" si="0"/>
        <v>4.1389999999999993</v>
      </c>
    </row>
    <row r="22" spans="1:11" x14ac:dyDescent="0.2">
      <c r="A22" s="262">
        <v>21</v>
      </c>
      <c r="B22" s="262">
        <v>7024</v>
      </c>
      <c r="C22" s="262" t="s">
        <v>213</v>
      </c>
      <c r="D22" s="263">
        <v>44609.601388888892</v>
      </c>
      <c r="E22" s="262">
        <v>225</v>
      </c>
      <c r="F22" s="262">
        <v>2.536</v>
      </c>
      <c r="G22" s="262">
        <v>215</v>
      </c>
      <c r="H22" s="262">
        <v>6.4020000000000001</v>
      </c>
      <c r="I22" s="264">
        <f t="shared" si="0"/>
        <v>3.8660000000000001</v>
      </c>
      <c r="J22" s="265">
        <f t="shared" ref="J22" si="19">AVERAGE(I22:I23)</f>
        <v>3.9114999999999998</v>
      </c>
      <c r="K22" s="265">
        <f t="shared" ref="K22" si="20">STDEV(I22:I23)</f>
        <v>6.4346717087975333E-2</v>
      </c>
    </row>
    <row r="23" spans="1:11" x14ac:dyDescent="0.2">
      <c r="A23" s="262">
        <v>22</v>
      </c>
      <c r="B23" s="262">
        <v>7024</v>
      </c>
      <c r="C23" s="262" t="s">
        <v>213</v>
      </c>
      <c r="D23" s="263">
        <v>44609.601388888892</v>
      </c>
      <c r="E23" s="262">
        <v>225</v>
      </c>
      <c r="F23" s="262">
        <v>2.5950000000000002</v>
      </c>
      <c r="G23" s="262">
        <v>215</v>
      </c>
      <c r="H23" s="262">
        <v>6.5519999999999996</v>
      </c>
      <c r="I23" s="264">
        <f t="shared" si="0"/>
        <v>3.9569999999999994</v>
      </c>
    </row>
    <row r="24" spans="1:11" x14ac:dyDescent="0.2">
      <c r="A24" s="262">
        <v>23</v>
      </c>
      <c r="B24" s="262">
        <v>7025</v>
      </c>
      <c r="C24" s="262" t="s">
        <v>213</v>
      </c>
      <c r="D24" s="263">
        <v>44609.602083333331</v>
      </c>
      <c r="E24" s="262">
        <v>225</v>
      </c>
      <c r="F24" s="262">
        <v>2.605</v>
      </c>
      <c r="G24" s="262">
        <v>215</v>
      </c>
      <c r="H24" s="262">
        <v>6.141</v>
      </c>
      <c r="I24" s="264">
        <f t="shared" si="0"/>
        <v>3.536</v>
      </c>
      <c r="J24" s="265">
        <f t="shared" ref="J24" si="21">AVERAGE(I24:I25)</f>
        <v>3.5585000000000004</v>
      </c>
      <c r="K24" s="265">
        <f t="shared" ref="K24" si="22">STDEV(I24:I25)</f>
        <v>3.1819805153394901E-2</v>
      </c>
    </row>
    <row r="25" spans="1:11" x14ac:dyDescent="0.2">
      <c r="A25" s="262">
        <v>24</v>
      </c>
      <c r="B25" s="262">
        <v>7025</v>
      </c>
      <c r="C25" s="262" t="s">
        <v>213</v>
      </c>
      <c r="D25" s="263">
        <v>44609.602083333331</v>
      </c>
      <c r="E25" s="262">
        <v>225</v>
      </c>
      <c r="F25" s="262">
        <v>2.6589999999999998</v>
      </c>
      <c r="G25" s="262">
        <v>215</v>
      </c>
      <c r="H25" s="262">
        <v>6.24</v>
      </c>
      <c r="I25" s="264">
        <f t="shared" si="0"/>
        <v>3.5810000000000004</v>
      </c>
    </row>
    <row r="26" spans="1:11" x14ac:dyDescent="0.2">
      <c r="A26" s="262">
        <v>25</v>
      </c>
      <c r="B26" s="262">
        <v>7026</v>
      </c>
      <c r="C26" s="262" t="s">
        <v>213</v>
      </c>
      <c r="D26" s="263">
        <v>44609.602777777778</v>
      </c>
      <c r="E26" s="262">
        <v>225</v>
      </c>
      <c r="F26" s="262">
        <v>2.0609999999999999</v>
      </c>
      <c r="G26" s="262">
        <v>215</v>
      </c>
      <c r="H26" s="262">
        <v>5.0339999999999998</v>
      </c>
      <c r="I26" s="264">
        <f t="shared" si="0"/>
        <v>2.9729999999999999</v>
      </c>
      <c r="J26" s="265">
        <f t="shared" ref="J26" si="23">AVERAGE(I26:I27)</f>
        <v>2.9990000000000001</v>
      </c>
      <c r="K26" s="265">
        <f t="shared" ref="K26" si="24">STDEV(I26:I27)</f>
        <v>3.676955262170082E-2</v>
      </c>
    </row>
    <row r="27" spans="1:11" x14ac:dyDescent="0.2">
      <c r="A27" s="262">
        <v>26</v>
      </c>
      <c r="B27" s="262">
        <v>7026</v>
      </c>
      <c r="C27" s="262" t="s">
        <v>213</v>
      </c>
      <c r="D27" s="263">
        <v>44609.602777777778</v>
      </c>
      <c r="E27" s="262">
        <v>225</v>
      </c>
      <c r="F27" s="262">
        <v>2.0659999999999998</v>
      </c>
      <c r="G27" s="262">
        <v>215</v>
      </c>
      <c r="H27" s="262">
        <v>5.0910000000000002</v>
      </c>
      <c r="I27" s="264">
        <f t="shared" si="0"/>
        <v>3.0250000000000004</v>
      </c>
    </row>
    <row r="28" spans="1:11" x14ac:dyDescent="0.2">
      <c r="A28" s="262">
        <v>27</v>
      </c>
      <c r="B28" s="262">
        <v>7028</v>
      </c>
      <c r="C28" s="262" t="s">
        <v>213</v>
      </c>
      <c r="D28" s="263">
        <v>44609.602777777778</v>
      </c>
      <c r="E28" s="262">
        <v>225</v>
      </c>
      <c r="F28" s="262">
        <v>2.9279999999999999</v>
      </c>
      <c r="G28" s="262">
        <v>215</v>
      </c>
      <c r="H28" s="262">
        <v>6.9720000000000004</v>
      </c>
      <c r="I28" s="264">
        <f t="shared" si="0"/>
        <v>4.0440000000000005</v>
      </c>
      <c r="J28" s="265">
        <f t="shared" ref="J28" si="25">AVERAGE(I28:I29)</f>
        <v>4.0975000000000001</v>
      </c>
      <c r="K28" s="265">
        <f t="shared" ref="K28" si="26">STDEV(I28:I29)</f>
        <v>7.5660425586960095E-2</v>
      </c>
    </row>
    <row r="29" spans="1:11" x14ac:dyDescent="0.2">
      <c r="A29" s="262">
        <v>28</v>
      </c>
      <c r="B29" s="262">
        <v>7028</v>
      </c>
      <c r="C29" s="262" t="s">
        <v>213</v>
      </c>
      <c r="D29" s="263">
        <v>44609.603472222225</v>
      </c>
      <c r="E29" s="262">
        <v>225</v>
      </c>
      <c r="F29" s="262">
        <v>2.9209999999999998</v>
      </c>
      <c r="G29" s="262">
        <v>215</v>
      </c>
      <c r="H29" s="262">
        <v>7.0720000000000001</v>
      </c>
      <c r="I29" s="264">
        <f t="shared" si="0"/>
        <v>4.1509999999999998</v>
      </c>
    </row>
    <row r="30" spans="1:11" x14ac:dyDescent="0.2">
      <c r="A30" s="262">
        <v>29</v>
      </c>
      <c r="B30" s="262">
        <v>7030</v>
      </c>
      <c r="C30" s="262" t="s">
        <v>213</v>
      </c>
      <c r="D30" s="263">
        <v>44609.603472222225</v>
      </c>
      <c r="E30" s="262">
        <v>225</v>
      </c>
      <c r="F30" s="262">
        <v>2.48</v>
      </c>
      <c r="G30" s="262">
        <v>215</v>
      </c>
      <c r="H30" s="262">
        <v>6.0890000000000004</v>
      </c>
      <c r="I30" s="264">
        <f t="shared" si="0"/>
        <v>3.6090000000000004</v>
      </c>
      <c r="J30" s="265">
        <f t="shared" ref="J30" si="27">AVERAGE(I30:I31)</f>
        <v>3.6120000000000001</v>
      </c>
      <c r="K30" s="265">
        <f t="shared" ref="K30" si="28">STDEV(I30:I31)</f>
        <v>4.2426406871191322E-3</v>
      </c>
    </row>
    <row r="31" spans="1:11" x14ac:dyDescent="0.2">
      <c r="A31" s="262">
        <v>30</v>
      </c>
      <c r="B31" s="262">
        <v>7030</v>
      </c>
      <c r="C31" s="262" t="s">
        <v>213</v>
      </c>
      <c r="D31" s="263">
        <v>44609.603472222225</v>
      </c>
      <c r="E31" s="262">
        <v>225</v>
      </c>
      <c r="F31" s="262">
        <v>2.4580000000000002</v>
      </c>
      <c r="G31" s="262">
        <v>215</v>
      </c>
      <c r="H31" s="262">
        <v>6.0730000000000004</v>
      </c>
      <c r="I31" s="264">
        <f t="shared" si="0"/>
        <v>3.6150000000000002</v>
      </c>
    </row>
    <row r="32" spans="1:11" x14ac:dyDescent="0.2">
      <c r="A32" s="262">
        <v>31</v>
      </c>
      <c r="B32" s="262">
        <v>7035</v>
      </c>
      <c r="C32" s="262" t="s">
        <v>213</v>
      </c>
      <c r="D32" s="263">
        <v>44609.604166666664</v>
      </c>
      <c r="E32" s="262">
        <v>225</v>
      </c>
      <c r="F32" s="262">
        <v>2.16</v>
      </c>
      <c r="G32" s="262">
        <v>215</v>
      </c>
      <c r="H32" s="262">
        <v>5.3559999999999999</v>
      </c>
      <c r="I32" s="264">
        <f t="shared" si="0"/>
        <v>3.1959999999999997</v>
      </c>
      <c r="J32" s="265">
        <f t="shared" ref="J32" si="29">AVERAGE(I32:I33)</f>
        <v>3.1949999999999998</v>
      </c>
      <c r="K32" s="265">
        <f t="shared" ref="K32" si="30">STDEV(I32:I33)</f>
        <v>1.4142135623729393E-3</v>
      </c>
    </row>
    <row r="33" spans="1:11" x14ac:dyDescent="0.2">
      <c r="A33" s="262">
        <v>32</v>
      </c>
      <c r="B33" s="262">
        <v>7035</v>
      </c>
      <c r="C33" s="262" t="s">
        <v>213</v>
      </c>
      <c r="D33" s="263">
        <v>44609.604166666664</v>
      </c>
      <c r="E33" s="262">
        <v>225</v>
      </c>
      <c r="F33" s="262">
        <v>2.202</v>
      </c>
      <c r="G33" s="262">
        <v>215</v>
      </c>
      <c r="H33" s="262">
        <v>5.3959999999999999</v>
      </c>
      <c r="I33" s="264">
        <f t="shared" si="0"/>
        <v>3.194</v>
      </c>
    </row>
    <row r="34" spans="1:11" x14ac:dyDescent="0.2">
      <c r="A34" s="262">
        <v>33</v>
      </c>
      <c r="B34" s="262">
        <v>7037</v>
      </c>
      <c r="C34" s="262" t="s">
        <v>213</v>
      </c>
      <c r="D34" s="263">
        <v>44609.604861111111</v>
      </c>
      <c r="E34" s="262">
        <v>225</v>
      </c>
      <c r="F34" s="262">
        <v>1.891</v>
      </c>
      <c r="G34" s="262">
        <v>215</v>
      </c>
      <c r="H34" s="262">
        <v>4.4649999999999999</v>
      </c>
      <c r="I34" s="264">
        <f t="shared" si="0"/>
        <v>2.5739999999999998</v>
      </c>
      <c r="J34" s="265">
        <f t="shared" ref="J34" si="31">AVERAGE(I34:I35)</f>
        <v>2.5854999999999997</v>
      </c>
      <c r="K34" s="265">
        <f t="shared" ref="K34" si="32">STDEV(I34:I35)</f>
        <v>1.6263455967290372E-2</v>
      </c>
    </row>
    <row r="35" spans="1:11" x14ac:dyDescent="0.2">
      <c r="A35" s="262">
        <v>34</v>
      </c>
      <c r="B35" s="262">
        <v>7037</v>
      </c>
      <c r="C35" s="262" t="s">
        <v>213</v>
      </c>
      <c r="D35" s="263">
        <v>44609.604861111111</v>
      </c>
      <c r="E35" s="262">
        <v>225</v>
      </c>
      <c r="F35" s="262">
        <v>1.8440000000000001</v>
      </c>
      <c r="G35" s="262">
        <v>215</v>
      </c>
      <c r="H35" s="262">
        <v>4.4409999999999998</v>
      </c>
      <c r="I35" s="264">
        <f t="shared" si="0"/>
        <v>2.5969999999999995</v>
      </c>
    </row>
    <row r="36" spans="1:11" x14ac:dyDescent="0.2">
      <c r="A36" s="262">
        <v>35</v>
      </c>
      <c r="B36" s="262">
        <v>7038</v>
      </c>
      <c r="C36" s="262" t="s">
        <v>213</v>
      </c>
      <c r="D36" s="263">
        <v>44609.605555555558</v>
      </c>
      <c r="E36" s="262">
        <v>225</v>
      </c>
      <c r="F36" s="262">
        <v>1.7490000000000001</v>
      </c>
      <c r="G36" s="262">
        <v>215</v>
      </c>
      <c r="H36" s="262">
        <v>4.5199999999999996</v>
      </c>
      <c r="I36" s="264">
        <f t="shared" si="0"/>
        <v>2.7709999999999995</v>
      </c>
      <c r="J36" s="265">
        <f t="shared" ref="J36" si="33">AVERAGE(I36:I37)</f>
        <v>2.7344999999999997</v>
      </c>
      <c r="K36" s="265">
        <f t="shared" ref="K36" si="34">STDEV(I36:I37)</f>
        <v>5.1618795026617939E-2</v>
      </c>
    </row>
    <row r="37" spans="1:11" x14ac:dyDescent="0.2">
      <c r="A37" s="262">
        <v>36</v>
      </c>
      <c r="B37" s="262">
        <v>7038</v>
      </c>
      <c r="C37" s="262" t="s">
        <v>213</v>
      </c>
      <c r="D37" s="263">
        <v>44609.606249999997</v>
      </c>
      <c r="E37" s="262">
        <v>225</v>
      </c>
      <c r="F37" s="262">
        <v>1.7430000000000001</v>
      </c>
      <c r="G37" s="262">
        <v>215</v>
      </c>
      <c r="H37" s="262">
        <v>4.4409999999999998</v>
      </c>
      <c r="I37" s="264">
        <f t="shared" si="0"/>
        <v>2.6979999999999995</v>
      </c>
    </row>
    <row r="38" spans="1:11" x14ac:dyDescent="0.2">
      <c r="A38" s="262">
        <v>37</v>
      </c>
      <c r="B38" s="262">
        <v>7042</v>
      </c>
      <c r="C38" s="262" t="s">
        <v>213</v>
      </c>
      <c r="D38" s="263">
        <v>44609.606249999997</v>
      </c>
      <c r="E38" s="262">
        <v>225</v>
      </c>
      <c r="F38" s="262">
        <v>2.38</v>
      </c>
      <c r="G38" s="262">
        <v>215</v>
      </c>
      <c r="H38" s="262">
        <v>5.8760000000000003</v>
      </c>
      <c r="I38" s="264">
        <f t="shared" si="0"/>
        <v>3.4960000000000004</v>
      </c>
      <c r="J38" s="265">
        <f t="shared" ref="J38" si="35">AVERAGE(I38:I39)</f>
        <v>3.5555000000000003</v>
      </c>
      <c r="K38" s="265">
        <f t="shared" ref="K38" si="36">STDEV(I38:I39)</f>
        <v>8.4145706961198677E-2</v>
      </c>
    </row>
    <row r="39" spans="1:11" x14ac:dyDescent="0.2">
      <c r="A39" s="262">
        <v>38</v>
      </c>
      <c r="B39" s="262">
        <v>7042</v>
      </c>
      <c r="C39" s="262" t="s">
        <v>213</v>
      </c>
      <c r="D39" s="263">
        <v>44609.606249999997</v>
      </c>
      <c r="E39" s="262">
        <v>225</v>
      </c>
      <c r="F39" s="262">
        <v>2.403</v>
      </c>
      <c r="G39" s="262">
        <v>215</v>
      </c>
      <c r="H39" s="262">
        <v>6.0179999999999998</v>
      </c>
      <c r="I39" s="264">
        <f t="shared" si="0"/>
        <v>3.6149999999999998</v>
      </c>
    </row>
    <row r="40" spans="1:11" x14ac:dyDescent="0.2">
      <c r="A40" s="262">
        <v>39</v>
      </c>
      <c r="B40" s="262">
        <v>7044</v>
      </c>
      <c r="C40" s="262" t="s">
        <v>213</v>
      </c>
      <c r="D40" s="263">
        <v>44609.606944444444</v>
      </c>
      <c r="E40" s="262">
        <v>225</v>
      </c>
      <c r="F40" s="262">
        <v>2.4420000000000002</v>
      </c>
      <c r="G40" s="262">
        <v>215</v>
      </c>
      <c r="H40" s="262">
        <v>6.04</v>
      </c>
      <c r="I40" s="264">
        <f t="shared" si="0"/>
        <v>3.5979999999999999</v>
      </c>
      <c r="J40" s="265">
        <f t="shared" ref="J40" si="37">AVERAGE(I40:I41)</f>
        <v>3.5789999999999997</v>
      </c>
      <c r="K40" s="265">
        <f t="shared" ref="K40" si="38">STDEV(I40:I41)</f>
        <v>2.6870057685088673E-2</v>
      </c>
    </row>
    <row r="41" spans="1:11" x14ac:dyDescent="0.2">
      <c r="A41" s="262">
        <v>40</v>
      </c>
      <c r="B41" s="262">
        <v>7044</v>
      </c>
      <c r="C41" s="262" t="s">
        <v>213</v>
      </c>
      <c r="D41" s="263">
        <v>44609.606944444444</v>
      </c>
      <c r="E41" s="262">
        <v>225</v>
      </c>
      <c r="F41" s="262">
        <v>2.4700000000000002</v>
      </c>
      <c r="G41" s="262">
        <v>215</v>
      </c>
      <c r="H41" s="262">
        <v>6.03</v>
      </c>
      <c r="I41" s="264">
        <f t="shared" si="0"/>
        <v>3.56</v>
      </c>
    </row>
    <row r="42" spans="1:11" x14ac:dyDescent="0.2">
      <c r="A42" s="262">
        <v>41</v>
      </c>
      <c r="B42" s="262">
        <v>7045</v>
      </c>
      <c r="C42" s="262" t="s">
        <v>213</v>
      </c>
      <c r="D42" s="263">
        <v>44609.607638888891</v>
      </c>
      <c r="E42" s="262">
        <v>225</v>
      </c>
      <c r="F42" s="262">
        <v>2.7010000000000001</v>
      </c>
      <c r="G42" s="262">
        <v>215</v>
      </c>
      <c r="H42" s="262">
        <v>6.819</v>
      </c>
      <c r="I42" s="264">
        <f t="shared" si="0"/>
        <v>4.1180000000000003</v>
      </c>
      <c r="J42" s="265">
        <f t="shared" ref="J42" si="39">AVERAGE(I42:I43)</f>
        <v>4.1189999999999998</v>
      </c>
      <c r="K42" s="265">
        <f t="shared" ref="K42" si="40">STDEV(I42:I43)</f>
        <v>1.4142135623723114E-3</v>
      </c>
    </row>
    <row r="43" spans="1:11" x14ac:dyDescent="0.2">
      <c r="A43" s="262">
        <v>43</v>
      </c>
      <c r="B43" s="262">
        <v>7045</v>
      </c>
      <c r="C43" s="262" t="s">
        <v>213</v>
      </c>
      <c r="D43" s="263">
        <v>44609.60833333333</v>
      </c>
      <c r="E43" s="262">
        <v>225</v>
      </c>
      <c r="F43" s="262">
        <v>2.698</v>
      </c>
      <c r="G43" s="262">
        <v>215</v>
      </c>
      <c r="H43" s="262">
        <v>6.8179999999999996</v>
      </c>
      <c r="I43" s="264">
        <f t="shared" si="0"/>
        <v>4.1199999999999992</v>
      </c>
    </row>
    <row r="44" spans="1:11" x14ac:dyDescent="0.2">
      <c r="A44" s="262">
        <v>44</v>
      </c>
      <c r="B44" s="262">
        <v>7060</v>
      </c>
      <c r="C44" s="262" t="s">
        <v>213</v>
      </c>
      <c r="D44" s="263">
        <v>44609.60833333333</v>
      </c>
      <c r="E44" s="262">
        <v>225</v>
      </c>
      <c r="F44" s="262">
        <v>2.5259999999999998</v>
      </c>
      <c r="G44" s="262">
        <v>215</v>
      </c>
      <c r="H44" s="262">
        <v>6.2270000000000003</v>
      </c>
      <c r="I44" s="264">
        <f t="shared" si="0"/>
        <v>3.7010000000000005</v>
      </c>
      <c r="J44" s="265">
        <f t="shared" ref="J44" si="41">AVERAGE(I44:I45)</f>
        <v>3.7015000000000002</v>
      </c>
      <c r="K44" s="265">
        <f t="shared" ref="K44" si="42">STDEV(I44:I45)</f>
        <v>7.0710678118646967E-4</v>
      </c>
    </row>
    <row r="45" spans="1:11" x14ac:dyDescent="0.2">
      <c r="A45" s="262">
        <v>45</v>
      </c>
      <c r="B45" s="262">
        <v>7060</v>
      </c>
      <c r="C45" s="262" t="s">
        <v>213</v>
      </c>
      <c r="D45" s="263">
        <v>44609.60833333333</v>
      </c>
      <c r="E45" s="262">
        <v>225</v>
      </c>
      <c r="F45" s="262">
        <v>2.5569999999999999</v>
      </c>
      <c r="G45" s="262">
        <v>215</v>
      </c>
      <c r="H45" s="262">
        <v>6.2590000000000003</v>
      </c>
      <c r="I45" s="264">
        <f t="shared" si="0"/>
        <v>3.7020000000000004</v>
      </c>
    </row>
    <row r="46" spans="1:11" x14ac:dyDescent="0.2">
      <c r="A46" s="262">
        <v>46</v>
      </c>
      <c r="B46" s="262" t="s">
        <v>215</v>
      </c>
      <c r="C46" s="262" t="s">
        <v>213</v>
      </c>
      <c r="D46" s="263">
        <v>44609.609027777777</v>
      </c>
      <c r="E46" s="262">
        <v>225</v>
      </c>
      <c r="F46" s="262">
        <v>3.3119999999999998</v>
      </c>
      <c r="G46" s="262">
        <v>215</v>
      </c>
      <c r="H46" s="262">
        <v>8.2080000000000002</v>
      </c>
      <c r="I46" s="264">
        <f t="shared" si="0"/>
        <v>4.8960000000000008</v>
      </c>
      <c r="J46" s="265">
        <f t="shared" ref="J46" si="43">AVERAGE(I46:I47)</f>
        <v>4.9039999999999999</v>
      </c>
      <c r="K46" s="265">
        <f t="shared" ref="K46" si="44">STDEV(I46:I47)</f>
        <v>1.1313708498983515E-2</v>
      </c>
    </row>
    <row r="47" spans="1:11" x14ac:dyDescent="0.2">
      <c r="A47" s="262">
        <v>47</v>
      </c>
      <c r="B47" s="262" t="s">
        <v>215</v>
      </c>
      <c r="C47" s="262" t="s">
        <v>213</v>
      </c>
      <c r="D47" s="263">
        <v>44609.609027777777</v>
      </c>
      <c r="E47" s="262">
        <v>225</v>
      </c>
      <c r="F47" s="262">
        <v>3.3450000000000002</v>
      </c>
      <c r="G47" s="262">
        <v>215</v>
      </c>
      <c r="H47" s="262">
        <v>8.2569999999999997</v>
      </c>
      <c r="I47" s="264">
        <f t="shared" si="0"/>
        <v>4.911999999999999</v>
      </c>
    </row>
    <row r="48" spans="1:11" x14ac:dyDescent="0.2">
      <c r="A48" s="262">
        <v>48</v>
      </c>
      <c r="B48" s="262">
        <v>7072</v>
      </c>
      <c r="C48" s="262" t="s">
        <v>213</v>
      </c>
      <c r="D48" s="263">
        <v>44609.61041666667</v>
      </c>
      <c r="E48" s="262">
        <v>225</v>
      </c>
      <c r="F48" s="262">
        <v>2.4630000000000001</v>
      </c>
      <c r="G48" s="262">
        <v>215</v>
      </c>
      <c r="H48" s="262">
        <v>6.0519999999999996</v>
      </c>
      <c r="I48" s="264">
        <f t="shared" si="0"/>
        <v>3.5889999999999995</v>
      </c>
      <c r="J48" s="265">
        <f t="shared" ref="J48" si="45">AVERAGE(I48:I49)</f>
        <v>3.5894999999999997</v>
      </c>
      <c r="K48" s="265">
        <f t="shared" ref="K48" si="46">STDEV(I48:I49)</f>
        <v>7.0710678118678365E-4</v>
      </c>
    </row>
    <row r="49" spans="1:11" x14ac:dyDescent="0.2">
      <c r="A49" s="262">
        <v>49</v>
      </c>
      <c r="B49" s="262">
        <v>7072</v>
      </c>
      <c r="C49" s="262" t="s">
        <v>213</v>
      </c>
      <c r="D49" s="263">
        <v>44609.61041666667</v>
      </c>
      <c r="E49" s="262">
        <v>225</v>
      </c>
      <c r="F49" s="262">
        <v>2.4489999999999998</v>
      </c>
      <c r="G49" s="262">
        <v>215</v>
      </c>
      <c r="H49" s="262">
        <v>6.0389999999999997</v>
      </c>
      <c r="I49" s="264">
        <f t="shared" si="0"/>
        <v>3.59</v>
      </c>
    </row>
    <row r="50" spans="1:11" x14ac:dyDescent="0.2">
      <c r="A50" s="262">
        <v>50</v>
      </c>
      <c r="B50" s="262">
        <v>7076</v>
      </c>
      <c r="C50" s="262" t="s">
        <v>213</v>
      </c>
      <c r="D50" s="263">
        <v>44609.611111111109</v>
      </c>
      <c r="E50" s="262">
        <v>225</v>
      </c>
      <c r="F50" s="262">
        <v>2.2010000000000001</v>
      </c>
      <c r="G50" s="262">
        <v>215</v>
      </c>
      <c r="H50" s="262">
        <v>5.4169999999999998</v>
      </c>
      <c r="I50" s="264">
        <f t="shared" si="0"/>
        <v>3.2159999999999997</v>
      </c>
      <c r="J50" s="265">
        <f t="shared" ref="J50" si="47">AVERAGE(I50:I51)</f>
        <v>3.2170000000000001</v>
      </c>
      <c r="K50" s="265">
        <f t="shared" ref="K50" si="48">STDEV(I50:I51)</f>
        <v>1.4142135623735673E-3</v>
      </c>
    </row>
    <row r="51" spans="1:11" x14ac:dyDescent="0.2">
      <c r="A51" s="262">
        <v>51</v>
      </c>
      <c r="B51" s="262">
        <v>7076</v>
      </c>
      <c r="C51" s="262" t="s">
        <v>213</v>
      </c>
      <c r="D51" s="263">
        <v>44609.611111111109</v>
      </c>
      <c r="E51" s="262">
        <v>225</v>
      </c>
      <c r="F51" s="262">
        <v>2.198</v>
      </c>
      <c r="G51" s="262">
        <v>215</v>
      </c>
      <c r="H51" s="262">
        <v>5.4160000000000004</v>
      </c>
      <c r="I51" s="264">
        <f t="shared" si="0"/>
        <v>3.2180000000000004</v>
      </c>
    </row>
    <row r="52" spans="1:11" x14ac:dyDescent="0.2">
      <c r="I52" s="264"/>
    </row>
    <row r="53" spans="1:11" ht="15" x14ac:dyDescent="0.2">
      <c r="A53" s="261" t="s">
        <v>210</v>
      </c>
      <c r="B53" s="261" t="s">
        <v>6</v>
      </c>
      <c r="C53" s="261" t="s">
        <v>211</v>
      </c>
      <c r="D53" s="261" t="s">
        <v>135</v>
      </c>
      <c r="E53" s="261" t="s">
        <v>136</v>
      </c>
      <c r="F53" s="261" t="s">
        <v>137</v>
      </c>
      <c r="G53" s="261" t="s">
        <v>138</v>
      </c>
      <c r="H53" s="261" t="s">
        <v>139</v>
      </c>
      <c r="I53" s="261" t="s">
        <v>212</v>
      </c>
      <c r="J53" s="261" t="s">
        <v>4</v>
      </c>
      <c r="K53" s="261" t="s">
        <v>7</v>
      </c>
    </row>
    <row r="54" spans="1:11" x14ac:dyDescent="0.2">
      <c r="A54" s="262">
        <v>1</v>
      </c>
      <c r="B54" s="262"/>
      <c r="C54" s="262" t="s">
        <v>213</v>
      </c>
      <c r="D54" s="263">
        <v>44609.626388888886</v>
      </c>
      <c r="E54" s="262">
        <v>225</v>
      </c>
      <c r="F54" s="262">
        <v>-2E-3</v>
      </c>
      <c r="G54" s="262">
        <v>215</v>
      </c>
      <c r="H54" s="262">
        <v>-6.0000000000000001E-3</v>
      </c>
      <c r="I54" s="264">
        <f>H54-F54</f>
        <v>-4.0000000000000001E-3</v>
      </c>
      <c r="J54" s="265">
        <f>AVERAGE(I54:I55)</f>
        <v>-3.5000000000000001E-3</v>
      </c>
      <c r="K54" s="265">
        <f>STDEV(I54:I55)</f>
        <v>7.0710678118654751E-4</v>
      </c>
    </row>
    <row r="55" spans="1:11" x14ac:dyDescent="0.2">
      <c r="A55" s="262">
        <v>2</v>
      </c>
      <c r="B55" s="262" t="s">
        <v>214</v>
      </c>
      <c r="C55" s="262" t="s">
        <v>213</v>
      </c>
      <c r="D55" s="263">
        <v>44609.626388888886</v>
      </c>
      <c r="E55" s="262">
        <v>225</v>
      </c>
      <c r="F55" s="262">
        <v>-2E-3</v>
      </c>
      <c r="G55" s="262">
        <v>215</v>
      </c>
      <c r="H55" s="262">
        <v>-5.0000000000000001E-3</v>
      </c>
      <c r="I55" s="264">
        <f t="shared" ref="I55:I99" si="49">H55-F55</f>
        <v>-3.0000000000000001E-3</v>
      </c>
    </row>
    <row r="56" spans="1:11" x14ac:dyDescent="0.2">
      <c r="A56" s="262">
        <v>3</v>
      </c>
      <c r="B56" s="262">
        <v>7077</v>
      </c>
      <c r="C56" s="262" t="s">
        <v>213</v>
      </c>
      <c r="D56" s="263">
        <v>44609.627083333333</v>
      </c>
      <c r="E56" s="262">
        <v>225</v>
      </c>
      <c r="F56" s="262">
        <v>1.827</v>
      </c>
      <c r="G56" s="262">
        <v>215</v>
      </c>
      <c r="H56" s="262">
        <v>4.7919999999999998</v>
      </c>
      <c r="I56" s="264">
        <f t="shared" si="49"/>
        <v>2.9649999999999999</v>
      </c>
      <c r="J56" s="265">
        <f t="shared" ref="J56" si="50">AVERAGE(I56:I57)</f>
        <v>2.9575</v>
      </c>
      <c r="K56" s="265">
        <f t="shared" ref="K56" si="51">STDEV(I56:I57)</f>
        <v>1.0606601717797986E-2</v>
      </c>
    </row>
    <row r="57" spans="1:11" x14ac:dyDescent="0.2">
      <c r="A57" s="262">
        <v>4</v>
      </c>
      <c r="B57" s="262">
        <v>7077</v>
      </c>
      <c r="C57" s="262" t="s">
        <v>213</v>
      </c>
      <c r="D57" s="263">
        <v>44609.627083333333</v>
      </c>
      <c r="E57" s="262">
        <v>225</v>
      </c>
      <c r="F57" s="262">
        <v>1.8480000000000001</v>
      </c>
      <c r="G57" s="262">
        <v>215</v>
      </c>
      <c r="H57" s="262">
        <v>4.798</v>
      </c>
      <c r="I57" s="264">
        <f t="shared" si="49"/>
        <v>2.95</v>
      </c>
    </row>
    <row r="58" spans="1:11" x14ac:dyDescent="0.2">
      <c r="A58" s="262">
        <v>5</v>
      </c>
      <c r="B58" s="262">
        <v>7078</v>
      </c>
      <c r="C58" s="262" t="s">
        <v>213</v>
      </c>
      <c r="D58" s="263">
        <v>44609.62777777778</v>
      </c>
      <c r="E58" s="262">
        <v>225</v>
      </c>
      <c r="F58" s="262">
        <v>2.456</v>
      </c>
      <c r="G58" s="262">
        <v>215</v>
      </c>
      <c r="H58" s="262">
        <v>5.9370000000000003</v>
      </c>
      <c r="I58" s="264">
        <f t="shared" si="49"/>
        <v>3.4810000000000003</v>
      </c>
      <c r="J58" s="265">
        <f t="shared" ref="J58" si="52">AVERAGE(I58:I59)</f>
        <v>3.5259999999999998</v>
      </c>
      <c r="K58" s="265">
        <f t="shared" ref="K58" si="53">STDEV(I58:I59)</f>
        <v>6.3639610306788871E-2</v>
      </c>
    </row>
    <row r="59" spans="1:11" x14ac:dyDescent="0.2">
      <c r="A59" s="262">
        <v>6</v>
      </c>
      <c r="B59" s="262">
        <v>7078</v>
      </c>
      <c r="C59" s="262" t="s">
        <v>213</v>
      </c>
      <c r="D59" s="263">
        <v>44609.62777777778</v>
      </c>
      <c r="E59" s="262">
        <v>225</v>
      </c>
      <c r="F59" s="262">
        <v>2.4390000000000001</v>
      </c>
      <c r="G59" s="262">
        <v>215</v>
      </c>
      <c r="H59" s="262">
        <v>6.01</v>
      </c>
      <c r="I59" s="264">
        <f>H59-F59</f>
        <v>3.5709999999999997</v>
      </c>
    </row>
    <row r="60" spans="1:11" x14ac:dyDescent="0.2">
      <c r="A60" s="262">
        <v>7</v>
      </c>
      <c r="B60" s="262">
        <v>7083</v>
      </c>
      <c r="C60" s="262" t="s">
        <v>213</v>
      </c>
      <c r="D60" s="263">
        <v>44609.628472222219</v>
      </c>
      <c r="E60" s="262">
        <v>225</v>
      </c>
      <c r="F60" s="262">
        <v>2.0720000000000001</v>
      </c>
      <c r="G60" s="262">
        <v>215</v>
      </c>
      <c r="H60" s="262">
        <v>5.17</v>
      </c>
      <c r="I60" s="264">
        <f t="shared" si="49"/>
        <v>3.0979999999999999</v>
      </c>
      <c r="J60" s="265">
        <f t="shared" ref="J60" si="54">AVERAGE(I60:I61)</f>
        <v>3.0354999999999999</v>
      </c>
      <c r="K60" s="265">
        <f t="shared" ref="K60" si="55">STDEV(I60:I61)</f>
        <v>8.8388347648318127E-2</v>
      </c>
    </row>
    <row r="61" spans="1:11" x14ac:dyDescent="0.2">
      <c r="A61" s="262">
        <v>8</v>
      </c>
      <c r="B61" s="262">
        <v>7083</v>
      </c>
      <c r="C61" s="262" t="s">
        <v>213</v>
      </c>
      <c r="D61" s="263">
        <v>44609.628472222219</v>
      </c>
      <c r="E61" s="262">
        <v>225</v>
      </c>
      <c r="F61" s="262">
        <v>2.0329999999999999</v>
      </c>
      <c r="G61" s="262">
        <v>215</v>
      </c>
      <c r="H61" s="262">
        <v>5.0060000000000002</v>
      </c>
      <c r="I61" s="264">
        <f t="shared" si="49"/>
        <v>2.9730000000000003</v>
      </c>
    </row>
    <row r="62" spans="1:11" x14ac:dyDescent="0.2">
      <c r="A62" s="262">
        <v>9</v>
      </c>
      <c r="B62" s="262">
        <v>7084</v>
      </c>
      <c r="C62" s="262" t="s">
        <v>213</v>
      </c>
      <c r="D62" s="263">
        <v>44609.629166666666</v>
      </c>
      <c r="E62" s="262">
        <v>225</v>
      </c>
      <c r="F62" s="262">
        <v>1.88</v>
      </c>
      <c r="G62" s="262">
        <v>215</v>
      </c>
      <c r="H62" s="262">
        <v>4.8719999999999999</v>
      </c>
      <c r="I62" s="264">
        <f t="shared" si="49"/>
        <v>2.992</v>
      </c>
      <c r="J62" s="265">
        <f t="shared" ref="J62" si="56">AVERAGE(I62:I63)</f>
        <v>2.9705000000000004</v>
      </c>
      <c r="K62" s="265">
        <f t="shared" ref="K62" si="57">STDEV(I62:I63)</f>
        <v>3.0405591591021335E-2</v>
      </c>
    </row>
    <row r="63" spans="1:11" x14ac:dyDescent="0.2">
      <c r="A63" s="262">
        <v>10</v>
      </c>
      <c r="B63" s="262">
        <v>7084</v>
      </c>
      <c r="C63" s="262" t="s">
        <v>213</v>
      </c>
      <c r="D63" s="263">
        <v>44609.629166666666</v>
      </c>
      <c r="E63" s="262">
        <v>225</v>
      </c>
      <c r="F63" s="262">
        <v>1.9319999999999999</v>
      </c>
      <c r="G63" s="262">
        <v>215</v>
      </c>
      <c r="H63" s="262">
        <v>4.8810000000000002</v>
      </c>
      <c r="I63" s="264">
        <f t="shared" si="49"/>
        <v>2.9490000000000003</v>
      </c>
    </row>
    <row r="64" spans="1:11" x14ac:dyDescent="0.2">
      <c r="A64" s="262">
        <v>11</v>
      </c>
      <c r="B64" s="262">
        <v>7092</v>
      </c>
      <c r="C64" s="262" t="s">
        <v>213</v>
      </c>
      <c r="D64" s="263">
        <v>44609.629861111112</v>
      </c>
      <c r="E64" s="262">
        <v>225</v>
      </c>
      <c r="F64" s="262">
        <v>2.35</v>
      </c>
      <c r="G64" s="262">
        <v>215</v>
      </c>
      <c r="H64" s="262">
        <v>5.82</v>
      </c>
      <c r="I64" s="264">
        <f t="shared" si="49"/>
        <v>3.47</v>
      </c>
      <c r="J64" s="265">
        <f t="shared" ref="J64" si="58">AVERAGE(I64:I65)</f>
        <v>3.484</v>
      </c>
      <c r="K64" s="265">
        <f t="shared" ref="K64" si="59">STDEV(I64:I65)</f>
        <v>1.9798989873223347E-2</v>
      </c>
    </row>
    <row r="65" spans="1:11" x14ac:dyDescent="0.2">
      <c r="A65" s="262">
        <v>12</v>
      </c>
      <c r="B65" s="262">
        <v>7092</v>
      </c>
      <c r="C65" s="262" t="s">
        <v>213</v>
      </c>
      <c r="D65" s="263">
        <v>44609.629861111112</v>
      </c>
      <c r="E65" s="262">
        <v>225</v>
      </c>
      <c r="F65" s="262">
        <v>2.3620000000000001</v>
      </c>
      <c r="G65" s="262">
        <v>215</v>
      </c>
      <c r="H65" s="262">
        <v>5.86</v>
      </c>
      <c r="I65" s="264">
        <f t="shared" si="49"/>
        <v>3.4980000000000002</v>
      </c>
    </row>
    <row r="66" spans="1:11" x14ac:dyDescent="0.2">
      <c r="A66" s="262">
        <v>13</v>
      </c>
      <c r="B66" s="262">
        <v>7093</v>
      </c>
      <c r="C66" s="262" t="s">
        <v>213</v>
      </c>
      <c r="D66" s="263">
        <v>44609.630555555559</v>
      </c>
      <c r="E66" s="262">
        <v>225</v>
      </c>
      <c r="F66" s="262">
        <v>2.2090000000000001</v>
      </c>
      <c r="G66" s="262">
        <v>215</v>
      </c>
      <c r="H66" s="262">
        <v>5.56</v>
      </c>
      <c r="I66" s="264">
        <f t="shared" si="49"/>
        <v>3.3509999999999995</v>
      </c>
      <c r="J66" s="265">
        <f t="shared" ref="J66" si="60">AVERAGE(I66:I67)</f>
        <v>3.3804999999999996</v>
      </c>
      <c r="K66" s="265">
        <f t="shared" ref="K66" si="61">STDEV(I66:I67)</f>
        <v>4.171930009000642E-2</v>
      </c>
    </row>
    <row r="67" spans="1:11" x14ac:dyDescent="0.2">
      <c r="A67" s="262">
        <v>15</v>
      </c>
      <c r="B67" s="262">
        <v>7093</v>
      </c>
      <c r="C67" s="262" t="s">
        <v>213</v>
      </c>
      <c r="D67" s="263">
        <v>44609.631249999999</v>
      </c>
      <c r="E67" s="262">
        <v>225</v>
      </c>
      <c r="F67" s="262">
        <v>2.2120000000000002</v>
      </c>
      <c r="G67" s="262">
        <v>215</v>
      </c>
      <c r="H67" s="262">
        <v>5.6219999999999999</v>
      </c>
      <c r="I67" s="264">
        <f t="shared" si="49"/>
        <v>3.4099999999999997</v>
      </c>
    </row>
    <row r="68" spans="1:11" x14ac:dyDescent="0.2">
      <c r="A68" s="262">
        <v>16</v>
      </c>
      <c r="B68" s="262">
        <v>7361</v>
      </c>
      <c r="C68" s="262" t="s">
        <v>213</v>
      </c>
      <c r="D68" s="263">
        <v>44609.631944444445</v>
      </c>
      <c r="E68" s="262">
        <v>225</v>
      </c>
      <c r="F68" s="262">
        <v>2.339</v>
      </c>
      <c r="G68" s="262">
        <v>215</v>
      </c>
      <c r="H68" s="262">
        <v>5.9370000000000003</v>
      </c>
      <c r="I68" s="264">
        <f t="shared" si="49"/>
        <v>3.5980000000000003</v>
      </c>
      <c r="J68" s="265">
        <f t="shared" ref="J68" si="62">AVERAGE(I68:I69)</f>
        <v>3.6045000000000003</v>
      </c>
      <c r="K68" s="265">
        <f t="shared" ref="K68" si="63">STDEV(I68:I69)</f>
        <v>9.1923881554250471E-3</v>
      </c>
    </row>
    <row r="69" spans="1:11" x14ac:dyDescent="0.2">
      <c r="A69" s="262">
        <v>17</v>
      </c>
      <c r="B69" s="262">
        <v>7361</v>
      </c>
      <c r="C69" s="262" t="s">
        <v>213</v>
      </c>
      <c r="D69" s="263">
        <v>44609.631944444445</v>
      </c>
      <c r="E69" s="262">
        <v>225</v>
      </c>
      <c r="F69" s="262">
        <v>2.2810000000000001</v>
      </c>
      <c r="G69" s="262">
        <v>215</v>
      </c>
      <c r="H69" s="262">
        <v>5.8920000000000003</v>
      </c>
      <c r="I69" s="264">
        <f t="shared" si="49"/>
        <v>3.6110000000000002</v>
      </c>
    </row>
    <row r="70" spans="1:11" x14ac:dyDescent="0.2">
      <c r="A70" s="262">
        <v>19</v>
      </c>
      <c r="B70" s="262">
        <v>7363</v>
      </c>
      <c r="C70" s="262" t="s">
        <v>213</v>
      </c>
      <c r="D70" s="263">
        <v>44609.633333333331</v>
      </c>
      <c r="E70" s="262">
        <v>225</v>
      </c>
      <c r="F70" s="262">
        <v>2.0619999999999998</v>
      </c>
      <c r="G70" s="262">
        <v>215</v>
      </c>
      <c r="H70" s="262">
        <v>5.101</v>
      </c>
      <c r="I70" s="264">
        <f t="shared" si="49"/>
        <v>3.0390000000000001</v>
      </c>
      <c r="J70" s="265">
        <f t="shared" ref="J70" si="64">AVERAGE(I70:I71)</f>
        <v>3.0315000000000003</v>
      </c>
      <c r="K70" s="265">
        <f t="shared" ref="K70" si="65">STDEV(I70:I71)</f>
        <v>1.06066017177983E-2</v>
      </c>
    </row>
    <row r="71" spans="1:11" x14ac:dyDescent="0.2">
      <c r="A71" s="262">
        <v>20</v>
      </c>
      <c r="B71" s="262">
        <v>7363</v>
      </c>
      <c r="C71" s="262" t="s">
        <v>213</v>
      </c>
      <c r="D71" s="263">
        <v>44609.633333333331</v>
      </c>
      <c r="E71" s="262">
        <v>225</v>
      </c>
      <c r="F71" s="262">
        <v>2.0670000000000002</v>
      </c>
      <c r="G71" s="262">
        <v>215</v>
      </c>
      <c r="H71" s="262">
        <v>5.0910000000000002</v>
      </c>
      <c r="I71" s="264">
        <f t="shared" si="49"/>
        <v>3.024</v>
      </c>
    </row>
    <row r="72" spans="1:11" x14ac:dyDescent="0.2">
      <c r="A72" s="262">
        <v>21</v>
      </c>
      <c r="B72" s="262">
        <v>7364</v>
      </c>
      <c r="C72" s="262" t="s">
        <v>213</v>
      </c>
      <c r="D72" s="263">
        <v>44609.634027777778</v>
      </c>
      <c r="E72" s="262">
        <v>225</v>
      </c>
      <c r="F72" s="262">
        <v>2.5110000000000001</v>
      </c>
      <c r="G72" s="262">
        <v>215</v>
      </c>
      <c r="H72" s="262">
        <v>6.16</v>
      </c>
      <c r="I72" s="264">
        <f t="shared" si="49"/>
        <v>3.649</v>
      </c>
      <c r="J72" s="265">
        <f t="shared" ref="J72" si="66">AVERAGE(I72:I73)</f>
        <v>3.6799999999999997</v>
      </c>
      <c r="K72" s="265">
        <f t="shared" ref="K72" si="67">STDEV(I72:I73)</f>
        <v>4.3840620433565826E-2</v>
      </c>
    </row>
    <row r="73" spans="1:11" x14ac:dyDescent="0.2">
      <c r="A73" s="262">
        <v>22</v>
      </c>
      <c r="B73" s="262">
        <v>7364</v>
      </c>
      <c r="C73" s="262" t="s">
        <v>213</v>
      </c>
      <c r="D73" s="263">
        <v>44609.634027777778</v>
      </c>
      <c r="E73" s="262">
        <v>225</v>
      </c>
      <c r="F73" s="262">
        <v>2.5569999999999999</v>
      </c>
      <c r="G73" s="262">
        <v>215</v>
      </c>
      <c r="H73" s="262">
        <v>6.2679999999999998</v>
      </c>
      <c r="I73" s="264">
        <f t="shared" si="49"/>
        <v>3.7109999999999999</v>
      </c>
    </row>
    <row r="74" spans="1:11" x14ac:dyDescent="0.2">
      <c r="A74" s="262">
        <v>23</v>
      </c>
      <c r="B74" s="262">
        <v>7367</v>
      </c>
      <c r="C74" s="262" t="s">
        <v>213</v>
      </c>
      <c r="D74" s="263">
        <v>44609.634722222225</v>
      </c>
      <c r="E74" s="262">
        <v>225</v>
      </c>
      <c r="F74" s="262">
        <v>2.242</v>
      </c>
      <c r="G74" s="262">
        <v>215</v>
      </c>
      <c r="H74" s="262">
        <v>5.4560000000000004</v>
      </c>
      <c r="I74" s="264">
        <f t="shared" si="49"/>
        <v>3.2140000000000004</v>
      </c>
      <c r="J74" s="265">
        <f t="shared" ref="J74" si="68">AVERAGE(I74:I75)</f>
        <v>3.2694999999999999</v>
      </c>
      <c r="K74" s="265">
        <f t="shared" ref="K74" si="69">STDEV(I74:I75)</f>
        <v>7.8488852711706289E-2</v>
      </c>
    </row>
    <row r="75" spans="1:11" x14ac:dyDescent="0.2">
      <c r="A75" s="262">
        <v>24</v>
      </c>
      <c r="B75" s="262">
        <v>7367</v>
      </c>
      <c r="C75" s="262" t="s">
        <v>213</v>
      </c>
      <c r="D75" s="263">
        <v>44609.634722222225</v>
      </c>
      <c r="E75" s="262">
        <v>225</v>
      </c>
      <c r="F75" s="262">
        <v>2.2909999999999999</v>
      </c>
      <c r="G75" s="262">
        <v>215</v>
      </c>
      <c r="H75" s="262">
        <v>5.6159999999999997</v>
      </c>
      <c r="I75" s="264">
        <f t="shared" si="49"/>
        <v>3.3249999999999997</v>
      </c>
    </row>
    <row r="76" spans="1:11" x14ac:dyDescent="0.2">
      <c r="A76" s="262">
        <v>25</v>
      </c>
      <c r="B76" s="262">
        <v>7368</v>
      </c>
      <c r="C76" s="262" t="s">
        <v>213</v>
      </c>
      <c r="D76" s="263">
        <v>44609.635416666664</v>
      </c>
      <c r="E76" s="262">
        <v>225</v>
      </c>
      <c r="F76" s="262">
        <v>1.9530000000000001</v>
      </c>
      <c r="G76" s="262">
        <v>215</v>
      </c>
      <c r="H76" s="262">
        <v>5.0209999999999999</v>
      </c>
      <c r="I76" s="264">
        <f t="shared" si="49"/>
        <v>3.0679999999999996</v>
      </c>
      <c r="J76" s="265">
        <f t="shared" ref="J76" si="70">AVERAGE(I76:I77)</f>
        <v>3.0299999999999994</v>
      </c>
      <c r="K76" s="265">
        <f t="shared" ref="K76" si="71">STDEV(I76:I77)</f>
        <v>5.3740115370177657E-2</v>
      </c>
    </row>
    <row r="77" spans="1:11" x14ac:dyDescent="0.2">
      <c r="A77" s="262">
        <v>26</v>
      </c>
      <c r="B77" s="262">
        <v>7368</v>
      </c>
      <c r="C77" s="262" t="s">
        <v>213</v>
      </c>
      <c r="D77" s="263">
        <v>44609.635416666664</v>
      </c>
      <c r="E77" s="262">
        <v>225</v>
      </c>
      <c r="F77" s="262">
        <v>1.919</v>
      </c>
      <c r="G77" s="262">
        <v>215</v>
      </c>
      <c r="H77" s="262">
        <v>4.9109999999999996</v>
      </c>
      <c r="I77" s="264">
        <f t="shared" si="49"/>
        <v>2.9919999999999995</v>
      </c>
    </row>
    <row r="78" spans="1:11" x14ac:dyDescent="0.2">
      <c r="A78" s="262">
        <v>27</v>
      </c>
      <c r="B78" s="262">
        <v>7377</v>
      </c>
      <c r="C78" s="262" t="s">
        <v>213</v>
      </c>
      <c r="D78" s="263">
        <v>44609.636111111111</v>
      </c>
      <c r="E78" s="262">
        <v>225</v>
      </c>
      <c r="F78" s="262">
        <v>2.5249999999999999</v>
      </c>
      <c r="G78" s="262">
        <v>215</v>
      </c>
      <c r="H78" s="262">
        <v>6.2409999999999997</v>
      </c>
      <c r="I78" s="264">
        <f t="shared" si="49"/>
        <v>3.7159999999999997</v>
      </c>
      <c r="J78" s="265">
        <f t="shared" ref="J78" si="72">AVERAGE(I78:I79)</f>
        <v>3.7414999999999998</v>
      </c>
      <c r="K78" s="265">
        <f t="shared" ref="K78" si="73">STDEV(I78:I79)</f>
        <v>3.6062445840514032E-2</v>
      </c>
    </row>
    <row r="79" spans="1:11" x14ac:dyDescent="0.2">
      <c r="A79" s="262">
        <v>28</v>
      </c>
      <c r="B79" s="262">
        <v>7377</v>
      </c>
      <c r="C79" s="262" t="s">
        <v>213</v>
      </c>
      <c r="D79" s="263">
        <v>44609.636111111111</v>
      </c>
      <c r="E79" s="262">
        <v>225</v>
      </c>
      <c r="F79" s="262">
        <v>2.5760000000000001</v>
      </c>
      <c r="G79" s="262">
        <v>215</v>
      </c>
      <c r="H79" s="262">
        <v>6.343</v>
      </c>
      <c r="I79" s="264">
        <f t="shared" si="49"/>
        <v>3.7669999999999999</v>
      </c>
    </row>
    <row r="80" spans="1:11" x14ac:dyDescent="0.2">
      <c r="A80" s="262">
        <v>29</v>
      </c>
      <c r="B80" s="262">
        <v>7380</v>
      </c>
      <c r="C80" s="262" t="s">
        <v>213</v>
      </c>
      <c r="D80" s="263">
        <v>44609.636805555558</v>
      </c>
      <c r="E80" s="262">
        <v>225</v>
      </c>
      <c r="F80" s="262">
        <v>2.6459999999999999</v>
      </c>
      <c r="G80" s="262">
        <v>215</v>
      </c>
      <c r="H80" s="262">
        <v>6.8019999999999996</v>
      </c>
      <c r="I80" s="264">
        <f t="shared" si="49"/>
        <v>4.1559999999999997</v>
      </c>
      <c r="J80" s="265">
        <f t="shared" ref="J80" si="74">AVERAGE(I80:I81)</f>
        <v>4.1654999999999998</v>
      </c>
      <c r="K80" s="265">
        <f t="shared" ref="K80" si="75">STDEV(I80:I81)</f>
        <v>1.343502884254512E-2</v>
      </c>
    </row>
    <row r="81" spans="1:11" x14ac:dyDescent="0.2">
      <c r="A81" s="262">
        <v>30</v>
      </c>
      <c r="B81" s="262">
        <v>7380</v>
      </c>
      <c r="C81" s="262" t="s">
        <v>213</v>
      </c>
      <c r="D81" s="263">
        <v>44609.636805555558</v>
      </c>
      <c r="E81" s="262">
        <v>225</v>
      </c>
      <c r="F81" s="262">
        <v>2.64</v>
      </c>
      <c r="G81" s="262">
        <v>215</v>
      </c>
      <c r="H81" s="262">
        <v>6.8150000000000004</v>
      </c>
      <c r="I81" s="264">
        <f t="shared" si="49"/>
        <v>4.1750000000000007</v>
      </c>
    </row>
    <row r="82" spans="1:11" x14ac:dyDescent="0.2">
      <c r="A82" s="262">
        <v>31</v>
      </c>
      <c r="B82" s="262">
        <v>7389</v>
      </c>
      <c r="C82" s="262" t="s">
        <v>213</v>
      </c>
      <c r="D82" s="263">
        <v>44609.637499999997</v>
      </c>
      <c r="E82" s="262">
        <v>225</v>
      </c>
      <c r="F82" s="262">
        <v>2.3660000000000001</v>
      </c>
      <c r="G82" s="262">
        <v>215</v>
      </c>
      <c r="H82" s="262">
        <v>5.7750000000000004</v>
      </c>
      <c r="I82" s="264">
        <f t="shared" si="49"/>
        <v>3.4090000000000003</v>
      </c>
      <c r="J82" s="265">
        <f t="shared" ref="J82" si="76">AVERAGE(I82:I83)</f>
        <v>3.3715000000000002</v>
      </c>
      <c r="K82" s="265">
        <f t="shared" ref="K82" si="77">STDEV(I82:I83)</f>
        <v>5.3033008588991189E-2</v>
      </c>
    </row>
    <row r="83" spans="1:11" x14ac:dyDescent="0.2">
      <c r="A83" s="262">
        <v>32</v>
      </c>
      <c r="B83" s="262">
        <v>7389</v>
      </c>
      <c r="C83" s="262" t="s">
        <v>213</v>
      </c>
      <c r="D83" s="263">
        <v>44609.637499999997</v>
      </c>
      <c r="E83" s="262">
        <v>225</v>
      </c>
      <c r="F83" s="262">
        <v>2.379</v>
      </c>
      <c r="G83" s="262">
        <v>215</v>
      </c>
      <c r="H83" s="262">
        <v>5.7130000000000001</v>
      </c>
      <c r="I83" s="264">
        <f t="shared" si="49"/>
        <v>3.3340000000000001</v>
      </c>
    </row>
    <row r="84" spans="1:11" x14ac:dyDescent="0.2">
      <c r="A84" s="262">
        <v>33</v>
      </c>
      <c r="B84" s="262">
        <v>7405</v>
      </c>
      <c r="C84" s="262" t="s">
        <v>213</v>
      </c>
      <c r="D84" s="263">
        <v>44609.638194444444</v>
      </c>
      <c r="E84" s="262">
        <v>225</v>
      </c>
      <c r="F84" s="262">
        <v>2.7669999999999999</v>
      </c>
      <c r="G84" s="262">
        <v>215</v>
      </c>
      <c r="H84" s="262">
        <v>7.1029999999999998</v>
      </c>
      <c r="I84" s="264">
        <f t="shared" si="49"/>
        <v>4.3360000000000003</v>
      </c>
      <c r="J84" s="265">
        <f t="shared" ref="J84" si="78">AVERAGE(I84:I85)</f>
        <v>4.3055000000000003</v>
      </c>
      <c r="K84" s="265">
        <f t="shared" ref="K84" si="79">STDEV(I84:I85)</f>
        <v>4.3133513652379357E-2</v>
      </c>
    </row>
    <row r="85" spans="1:11" x14ac:dyDescent="0.2">
      <c r="A85" s="262">
        <v>34</v>
      </c>
      <c r="B85" s="262">
        <v>7405</v>
      </c>
      <c r="C85" s="262" t="s">
        <v>213</v>
      </c>
      <c r="D85" s="263">
        <v>44609.638194444444</v>
      </c>
      <c r="E85" s="262">
        <v>225</v>
      </c>
      <c r="F85" s="262">
        <v>2.8260000000000001</v>
      </c>
      <c r="G85" s="262">
        <v>215</v>
      </c>
      <c r="H85" s="262">
        <v>7.101</v>
      </c>
      <c r="I85" s="264">
        <f t="shared" si="49"/>
        <v>4.2750000000000004</v>
      </c>
    </row>
    <row r="86" spans="1:11" x14ac:dyDescent="0.2">
      <c r="A86" s="262">
        <v>35</v>
      </c>
      <c r="B86" s="262">
        <v>7414</v>
      </c>
      <c r="C86" s="262" t="s">
        <v>213</v>
      </c>
      <c r="D86" s="263">
        <v>44609.638888888891</v>
      </c>
      <c r="E86" s="262">
        <v>225</v>
      </c>
      <c r="F86" s="262">
        <v>2.2189999999999999</v>
      </c>
      <c r="G86" s="262">
        <v>215</v>
      </c>
      <c r="H86" s="262">
        <v>5.5709999999999997</v>
      </c>
      <c r="I86" s="264">
        <f t="shared" si="49"/>
        <v>3.3519999999999999</v>
      </c>
      <c r="J86" s="265">
        <f t="shared" ref="J86" si="80">AVERAGE(I86:I87)</f>
        <v>3.3245</v>
      </c>
      <c r="K86" s="265">
        <f t="shared" ref="K86" si="81">STDEV(I86:I87)</f>
        <v>3.8890872965259914E-2</v>
      </c>
    </row>
    <row r="87" spans="1:11" x14ac:dyDescent="0.2">
      <c r="A87" s="262">
        <v>36</v>
      </c>
      <c r="B87" s="262">
        <v>7414</v>
      </c>
      <c r="C87" s="262" t="s">
        <v>213</v>
      </c>
      <c r="D87" s="263">
        <v>44609.638888888891</v>
      </c>
      <c r="E87" s="262">
        <v>225</v>
      </c>
      <c r="F87" s="262">
        <v>2.19</v>
      </c>
      <c r="G87" s="262">
        <v>215</v>
      </c>
      <c r="H87" s="262">
        <v>5.4870000000000001</v>
      </c>
      <c r="I87" s="264">
        <f t="shared" si="49"/>
        <v>3.2970000000000002</v>
      </c>
    </row>
    <row r="88" spans="1:11" x14ac:dyDescent="0.2">
      <c r="A88" s="262">
        <v>37</v>
      </c>
      <c r="B88" s="262">
        <v>7416</v>
      </c>
      <c r="C88" s="262" t="s">
        <v>213</v>
      </c>
      <c r="D88" s="263">
        <v>44609.63958333333</v>
      </c>
      <c r="E88" s="262">
        <v>225</v>
      </c>
      <c r="F88" s="262">
        <v>2.1789999999999998</v>
      </c>
      <c r="G88" s="262">
        <v>215</v>
      </c>
      <c r="H88" s="262">
        <v>5.3360000000000003</v>
      </c>
      <c r="I88" s="264">
        <f t="shared" si="49"/>
        <v>3.1570000000000005</v>
      </c>
      <c r="J88" s="265">
        <f t="shared" ref="J88" si="82">AVERAGE(I88:I89)</f>
        <v>3.16</v>
      </c>
      <c r="K88" s="265">
        <f t="shared" ref="K88" si="83">STDEV(I88:I89)</f>
        <v>4.2426406871191322E-3</v>
      </c>
    </row>
    <row r="89" spans="1:11" x14ac:dyDescent="0.2">
      <c r="A89" s="262">
        <v>38</v>
      </c>
      <c r="B89" s="262">
        <v>7416</v>
      </c>
      <c r="C89" s="262" t="s">
        <v>213</v>
      </c>
      <c r="D89" s="263">
        <v>44609.640277777777</v>
      </c>
      <c r="E89" s="262">
        <v>225</v>
      </c>
      <c r="F89" s="262">
        <v>2.17</v>
      </c>
      <c r="G89" s="262">
        <v>215</v>
      </c>
      <c r="H89" s="262">
        <v>5.3330000000000002</v>
      </c>
      <c r="I89" s="264">
        <f t="shared" si="49"/>
        <v>3.1630000000000003</v>
      </c>
    </row>
    <row r="90" spans="1:11" x14ac:dyDescent="0.2">
      <c r="A90" s="262">
        <v>39</v>
      </c>
      <c r="B90" s="262">
        <v>7419</v>
      </c>
      <c r="C90" s="262" t="s">
        <v>213</v>
      </c>
      <c r="D90" s="263">
        <v>44609.640277777777</v>
      </c>
      <c r="E90" s="262">
        <v>225</v>
      </c>
      <c r="F90" s="262">
        <v>2.06</v>
      </c>
      <c r="G90" s="262">
        <v>215</v>
      </c>
      <c r="H90" s="262">
        <v>4.9359999999999999</v>
      </c>
      <c r="I90" s="264">
        <f t="shared" si="49"/>
        <v>2.8759999999999999</v>
      </c>
      <c r="J90" s="265">
        <f t="shared" ref="J90" si="84">AVERAGE(I90:I91)</f>
        <v>2.8659999999999997</v>
      </c>
      <c r="K90" s="265">
        <f t="shared" ref="K90" si="85">STDEV(I90:I91)</f>
        <v>1.4142135623730963E-2</v>
      </c>
    </row>
    <row r="91" spans="1:11" x14ac:dyDescent="0.2">
      <c r="A91" s="262">
        <v>40</v>
      </c>
      <c r="B91" s="262">
        <v>7419</v>
      </c>
      <c r="C91" s="262" t="s">
        <v>213</v>
      </c>
      <c r="D91" s="263">
        <v>44609.640277777777</v>
      </c>
      <c r="E91" s="262">
        <v>225</v>
      </c>
      <c r="F91" s="262">
        <v>2.0659999999999998</v>
      </c>
      <c r="G91" s="262">
        <v>215</v>
      </c>
      <c r="H91" s="262">
        <v>4.9219999999999997</v>
      </c>
      <c r="I91" s="264">
        <f t="shared" si="49"/>
        <v>2.8559999999999999</v>
      </c>
    </row>
    <row r="92" spans="1:11" x14ac:dyDescent="0.2">
      <c r="A92" s="262">
        <v>41</v>
      </c>
      <c r="B92" s="262">
        <v>7421</v>
      </c>
      <c r="C92" s="262" t="s">
        <v>213</v>
      </c>
      <c r="D92" s="263">
        <v>44609.640972222223</v>
      </c>
      <c r="E92" s="262">
        <v>225</v>
      </c>
      <c r="F92" s="262">
        <v>1.9430000000000001</v>
      </c>
      <c r="G92" s="262">
        <v>215</v>
      </c>
      <c r="H92" s="262">
        <v>4.8470000000000004</v>
      </c>
      <c r="I92" s="264">
        <f t="shared" si="49"/>
        <v>2.9040000000000004</v>
      </c>
      <c r="J92" s="265">
        <f t="shared" ref="J92" si="86">AVERAGE(I92:I93)</f>
        <v>2.9245000000000001</v>
      </c>
      <c r="K92" s="265">
        <f t="shared" ref="K92" si="87">STDEV(I92:I93)</f>
        <v>2.8991378028648394E-2</v>
      </c>
    </row>
    <row r="93" spans="1:11" x14ac:dyDescent="0.2">
      <c r="A93" s="262">
        <v>42</v>
      </c>
      <c r="B93" s="262">
        <v>7421</v>
      </c>
      <c r="C93" s="262" t="s">
        <v>213</v>
      </c>
      <c r="D93" s="263">
        <v>44609.640972222223</v>
      </c>
      <c r="E93" s="262">
        <v>225</v>
      </c>
      <c r="F93" s="262">
        <v>1.9470000000000001</v>
      </c>
      <c r="G93" s="262">
        <v>215</v>
      </c>
      <c r="H93" s="262">
        <v>4.8920000000000003</v>
      </c>
      <c r="I93" s="264">
        <f t="shared" si="49"/>
        <v>2.9450000000000003</v>
      </c>
    </row>
    <row r="94" spans="1:11" x14ac:dyDescent="0.2">
      <c r="A94" s="262">
        <v>44</v>
      </c>
      <c r="B94" s="262">
        <v>7424</v>
      </c>
      <c r="C94" s="262" t="s">
        <v>213</v>
      </c>
      <c r="D94" s="263">
        <v>44609.642361111109</v>
      </c>
      <c r="E94" s="262">
        <v>225</v>
      </c>
      <c r="F94" s="262">
        <v>2.2480000000000002</v>
      </c>
      <c r="G94" s="262">
        <v>215</v>
      </c>
      <c r="H94" s="262">
        <v>5.452</v>
      </c>
      <c r="I94" s="264">
        <f t="shared" si="49"/>
        <v>3.2039999999999997</v>
      </c>
      <c r="J94" s="265">
        <f t="shared" ref="J94" si="88">AVERAGE(I94:I95)</f>
        <v>3.2320000000000002</v>
      </c>
      <c r="K94" s="265">
        <f t="shared" ref="K94" si="89">STDEV(I94:I95)</f>
        <v>3.9597979746447014E-2</v>
      </c>
    </row>
    <row r="95" spans="1:11" x14ac:dyDescent="0.2">
      <c r="A95" s="262">
        <v>45</v>
      </c>
      <c r="B95" s="262">
        <v>7424</v>
      </c>
      <c r="C95" s="262" t="s">
        <v>213</v>
      </c>
      <c r="D95" s="263">
        <v>44609.642361111109</v>
      </c>
      <c r="E95" s="262">
        <v>225</v>
      </c>
      <c r="F95" s="262">
        <v>2.2490000000000001</v>
      </c>
      <c r="G95" s="262">
        <v>215</v>
      </c>
      <c r="H95" s="262">
        <v>5.5090000000000003</v>
      </c>
      <c r="I95" s="264">
        <f t="shared" si="49"/>
        <v>3.2600000000000002</v>
      </c>
    </row>
    <row r="96" spans="1:11" x14ac:dyDescent="0.2">
      <c r="A96" s="262">
        <v>46</v>
      </c>
      <c r="B96" s="262">
        <v>7436</v>
      </c>
      <c r="C96" s="262" t="s">
        <v>213</v>
      </c>
      <c r="D96" s="263">
        <v>44609.643055555556</v>
      </c>
      <c r="E96" s="262">
        <v>225</v>
      </c>
      <c r="F96" s="262">
        <v>2.194</v>
      </c>
      <c r="G96" s="262">
        <v>215</v>
      </c>
      <c r="H96" s="262">
        <v>5.4210000000000003</v>
      </c>
      <c r="I96" s="264">
        <f t="shared" si="49"/>
        <v>3.2270000000000003</v>
      </c>
      <c r="J96" s="265">
        <f t="shared" ref="J96" si="90">AVERAGE(I96:I97)</f>
        <v>3.254</v>
      </c>
      <c r="K96" s="265">
        <f t="shared" ref="K96" si="91">STDEV(I96:I97)</f>
        <v>3.8183766184073133E-2</v>
      </c>
    </row>
    <row r="97" spans="1:11" x14ac:dyDescent="0.2">
      <c r="A97" s="262">
        <v>47</v>
      </c>
      <c r="B97" s="262">
        <v>7436</v>
      </c>
      <c r="C97" s="262" t="s">
        <v>213</v>
      </c>
      <c r="D97" s="263">
        <v>44609.643750000003</v>
      </c>
      <c r="E97" s="262">
        <v>225</v>
      </c>
      <c r="F97" s="262">
        <v>2.25</v>
      </c>
      <c r="G97" s="262">
        <v>215</v>
      </c>
      <c r="H97" s="262">
        <v>5.5309999999999997</v>
      </c>
      <c r="I97" s="264">
        <f t="shared" si="49"/>
        <v>3.2809999999999997</v>
      </c>
    </row>
    <row r="98" spans="1:11" x14ac:dyDescent="0.2">
      <c r="A98" s="262">
        <v>48</v>
      </c>
      <c r="B98" s="262" t="s">
        <v>215</v>
      </c>
      <c r="C98" s="262" t="s">
        <v>213</v>
      </c>
      <c r="D98" s="263">
        <v>44609.643750000003</v>
      </c>
      <c r="E98" s="262">
        <v>225</v>
      </c>
      <c r="F98" s="262">
        <v>3.274</v>
      </c>
      <c r="G98" s="262">
        <v>215</v>
      </c>
      <c r="H98" s="262">
        <v>7.9569999999999999</v>
      </c>
      <c r="I98" s="264">
        <f t="shared" si="49"/>
        <v>4.6829999999999998</v>
      </c>
      <c r="J98" s="265">
        <f t="shared" ref="J98" si="92">AVERAGE(I98:I99)</f>
        <v>4.7119999999999997</v>
      </c>
      <c r="K98" s="265">
        <f t="shared" ref="K98" si="93">STDEV(I98:I99)</f>
        <v>4.1012193308820263E-2</v>
      </c>
    </row>
    <row r="99" spans="1:11" x14ac:dyDescent="0.2">
      <c r="A99" s="262">
        <v>49</v>
      </c>
      <c r="B99" s="262" t="s">
        <v>215</v>
      </c>
      <c r="C99" s="262" t="s">
        <v>213</v>
      </c>
      <c r="D99" s="263">
        <v>44609.644444444442</v>
      </c>
      <c r="E99" s="262">
        <v>225</v>
      </c>
      <c r="F99" s="262">
        <v>3.3159999999999998</v>
      </c>
      <c r="G99" s="262">
        <v>215</v>
      </c>
      <c r="H99" s="262">
        <v>8.0570000000000004</v>
      </c>
      <c r="I99" s="264">
        <f t="shared" si="49"/>
        <v>4.7410000000000005</v>
      </c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63789A-F55D-4DA5-B927-D4D472A3EFDD}">
  <ds:schemaRefs>
    <ds:schemaRef ds:uri="http://purl.org/dc/terms/"/>
    <ds:schemaRef ds:uri="http://schemas.openxmlformats.org/package/2006/metadata/core-properties"/>
    <ds:schemaRef ds:uri="http://purl.org/dc/dcmitype/"/>
    <ds:schemaRef ds:uri="e9322675-4e6c-4dcb-b08b-f40420b09916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sharepoint/v3"/>
    <ds:schemaRef ds:uri="df38bbad-0bb0-41a7-b78f-084b382b3af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RI, nD</vt:lpstr>
      <vt:lpstr>BG, Plate 1</vt:lpstr>
      <vt:lpstr>BG, Plate 2</vt:lpstr>
      <vt:lpstr>FAN, Plate 1</vt:lpstr>
      <vt:lpstr>FAN, Plate 2</vt:lpstr>
      <vt:lpstr>FAN, Plate 3</vt:lpstr>
      <vt:lpstr>SP, %</vt:lpstr>
      <vt:lpstr>Data!Print_Area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2022-03-08T16:32:09Z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