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FAN, Plate 1" sheetId="6" r:id="rId4"/>
    <sheet name="SP, %" sheetId="8" r:id="rId5"/>
  </sheets>
  <definedNames>
    <definedName name="_xlnm.Print_Area" localSheetId="0">Data!#REF!</definedName>
    <definedName name="_xlnm.Print_Area" localSheetId="3">'FAN, Plate 1'!$A$1:$T$96</definedName>
  </definedNames>
  <calcPr calcId="162913"/>
</workbook>
</file>

<file path=xl/calcChain.xml><?xml version="1.0" encoding="utf-8"?>
<calcChain xmlns="http://schemas.openxmlformats.org/spreadsheetml/2006/main">
  <c r="I51" i="8" l="1"/>
  <c r="I50" i="8"/>
  <c r="K50" i="8" s="1"/>
  <c r="I49" i="8"/>
  <c r="I48" i="8"/>
  <c r="K48" i="8" s="1"/>
  <c r="I47" i="8"/>
  <c r="I46" i="8"/>
  <c r="K46" i="8" s="1"/>
  <c r="I45" i="8"/>
  <c r="I44" i="8"/>
  <c r="K44" i="8" s="1"/>
  <c r="I43" i="8"/>
  <c r="I42" i="8"/>
  <c r="K42" i="8" s="1"/>
  <c r="I41" i="8"/>
  <c r="I40" i="8"/>
  <c r="K40" i="8" s="1"/>
  <c r="I39" i="8"/>
  <c r="I38" i="8"/>
  <c r="K38" i="8" s="1"/>
  <c r="I37" i="8"/>
  <c r="I36" i="8"/>
  <c r="K36" i="8" s="1"/>
  <c r="I35" i="8"/>
  <c r="I34" i="8"/>
  <c r="K34" i="8" s="1"/>
  <c r="I33" i="8"/>
  <c r="I32" i="8"/>
  <c r="J32" i="8" s="1"/>
  <c r="I31" i="8"/>
  <c r="I30" i="8"/>
  <c r="K30" i="8" s="1"/>
  <c r="I29" i="8"/>
  <c r="I28" i="8"/>
  <c r="K28" i="8" s="1"/>
  <c r="I27" i="8"/>
  <c r="I26" i="8"/>
  <c r="K26" i="8" s="1"/>
  <c r="I25" i="8"/>
  <c r="I24" i="8"/>
  <c r="K24" i="8" s="1"/>
  <c r="I23" i="8"/>
  <c r="I22" i="8"/>
  <c r="K22" i="8" s="1"/>
  <c r="I21" i="8"/>
  <c r="I20" i="8"/>
  <c r="J20" i="8" s="1"/>
  <c r="I19" i="8"/>
  <c r="I18" i="8"/>
  <c r="K18" i="8" s="1"/>
  <c r="I17" i="8"/>
  <c r="I16" i="8"/>
  <c r="K16" i="8" s="1"/>
  <c r="I15" i="8"/>
  <c r="I14" i="8"/>
  <c r="K14" i="8" s="1"/>
  <c r="I13" i="8"/>
  <c r="I12" i="8"/>
  <c r="K12" i="8" s="1"/>
  <c r="I11" i="8"/>
  <c r="I10" i="8"/>
  <c r="K10" i="8" s="1"/>
  <c r="I9" i="8"/>
  <c r="I8" i="8"/>
  <c r="J8" i="8" s="1"/>
  <c r="I7" i="8"/>
  <c r="I6" i="8"/>
  <c r="K6" i="8" s="1"/>
  <c r="I5" i="8"/>
  <c r="I4" i="8"/>
  <c r="K4" i="8" s="1"/>
  <c r="I3" i="8"/>
  <c r="I2" i="8"/>
  <c r="K2" i="8" s="1"/>
  <c r="J2" i="8" l="1"/>
  <c r="J14" i="8"/>
  <c r="J26" i="8"/>
  <c r="J38" i="8"/>
  <c r="J44" i="8"/>
  <c r="K8" i="8"/>
  <c r="K20" i="8"/>
  <c r="K32" i="8"/>
  <c r="J4" i="8"/>
  <c r="J10" i="8"/>
  <c r="J16" i="8"/>
  <c r="J22" i="8"/>
  <c r="J28" i="8"/>
  <c r="J34" i="8"/>
  <c r="J40" i="8"/>
  <c r="J46" i="8"/>
  <c r="J50" i="8"/>
  <c r="J6" i="8"/>
  <c r="J12" i="8"/>
  <c r="J18" i="8"/>
  <c r="J24" i="8"/>
  <c r="J30" i="8"/>
  <c r="J36" i="8"/>
  <c r="J42" i="8"/>
  <c r="J48" i="8"/>
  <c r="J48" i="3" l="1"/>
  <c r="F25" i="4"/>
  <c r="H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7" i="4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90" i="3"/>
  <c r="E86" i="6" l="1"/>
  <c r="E89" i="3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E26" i="4"/>
  <c r="L26" i="4" s="1"/>
  <c r="F26" i="4"/>
  <c r="E27" i="4"/>
  <c r="L27" i="4" s="1"/>
  <c r="F27" i="4"/>
  <c r="E28" i="4"/>
  <c r="F28" i="4"/>
  <c r="M28" i="4" s="1"/>
  <c r="E29" i="4"/>
  <c r="F29" i="4"/>
  <c r="M29" i="4" s="1"/>
  <c r="E30" i="4"/>
  <c r="L30" i="4" s="1"/>
  <c r="F30" i="4"/>
  <c r="M30" i="4" s="1"/>
  <c r="E31" i="4"/>
  <c r="L31" i="4" s="1"/>
  <c r="F31" i="4"/>
  <c r="M31" i="4" s="1"/>
  <c r="E32" i="4"/>
  <c r="F32" i="4"/>
  <c r="E33" i="4"/>
  <c r="L33" i="4" s="1"/>
  <c r="F33" i="4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L38" i="4" s="1"/>
  <c r="F38" i="4"/>
  <c r="M38" i="4" s="1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G42" i="4" s="1"/>
  <c r="F42" i="4"/>
  <c r="M42" i="4" s="1"/>
  <c r="E43" i="4"/>
  <c r="G43" i="4" s="1"/>
  <c r="F43" i="4"/>
  <c r="E44" i="4"/>
  <c r="F44" i="4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F56" i="4"/>
  <c r="M56" i="4" s="1"/>
  <c r="E57" i="4"/>
  <c r="L57" i="4" s="1"/>
  <c r="F57" i="4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F63" i="4"/>
  <c r="M63" i="4" s="1"/>
  <c r="E64" i="4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L89" i="4"/>
  <c r="M89" i="4"/>
  <c r="L92" i="4"/>
  <c r="L93" i="4"/>
  <c r="L95" i="4"/>
  <c r="M95" i="4"/>
  <c r="L96" i="4"/>
  <c r="L107" i="4"/>
  <c r="G20" i="4"/>
  <c r="H20" i="4"/>
  <c r="G26" i="4"/>
  <c r="H26" i="4"/>
  <c r="G32" i="4"/>
  <c r="H32" i="4"/>
  <c r="G33" i="4"/>
  <c r="G38" i="4"/>
  <c r="G44" i="4"/>
  <c r="H44" i="4"/>
  <c r="G50" i="4"/>
  <c r="H54" i="4"/>
  <c r="G56" i="4"/>
  <c r="H56" i="4"/>
  <c r="H62" i="4"/>
  <c r="L20" i="4"/>
  <c r="M25" i="4"/>
  <c r="M26" i="4"/>
  <c r="L32" i="4"/>
  <c r="M32" i="4"/>
  <c r="N32" i="4" s="1"/>
  <c r="M33" i="4"/>
  <c r="M43" i="4"/>
  <c r="L44" i="4"/>
  <c r="M44" i="4"/>
  <c r="L50" i="4"/>
  <c r="M50" i="4"/>
  <c r="L56" i="4"/>
  <c r="M57" i="4"/>
  <c r="L62" i="4"/>
  <c r="L63" i="4"/>
  <c r="L64" i="4"/>
  <c r="L66" i="4"/>
  <c r="M66" i="4"/>
  <c r="L67" i="4"/>
  <c r="M67" i="4"/>
  <c r="N67" i="4" s="1"/>
  <c r="O67" i="4"/>
  <c r="L68" i="4"/>
  <c r="M68" i="4"/>
  <c r="N68" i="4" s="1"/>
  <c r="L69" i="4"/>
  <c r="N69" i="4" s="1"/>
  <c r="M69" i="4"/>
  <c r="L70" i="4"/>
  <c r="M72" i="4"/>
  <c r="L73" i="4"/>
  <c r="L74" i="4"/>
  <c r="O74" i="4" s="1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O86" i="4" s="1"/>
  <c r="L87" i="4"/>
  <c r="M87" i="4"/>
  <c r="L88" i="4"/>
  <c r="M90" i="4"/>
  <c r="L91" i="4"/>
  <c r="M92" i="4"/>
  <c r="M93" i="4"/>
  <c r="M96" i="4"/>
  <c r="L97" i="4"/>
  <c r="M97" i="4"/>
  <c r="O97" i="4"/>
  <c r="L98" i="4"/>
  <c r="N98" i="4" s="1"/>
  <c r="M98" i="4"/>
  <c r="L99" i="4"/>
  <c r="M99" i="4"/>
  <c r="L100" i="4"/>
  <c r="O100" i="4" s="1"/>
  <c r="M100" i="4"/>
  <c r="N100" i="4" s="1"/>
  <c r="M101" i="4"/>
  <c r="L102" i="4"/>
  <c r="M102" i="4"/>
  <c r="L103" i="4"/>
  <c r="M103" i="4"/>
  <c r="N103" i="4" s="1"/>
  <c r="O103" i="4"/>
  <c r="L104" i="4"/>
  <c r="M104" i="4"/>
  <c r="O104" i="4"/>
  <c r="L105" i="4"/>
  <c r="M105" i="4"/>
  <c r="L106" i="4"/>
  <c r="N106" i="4" s="1"/>
  <c r="M106" i="4"/>
  <c r="O106" i="4" s="1"/>
  <c r="M107" i="4"/>
  <c r="L108" i="4"/>
  <c r="M108" i="4"/>
  <c r="L109" i="4"/>
  <c r="M109" i="4"/>
  <c r="L110" i="4"/>
  <c r="M110" i="4"/>
  <c r="N110" i="4" s="1"/>
  <c r="O110" i="4"/>
  <c r="L111" i="4"/>
  <c r="M111" i="4"/>
  <c r="L112" i="4"/>
  <c r="N112" i="4" s="1"/>
  <c r="M112" i="4"/>
  <c r="F17" i="4"/>
  <c r="G17" i="4" s="1"/>
  <c r="E17" i="4"/>
  <c r="L17" i="4" s="1"/>
  <c r="O38" i="4" l="1"/>
  <c r="O32" i="4"/>
  <c r="G29" i="4"/>
  <c r="G25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N52" i="4"/>
  <c r="O50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5" i="4"/>
  <c r="N20" i="4"/>
  <c r="N104" i="4"/>
  <c r="N87" i="4"/>
  <c r="O112" i="4"/>
  <c r="N97" i="4"/>
  <c r="N80" i="4"/>
  <c r="N109" i="4"/>
  <c r="N105" i="4"/>
  <c r="M94" i="4"/>
  <c r="O92" i="4"/>
  <c r="M91" i="4"/>
  <c r="N91" i="4" s="1"/>
  <c r="M88" i="4"/>
  <c r="O88" i="4" s="1"/>
  <c r="N88" i="4"/>
  <c r="O85" i="4"/>
  <c r="O82" i="4"/>
  <c r="M81" i="4"/>
  <c r="N81" i="4" s="1"/>
  <c r="M79" i="4"/>
  <c r="O79" i="4" s="1"/>
  <c r="N76" i="4"/>
  <c r="N73" i="4"/>
  <c r="N70" i="4"/>
  <c r="O68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L94" i="4"/>
  <c r="N92" i="4"/>
  <c r="L90" i="4"/>
  <c r="O90" i="4" s="1"/>
  <c r="N86" i="4"/>
  <c r="N85" i="4"/>
  <c r="N82" i="4"/>
  <c r="L78" i="4"/>
  <c r="O78" i="4" s="1"/>
  <c r="O76" i="4"/>
  <c r="N74" i="4"/>
  <c r="L72" i="4"/>
  <c r="O70" i="4"/>
  <c r="N64" i="4"/>
  <c r="N61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N46" i="4"/>
  <c r="H46" i="4"/>
  <c r="G45" i="4"/>
  <c r="N43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95" i="4"/>
  <c r="O95" i="4"/>
  <c r="N71" i="4"/>
  <c r="O71" i="4"/>
  <c r="N59" i="4"/>
  <c r="O59" i="4"/>
  <c r="O107" i="4"/>
  <c r="N107" i="4"/>
  <c r="O89" i="4"/>
  <c r="N89" i="4"/>
  <c r="N41" i="4"/>
  <c r="O41" i="4"/>
  <c r="N77" i="4"/>
  <c r="O77" i="4"/>
  <c r="N23" i="4"/>
  <c r="O23" i="4"/>
  <c r="H59" i="4"/>
  <c r="H53" i="4"/>
  <c r="H47" i="4"/>
  <c r="H41" i="4"/>
  <c r="H35" i="4"/>
  <c r="H29" i="4"/>
  <c r="H23" i="4"/>
  <c r="N108" i="4"/>
  <c r="L101" i="4"/>
  <c r="N90" i="4"/>
  <c r="L83" i="4"/>
  <c r="N72" i="4"/>
  <c r="L65" i="4"/>
  <c r="N54" i="4"/>
  <c r="L47" i="4"/>
  <c r="L29" i="4"/>
  <c r="N18" i="4"/>
  <c r="G59" i="4"/>
  <c r="G53" i="4"/>
  <c r="G41" i="4"/>
  <c r="G35" i="4"/>
  <c r="G23" i="4"/>
  <c r="O46" i="4"/>
  <c r="O28" i="4"/>
  <c r="N93" i="4"/>
  <c r="N75" i="4"/>
  <c r="N57" i="4"/>
  <c r="N39" i="4"/>
  <c r="N21" i="4"/>
  <c r="N96" i="4"/>
  <c r="N78" i="4"/>
  <c r="N99" i="4"/>
  <c r="N63" i="4"/>
  <c r="N45" i="4"/>
  <c r="N111" i="4"/>
  <c r="O109" i="4"/>
  <c r="O91" i="4"/>
  <c r="O73" i="4"/>
  <c r="O62" i="4"/>
  <c r="O44" i="4"/>
  <c r="O37" i="4"/>
  <c r="O26" i="4"/>
  <c r="O19" i="4"/>
  <c r="O98" i="4"/>
  <c r="O80" i="4"/>
  <c r="N102" i="4"/>
  <c r="N84" i="4"/>
  <c r="N66" i="4"/>
  <c r="N30" i="4"/>
  <c r="O111" i="4"/>
  <c r="O108" i="4"/>
  <c r="O105" i="4"/>
  <c r="O102" i="4"/>
  <c r="O99" i="4"/>
  <c r="O96" i="4"/>
  <c r="O93" i="4"/>
  <c r="O87" i="4"/>
  <c r="O84" i="4"/>
  <c r="O75" i="4"/>
  <c r="O72" i="4"/>
  <c r="O69" i="4"/>
  <c r="O66" i="4"/>
  <c r="O63" i="4"/>
  <c r="O57" i="4"/>
  <c r="O54" i="4"/>
  <c r="O45" i="4"/>
  <c r="O39" i="4"/>
  <c r="O36" i="4"/>
  <c r="O33" i="4"/>
  <c r="O30" i="4"/>
  <c r="O21" i="4"/>
  <c r="O1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O42" i="4" l="1"/>
  <c r="O51" i="4"/>
  <c r="O27" i="4"/>
  <c r="N79" i="4"/>
  <c r="O81" i="4"/>
  <c r="O94" i="4"/>
  <c r="N94" i="4"/>
  <c r="O60" i="4"/>
  <c r="O58" i="4"/>
  <c r="N58" i="4"/>
  <c r="O55" i="4"/>
  <c r="N49" i="4"/>
  <c r="N48" i="4"/>
  <c r="O34" i="4"/>
  <c r="O24" i="4"/>
  <c r="N22" i="4"/>
  <c r="F14" i="2" s="1"/>
  <c r="O22" i="4"/>
  <c r="N47" i="4"/>
  <c r="O47" i="4"/>
  <c r="N65" i="4"/>
  <c r="O65" i="4"/>
  <c r="N29" i="4"/>
  <c r="F21" i="2" s="1"/>
  <c r="O29" i="4"/>
  <c r="N83" i="4"/>
  <c r="O83" i="4"/>
  <c r="O101" i="4"/>
  <c r="N101" i="4"/>
  <c r="F10" i="2"/>
  <c r="F11" i="2"/>
  <c r="F12" i="2"/>
  <c r="F13" i="2"/>
  <c r="F15" i="2"/>
  <c r="F16" i="2"/>
  <c r="F17" i="2"/>
  <c r="F18" i="2"/>
  <c r="F19" i="2"/>
  <c r="F20" i="2"/>
  <c r="F22" i="2"/>
  <c r="F23" i="2"/>
  <c r="F24" i="2"/>
  <c r="F25" i="2"/>
  <c r="F26" i="2"/>
  <c r="F27" i="2"/>
  <c r="F28" i="2"/>
  <c r="F29" i="2"/>
  <c r="F30" i="2"/>
  <c r="F31" i="2"/>
  <c r="F32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F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G12" i="2" s="1"/>
  <c r="J60" i="3"/>
  <c r="G101" i="3" s="1"/>
  <c r="G21" i="2" s="1"/>
  <c r="M61" i="3"/>
  <c r="G110" i="3" s="1"/>
  <c r="G30" i="2" s="1"/>
  <c r="G59" i="6"/>
  <c r="G92" i="6" s="1"/>
  <c r="H15" i="2" s="1"/>
  <c r="D54" i="6"/>
  <c r="C87" i="6" s="1"/>
  <c r="G53" i="6"/>
  <c r="G86" i="6" s="1"/>
  <c r="H9" i="2" s="1"/>
  <c r="G63" i="3"/>
  <c r="G96" i="3" s="1"/>
  <c r="G16" i="2" s="1"/>
  <c r="G57" i="3"/>
  <c r="G90" i="3" s="1"/>
  <c r="G10" i="2" s="1"/>
  <c r="J58" i="3"/>
  <c r="G99" i="3" s="1"/>
  <c r="G19" i="2" s="1"/>
  <c r="M59" i="3"/>
  <c r="G108" i="3" s="1"/>
  <c r="G28" i="2" s="1"/>
  <c r="J59" i="3"/>
  <c r="G100" i="3" s="1"/>
  <c r="G20" i="2" s="1"/>
  <c r="J63" i="3"/>
  <c r="G104" i="3" s="1"/>
  <c r="G24" i="2" s="1"/>
  <c r="G61" i="3"/>
  <c r="G94" i="3" s="1"/>
  <c r="G14" i="2" s="1"/>
  <c r="J62" i="3"/>
  <c r="G103" i="3" s="1"/>
  <c r="G23" i="2" s="1"/>
  <c r="M63" i="3"/>
  <c r="G112" i="3" s="1"/>
  <c r="G32" i="2" s="1"/>
  <c r="G60" i="3"/>
  <c r="G93" i="3" s="1"/>
  <c r="G13" i="2" s="1"/>
  <c r="J56" i="3"/>
  <c r="G97" i="3" s="1"/>
  <c r="G17" i="2" s="1"/>
  <c r="G55" i="6"/>
  <c r="G88" i="6" s="1"/>
  <c r="H11" i="2" s="1"/>
  <c r="J53" i="6"/>
  <c r="G94" i="6" s="1"/>
  <c r="H17" i="2" s="1"/>
  <c r="M53" i="6"/>
  <c r="G102" i="6" s="1"/>
  <c r="H25" i="2" s="1"/>
  <c r="G60" i="6"/>
  <c r="G93" i="6" s="1"/>
  <c r="H16" i="2" s="1"/>
  <c r="J58" i="6"/>
  <c r="G99" i="6" s="1"/>
  <c r="H22" i="2" s="1"/>
  <c r="J54" i="6"/>
  <c r="G95" i="6" s="1"/>
  <c r="H18" i="2" s="1"/>
  <c r="M57" i="6"/>
  <c r="G106" i="6" s="1"/>
  <c r="H29" i="2" s="1"/>
  <c r="G58" i="6"/>
  <c r="G91" i="6" s="1"/>
  <c r="H14" i="2" s="1"/>
  <c r="G54" i="6"/>
  <c r="G87" i="6" s="1"/>
  <c r="H10" i="2" s="1"/>
  <c r="J57" i="6"/>
  <c r="G98" i="6" s="1"/>
  <c r="H21" i="2" s="1"/>
  <c r="M60" i="6"/>
  <c r="G109" i="6" s="1"/>
  <c r="H32" i="2" s="1"/>
  <c r="M56" i="6"/>
  <c r="G105" i="6" s="1"/>
  <c r="H28" i="2" s="1"/>
  <c r="G57" i="6"/>
  <c r="G90" i="6" s="1"/>
  <c r="H13" i="2" s="1"/>
  <c r="J60" i="6"/>
  <c r="G101" i="6" s="1"/>
  <c r="H24" i="2" s="1"/>
  <c r="J56" i="6"/>
  <c r="G97" i="6" s="1"/>
  <c r="H20" i="2" s="1"/>
  <c r="M59" i="6"/>
  <c r="G108" i="6" s="1"/>
  <c r="H31" i="2" s="1"/>
  <c r="M55" i="6"/>
  <c r="G104" i="6" s="1"/>
  <c r="H27" i="2" s="1"/>
  <c r="G56" i="6"/>
  <c r="G89" i="6" s="1"/>
  <c r="H12" i="2" s="1"/>
  <c r="J59" i="6"/>
  <c r="G100" i="6" s="1"/>
  <c r="H23" i="2" s="1"/>
  <c r="J55" i="6"/>
  <c r="G96" i="6" s="1"/>
  <c r="H19" i="2" s="1"/>
  <c r="M58" i="6"/>
  <c r="G107" i="6" s="1"/>
  <c r="H30" i="2" s="1"/>
  <c r="M54" i="6"/>
  <c r="G103" i="6" s="1"/>
  <c r="H26" i="2" s="1"/>
  <c r="D59" i="3"/>
  <c r="C92" i="3" s="1"/>
  <c r="M56" i="3"/>
  <c r="G105" i="3" s="1"/>
  <c r="G25" i="2" s="1"/>
  <c r="M57" i="3"/>
  <c r="G106" i="3" s="1"/>
  <c r="G26" i="2" s="1"/>
  <c r="D60" i="3"/>
  <c r="C93" i="3" s="1"/>
  <c r="M62" i="3"/>
  <c r="G111" i="3" s="1"/>
  <c r="G31" i="2" s="1"/>
  <c r="M58" i="3"/>
  <c r="G107" i="3" s="1"/>
  <c r="G27" i="2" s="1"/>
  <c r="G56" i="3"/>
  <c r="G89" i="3" s="1"/>
  <c r="G9" i="2" s="1"/>
  <c r="G62" i="3"/>
  <c r="G95" i="3" s="1"/>
  <c r="G15" i="2" s="1"/>
  <c r="G58" i="3"/>
  <c r="G91" i="3" s="1"/>
  <c r="G11" i="2" s="1"/>
  <c r="J61" i="3"/>
  <c r="J57" i="3"/>
  <c r="G98" i="3" s="1"/>
  <c r="G18" i="2" s="1"/>
  <c r="M60" i="3"/>
  <c r="G109" i="3" s="1"/>
  <c r="G29" i="2" s="1"/>
  <c r="D57" i="6"/>
  <c r="C90" i="6" s="1"/>
  <c r="D58" i="3"/>
  <c r="C91" i="3" s="1"/>
  <c r="D56" i="6"/>
  <c r="C89" i="6" s="1"/>
  <c r="D57" i="3"/>
  <c r="C90" i="3" s="1"/>
  <c r="D55" i="6"/>
  <c r="C88" i="6" s="1"/>
  <c r="C86" i="6"/>
  <c r="G102" i="3" l="1"/>
  <c r="G22" i="2" s="1"/>
</calcChain>
</file>

<file path=xl/sharedStrings.xml><?xml version="1.0" encoding="utf-8"?>
<sst xmlns="http://schemas.openxmlformats.org/spreadsheetml/2006/main" count="348" uniqueCount="168">
  <si>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</si>
  <si>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</si>
  <si>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</si>
  <si>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</si>
  <si>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</si>
  <si>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</si>
  <si>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</si>
  <si>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</si>
  <si>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</si>
  <si>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</si>
  <si>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</si>
  <si>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</si>
  <si>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</si>
  <si>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</si>
  <si>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</si>
  <si>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</si>
  <si>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</si>
  <si>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</si>
  <si>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</si>
  <si>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</si>
  <si>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</si>
  <si>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</si>
  <si>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</si>
  <si>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</si>
  <si>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</si>
  <si>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</si>
  <si>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</si>
  <si>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</si>
  <si>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</si>
  <si>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</si>
  <si>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</si>
  <si>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</si>
  <si>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</si>
  <si>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</si>
  <si>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</si>
  <si>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</si>
  <si>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</si>
  <si>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</si>
  <si>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</si>
  <si>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</si>
  <si>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</si>
  <si>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</si>
  <si>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</si>
  <si>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</si>
  <si>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</si>
  <si>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</si>
  <si>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</si>
  <si>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</si>
  <si>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</si>
  <si>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</si>
  <si>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</si>
  <si>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</si>
  <si>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</si>
  <si>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</si>
  <si>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</si>
  <si>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</si>
  <si>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</si>
  <si>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</si>
  <si>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</si>
  <si>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</si>
  <si>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</si>
  <si>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</si>
  <si>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</si>
  <si>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</si>
  <si>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</si>
  <si>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</si>
  <si>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</si>
  <si>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</si>
  <si>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</si>
  <si>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</si>
  <si>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</si>
  <si>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</si>
  <si>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</si>
  <si>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</si>
  <si>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</si>
  <si>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</si>
  <si>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</si>
  <si>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</si>
  <si>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</si>
  <si>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</si>
  <si>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</si>
  <si>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</si>
  <si>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</si>
  <si>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</si>
  <si>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</si>
  <si>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</si>
  <si>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</si>
  <si>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</si>
  <si>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</si>
  <si>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</si>
  <si>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</si>
  <si>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</si>
  <si>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</si>
  <si>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</si>
  <si>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</si>
  <si>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</si>
  <si>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</si>
  <si>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</si>
  <si>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</si>
  <si>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</si>
  <si>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</si>
  <si>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</si>
  <si>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</si>
  <si>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</si>
  <si>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</si>
  <si>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</si>
  <si>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</si>
  <si>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</si>
  <si>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</si>
  <si>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</si>
  <si>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</si>
  <si>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</si>
  <si>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</si>
  <si>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</si>
  <si>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</si>
  <si>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</si>
  <si>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</si>
  <si>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</si>
  <si>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</si>
  <si>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</si>
  <si>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</si>
  <si>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</si>
  <si>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</si>
  <si>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</si>
  <si>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</si>
  <si>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</si>
  <si>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</si>
  <si>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</si>
  <si>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</si>
  <si>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</si>
  <si>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</si>
  <si>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</si>
  <si>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</si>
  <si>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</si>
  <si>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</si>
  <si>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</si>
  <si>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</si>
  <si>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</si>
  <si>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</si>
  <si>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</si>
  <si>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</si>
  <si>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</si>
  <si>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</si>
  <si>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</si>
  <si>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</si>
  <si>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</si>
  <si>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</si>
  <si>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</si>
  <si>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</si>
  <si>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 &lt;---Please initial</t>
  </si>
  <si>
    <t>Set #</t>
  </si>
  <si>
    <t>Set 1</t>
  </si>
  <si>
    <t>Enter Here</t>
  </si>
  <si>
    <t>Enter here</t>
  </si>
  <si>
    <t>21CY Cornell Genetic Gain TB Malting</t>
  </si>
  <si>
    <t>WinterTP2-3</t>
  </si>
  <si>
    <t>TMC</t>
  </si>
  <si>
    <t>Winter TP2-2</t>
  </si>
  <si>
    <t>Temperature(°C)</t>
  </si>
  <si>
    <t>RI, nD</t>
  </si>
  <si>
    <t>AS</t>
  </si>
  <si>
    <t>#</t>
  </si>
  <si>
    <t>User name</t>
  </si>
  <si>
    <t>215-225</t>
  </si>
  <si>
    <t>Blank</t>
  </si>
  <si>
    <t>Walling Lab</t>
  </si>
  <si>
    <t>7049-WTP2-3</t>
  </si>
  <si>
    <t>7049-WTP2-2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</si>
</sst>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4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0" fillId="0" borderId="0" xfId="0" applyFont="1"/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0" fontId="7" fillId="4" borderId="0" xfId="0" applyFont="1" applyFill="1" applyBorder="1" applyAlignment="1">
      <alignment horizontal="left" indent="1"/>
    </xf>
    <xf numFmtId="14" fontId="7" fillId="4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 indent="1"/>
    </xf>
    <xf numFmtId="14" fontId="7" fillId="5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7" fillId="4" borderId="0" xfId="0" applyFont="1" applyFill="1" applyBorder="1"/>
    <xf numFmtId="0" fontId="0" fillId="4" borderId="1" xfId="0" applyFill="1" applyBorder="1"/>
    <xf numFmtId="14" fontId="7" fillId="4" borderId="1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2" fontId="7" fillId="0" borderId="0" xfId="0" applyNumberFormat="1" applyFont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5509.3803333333344</c:v>
                </c:pt>
                <c:pt idx="2">
                  <c:v>13511.830999999998</c:v>
                </c:pt>
                <c:pt idx="3">
                  <c:v>21253.923333333332</c:v>
                </c:pt>
                <c:pt idx="4">
                  <c:v>30145.412666666663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6.1200000000000018E-2</c:v>
                </c:pt>
                <c:pt idx="2">
                  <c:v>0.1305</c:v>
                </c:pt>
                <c:pt idx="3">
                  <c:v>0.19540000000000002</c:v>
                </c:pt>
                <c:pt idx="4">
                  <c:v>0.2823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Normal="100" workbookViewId="0">
      <selection activeCell="J25" sqref="J25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2.42578125" style="3" bestFit="1" customWidth="1"/>
    <col min="4" max="13" width="10.7109375" style="3" customWidth="1"/>
    <col min="14" max="14" width="8.42578125" style="3" customWidth="1"/>
    <col min="15" max="17" width="10.7109375" style="3" customWidth="1"/>
    <col min="18" max="16384" width="9.140625" style="3"/>
  </cols>
  <sheetData>
    <row r="1" spans="1:15" ht="18.75" x14ac:dyDescent="0.3">
      <c r="A1" s="175" t="s">
        <v>154</v>
      </c>
    </row>
    <row r="2" spans="1:15" ht="7.5" customHeight="1" x14ac:dyDescent="0.25">
      <c r="A2" s="152"/>
    </row>
    <row r="3" spans="1:15" x14ac:dyDescent="0.25">
      <c r="A3" s="2" t="s">
        <v>141</v>
      </c>
    </row>
    <row r="4" spans="1:15" x14ac:dyDescent="0.25">
      <c r="A4" s="2" t="s">
        <v>92</v>
      </c>
    </row>
    <row r="5" spans="1:15" x14ac:dyDescent="0.25">
      <c r="A5" s="2" t="s">
        <v>61</v>
      </c>
    </row>
    <row r="6" spans="1:15" s="2" customFormat="1" x14ac:dyDescent="0.25">
      <c r="D6" s="34"/>
      <c r="E6" s="34"/>
      <c r="J6" s="84"/>
      <c r="K6" s="191"/>
      <c r="L6" s="191"/>
      <c r="M6" s="84"/>
      <c r="N6" s="84"/>
      <c r="O6" s="84"/>
    </row>
    <row r="7" spans="1:15" s="2" customFormat="1" ht="16.5" customHeight="1" x14ac:dyDescent="0.25">
      <c r="F7" s="190" t="s">
        <v>71</v>
      </c>
      <c r="G7" s="190"/>
      <c r="H7" s="190"/>
      <c r="I7" s="190"/>
      <c r="J7" s="84"/>
      <c r="K7" s="49"/>
      <c r="L7" s="49"/>
      <c r="M7" s="84"/>
      <c r="N7" s="84"/>
      <c r="O7" s="84"/>
    </row>
    <row r="8" spans="1:15" s="2" customFormat="1" ht="17.25" customHeight="1" thickBot="1" x14ac:dyDescent="0.3">
      <c r="A8" s="179" t="s">
        <v>150</v>
      </c>
      <c r="B8" s="172" t="s">
        <v>142</v>
      </c>
      <c r="C8" s="172" t="s">
        <v>148</v>
      </c>
      <c r="D8" s="153" t="s">
        <v>118</v>
      </c>
      <c r="E8" s="153" t="s">
        <v>0</v>
      </c>
      <c r="F8" s="172" t="s">
        <v>139</v>
      </c>
      <c r="G8" s="172" t="s">
        <v>2</v>
      </c>
      <c r="H8" s="172" t="s">
        <v>3</v>
      </c>
      <c r="I8" s="172" t="s">
        <v>140</v>
      </c>
      <c r="K8" s="149"/>
      <c r="L8" s="149"/>
      <c r="M8" s="84"/>
      <c r="N8" s="84"/>
      <c r="O8" s="84"/>
    </row>
    <row r="9" spans="1:15" x14ac:dyDescent="0.25">
      <c r="A9" s="192" t="s">
        <v>151</v>
      </c>
      <c r="B9" s="155">
        <v>1</v>
      </c>
      <c r="C9" s="183" t="s">
        <v>157</v>
      </c>
      <c r="D9" s="184">
        <v>7049</v>
      </c>
      <c r="E9" s="185">
        <v>44621</v>
      </c>
      <c r="F9" s="20">
        <f>'RI, nD'!N17</f>
        <v>77.171159999999972</v>
      </c>
      <c r="G9" s="47">
        <f>'BG, Plate 1'!G89</f>
        <v>46.526717958834652</v>
      </c>
      <c r="H9" s="47">
        <f>'FAN, Plate 1'!G86</f>
        <v>209.81481481481481</v>
      </c>
      <c r="I9" s="65">
        <v>3.6900000000000004</v>
      </c>
      <c r="J9" s="151" t="s">
        <v>72</v>
      </c>
      <c r="K9" s="47"/>
      <c r="L9" s="20"/>
      <c r="M9" s="131"/>
      <c r="N9" s="20"/>
      <c r="O9" s="154"/>
    </row>
    <row r="10" spans="1:15" x14ac:dyDescent="0.25">
      <c r="A10" s="192"/>
      <c r="B10" s="155">
        <v>2</v>
      </c>
      <c r="C10" s="186" t="s">
        <v>155</v>
      </c>
      <c r="D10" s="181">
        <v>7149</v>
      </c>
      <c r="E10" s="182">
        <v>44621</v>
      </c>
      <c r="F10" s="20">
        <f>'RI, nD'!N18</f>
        <v>79.940460000000343</v>
      </c>
      <c r="G10" s="47">
        <f>'BG, Plate 1'!G90</f>
        <v>36.565042414677428</v>
      </c>
      <c r="H10" s="47">
        <f>'FAN, Plate 1'!G87</f>
        <v>219.88888888888889</v>
      </c>
      <c r="I10" s="221">
        <v>3.8544999999999998</v>
      </c>
      <c r="J10" s="156" t="s">
        <v>73</v>
      </c>
      <c r="K10" s="47"/>
      <c r="L10" s="20"/>
      <c r="M10" s="131"/>
      <c r="N10" s="20"/>
      <c r="O10" s="154"/>
    </row>
    <row r="11" spans="1:15" x14ac:dyDescent="0.25">
      <c r="A11" s="192"/>
      <c r="B11" s="155">
        <v>3</v>
      </c>
      <c r="C11" s="186" t="s">
        <v>155</v>
      </c>
      <c r="D11" s="181">
        <v>7151</v>
      </c>
      <c r="E11" s="182">
        <v>44621</v>
      </c>
      <c r="F11" s="20">
        <f>'RI, nD'!N19</f>
        <v>79.848149999999748</v>
      </c>
      <c r="G11" s="47">
        <f>'BG, Plate 1'!G91</f>
        <v>62.579662874553371</v>
      </c>
      <c r="H11" s="47">
        <f>'FAN, Plate 1'!G88</f>
        <v>162.5185185185185</v>
      </c>
      <c r="I11" s="221">
        <v>2.9574999999999996</v>
      </c>
      <c r="J11" s="156" t="s">
        <v>74</v>
      </c>
      <c r="K11" s="47"/>
      <c r="L11" s="20"/>
      <c r="M11" s="131"/>
      <c r="N11" s="20"/>
      <c r="O11" s="154"/>
    </row>
    <row r="12" spans="1:15" x14ac:dyDescent="0.25">
      <c r="A12" s="192"/>
      <c r="B12" s="155">
        <v>4</v>
      </c>
      <c r="C12" s="186" t="s">
        <v>155</v>
      </c>
      <c r="D12" s="181">
        <v>7152</v>
      </c>
      <c r="E12" s="182">
        <v>44621</v>
      </c>
      <c r="F12" s="20">
        <f>'RI, nD'!N20</f>
        <v>80.586630000000483</v>
      </c>
      <c r="G12" s="47">
        <f>'BG, Plate 1'!G92</f>
        <v>58.456438920672362</v>
      </c>
      <c r="H12" s="47">
        <f>'FAN, Plate 1'!G89</f>
        <v>218.85185185185188</v>
      </c>
      <c r="I12" s="221">
        <v>3.5424999999999995</v>
      </c>
      <c r="J12" s="8" t="s">
        <v>75</v>
      </c>
      <c r="K12" s="47"/>
      <c r="L12" s="20"/>
      <c r="M12" s="131"/>
      <c r="N12" s="20"/>
      <c r="O12" s="154"/>
    </row>
    <row r="13" spans="1:15" x14ac:dyDescent="0.25">
      <c r="A13" s="192"/>
      <c r="B13" s="155">
        <v>5</v>
      </c>
      <c r="C13" s="186" t="s">
        <v>155</v>
      </c>
      <c r="D13" s="181">
        <v>7157</v>
      </c>
      <c r="E13" s="182">
        <v>44621</v>
      </c>
      <c r="F13" s="20">
        <f>'RI, nD'!N21</f>
        <v>81.94050999999979</v>
      </c>
      <c r="G13" s="47">
        <f>'BG, Plate 1'!G93</f>
        <v>51.601700971044039</v>
      </c>
      <c r="H13" s="47">
        <f>'FAN, Plate 1'!G90</f>
        <v>216.66666666666669</v>
      </c>
      <c r="I13" s="221">
        <v>3.383</v>
      </c>
      <c r="J13" s="156" t="s">
        <v>94</v>
      </c>
      <c r="K13" s="47"/>
      <c r="L13" s="20"/>
      <c r="M13" s="131"/>
      <c r="N13" s="20"/>
      <c r="O13" s="154"/>
    </row>
    <row r="14" spans="1:15" x14ac:dyDescent="0.25">
      <c r="A14" s="192"/>
      <c r="B14" s="155">
        <v>6</v>
      </c>
      <c r="C14" s="186" t="s">
        <v>155</v>
      </c>
      <c r="D14" s="181">
        <v>7159</v>
      </c>
      <c r="E14" s="182">
        <v>44621</v>
      </c>
      <c r="F14" s="20">
        <f>'RI, nD'!N22</f>
        <v>77.878869999999836</v>
      </c>
      <c r="G14" s="47">
        <f>'BG, Plate 1'!G94</f>
        <v>147.15177221016634</v>
      </c>
      <c r="H14" s="47">
        <f>'FAN, Plate 1'!G91</f>
        <v>191.55555555555557</v>
      </c>
      <c r="I14" s="221">
        <v>3.1754999999999995</v>
      </c>
      <c r="J14" s="156" t="s">
        <v>95</v>
      </c>
      <c r="K14" s="47"/>
      <c r="L14" s="20"/>
      <c r="M14" s="131"/>
      <c r="N14" s="20"/>
      <c r="O14" s="154"/>
    </row>
    <row r="15" spans="1:15" x14ac:dyDescent="0.25">
      <c r="A15" s="192"/>
      <c r="B15" s="155">
        <v>7</v>
      </c>
      <c r="C15" s="186" t="s">
        <v>155</v>
      </c>
      <c r="D15" s="181">
        <v>7161</v>
      </c>
      <c r="E15" s="182">
        <v>44621</v>
      </c>
      <c r="F15" s="20">
        <f>'RI, nD'!N23</f>
        <v>80.002000000000066</v>
      </c>
      <c r="G15" s="47">
        <f>'BG, Plate 1'!G95</f>
        <v>38.605080993402112</v>
      </c>
      <c r="H15" s="47">
        <f>'FAN, Plate 1'!G92</f>
        <v>167.96296296296296</v>
      </c>
      <c r="I15" s="221">
        <v>3.0465</v>
      </c>
      <c r="J15" s="148" t="s">
        <v>93</v>
      </c>
      <c r="K15" s="47"/>
      <c r="L15" s="20"/>
      <c r="M15" s="131"/>
      <c r="N15" s="20"/>
      <c r="O15" s="154"/>
    </row>
    <row r="16" spans="1:15" x14ac:dyDescent="0.25">
      <c r="A16" s="192"/>
      <c r="B16" s="155">
        <v>8</v>
      </c>
      <c r="C16" s="186" t="s">
        <v>155</v>
      </c>
      <c r="D16" s="181">
        <v>7164</v>
      </c>
      <c r="E16" s="182">
        <v>44621</v>
      </c>
      <c r="F16" s="20">
        <f>'RI, nD'!N24</f>
        <v>80.925099999999972</v>
      </c>
      <c r="G16" s="47">
        <f>'BG, Plate 1'!G96</f>
        <v>30.377694482803829</v>
      </c>
      <c r="H16" s="47">
        <f>'FAN, Plate 1'!G93</f>
        <v>237.40740740740739</v>
      </c>
      <c r="I16" s="221">
        <v>3.4510000000000001</v>
      </c>
      <c r="J16" s="156" t="s">
        <v>76</v>
      </c>
      <c r="K16" s="47"/>
      <c r="L16" s="20"/>
      <c r="M16" s="131"/>
      <c r="N16" s="20"/>
      <c r="O16" s="154"/>
    </row>
    <row r="17" spans="1:15" x14ac:dyDescent="0.25">
      <c r="A17" s="192"/>
      <c r="B17" s="155">
        <v>9</v>
      </c>
      <c r="C17" s="186" t="s">
        <v>155</v>
      </c>
      <c r="D17" s="181">
        <v>7169</v>
      </c>
      <c r="E17" s="182">
        <v>44621</v>
      </c>
      <c r="F17" s="20">
        <f>'RI, nD'!N25</f>
        <v>81.417420000000462</v>
      </c>
      <c r="G17" s="47">
        <f>'BG, Plate 1'!G97</f>
        <v>51.946042392757732</v>
      </c>
      <c r="H17" s="47">
        <f>'FAN, Plate 1'!G94</f>
        <v>218.77777777777777</v>
      </c>
      <c r="I17" s="221">
        <v>3.3229999999999995</v>
      </c>
      <c r="J17" s="8" t="s">
        <v>77</v>
      </c>
      <c r="K17" s="47"/>
      <c r="L17" s="20"/>
      <c r="M17" s="131"/>
      <c r="N17" s="20"/>
      <c r="O17" s="154"/>
    </row>
    <row r="18" spans="1:15" x14ac:dyDescent="0.25">
      <c r="A18" s="192"/>
      <c r="B18" s="155">
        <v>10</v>
      </c>
      <c r="C18" s="186" t="s">
        <v>155</v>
      </c>
      <c r="D18" s="181">
        <v>7174</v>
      </c>
      <c r="E18" s="182">
        <v>44621</v>
      </c>
      <c r="F18" s="20">
        <f>'RI, nD'!N26</f>
        <v>78.125030000000066</v>
      </c>
      <c r="G18" s="47">
        <f>'BG, Plate 1'!G98</f>
        <v>131.33389447842006</v>
      </c>
      <c r="H18" s="47">
        <f>'FAN, Plate 1'!G95</f>
        <v>147.55555555555554</v>
      </c>
      <c r="I18" s="221">
        <v>2.9924999999999997</v>
      </c>
      <c r="K18" s="47"/>
      <c r="L18" s="20"/>
      <c r="M18" s="131"/>
      <c r="N18" s="20"/>
      <c r="O18" s="154"/>
    </row>
    <row r="19" spans="1:15" x14ac:dyDescent="0.25">
      <c r="A19" s="192"/>
      <c r="B19" s="155">
        <v>11</v>
      </c>
      <c r="C19" s="186" t="s">
        <v>155</v>
      </c>
      <c r="D19" s="181">
        <v>7176</v>
      </c>
      <c r="E19" s="182">
        <v>44621</v>
      </c>
      <c r="F19" s="20">
        <f>'RI, nD'!N27</f>
        <v>80.709709999999916</v>
      </c>
      <c r="G19" s="47">
        <f>'BG, Plate 1'!G99</f>
        <v>61.903798689200052</v>
      </c>
      <c r="H19" s="47">
        <f>'FAN, Plate 1'!G96</f>
        <v>211.77777777777777</v>
      </c>
      <c r="I19" s="221">
        <v>3.3489999999999998</v>
      </c>
      <c r="K19" s="47"/>
      <c r="L19" s="20"/>
      <c r="M19" s="131"/>
      <c r="N19" s="20"/>
      <c r="O19" s="154"/>
    </row>
    <row r="20" spans="1:15" x14ac:dyDescent="0.25">
      <c r="A20" s="192"/>
      <c r="B20" s="155">
        <v>12</v>
      </c>
      <c r="C20" s="186" t="s">
        <v>155</v>
      </c>
      <c r="D20" s="181">
        <v>7180</v>
      </c>
      <c r="E20" s="182">
        <v>44621</v>
      </c>
      <c r="F20" s="20">
        <f>'RI, nD'!N28</f>
        <v>80.340470000000238</v>
      </c>
      <c r="G20" s="47">
        <f>'BG, Plate 1'!G100</f>
        <v>98.025032331601622</v>
      </c>
      <c r="H20" s="47">
        <f>'FAN, Plate 1'!G97</f>
        <v>179.99999999999997</v>
      </c>
      <c r="I20" s="221">
        <v>3.1995</v>
      </c>
      <c r="K20" s="47"/>
      <c r="L20" s="20"/>
      <c r="M20" s="131"/>
      <c r="N20" s="20"/>
      <c r="O20" s="154"/>
    </row>
    <row r="21" spans="1:15" x14ac:dyDescent="0.25">
      <c r="A21" s="192"/>
      <c r="B21" s="155">
        <v>13</v>
      </c>
      <c r="C21" s="186" t="s">
        <v>155</v>
      </c>
      <c r="D21" s="181">
        <v>7183</v>
      </c>
      <c r="E21" s="182">
        <v>44621</v>
      </c>
      <c r="F21" s="20">
        <f>'RI, nD'!N29</f>
        <v>77.971179999999748</v>
      </c>
      <c r="G21" s="47">
        <f>'BG, Plate 1'!G101</f>
        <v>65.45724118278855</v>
      </c>
      <c r="H21" s="47">
        <f>'FAN, Plate 1'!G98</f>
        <v>182.59259259259261</v>
      </c>
      <c r="I21" s="221">
        <v>3.1074999999999999</v>
      </c>
      <c r="K21" s="47"/>
      <c r="L21" s="20"/>
      <c r="M21" s="16"/>
      <c r="N21" s="16"/>
      <c r="O21" s="154"/>
    </row>
    <row r="22" spans="1:15" x14ac:dyDescent="0.25">
      <c r="A22" s="192"/>
      <c r="B22" s="155">
        <v>14</v>
      </c>
      <c r="C22" s="186" t="s">
        <v>155</v>
      </c>
      <c r="D22" s="181">
        <v>7184</v>
      </c>
      <c r="E22" s="182">
        <v>44621</v>
      </c>
      <c r="F22" s="20">
        <f>'RI, nD'!N30</f>
        <v>79.171210000000087</v>
      </c>
      <c r="G22" s="47">
        <f>'BG, Plate 1'!G102</f>
        <v>604.6348786742949</v>
      </c>
      <c r="H22" s="47">
        <f>'FAN, Plate 1'!G99</f>
        <v>183.37037037037035</v>
      </c>
      <c r="I22" s="221">
        <v>3.3250000000000002</v>
      </c>
      <c r="K22" s="47"/>
      <c r="L22" s="20"/>
      <c r="M22" s="16"/>
      <c r="N22" s="16"/>
      <c r="O22" s="16"/>
    </row>
    <row r="23" spans="1:15" x14ac:dyDescent="0.25">
      <c r="A23" s="192"/>
      <c r="B23" s="155">
        <v>15</v>
      </c>
      <c r="C23" s="186" t="s">
        <v>155</v>
      </c>
      <c r="D23" s="181">
        <v>7186</v>
      </c>
      <c r="E23" s="182">
        <v>44621</v>
      </c>
      <c r="F23" s="20">
        <f>'RI, nD'!N31</f>
        <v>81.171260000000217</v>
      </c>
      <c r="G23" s="47">
        <f>'BG, Plate 1'!G103</f>
        <v>422.30299642708417</v>
      </c>
      <c r="H23" s="47">
        <f>'FAN, Plate 1'!G100</f>
        <v>165.2962962962963</v>
      </c>
      <c r="I23" s="221">
        <v>3.2734999999999999</v>
      </c>
      <c r="K23" s="47"/>
      <c r="L23" s="20"/>
      <c r="M23" s="16"/>
      <c r="N23" s="16"/>
      <c r="O23" s="16"/>
    </row>
    <row r="24" spans="1:15" x14ac:dyDescent="0.25">
      <c r="A24" s="192"/>
      <c r="B24" s="155">
        <v>16</v>
      </c>
      <c r="C24" s="187"/>
      <c r="D24" s="187" t="s">
        <v>156</v>
      </c>
      <c r="E24" s="182">
        <v>44621</v>
      </c>
      <c r="F24" s="20">
        <f>'RI, nD'!N32</f>
        <v>79.355829999999941</v>
      </c>
      <c r="G24" s="47">
        <f>'BG, Plate 1'!G104</f>
        <v>210.6983538282808</v>
      </c>
      <c r="H24" s="47">
        <f>'FAN, Plate 1'!G101</f>
        <v>289.66666666666669</v>
      </c>
      <c r="I24" s="221">
        <v>4.4489999999999998</v>
      </c>
      <c r="K24" s="47"/>
      <c r="L24" s="20"/>
      <c r="M24" s="16"/>
      <c r="N24" s="16"/>
      <c r="O24" s="16"/>
    </row>
    <row r="25" spans="1:15" x14ac:dyDescent="0.25">
      <c r="A25" s="192"/>
      <c r="B25" s="155">
        <v>17</v>
      </c>
      <c r="C25" s="186" t="s">
        <v>155</v>
      </c>
      <c r="D25" s="222">
        <v>7190</v>
      </c>
      <c r="E25" s="182">
        <v>44621</v>
      </c>
      <c r="F25" s="20">
        <f>'RI, nD'!N33</f>
        <v>79.417369999999664</v>
      </c>
      <c r="G25" s="47">
        <f>'BG, Plate 1'!G105</f>
        <v>58.692764297143789</v>
      </c>
      <c r="H25" s="47">
        <f>'FAN, Plate 1'!G102</f>
        <v>186.51851851851848</v>
      </c>
      <c r="I25" s="221">
        <v>3.1444999999999999</v>
      </c>
      <c r="K25" s="47"/>
      <c r="L25" s="20"/>
      <c r="M25" s="16"/>
      <c r="N25" s="16"/>
      <c r="O25" s="16"/>
    </row>
    <row r="26" spans="1:15" x14ac:dyDescent="0.25">
      <c r="A26" s="192"/>
      <c r="B26" s="155">
        <v>18</v>
      </c>
      <c r="C26" s="186" t="s">
        <v>155</v>
      </c>
      <c r="D26" s="222">
        <v>7195</v>
      </c>
      <c r="E26" s="182">
        <v>44621</v>
      </c>
      <c r="F26" s="20">
        <f>'RI, nD'!N34</f>
        <v>80.894329999999769</v>
      </c>
      <c r="G26" s="47">
        <f>'BG, Plate 1'!G106</f>
        <v>80.016961487034479</v>
      </c>
      <c r="H26" s="47">
        <f>'FAN, Plate 1'!G103</f>
        <v>191.29629629629633</v>
      </c>
      <c r="I26" s="221">
        <v>3.1855000000000002</v>
      </c>
      <c r="K26" s="155"/>
      <c r="L26" s="98"/>
    </row>
    <row r="27" spans="1:15" s="18" customFormat="1" x14ac:dyDescent="0.25">
      <c r="A27" s="192"/>
      <c r="B27" s="155">
        <v>19</v>
      </c>
      <c r="C27" s="186" t="s">
        <v>155</v>
      </c>
      <c r="D27" s="222">
        <v>7198</v>
      </c>
      <c r="E27" s="182">
        <v>44621</v>
      </c>
      <c r="F27" s="20">
        <f>'RI, nD'!N35</f>
        <v>77.448089999999738</v>
      </c>
      <c r="G27" s="47">
        <f>'BG, Plate 1'!G107</f>
        <v>70.410845882378666</v>
      </c>
      <c r="H27" s="47">
        <f>'FAN, Plate 1'!G104</f>
        <v>223.25925925925927</v>
      </c>
      <c r="I27" s="221">
        <v>3.734</v>
      </c>
      <c r="K27" s="13"/>
      <c r="L27" s="13"/>
    </row>
    <row r="28" spans="1:15" s="18" customFormat="1" x14ac:dyDescent="0.25">
      <c r="A28" s="192"/>
      <c r="B28" s="155">
        <v>20</v>
      </c>
      <c r="C28" s="186" t="s">
        <v>155</v>
      </c>
      <c r="D28" s="222">
        <v>7203</v>
      </c>
      <c r="E28" s="182">
        <v>44621</v>
      </c>
      <c r="F28" s="20">
        <f>'RI, nD'!N36</f>
        <v>79.448139999999853</v>
      </c>
      <c r="G28" s="47">
        <f>'BG, Plate 1'!G108</f>
        <v>217.32256197803653</v>
      </c>
      <c r="H28" s="47">
        <f>'FAN, Plate 1'!G105</f>
        <v>138.22222222222223</v>
      </c>
      <c r="I28" s="221">
        <v>2.6440000000000001</v>
      </c>
      <c r="K28" s="13"/>
      <c r="L28" s="13"/>
    </row>
    <row r="29" spans="1:15" s="18" customFormat="1" x14ac:dyDescent="0.25">
      <c r="A29" s="192"/>
      <c r="B29" s="155">
        <v>21</v>
      </c>
      <c r="C29" s="186" t="s">
        <v>155</v>
      </c>
      <c r="D29" s="222">
        <v>7206</v>
      </c>
      <c r="E29" s="182">
        <v>44621</v>
      </c>
      <c r="F29" s="20">
        <f>'RI, nD'!N37</f>
        <v>80.494319999999874</v>
      </c>
      <c r="G29" s="47">
        <f>'BG, Plate 1'!G109</f>
        <v>49.99989916924217</v>
      </c>
      <c r="H29" s="47">
        <f>'FAN, Plate 1'!G106</f>
        <v>193.18518518518516</v>
      </c>
      <c r="I29" s="221">
        <v>3.0110000000000001</v>
      </c>
      <c r="K29" s="13"/>
      <c r="L29" s="13"/>
    </row>
    <row r="30" spans="1:15" s="18" customFormat="1" x14ac:dyDescent="0.25">
      <c r="A30" s="192"/>
      <c r="B30" s="155">
        <v>22</v>
      </c>
      <c r="C30" s="186" t="s">
        <v>155</v>
      </c>
      <c r="D30" s="222">
        <v>7209</v>
      </c>
      <c r="E30" s="182">
        <v>44621</v>
      </c>
      <c r="F30" s="20">
        <f>'RI, nD'!N38</f>
        <v>77.109620000000263</v>
      </c>
      <c r="G30" s="47">
        <f>'BG, Plate 1'!G110</f>
        <v>28.179132417088461</v>
      </c>
      <c r="H30" s="47">
        <f>'FAN, Plate 1'!G107</f>
        <v>170.33333333333334</v>
      </c>
      <c r="I30" s="221">
        <v>2.7474999999999996</v>
      </c>
      <c r="K30" s="13"/>
      <c r="L30" s="13"/>
    </row>
    <row r="31" spans="1:15" s="18" customFormat="1" x14ac:dyDescent="0.25">
      <c r="A31" s="192"/>
      <c r="B31" s="155">
        <v>23</v>
      </c>
      <c r="C31" s="186" t="s">
        <v>155</v>
      </c>
      <c r="D31" s="222">
        <v>7211</v>
      </c>
      <c r="E31" s="182">
        <v>44621</v>
      </c>
      <c r="F31" s="20">
        <f>'RI, nD'!N39</f>
        <v>80.094309999999993</v>
      </c>
      <c r="G31" s="47">
        <f>'BG, Plate 1'!G111</f>
        <v>23.649880537471695</v>
      </c>
      <c r="H31" s="47">
        <f>'FAN, Plate 1'!G108</f>
        <v>254</v>
      </c>
      <c r="I31" s="221">
        <v>3.6040000000000001</v>
      </c>
      <c r="K31" s="13"/>
      <c r="L31" s="13"/>
    </row>
    <row r="32" spans="1:15" s="18" customFormat="1" x14ac:dyDescent="0.25">
      <c r="A32" s="193"/>
      <c r="B32" s="177">
        <v>24</v>
      </c>
      <c r="C32" s="188" t="s">
        <v>155</v>
      </c>
      <c r="D32" s="223">
        <v>7219</v>
      </c>
      <c r="E32" s="189">
        <v>44621</v>
      </c>
      <c r="F32" s="178">
        <f>'RI, nD'!N40</f>
        <v>79.017359999999769</v>
      </c>
      <c r="G32" s="79">
        <f>'BG, Plate 1'!G112</f>
        <v>59.289423730299646</v>
      </c>
      <c r="H32" s="79">
        <f>'FAN, Plate 1'!G109</f>
        <v>181.85185185185185</v>
      </c>
      <c r="I32" s="221">
        <v>2.9430000000000001</v>
      </c>
      <c r="K32" s="13"/>
      <c r="L32" s="13"/>
    </row>
  </sheetData>
  <mergeCells count="3">
    <mergeCell ref="F7:I7"/>
    <mergeCell ref="K6:L6"/>
    <mergeCell ref="A9:A32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zoomScale="85" zoomScaleNormal="85" workbookViewId="0">
      <selection activeCell="C8" sqref="C8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106</v>
      </c>
      <c r="I1" s="2" t="s">
        <v>57</v>
      </c>
    </row>
    <row r="2" spans="1:20" s="2" customFormat="1" x14ac:dyDescent="0.25">
      <c r="C2" s="5"/>
      <c r="G2" s="84"/>
      <c r="H2" s="6"/>
      <c r="I2" s="2" t="s">
        <v>78</v>
      </c>
      <c r="Q2" s="38"/>
    </row>
    <row r="3" spans="1:20" s="2" customFormat="1" x14ac:dyDescent="0.25">
      <c r="A3" s="2" t="s">
        <v>52</v>
      </c>
      <c r="B3" s="170"/>
      <c r="C3" s="5"/>
      <c r="G3" s="84"/>
      <c r="H3" s="6"/>
      <c r="I3" s="2" t="s">
        <v>86</v>
      </c>
      <c r="Q3" s="38"/>
    </row>
    <row r="4" spans="1:20" s="2" customFormat="1" x14ac:dyDescent="0.25">
      <c r="A4" s="7" t="s">
        <v>22</v>
      </c>
      <c r="B4" s="171" t="s">
        <v>160</v>
      </c>
      <c r="C4" s="176" t="s">
        <v>149</v>
      </c>
      <c r="G4" s="84"/>
      <c r="H4" s="6"/>
      <c r="I4" s="2" t="s">
        <v>79</v>
      </c>
      <c r="Q4" s="38"/>
    </row>
    <row r="5" spans="1:20" s="2" customFormat="1" x14ac:dyDescent="0.25">
      <c r="A5" s="2" t="s">
        <v>53</v>
      </c>
      <c r="B5" s="2" t="s">
        <v>70</v>
      </c>
      <c r="C5" s="5"/>
      <c r="G5" s="84"/>
      <c r="H5" s="6"/>
      <c r="I5" s="2" t="s">
        <v>8</v>
      </c>
      <c r="Q5" s="38"/>
    </row>
    <row r="6" spans="1:20" s="2" customFormat="1" x14ac:dyDescent="0.25">
      <c r="A6" s="7"/>
      <c r="B6" s="2" t="s">
        <v>112</v>
      </c>
      <c r="C6" s="5"/>
      <c r="G6" s="84"/>
      <c r="H6" s="6"/>
      <c r="I6" s="2" t="s">
        <v>67</v>
      </c>
      <c r="Q6" s="38"/>
    </row>
    <row r="7" spans="1:20" s="2" customFormat="1" x14ac:dyDescent="0.25">
      <c r="B7" s="8"/>
      <c r="G7" s="84"/>
      <c r="H7" s="6"/>
      <c r="Q7" s="38"/>
    </row>
    <row r="8" spans="1:20" s="2" customFormat="1" x14ac:dyDescent="0.25">
      <c r="G8" s="84"/>
      <c r="H8" s="6"/>
      <c r="Q8" s="38"/>
    </row>
    <row r="9" spans="1:20" s="2" customFormat="1" x14ac:dyDescent="0.25">
      <c r="B9" s="3"/>
      <c r="G9" s="84"/>
      <c r="H9" s="6"/>
      <c r="Q9" s="38"/>
    </row>
    <row r="10" spans="1:20" s="2" customFormat="1" x14ac:dyDescent="0.25">
      <c r="B10" s="3"/>
      <c r="G10" s="84"/>
      <c r="H10" s="6"/>
      <c r="Q10" s="38"/>
    </row>
    <row r="11" spans="1:20" s="2" customFormat="1" x14ac:dyDescent="0.25">
      <c r="B11" s="3"/>
      <c r="G11" s="84"/>
      <c r="H11" s="6"/>
      <c r="Q11" s="38"/>
    </row>
    <row r="12" spans="1:20" s="2" customFormat="1" x14ac:dyDescent="0.25">
      <c r="A12" s="2" t="s">
        <v>46</v>
      </c>
      <c r="B12" s="9" t="s">
        <v>120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67" t="s">
        <v>27</v>
      </c>
      <c r="R12" s="9" t="s">
        <v>85</v>
      </c>
      <c r="S12" s="9"/>
    </row>
    <row r="13" spans="1:20" s="2" customFormat="1" x14ac:dyDescent="0.25">
      <c r="B13" s="10" t="s">
        <v>121</v>
      </c>
      <c r="C13" s="10"/>
      <c r="D13" s="10"/>
      <c r="E13" s="10"/>
      <c r="F13" s="10"/>
      <c r="G13" s="10"/>
      <c r="H13" s="10"/>
      <c r="I13" s="10"/>
      <c r="J13" s="166"/>
      <c r="K13" s="10" t="s">
        <v>116</v>
      </c>
      <c r="L13" s="10"/>
      <c r="M13" s="29" t="s">
        <v>117</v>
      </c>
      <c r="N13" s="29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66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63" t="s">
        <v>119</v>
      </c>
      <c r="C15" s="163"/>
      <c r="D15" s="163"/>
      <c r="E15" s="163"/>
      <c r="F15" s="163"/>
      <c r="G15" s="194" t="s">
        <v>143</v>
      </c>
      <c r="H15" s="194"/>
      <c r="J15" s="18"/>
      <c r="K15" s="195" t="s">
        <v>144</v>
      </c>
      <c r="L15" s="195"/>
      <c r="M15" s="195"/>
      <c r="N15" s="194" t="s">
        <v>147</v>
      </c>
      <c r="O15" s="194"/>
      <c r="P15" s="163"/>
      <c r="Q15" s="2" t="s">
        <v>97</v>
      </c>
      <c r="T15" s="165"/>
    </row>
    <row r="16" spans="1:20" ht="15.75" thickBot="1" x14ac:dyDescent="0.3">
      <c r="A16" s="174" t="s">
        <v>142</v>
      </c>
      <c r="B16" s="164" t="s">
        <v>118</v>
      </c>
      <c r="C16" s="12" t="s">
        <v>152</v>
      </c>
      <c r="D16" s="12" t="s">
        <v>153</v>
      </c>
      <c r="E16" s="196" t="s">
        <v>159</v>
      </c>
      <c r="F16" s="196"/>
      <c r="G16" s="164" t="s">
        <v>4</v>
      </c>
      <c r="H16" s="164" t="s">
        <v>7</v>
      </c>
      <c r="J16" s="18"/>
      <c r="K16" s="164" t="s">
        <v>118</v>
      </c>
      <c r="L16" s="12" t="s">
        <v>145</v>
      </c>
      <c r="M16" s="12" t="s">
        <v>146</v>
      </c>
      <c r="N16" s="164" t="s">
        <v>4</v>
      </c>
      <c r="O16" s="164" t="s">
        <v>7</v>
      </c>
      <c r="Q16" s="3"/>
      <c r="R16" s="3" t="s">
        <v>96</v>
      </c>
    </row>
    <row r="17" spans="1:18" x14ac:dyDescent="0.25">
      <c r="A17" s="6">
        <v>1</v>
      </c>
      <c r="B17" s="47">
        <f>Data!D9</f>
        <v>7049</v>
      </c>
      <c r="C17" s="15">
        <v>573</v>
      </c>
      <c r="D17" s="15">
        <v>593</v>
      </c>
      <c r="E17" s="15">
        <f>1.34+(C17/100000)</f>
        <v>1.3457300000000001</v>
      </c>
      <c r="F17" s="15">
        <f>1.34+(D17/100000)</f>
        <v>1.3459300000000001</v>
      </c>
      <c r="G17" s="162">
        <f>AVERAGE(E17:F17)</f>
        <v>1.3458300000000001</v>
      </c>
      <c r="H17" s="162">
        <f>STDEV(E17:F17)</f>
        <v>1.4142135623729392E-4</v>
      </c>
      <c r="J17" s="18"/>
      <c r="K17" s="15">
        <f t="shared" ref="K17:K40" si="0">B17</f>
        <v>7049</v>
      </c>
      <c r="L17" s="20">
        <f>(E17-1.33329)*6154</f>
        <v>76.555760000000035</v>
      </c>
      <c r="M17" s="20">
        <f>(F17-1.33329)*6154</f>
        <v>77.786559999999909</v>
      </c>
      <c r="N17" s="99">
        <f>AVERAGE(L17:M17)</f>
        <v>77.171159999999972</v>
      </c>
      <c r="O17" s="65">
        <f t="shared" ref="O17" si="1">STDEV(L17:M17)</f>
        <v>0.87030702628431378</v>
      </c>
      <c r="Q17" s="3"/>
      <c r="R17" s="3" t="s">
        <v>113</v>
      </c>
    </row>
    <row r="18" spans="1:18" x14ac:dyDescent="0.25">
      <c r="A18" s="6">
        <v>2</v>
      </c>
      <c r="B18" s="47">
        <f>Data!D10</f>
        <v>7149</v>
      </c>
      <c r="C18" s="15">
        <v>631</v>
      </c>
      <c r="D18" s="15">
        <v>625</v>
      </c>
      <c r="E18" s="15">
        <f t="shared" ref="E18:E64" si="2">1.34+(C18/100000)</f>
        <v>1.3463100000000001</v>
      </c>
      <c r="F18" s="15">
        <f t="shared" ref="F18:F64" si="3">1.34+(D18/100000)</f>
        <v>1.3462500000000002</v>
      </c>
      <c r="G18" s="162">
        <f t="shared" ref="G18:G64" si="4">AVERAGE(E18:F18)</f>
        <v>1.3462800000000001</v>
      </c>
      <c r="H18" s="162">
        <f t="shared" ref="H18:H64" si="5">STDEV(E18:F18)</f>
        <v>4.2426406871156778E-5</v>
      </c>
      <c r="J18" s="18"/>
      <c r="K18" s="15">
        <f t="shared" si="0"/>
        <v>7149</v>
      </c>
      <c r="L18" s="20">
        <f t="shared" ref="L18:L81" si="6">(E18-1.33329)*6154</f>
        <v>80.125080000000196</v>
      </c>
      <c r="M18" s="20">
        <f t="shared" ref="M18:M81" si="7">(F18-1.33329)*6154</f>
        <v>79.755840000000504</v>
      </c>
      <c r="N18" s="99">
        <f t="shared" ref="N18:N81" si="8">AVERAGE(L18:M18)</f>
        <v>79.940460000000343</v>
      </c>
      <c r="O18" s="65">
        <f t="shared" ref="O18:O81" si="9">STDEV(L18:M18)</f>
        <v>0.26109210788510318</v>
      </c>
      <c r="Q18" s="3"/>
      <c r="R18" s="3" t="s">
        <v>98</v>
      </c>
    </row>
    <row r="19" spans="1:18" x14ac:dyDescent="0.25">
      <c r="A19" s="6">
        <v>3</v>
      </c>
      <c r="B19" s="47">
        <f>Data!D11</f>
        <v>7151</v>
      </c>
      <c r="C19" s="15">
        <v>629</v>
      </c>
      <c r="D19" s="15">
        <v>624</v>
      </c>
      <c r="E19" s="15">
        <f t="shared" si="2"/>
        <v>1.34629</v>
      </c>
      <c r="F19" s="15">
        <f t="shared" si="3"/>
        <v>1.3462400000000001</v>
      </c>
      <c r="G19" s="162">
        <f t="shared" si="4"/>
        <v>1.346265</v>
      </c>
      <c r="H19" s="162">
        <f t="shared" si="5"/>
        <v>3.5355339059244978E-5</v>
      </c>
      <c r="J19" s="18"/>
      <c r="K19" s="15">
        <f t="shared" si="0"/>
        <v>7151</v>
      </c>
      <c r="L19" s="20">
        <f t="shared" si="6"/>
        <v>80.001999999999384</v>
      </c>
      <c r="M19" s="20">
        <f t="shared" si="7"/>
        <v>79.694300000000112</v>
      </c>
      <c r="N19" s="99">
        <f t="shared" si="8"/>
        <v>79.848149999999748</v>
      </c>
      <c r="O19" s="65">
        <f t="shared" si="9"/>
        <v>0.21757675657058606</v>
      </c>
      <c r="P19" s="168"/>
      <c r="Q19" s="3"/>
      <c r="R19" s="3" t="s">
        <v>114</v>
      </c>
    </row>
    <row r="20" spans="1:18" x14ac:dyDescent="0.25">
      <c r="A20" s="6">
        <v>4</v>
      </c>
      <c r="B20" s="47">
        <f>Data!D12</f>
        <v>7152</v>
      </c>
      <c r="C20" s="15">
        <v>635</v>
      </c>
      <c r="D20" s="15">
        <v>642</v>
      </c>
      <c r="E20" s="15">
        <f t="shared" si="2"/>
        <v>1.3463500000000002</v>
      </c>
      <c r="F20" s="15">
        <f t="shared" si="3"/>
        <v>1.3464200000000002</v>
      </c>
      <c r="G20" s="162">
        <f t="shared" si="4"/>
        <v>1.3463850000000002</v>
      </c>
      <c r="H20" s="162">
        <f t="shared" si="5"/>
        <v>4.9497474683068572E-5</v>
      </c>
      <c r="J20" s="18"/>
      <c r="K20" s="15">
        <f t="shared" si="0"/>
        <v>7152</v>
      </c>
      <c r="L20" s="20">
        <f t="shared" si="6"/>
        <v>80.371240000000441</v>
      </c>
      <c r="M20" s="20">
        <f t="shared" si="7"/>
        <v>80.802020000000525</v>
      </c>
      <c r="N20" s="99">
        <f t="shared" si="8"/>
        <v>80.586630000000483</v>
      </c>
      <c r="O20" s="65">
        <f t="shared" si="9"/>
        <v>0.30460745919960025</v>
      </c>
      <c r="R20" s="13"/>
    </row>
    <row r="21" spans="1:18" x14ac:dyDescent="0.25">
      <c r="A21" s="6">
        <v>5</v>
      </c>
      <c r="B21" s="47">
        <f>Data!D13</f>
        <v>7157</v>
      </c>
      <c r="C21" s="15">
        <v>664</v>
      </c>
      <c r="D21" s="15">
        <v>657</v>
      </c>
      <c r="E21" s="15">
        <f t="shared" si="2"/>
        <v>1.3466400000000001</v>
      </c>
      <c r="F21" s="15">
        <f t="shared" si="3"/>
        <v>1.34657</v>
      </c>
      <c r="G21" s="162">
        <f t="shared" si="4"/>
        <v>1.3466050000000001</v>
      </c>
      <c r="H21" s="162">
        <f t="shared" si="5"/>
        <v>4.9497474683068572E-5</v>
      </c>
      <c r="J21" s="18"/>
      <c r="K21" s="15">
        <f t="shared" si="0"/>
        <v>7157</v>
      </c>
      <c r="L21" s="20">
        <f t="shared" si="6"/>
        <v>82.155899999999832</v>
      </c>
      <c r="M21" s="20">
        <f t="shared" si="7"/>
        <v>81.725119999999748</v>
      </c>
      <c r="N21" s="99">
        <f t="shared" si="8"/>
        <v>81.94050999999979</v>
      </c>
      <c r="O21" s="65">
        <f t="shared" si="9"/>
        <v>0.30460745919960025</v>
      </c>
      <c r="R21" s="13"/>
    </row>
    <row r="22" spans="1:18" x14ac:dyDescent="0.25">
      <c r="A22" s="6">
        <v>6</v>
      </c>
      <c r="B22" s="47">
        <f>Data!D14</f>
        <v>7159</v>
      </c>
      <c r="C22" s="15">
        <v>593</v>
      </c>
      <c r="D22" s="15">
        <v>596</v>
      </c>
      <c r="E22" s="15">
        <f t="shared" si="2"/>
        <v>1.3459300000000001</v>
      </c>
      <c r="F22" s="15">
        <f t="shared" si="3"/>
        <v>1.34596</v>
      </c>
      <c r="G22" s="162">
        <f t="shared" si="4"/>
        <v>1.3459449999999999</v>
      </c>
      <c r="H22" s="162">
        <f t="shared" si="5"/>
        <v>2.1213203435578389E-5</v>
      </c>
      <c r="J22" s="18"/>
      <c r="K22" s="15">
        <f t="shared" si="0"/>
        <v>7159</v>
      </c>
      <c r="L22" s="20">
        <f t="shared" si="6"/>
        <v>77.786559999999909</v>
      </c>
      <c r="M22" s="20">
        <f t="shared" si="7"/>
        <v>77.971179999999748</v>
      </c>
      <c r="N22" s="99">
        <f t="shared" si="8"/>
        <v>77.878869999999836</v>
      </c>
      <c r="O22" s="65">
        <f t="shared" si="9"/>
        <v>0.13054605394254656</v>
      </c>
      <c r="R22" s="13"/>
    </row>
    <row r="23" spans="1:18" x14ac:dyDescent="0.25">
      <c r="A23" s="6">
        <v>7</v>
      </c>
      <c r="B23" s="47">
        <f>Data!D15</f>
        <v>7161</v>
      </c>
      <c r="C23" s="15">
        <v>632</v>
      </c>
      <c r="D23" s="15">
        <v>626</v>
      </c>
      <c r="E23" s="15">
        <f t="shared" si="2"/>
        <v>1.3463200000000002</v>
      </c>
      <c r="F23" s="15">
        <f t="shared" si="3"/>
        <v>1.34626</v>
      </c>
      <c r="G23" s="162">
        <f t="shared" si="4"/>
        <v>1.3462900000000002</v>
      </c>
      <c r="H23" s="162">
        <f t="shared" si="5"/>
        <v>4.2426406871313784E-5</v>
      </c>
      <c r="J23" s="18"/>
      <c r="K23" s="15">
        <f t="shared" si="0"/>
        <v>7161</v>
      </c>
      <c r="L23" s="20">
        <f t="shared" si="6"/>
        <v>80.186620000000602</v>
      </c>
      <c r="M23" s="20">
        <f t="shared" si="7"/>
        <v>79.817379999999545</v>
      </c>
      <c r="N23" s="99">
        <f t="shared" si="8"/>
        <v>80.002000000000066</v>
      </c>
      <c r="O23" s="65">
        <f t="shared" si="9"/>
        <v>0.26109210788606785</v>
      </c>
      <c r="R23" s="13"/>
    </row>
    <row r="24" spans="1:18" x14ac:dyDescent="0.25">
      <c r="A24" s="6">
        <v>8</v>
      </c>
      <c r="B24" s="47">
        <f>Data!D16</f>
        <v>7164</v>
      </c>
      <c r="C24" s="15">
        <v>647</v>
      </c>
      <c r="D24" s="15">
        <v>641</v>
      </c>
      <c r="E24" s="15">
        <f t="shared" si="2"/>
        <v>1.3464700000000001</v>
      </c>
      <c r="F24" s="15">
        <f t="shared" si="3"/>
        <v>1.3464100000000001</v>
      </c>
      <c r="G24" s="162">
        <f t="shared" si="4"/>
        <v>1.3464400000000001</v>
      </c>
      <c r="H24" s="162">
        <f t="shared" si="5"/>
        <v>4.2426406871156778E-5</v>
      </c>
      <c r="J24" s="18"/>
      <c r="K24" s="15">
        <f t="shared" si="0"/>
        <v>7164</v>
      </c>
      <c r="L24" s="20">
        <f t="shared" si="6"/>
        <v>81.109719999999811</v>
      </c>
      <c r="M24" s="20">
        <f t="shared" si="7"/>
        <v>80.740480000000133</v>
      </c>
      <c r="N24" s="99">
        <f t="shared" si="8"/>
        <v>80.925099999999972</v>
      </c>
      <c r="O24" s="65">
        <f t="shared" si="9"/>
        <v>0.26109210788509313</v>
      </c>
      <c r="R24" s="13"/>
    </row>
    <row r="25" spans="1:18" x14ac:dyDescent="0.25">
      <c r="A25" s="6">
        <v>9</v>
      </c>
      <c r="B25" s="47">
        <f>Data!D17</f>
        <v>7169</v>
      </c>
      <c r="C25" s="15">
        <v>649</v>
      </c>
      <c r="D25" s="15">
        <v>655</v>
      </c>
      <c r="E25" s="15">
        <f t="shared" si="2"/>
        <v>1.3464900000000002</v>
      </c>
      <c r="F25" s="15">
        <f>1.34+(D25/100000)</f>
        <v>1.3465500000000001</v>
      </c>
      <c r="G25" s="162">
        <f t="shared" si="4"/>
        <v>1.3465200000000002</v>
      </c>
      <c r="H25" s="162">
        <f t="shared" si="5"/>
        <v>4.2426406871156778E-5</v>
      </c>
      <c r="J25" s="18"/>
      <c r="K25" s="15">
        <f t="shared" si="0"/>
        <v>7169</v>
      </c>
      <c r="L25" s="20">
        <f t="shared" si="6"/>
        <v>81.232800000000623</v>
      </c>
      <c r="M25" s="20">
        <f t="shared" si="7"/>
        <v>81.602040000000301</v>
      </c>
      <c r="N25" s="99">
        <f t="shared" si="8"/>
        <v>81.417420000000462</v>
      </c>
      <c r="O25" s="65">
        <f t="shared" si="9"/>
        <v>0.26109210788509313</v>
      </c>
      <c r="R25" s="2" t="s">
        <v>89</v>
      </c>
    </row>
    <row r="26" spans="1:18" x14ac:dyDescent="0.25">
      <c r="A26" s="6">
        <v>10</v>
      </c>
      <c r="B26" s="47">
        <f>Data!D18</f>
        <v>7174</v>
      </c>
      <c r="C26" s="15">
        <v>601</v>
      </c>
      <c r="D26" s="15">
        <v>596</v>
      </c>
      <c r="E26" s="15">
        <f t="shared" si="2"/>
        <v>1.3460100000000002</v>
      </c>
      <c r="F26" s="15">
        <f t="shared" si="3"/>
        <v>1.34596</v>
      </c>
      <c r="G26" s="162">
        <f t="shared" si="4"/>
        <v>1.3459850000000002</v>
      </c>
      <c r="H26" s="162">
        <f t="shared" si="5"/>
        <v>3.535533905940199E-5</v>
      </c>
      <c r="J26" s="18"/>
      <c r="K26" s="15">
        <f t="shared" si="0"/>
        <v>7174</v>
      </c>
      <c r="L26" s="20">
        <f t="shared" si="6"/>
        <v>78.278880000000399</v>
      </c>
      <c r="M26" s="20">
        <f t="shared" si="7"/>
        <v>77.971179999999748</v>
      </c>
      <c r="N26" s="99">
        <f t="shared" si="8"/>
        <v>78.125030000000066</v>
      </c>
      <c r="O26" s="65">
        <f t="shared" si="9"/>
        <v>0.21757675657156078</v>
      </c>
      <c r="R26" s="3" t="s">
        <v>90</v>
      </c>
    </row>
    <row r="27" spans="1:18" x14ac:dyDescent="0.25">
      <c r="A27" s="6">
        <v>11</v>
      </c>
      <c r="B27" s="47">
        <f>Data!D19</f>
        <v>7176</v>
      </c>
      <c r="C27" s="15">
        <v>638</v>
      </c>
      <c r="D27" s="15">
        <v>643</v>
      </c>
      <c r="E27" s="15">
        <f t="shared" si="2"/>
        <v>1.3463800000000001</v>
      </c>
      <c r="F27" s="15">
        <f t="shared" si="3"/>
        <v>1.34643</v>
      </c>
      <c r="G27" s="162">
        <f t="shared" si="4"/>
        <v>1.3464050000000001</v>
      </c>
      <c r="H27" s="162">
        <f t="shared" si="5"/>
        <v>3.5355339059244978E-5</v>
      </c>
      <c r="J27" s="18"/>
      <c r="K27" s="15">
        <f t="shared" si="0"/>
        <v>7176</v>
      </c>
      <c r="L27" s="20">
        <f t="shared" si="6"/>
        <v>80.55586000000028</v>
      </c>
      <c r="M27" s="20">
        <f t="shared" si="7"/>
        <v>80.863559999999566</v>
      </c>
      <c r="N27" s="99">
        <f t="shared" si="8"/>
        <v>80.709709999999916</v>
      </c>
      <c r="O27" s="65">
        <f t="shared" si="9"/>
        <v>0.21757675657059611</v>
      </c>
      <c r="R27" s="3" t="s">
        <v>115</v>
      </c>
    </row>
    <row r="28" spans="1:18" x14ac:dyDescent="0.25">
      <c r="A28" s="6">
        <v>12</v>
      </c>
      <c r="B28" s="47">
        <f>Data!D20</f>
        <v>7180</v>
      </c>
      <c r="C28" s="15">
        <v>632</v>
      </c>
      <c r="D28" s="15">
        <v>637</v>
      </c>
      <c r="E28" s="15">
        <f t="shared" si="2"/>
        <v>1.3463200000000002</v>
      </c>
      <c r="F28" s="15">
        <f t="shared" si="3"/>
        <v>1.3463700000000001</v>
      </c>
      <c r="G28" s="162">
        <f t="shared" si="4"/>
        <v>1.3463450000000001</v>
      </c>
      <c r="H28" s="162">
        <f t="shared" si="5"/>
        <v>3.5355339059244978E-5</v>
      </c>
      <c r="J28" s="18"/>
      <c r="K28" s="15">
        <f t="shared" si="0"/>
        <v>7180</v>
      </c>
      <c r="L28" s="20">
        <f t="shared" si="6"/>
        <v>80.186620000000602</v>
      </c>
      <c r="M28" s="20">
        <f t="shared" si="7"/>
        <v>80.494319999999874</v>
      </c>
      <c r="N28" s="99">
        <f t="shared" si="8"/>
        <v>80.340470000000238</v>
      </c>
      <c r="O28" s="65">
        <f t="shared" si="9"/>
        <v>0.21757675657058606</v>
      </c>
      <c r="R28" s="13"/>
    </row>
    <row r="29" spans="1:18" x14ac:dyDescent="0.25">
      <c r="A29" s="6">
        <v>13</v>
      </c>
      <c r="B29" s="47">
        <f>Data!D21</f>
        <v>7183</v>
      </c>
      <c r="C29" s="15">
        <v>593</v>
      </c>
      <c r="D29" s="15">
        <v>599</v>
      </c>
      <c r="E29" s="15">
        <f t="shared" si="2"/>
        <v>1.3459300000000001</v>
      </c>
      <c r="F29" s="15">
        <f t="shared" si="3"/>
        <v>1.34599</v>
      </c>
      <c r="G29" s="162">
        <f t="shared" si="4"/>
        <v>1.34596</v>
      </c>
      <c r="H29" s="162">
        <f t="shared" si="5"/>
        <v>4.2426406871156778E-5</v>
      </c>
      <c r="J29" s="18"/>
      <c r="K29" s="15">
        <f t="shared" si="0"/>
        <v>7183</v>
      </c>
      <c r="L29" s="20">
        <f t="shared" si="6"/>
        <v>77.786559999999909</v>
      </c>
      <c r="M29" s="20">
        <f t="shared" si="7"/>
        <v>78.155799999999587</v>
      </c>
      <c r="N29" s="99">
        <f t="shared" si="8"/>
        <v>77.971179999999748</v>
      </c>
      <c r="O29" s="65">
        <f t="shared" si="9"/>
        <v>0.26109210788509313</v>
      </c>
      <c r="R29" s="13"/>
    </row>
    <row r="30" spans="1:18" x14ac:dyDescent="0.25">
      <c r="A30" s="6">
        <v>14</v>
      </c>
      <c r="B30" s="47">
        <f>Data!D22</f>
        <v>7184</v>
      </c>
      <c r="C30" s="15">
        <v>618</v>
      </c>
      <c r="D30" s="15">
        <v>613</v>
      </c>
      <c r="E30" s="15">
        <f t="shared" si="2"/>
        <v>1.3461800000000002</v>
      </c>
      <c r="F30" s="15">
        <f t="shared" si="3"/>
        <v>1.34613</v>
      </c>
      <c r="G30" s="162">
        <f t="shared" si="4"/>
        <v>1.346155</v>
      </c>
      <c r="H30" s="162">
        <f t="shared" si="5"/>
        <v>3.535533905940199E-5</v>
      </c>
      <c r="J30" s="18"/>
      <c r="K30" s="15">
        <f t="shared" si="0"/>
        <v>7184</v>
      </c>
      <c r="L30" s="20">
        <f t="shared" si="6"/>
        <v>79.32506000000042</v>
      </c>
      <c r="M30" s="20">
        <f t="shared" si="7"/>
        <v>79.017359999999769</v>
      </c>
      <c r="N30" s="99">
        <f t="shared" si="8"/>
        <v>79.171210000000087</v>
      </c>
      <c r="O30" s="65">
        <f t="shared" si="9"/>
        <v>0.21757675657156078</v>
      </c>
      <c r="R30" s="13"/>
    </row>
    <row r="31" spans="1:18" x14ac:dyDescent="0.25">
      <c r="A31" s="6">
        <v>15</v>
      </c>
      <c r="B31" s="47">
        <f>Data!D23</f>
        <v>7186</v>
      </c>
      <c r="C31" s="15">
        <v>651</v>
      </c>
      <c r="D31" s="47">
        <v>645</v>
      </c>
      <c r="E31" s="15">
        <f t="shared" si="2"/>
        <v>1.3465100000000001</v>
      </c>
      <c r="F31" s="15">
        <f t="shared" si="3"/>
        <v>1.3464500000000001</v>
      </c>
      <c r="G31" s="162">
        <f t="shared" si="4"/>
        <v>1.3464800000000001</v>
      </c>
      <c r="H31" s="162">
        <f t="shared" si="5"/>
        <v>4.2426406871156778E-5</v>
      </c>
      <c r="J31" s="18"/>
      <c r="K31" s="15">
        <f t="shared" si="0"/>
        <v>7186</v>
      </c>
      <c r="L31" s="20">
        <f t="shared" si="6"/>
        <v>81.355880000000056</v>
      </c>
      <c r="M31" s="20">
        <f t="shared" si="7"/>
        <v>80.986640000000378</v>
      </c>
      <c r="N31" s="99">
        <f t="shared" si="8"/>
        <v>81.171260000000217</v>
      </c>
      <c r="O31" s="65">
        <f t="shared" si="9"/>
        <v>0.26109210788509313</v>
      </c>
      <c r="R31" s="13"/>
    </row>
    <row r="32" spans="1:18" x14ac:dyDescent="0.25">
      <c r="A32" s="6">
        <v>16</v>
      </c>
      <c r="B32" s="47" t="str">
        <f>Data!D24</f>
        <v>TMC</v>
      </c>
      <c r="C32" s="15">
        <v>616</v>
      </c>
      <c r="D32" s="47">
        <v>621</v>
      </c>
      <c r="E32" s="15">
        <f t="shared" si="2"/>
        <v>1.34616</v>
      </c>
      <c r="F32" s="15">
        <f t="shared" si="3"/>
        <v>1.3462100000000001</v>
      </c>
      <c r="G32" s="162">
        <f t="shared" si="4"/>
        <v>1.3461850000000002</v>
      </c>
      <c r="H32" s="162">
        <f t="shared" si="5"/>
        <v>3.535533905940199E-5</v>
      </c>
      <c r="J32" s="18"/>
      <c r="K32" s="15" t="str">
        <f t="shared" si="0"/>
        <v>TMC</v>
      </c>
      <c r="L32" s="20">
        <f t="shared" si="6"/>
        <v>79.201979999999608</v>
      </c>
      <c r="M32" s="20">
        <f t="shared" si="7"/>
        <v>79.509680000000259</v>
      </c>
      <c r="N32" s="99">
        <f t="shared" si="8"/>
        <v>79.355829999999941</v>
      </c>
      <c r="O32" s="65">
        <f t="shared" si="9"/>
        <v>0.21757675657156078</v>
      </c>
      <c r="R32" s="13"/>
    </row>
    <row r="33" spans="1:18" x14ac:dyDescent="0.25">
      <c r="A33" s="6">
        <v>17</v>
      </c>
      <c r="B33" s="47">
        <f>Data!D25</f>
        <v>7190</v>
      </c>
      <c r="C33" s="47">
        <v>622</v>
      </c>
      <c r="D33" s="47">
        <v>617</v>
      </c>
      <c r="E33" s="15">
        <f t="shared" si="2"/>
        <v>1.34622</v>
      </c>
      <c r="F33" s="15">
        <f t="shared" si="3"/>
        <v>1.3461700000000001</v>
      </c>
      <c r="G33" s="162">
        <f t="shared" si="4"/>
        <v>1.346195</v>
      </c>
      <c r="H33" s="162">
        <f t="shared" si="5"/>
        <v>3.5355339059244978E-5</v>
      </c>
      <c r="J33" s="18"/>
      <c r="K33" s="15">
        <f t="shared" si="0"/>
        <v>7190</v>
      </c>
      <c r="L33" s="20">
        <f t="shared" si="6"/>
        <v>79.5712199999993</v>
      </c>
      <c r="M33" s="20">
        <f t="shared" si="7"/>
        <v>79.263520000000014</v>
      </c>
      <c r="N33" s="99">
        <f t="shared" si="8"/>
        <v>79.417369999999664</v>
      </c>
      <c r="O33" s="65">
        <f t="shared" si="9"/>
        <v>0.21757675657059611</v>
      </c>
      <c r="R33" s="13"/>
    </row>
    <row r="34" spans="1:18" x14ac:dyDescent="0.25">
      <c r="A34" s="6">
        <v>18</v>
      </c>
      <c r="B34" s="47">
        <f>Data!D26</f>
        <v>7195</v>
      </c>
      <c r="C34" s="47">
        <v>646</v>
      </c>
      <c r="D34" s="47">
        <v>641</v>
      </c>
      <c r="E34" s="15">
        <f t="shared" si="2"/>
        <v>1.34646</v>
      </c>
      <c r="F34" s="15">
        <f t="shared" si="3"/>
        <v>1.3464100000000001</v>
      </c>
      <c r="G34" s="162">
        <f t="shared" si="4"/>
        <v>1.346435</v>
      </c>
      <c r="H34" s="162">
        <f t="shared" si="5"/>
        <v>3.5355339059244978E-5</v>
      </c>
      <c r="J34" s="18"/>
      <c r="K34" s="15">
        <f t="shared" si="0"/>
        <v>7195</v>
      </c>
      <c r="L34" s="20">
        <f t="shared" si="6"/>
        <v>81.048179999999405</v>
      </c>
      <c r="M34" s="20">
        <f t="shared" si="7"/>
        <v>80.740480000000133</v>
      </c>
      <c r="N34" s="99">
        <f t="shared" si="8"/>
        <v>80.894329999999769</v>
      </c>
      <c r="O34" s="65">
        <f t="shared" si="9"/>
        <v>0.21757675657058606</v>
      </c>
      <c r="R34" s="13"/>
    </row>
    <row r="35" spans="1:18" x14ac:dyDescent="0.25">
      <c r="A35" s="6">
        <v>19</v>
      </c>
      <c r="B35" s="47">
        <f>Data!D27</f>
        <v>7198</v>
      </c>
      <c r="C35" s="47">
        <v>585</v>
      </c>
      <c r="D35" s="47">
        <v>590</v>
      </c>
      <c r="E35" s="15">
        <f t="shared" si="2"/>
        <v>1.34585</v>
      </c>
      <c r="F35" s="15">
        <f t="shared" si="3"/>
        <v>1.3459000000000001</v>
      </c>
      <c r="G35" s="162">
        <f t="shared" si="4"/>
        <v>1.3458749999999999</v>
      </c>
      <c r="H35" s="162">
        <f t="shared" si="5"/>
        <v>3.535533905940199E-5</v>
      </c>
      <c r="J35" s="18"/>
      <c r="K35" s="15">
        <f t="shared" si="0"/>
        <v>7198</v>
      </c>
      <c r="L35" s="20">
        <f t="shared" si="6"/>
        <v>77.294239999999419</v>
      </c>
      <c r="M35" s="20">
        <f t="shared" si="7"/>
        <v>77.601940000000056</v>
      </c>
      <c r="N35" s="99">
        <f t="shared" si="8"/>
        <v>77.448089999999738</v>
      </c>
      <c r="O35" s="65">
        <f t="shared" si="9"/>
        <v>0.21757675657155073</v>
      </c>
      <c r="R35" s="13"/>
    </row>
    <row r="36" spans="1:18" x14ac:dyDescent="0.25">
      <c r="A36" s="6">
        <v>20</v>
      </c>
      <c r="B36" s="47">
        <f>Data!D28</f>
        <v>7203</v>
      </c>
      <c r="C36" s="47">
        <v>617</v>
      </c>
      <c r="D36" s="47">
        <v>623</v>
      </c>
      <c r="E36" s="15">
        <f t="shared" si="2"/>
        <v>1.3461700000000001</v>
      </c>
      <c r="F36" s="15">
        <f t="shared" si="3"/>
        <v>1.34623</v>
      </c>
      <c r="G36" s="162">
        <f t="shared" si="4"/>
        <v>1.3462000000000001</v>
      </c>
      <c r="H36" s="162">
        <f t="shared" si="5"/>
        <v>4.2426406871156778E-5</v>
      </c>
      <c r="J36" s="18"/>
      <c r="K36" s="15">
        <f t="shared" si="0"/>
        <v>7203</v>
      </c>
      <c r="L36" s="20">
        <f t="shared" si="6"/>
        <v>79.263520000000014</v>
      </c>
      <c r="M36" s="20">
        <f t="shared" si="7"/>
        <v>79.632759999999706</v>
      </c>
      <c r="N36" s="99">
        <f t="shared" si="8"/>
        <v>79.448139999999853</v>
      </c>
      <c r="O36" s="65">
        <f t="shared" si="9"/>
        <v>0.26109210788510318</v>
      </c>
      <c r="R36" s="13"/>
    </row>
    <row r="37" spans="1:18" x14ac:dyDescent="0.25">
      <c r="A37" s="6">
        <v>21</v>
      </c>
      <c r="B37" s="47">
        <f>Data!D29</f>
        <v>7206</v>
      </c>
      <c r="C37" s="47">
        <v>634</v>
      </c>
      <c r="D37" s="47">
        <v>640</v>
      </c>
      <c r="E37" s="15">
        <f t="shared" si="2"/>
        <v>1.3463400000000001</v>
      </c>
      <c r="F37" s="15">
        <f t="shared" si="3"/>
        <v>1.3464</v>
      </c>
      <c r="G37" s="162">
        <f t="shared" si="4"/>
        <v>1.3463700000000001</v>
      </c>
      <c r="H37" s="162">
        <f t="shared" si="5"/>
        <v>4.2426406871156778E-5</v>
      </c>
      <c r="J37" s="18"/>
      <c r="K37" s="15">
        <f t="shared" si="0"/>
        <v>7206</v>
      </c>
      <c r="L37" s="20">
        <f t="shared" si="6"/>
        <v>80.309700000000035</v>
      </c>
      <c r="M37" s="20">
        <f t="shared" si="7"/>
        <v>80.678939999999727</v>
      </c>
      <c r="N37" s="99">
        <f t="shared" si="8"/>
        <v>80.494319999999874</v>
      </c>
      <c r="O37" s="65">
        <f t="shared" si="9"/>
        <v>0.26109210788510318</v>
      </c>
      <c r="R37" s="13"/>
    </row>
    <row r="38" spans="1:18" x14ac:dyDescent="0.25">
      <c r="A38" s="6">
        <v>22</v>
      </c>
      <c r="B38" s="47">
        <f>Data!D30</f>
        <v>7209</v>
      </c>
      <c r="C38" s="47">
        <v>580</v>
      </c>
      <c r="D38" s="47">
        <v>584</v>
      </c>
      <c r="E38" s="15">
        <f t="shared" si="2"/>
        <v>1.3458000000000001</v>
      </c>
      <c r="F38" s="15">
        <f t="shared" si="3"/>
        <v>1.3458400000000001</v>
      </c>
      <c r="G38" s="162">
        <f t="shared" si="4"/>
        <v>1.3458200000000002</v>
      </c>
      <c r="H38" s="162">
        <f t="shared" si="5"/>
        <v>2.8284271247490186E-5</v>
      </c>
      <c r="J38" s="18"/>
      <c r="K38" s="15">
        <f t="shared" si="0"/>
        <v>7209</v>
      </c>
      <c r="L38" s="20">
        <f t="shared" si="6"/>
        <v>76.986540000000133</v>
      </c>
      <c r="M38" s="20">
        <f t="shared" si="7"/>
        <v>77.232700000000378</v>
      </c>
      <c r="N38" s="99">
        <f t="shared" si="8"/>
        <v>77.109620000000263</v>
      </c>
      <c r="O38" s="65">
        <f t="shared" si="9"/>
        <v>0.17406140525705366</v>
      </c>
      <c r="R38" s="13"/>
    </row>
    <row r="39" spans="1:18" x14ac:dyDescent="0.25">
      <c r="A39" s="6">
        <v>23</v>
      </c>
      <c r="B39" s="47">
        <f>Data!D31</f>
        <v>7211</v>
      </c>
      <c r="C39" s="47">
        <v>627</v>
      </c>
      <c r="D39" s="47">
        <v>634</v>
      </c>
      <c r="E39" s="15">
        <f t="shared" si="2"/>
        <v>1.3462700000000001</v>
      </c>
      <c r="F39" s="15">
        <f t="shared" si="3"/>
        <v>1.3463400000000001</v>
      </c>
      <c r="G39" s="162">
        <f t="shared" si="4"/>
        <v>1.3463050000000001</v>
      </c>
      <c r="H39" s="162">
        <f t="shared" si="5"/>
        <v>4.9497474683068572E-5</v>
      </c>
      <c r="J39" s="18"/>
      <c r="K39" s="15">
        <f t="shared" si="0"/>
        <v>7211</v>
      </c>
      <c r="L39" s="20">
        <f t="shared" si="6"/>
        <v>79.878919999999951</v>
      </c>
      <c r="M39" s="20">
        <f t="shared" si="7"/>
        <v>80.309700000000035</v>
      </c>
      <c r="N39" s="99">
        <f t="shared" si="8"/>
        <v>80.094309999999993</v>
      </c>
      <c r="O39" s="65">
        <f t="shared" si="9"/>
        <v>0.30460745919960025</v>
      </c>
      <c r="R39" s="13"/>
    </row>
    <row r="40" spans="1:18" x14ac:dyDescent="0.25">
      <c r="A40" s="6">
        <v>24</v>
      </c>
      <c r="B40" s="47">
        <f>Data!D32</f>
        <v>7219</v>
      </c>
      <c r="C40" s="47">
        <v>610</v>
      </c>
      <c r="D40" s="47">
        <v>616</v>
      </c>
      <c r="E40" s="15">
        <f t="shared" si="2"/>
        <v>1.3461000000000001</v>
      </c>
      <c r="F40" s="15">
        <f t="shared" si="3"/>
        <v>1.34616</v>
      </c>
      <c r="G40" s="162">
        <f t="shared" si="4"/>
        <v>1.34613</v>
      </c>
      <c r="H40" s="162">
        <f t="shared" si="5"/>
        <v>4.2426406871156778E-5</v>
      </c>
      <c r="J40" s="18"/>
      <c r="K40" s="15">
        <f t="shared" si="0"/>
        <v>7219</v>
      </c>
      <c r="L40" s="20">
        <f t="shared" si="6"/>
        <v>78.83273999999993</v>
      </c>
      <c r="M40" s="20">
        <f t="shared" si="7"/>
        <v>79.201979999999608</v>
      </c>
      <c r="N40" s="99">
        <f t="shared" si="8"/>
        <v>79.017359999999769</v>
      </c>
      <c r="O40" s="65">
        <f t="shared" si="9"/>
        <v>0.26109210788509313</v>
      </c>
      <c r="R40" s="13"/>
    </row>
    <row r="41" spans="1:18" x14ac:dyDescent="0.25">
      <c r="A41" s="6">
        <v>25</v>
      </c>
      <c r="B41" s="47" t="e">
        <f>Data!#REF!</f>
        <v>#REF!</v>
      </c>
      <c r="C41" s="47"/>
      <c r="D41" s="47"/>
      <c r="E41" s="15">
        <f t="shared" si="2"/>
        <v>1.34</v>
      </c>
      <c r="F41" s="15">
        <f t="shared" si="3"/>
        <v>1.34</v>
      </c>
      <c r="G41" s="162">
        <f t="shared" si="4"/>
        <v>1.34</v>
      </c>
      <c r="H41" s="162">
        <f t="shared" si="5"/>
        <v>0</v>
      </c>
      <c r="J41" s="18"/>
      <c r="K41" s="15" t="e">
        <f t="shared" ref="K41:K88" si="10">B41</f>
        <v>#REF!</v>
      </c>
      <c r="L41" s="20">
        <f t="shared" si="6"/>
        <v>41.293339999999958</v>
      </c>
      <c r="M41" s="20">
        <f t="shared" si="7"/>
        <v>41.293339999999958</v>
      </c>
      <c r="N41" s="99">
        <f t="shared" si="8"/>
        <v>41.293339999999958</v>
      </c>
      <c r="O41" s="65">
        <f t="shared" si="9"/>
        <v>0</v>
      </c>
      <c r="P41" s="18"/>
      <c r="Q41" s="15"/>
    </row>
    <row r="42" spans="1:18" x14ac:dyDescent="0.25">
      <c r="A42" s="6">
        <v>26</v>
      </c>
      <c r="B42" s="47" t="e">
        <f>Data!#REF!</f>
        <v>#REF!</v>
      </c>
      <c r="C42" s="47"/>
      <c r="D42" s="47"/>
      <c r="E42" s="15">
        <f t="shared" si="2"/>
        <v>1.34</v>
      </c>
      <c r="F42" s="15">
        <f t="shared" si="3"/>
        <v>1.34</v>
      </c>
      <c r="G42" s="162">
        <f t="shared" si="4"/>
        <v>1.34</v>
      </c>
      <c r="H42" s="162">
        <f t="shared" si="5"/>
        <v>0</v>
      </c>
      <c r="J42" s="18"/>
      <c r="K42" s="15" t="e">
        <f t="shared" si="10"/>
        <v>#REF!</v>
      </c>
      <c r="L42" s="20">
        <f t="shared" si="6"/>
        <v>41.293339999999958</v>
      </c>
      <c r="M42" s="20">
        <f t="shared" si="7"/>
        <v>41.293339999999958</v>
      </c>
      <c r="N42" s="99">
        <f t="shared" si="8"/>
        <v>41.293339999999958</v>
      </c>
      <c r="O42" s="65">
        <f t="shared" si="9"/>
        <v>0</v>
      </c>
      <c r="P42" s="18"/>
      <c r="Q42" s="15"/>
    </row>
    <row r="43" spans="1:18" x14ac:dyDescent="0.25">
      <c r="A43" s="6">
        <v>27</v>
      </c>
      <c r="B43" s="47" t="e">
        <f>Data!#REF!</f>
        <v>#REF!</v>
      </c>
      <c r="C43" s="47"/>
      <c r="D43" s="47"/>
      <c r="E43" s="15">
        <f t="shared" si="2"/>
        <v>1.34</v>
      </c>
      <c r="F43" s="15">
        <f t="shared" si="3"/>
        <v>1.34</v>
      </c>
      <c r="G43" s="162">
        <f t="shared" si="4"/>
        <v>1.34</v>
      </c>
      <c r="H43" s="162">
        <f t="shared" si="5"/>
        <v>0</v>
      </c>
      <c r="J43" s="18"/>
      <c r="K43" s="15" t="e">
        <f t="shared" si="10"/>
        <v>#REF!</v>
      </c>
      <c r="L43" s="20">
        <f t="shared" si="6"/>
        <v>41.293339999999958</v>
      </c>
      <c r="M43" s="20">
        <f t="shared" si="7"/>
        <v>41.293339999999958</v>
      </c>
      <c r="N43" s="99">
        <f t="shared" si="8"/>
        <v>41.293339999999958</v>
      </c>
      <c r="O43" s="65">
        <f t="shared" si="9"/>
        <v>0</v>
      </c>
      <c r="P43" s="18"/>
      <c r="Q43" s="15"/>
    </row>
    <row r="44" spans="1:18" x14ac:dyDescent="0.25">
      <c r="A44" s="6">
        <v>28</v>
      </c>
      <c r="B44" s="47" t="e">
        <f>Data!#REF!</f>
        <v>#REF!</v>
      </c>
      <c r="C44" s="47"/>
      <c r="D44" s="47"/>
      <c r="E44" s="15">
        <f t="shared" si="2"/>
        <v>1.34</v>
      </c>
      <c r="F44" s="15">
        <f t="shared" si="3"/>
        <v>1.34</v>
      </c>
      <c r="G44" s="162">
        <f t="shared" si="4"/>
        <v>1.34</v>
      </c>
      <c r="H44" s="162">
        <f t="shared" si="5"/>
        <v>0</v>
      </c>
      <c r="J44" s="18"/>
      <c r="K44" s="15" t="e">
        <f t="shared" si="10"/>
        <v>#REF!</v>
      </c>
      <c r="L44" s="20">
        <f t="shared" si="6"/>
        <v>41.293339999999958</v>
      </c>
      <c r="M44" s="20">
        <f t="shared" si="7"/>
        <v>41.293339999999958</v>
      </c>
      <c r="N44" s="99">
        <f t="shared" si="8"/>
        <v>41.293339999999958</v>
      </c>
      <c r="O44" s="65">
        <f t="shared" si="9"/>
        <v>0</v>
      </c>
      <c r="P44" s="18"/>
      <c r="Q44" s="15"/>
    </row>
    <row r="45" spans="1:18" x14ac:dyDescent="0.25">
      <c r="A45" s="6">
        <v>29</v>
      </c>
      <c r="B45" s="47" t="e">
        <f>Data!#REF!</f>
        <v>#REF!</v>
      </c>
      <c r="C45" s="47"/>
      <c r="D45" s="47"/>
      <c r="E45" s="15">
        <f t="shared" si="2"/>
        <v>1.34</v>
      </c>
      <c r="F45" s="15">
        <f t="shared" si="3"/>
        <v>1.34</v>
      </c>
      <c r="G45" s="162">
        <f t="shared" si="4"/>
        <v>1.34</v>
      </c>
      <c r="H45" s="162">
        <f t="shared" si="5"/>
        <v>0</v>
      </c>
      <c r="J45" s="18"/>
      <c r="K45" s="15" t="e">
        <f t="shared" si="10"/>
        <v>#REF!</v>
      </c>
      <c r="L45" s="20">
        <f t="shared" si="6"/>
        <v>41.293339999999958</v>
      </c>
      <c r="M45" s="20">
        <f t="shared" si="7"/>
        <v>41.293339999999958</v>
      </c>
      <c r="N45" s="99">
        <f t="shared" si="8"/>
        <v>41.293339999999958</v>
      </c>
      <c r="O45" s="65">
        <f t="shared" si="9"/>
        <v>0</v>
      </c>
      <c r="P45" s="18"/>
      <c r="Q45" s="15"/>
    </row>
    <row r="46" spans="1:18" x14ac:dyDescent="0.25">
      <c r="A46" s="6">
        <v>30</v>
      </c>
      <c r="B46" s="47" t="e">
        <f>Data!#REF!</f>
        <v>#REF!</v>
      </c>
      <c r="C46" s="47"/>
      <c r="D46" s="47"/>
      <c r="E46" s="15">
        <f t="shared" si="2"/>
        <v>1.34</v>
      </c>
      <c r="F46" s="15">
        <f t="shared" si="3"/>
        <v>1.34</v>
      </c>
      <c r="G46" s="162">
        <f t="shared" si="4"/>
        <v>1.34</v>
      </c>
      <c r="H46" s="162">
        <f t="shared" si="5"/>
        <v>0</v>
      </c>
      <c r="J46" s="18"/>
      <c r="K46" s="15" t="e">
        <f t="shared" si="10"/>
        <v>#REF!</v>
      </c>
      <c r="L46" s="20">
        <f t="shared" si="6"/>
        <v>41.293339999999958</v>
      </c>
      <c r="M46" s="20">
        <f t="shared" si="7"/>
        <v>41.293339999999958</v>
      </c>
      <c r="N46" s="99">
        <f t="shared" si="8"/>
        <v>41.293339999999958</v>
      </c>
      <c r="O46" s="65">
        <f t="shared" si="9"/>
        <v>0</v>
      </c>
      <c r="P46" s="18"/>
      <c r="Q46" s="15"/>
    </row>
    <row r="47" spans="1:18" x14ac:dyDescent="0.25">
      <c r="A47" s="6">
        <v>31</v>
      </c>
      <c r="B47" s="47" t="e">
        <f>Data!#REF!</f>
        <v>#REF!</v>
      </c>
      <c r="C47" s="47"/>
      <c r="D47" s="47"/>
      <c r="E47" s="15">
        <f t="shared" si="2"/>
        <v>1.34</v>
      </c>
      <c r="F47" s="15">
        <f t="shared" si="3"/>
        <v>1.34</v>
      </c>
      <c r="G47" s="162">
        <f t="shared" si="4"/>
        <v>1.34</v>
      </c>
      <c r="H47" s="162">
        <f t="shared" si="5"/>
        <v>0</v>
      </c>
      <c r="J47" s="18"/>
      <c r="K47" s="15" t="e">
        <f t="shared" si="10"/>
        <v>#REF!</v>
      </c>
      <c r="L47" s="20">
        <f t="shared" si="6"/>
        <v>41.293339999999958</v>
      </c>
      <c r="M47" s="20">
        <f t="shared" si="7"/>
        <v>41.293339999999958</v>
      </c>
      <c r="N47" s="99">
        <f t="shared" si="8"/>
        <v>41.293339999999958</v>
      </c>
      <c r="O47" s="65">
        <f t="shared" si="9"/>
        <v>0</v>
      </c>
      <c r="P47" s="18"/>
      <c r="Q47" s="15"/>
    </row>
    <row r="48" spans="1:18" x14ac:dyDescent="0.25">
      <c r="A48" s="6">
        <v>32</v>
      </c>
      <c r="B48" s="47" t="e">
        <f>Data!#REF!</f>
        <v>#REF!</v>
      </c>
      <c r="C48" s="47"/>
      <c r="D48" s="47"/>
      <c r="E48" s="15">
        <f t="shared" si="2"/>
        <v>1.34</v>
      </c>
      <c r="F48" s="15">
        <f t="shared" si="3"/>
        <v>1.34</v>
      </c>
      <c r="G48" s="162">
        <f t="shared" si="4"/>
        <v>1.34</v>
      </c>
      <c r="H48" s="162">
        <f t="shared" si="5"/>
        <v>0</v>
      </c>
      <c r="J48" s="18"/>
      <c r="K48" s="15" t="e">
        <f t="shared" si="10"/>
        <v>#REF!</v>
      </c>
      <c r="L48" s="20">
        <f t="shared" si="6"/>
        <v>41.293339999999958</v>
      </c>
      <c r="M48" s="20">
        <f t="shared" si="7"/>
        <v>41.293339999999958</v>
      </c>
      <c r="N48" s="99">
        <f t="shared" si="8"/>
        <v>41.293339999999958</v>
      </c>
      <c r="O48" s="65">
        <f t="shared" si="9"/>
        <v>0</v>
      </c>
      <c r="P48" s="18"/>
      <c r="Q48" s="15"/>
    </row>
    <row r="49" spans="1:17" x14ac:dyDescent="0.25">
      <c r="A49" s="6">
        <v>33</v>
      </c>
      <c r="B49" s="47" t="e">
        <f>Data!#REF!</f>
        <v>#REF!</v>
      </c>
      <c r="C49" s="47"/>
      <c r="D49" s="47"/>
      <c r="E49" s="15">
        <f t="shared" si="2"/>
        <v>1.34</v>
      </c>
      <c r="F49" s="15">
        <f t="shared" si="3"/>
        <v>1.34</v>
      </c>
      <c r="G49" s="162">
        <f t="shared" si="4"/>
        <v>1.34</v>
      </c>
      <c r="H49" s="162">
        <f t="shared" si="5"/>
        <v>0</v>
      </c>
      <c r="J49" s="18"/>
      <c r="K49" s="15" t="e">
        <f t="shared" si="10"/>
        <v>#REF!</v>
      </c>
      <c r="L49" s="20">
        <f t="shared" si="6"/>
        <v>41.293339999999958</v>
      </c>
      <c r="M49" s="20">
        <f t="shared" si="7"/>
        <v>41.293339999999958</v>
      </c>
      <c r="N49" s="99">
        <f t="shared" si="8"/>
        <v>41.293339999999958</v>
      </c>
      <c r="O49" s="65">
        <f t="shared" si="9"/>
        <v>0</v>
      </c>
      <c r="P49" s="18"/>
      <c r="Q49" s="15"/>
    </row>
    <row r="50" spans="1:17" x14ac:dyDescent="0.25">
      <c r="A50" s="6">
        <v>34</v>
      </c>
      <c r="B50" s="47" t="e">
        <f>Data!#REF!</f>
        <v>#REF!</v>
      </c>
      <c r="C50" s="47"/>
      <c r="D50" s="47"/>
      <c r="E50" s="15">
        <f t="shared" si="2"/>
        <v>1.34</v>
      </c>
      <c r="F50" s="15">
        <f t="shared" si="3"/>
        <v>1.34</v>
      </c>
      <c r="G50" s="162">
        <f t="shared" si="4"/>
        <v>1.34</v>
      </c>
      <c r="H50" s="162">
        <f t="shared" si="5"/>
        <v>0</v>
      </c>
      <c r="J50" s="18"/>
      <c r="K50" s="15" t="e">
        <f t="shared" si="10"/>
        <v>#REF!</v>
      </c>
      <c r="L50" s="20">
        <f t="shared" si="6"/>
        <v>41.293339999999958</v>
      </c>
      <c r="M50" s="20">
        <f t="shared" si="7"/>
        <v>41.293339999999958</v>
      </c>
      <c r="N50" s="99">
        <f t="shared" si="8"/>
        <v>41.293339999999958</v>
      </c>
      <c r="O50" s="65">
        <f t="shared" si="9"/>
        <v>0</v>
      </c>
      <c r="P50" s="18"/>
      <c r="Q50" s="15"/>
    </row>
    <row r="51" spans="1:17" x14ac:dyDescent="0.25">
      <c r="A51" s="6">
        <v>35</v>
      </c>
      <c r="B51" s="47" t="e">
        <f>Data!#REF!</f>
        <v>#REF!</v>
      </c>
      <c r="C51" s="47"/>
      <c r="D51" s="47"/>
      <c r="E51" s="15">
        <f t="shared" si="2"/>
        <v>1.34</v>
      </c>
      <c r="F51" s="15">
        <f t="shared" si="3"/>
        <v>1.34</v>
      </c>
      <c r="G51" s="162">
        <f t="shared" si="4"/>
        <v>1.34</v>
      </c>
      <c r="H51" s="162">
        <f t="shared" si="5"/>
        <v>0</v>
      </c>
      <c r="J51" s="18"/>
      <c r="K51" s="15" t="e">
        <f t="shared" si="10"/>
        <v>#REF!</v>
      </c>
      <c r="L51" s="20">
        <f t="shared" si="6"/>
        <v>41.293339999999958</v>
      </c>
      <c r="M51" s="20">
        <f t="shared" si="7"/>
        <v>41.293339999999958</v>
      </c>
      <c r="N51" s="99">
        <f t="shared" si="8"/>
        <v>41.293339999999958</v>
      </c>
      <c r="O51" s="65">
        <f t="shared" si="9"/>
        <v>0</v>
      </c>
      <c r="P51" s="18"/>
      <c r="Q51" s="15"/>
    </row>
    <row r="52" spans="1:17" x14ac:dyDescent="0.25">
      <c r="A52" s="6">
        <v>36</v>
      </c>
      <c r="B52" s="47" t="e">
        <f>Data!#REF!</f>
        <v>#REF!</v>
      </c>
      <c r="C52" s="47"/>
      <c r="D52" s="47"/>
      <c r="E52" s="15">
        <f t="shared" si="2"/>
        <v>1.34</v>
      </c>
      <c r="F52" s="15">
        <f t="shared" si="3"/>
        <v>1.34</v>
      </c>
      <c r="G52" s="162">
        <f t="shared" si="4"/>
        <v>1.34</v>
      </c>
      <c r="H52" s="162">
        <f t="shared" si="5"/>
        <v>0</v>
      </c>
      <c r="J52" s="18"/>
      <c r="K52" s="15" t="e">
        <f t="shared" si="10"/>
        <v>#REF!</v>
      </c>
      <c r="L52" s="20">
        <f t="shared" si="6"/>
        <v>41.293339999999958</v>
      </c>
      <c r="M52" s="20">
        <f t="shared" si="7"/>
        <v>41.293339999999958</v>
      </c>
      <c r="N52" s="99">
        <f t="shared" si="8"/>
        <v>41.293339999999958</v>
      </c>
      <c r="O52" s="65">
        <f t="shared" si="9"/>
        <v>0</v>
      </c>
      <c r="P52" s="18"/>
      <c r="Q52" s="15"/>
    </row>
    <row r="53" spans="1:17" x14ac:dyDescent="0.25">
      <c r="A53" s="6">
        <v>37</v>
      </c>
      <c r="B53" s="47" t="e">
        <f>Data!#REF!</f>
        <v>#REF!</v>
      </c>
      <c r="C53" s="47"/>
      <c r="D53" s="47"/>
      <c r="E53" s="15">
        <f t="shared" si="2"/>
        <v>1.34</v>
      </c>
      <c r="F53" s="15">
        <f t="shared" si="3"/>
        <v>1.34</v>
      </c>
      <c r="G53" s="162">
        <f t="shared" si="4"/>
        <v>1.34</v>
      </c>
      <c r="H53" s="162">
        <f t="shared" si="5"/>
        <v>0</v>
      </c>
      <c r="J53" s="18"/>
      <c r="K53" s="15" t="e">
        <f t="shared" si="10"/>
        <v>#REF!</v>
      </c>
      <c r="L53" s="20">
        <f t="shared" si="6"/>
        <v>41.293339999999958</v>
      </c>
      <c r="M53" s="20">
        <f t="shared" si="7"/>
        <v>41.293339999999958</v>
      </c>
      <c r="N53" s="99">
        <f t="shared" si="8"/>
        <v>41.293339999999958</v>
      </c>
      <c r="O53" s="65">
        <f t="shared" si="9"/>
        <v>0</v>
      </c>
      <c r="P53" s="18"/>
      <c r="Q53" s="15"/>
    </row>
    <row r="54" spans="1:17" x14ac:dyDescent="0.25">
      <c r="A54" s="6">
        <v>38</v>
      </c>
      <c r="B54" s="47" t="e">
        <f>Data!#REF!</f>
        <v>#REF!</v>
      </c>
      <c r="C54" s="47"/>
      <c r="D54" s="47"/>
      <c r="E54" s="15">
        <f t="shared" si="2"/>
        <v>1.34</v>
      </c>
      <c r="F54" s="15">
        <f t="shared" si="3"/>
        <v>1.34</v>
      </c>
      <c r="G54" s="162">
        <f t="shared" si="4"/>
        <v>1.34</v>
      </c>
      <c r="H54" s="162">
        <f t="shared" si="5"/>
        <v>0</v>
      </c>
      <c r="J54" s="18"/>
      <c r="K54" s="15" t="e">
        <f t="shared" si="10"/>
        <v>#REF!</v>
      </c>
      <c r="L54" s="20">
        <f t="shared" si="6"/>
        <v>41.293339999999958</v>
      </c>
      <c r="M54" s="20">
        <f t="shared" si="7"/>
        <v>41.293339999999958</v>
      </c>
      <c r="N54" s="99">
        <f t="shared" si="8"/>
        <v>41.293339999999958</v>
      </c>
      <c r="O54" s="65">
        <f t="shared" si="9"/>
        <v>0</v>
      </c>
      <c r="P54" s="18"/>
      <c r="Q54" s="15"/>
    </row>
    <row r="55" spans="1:17" x14ac:dyDescent="0.25">
      <c r="A55" s="6">
        <v>39</v>
      </c>
      <c r="B55" s="47" t="e">
        <f>Data!#REF!</f>
        <v>#REF!</v>
      </c>
      <c r="C55" s="47"/>
      <c r="D55" s="47"/>
      <c r="E55" s="15">
        <f t="shared" si="2"/>
        <v>1.34</v>
      </c>
      <c r="F55" s="15">
        <f t="shared" si="3"/>
        <v>1.34</v>
      </c>
      <c r="G55" s="162">
        <f t="shared" si="4"/>
        <v>1.34</v>
      </c>
      <c r="H55" s="162">
        <f t="shared" si="5"/>
        <v>0</v>
      </c>
      <c r="J55" s="18"/>
      <c r="K55" s="15" t="e">
        <f t="shared" si="10"/>
        <v>#REF!</v>
      </c>
      <c r="L55" s="20">
        <f t="shared" si="6"/>
        <v>41.293339999999958</v>
      </c>
      <c r="M55" s="20">
        <f t="shared" si="7"/>
        <v>41.293339999999958</v>
      </c>
      <c r="N55" s="99">
        <f t="shared" si="8"/>
        <v>41.293339999999958</v>
      </c>
      <c r="O55" s="65">
        <f t="shared" si="9"/>
        <v>0</v>
      </c>
      <c r="P55" s="18"/>
    </row>
    <row r="56" spans="1:17" x14ac:dyDescent="0.25">
      <c r="A56" s="6">
        <v>40</v>
      </c>
      <c r="B56" s="47" t="e">
        <f>Data!#REF!</f>
        <v>#REF!</v>
      </c>
      <c r="C56" s="47"/>
      <c r="D56" s="47"/>
      <c r="E56" s="15">
        <f t="shared" si="2"/>
        <v>1.34</v>
      </c>
      <c r="F56" s="15">
        <f t="shared" si="3"/>
        <v>1.34</v>
      </c>
      <c r="G56" s="162">
        <f t="shared" si="4"/>
        <v>1.34</v>
      </c>
      <c r="H56" s="162">
        <f t="shared" si="5"/>
        <v>0</v>
      </c>
      <c r="J56" s="18"/>
      <c r="K56" s="15" t="e">
        <f t="shared" si="10"/>
        <v>#REF!</v>
      </c>
      <c r="L56" s="20">
        <f t="shared" si="6"/>
        <v>41.293339999999958</v>
      </c>
      <c r="M56" s="20">
        <f t="shared" si="7"/>
        <v>41.293339999999958</v>
      </c>
      <c r="N56" s="99">
        <f t="shared" si="8"/>
        <v>41.293339999999958</v>
      </c>
      <c r="O56" s="65">
        <f t="shared" si="9"/>
        <v>0</v>
      </c>
      <c r="P56" s="18"/>
    </row>
    <row r="57" spans="1:17" x14ac:dyDescent="0.25">
      <c r="A57" s="6">
        <v>41</v>
      </c>
      <c r="B57" s="47" t="e">
        <f>Data!#REF!</f>
        <v>#REF!</v>
      </c>
      <c r="C57" s="47"/>
      <c r="D57" s="47"/>
      <c r="E57" s="15">
        <f t="shared" si="2"/>
        <v>1.34</v>
      </c>
      <c r="F57" s="15">
        <f t="shared" si="3"/>
        <v>1.34</v>
      </c>
      <c r="G57" s="162">
        <f t="shared" si="4"/>
        <v>1.34</v>
      </c>
      <c r="H57" s="162">
        <f t="shared" si="5"/>
        <v>0</v>
      </c>
      <c r="J57" s="18"/>
      <c r="K57" s="15" t="e">
        <f t="shared" si="10"/>
        <v>#REF!</v>
      </c>
      <c r="L57" s="20">
        <f t="shared" si="6"/>
        <v>41.293339999999958</v>
      </c>
      <c r="M57" s="20">
        <f t="shared" si="7"/>
        <v>41.293339999999958</v>
      </c>
      <c r="N57" s="99">
        <f t="shared" si="8"/>
        <v>41.293339999999958</v>
      </c>
      <c r="O57" s="65">
        <f t="shared" si="9"/>
        <v>0</v>
      </c>
      <c r="P57" s="18"/>
    </row>
    <row r="58" spans="1:17" x14ac:dyDescent="0.25">
      <c r="A58" s="6">
        <v>42</v>
      </c>
      <c r="B58" s="47" t="e">
        <f>Data!#REF!</f>
        <v>#REF!</v>
      </c>
      <c r="C58" s="47"/>
      <c r="D58" s="47"/>
      <c r="E58" s="15">
        <f t="shared" si="2"/>
        <v>1.34</v>
      </c>
      <c r="F58" s="15">
        <f t="shared" si="3"/>
        <v>1.34</v>
      </c>
      <c r="G58" s="162">
        <f t="shared" si="4"/>
        <v>1.34</v>
      </c>
      <c r="H58" s="162">
        <f t="shared" si="5"/>
        <v>0</v>
      </c>
      <c r="J58" s="18"/>
      <c r="K58" s="15" t="e">
        <f t="shared" si="10"/>
        <v>#REF!</v>
      </c>
      <c r="L58" s="20">
        <f t="shared" si="6"/>
        <v>41.293339999999958</v>
      </c>
      <c r="M58" s="20">
        <f t="shared" si="7"/>
        <v>41.293339999999958</v>
      </c>
      <c r="N58" s="99">
        <f t="shared" si="8"/>
        <v>41.293339999999958</v>
      </c>
      <c r="O58" s="65">
        <f t="shared" si="9"/>
        <v>0</v>
      </c>
      <c r="P58" s="18"/>
    </row>
    <row r="59" spans="1:17" x14ac:dyDescent="0.25">
      <c r="A59" s="6">
        <v>43</v>
      </c>
      <c r="B59" s="47" t="e">
        <f>Data!#REF!</f>
        <v>#REF!</v>
      </c>
      <c r="C59" s="47"/>
      <c r="D59" s="47"/>
      <c r="E59" s="15">
        <f t="shared" si="2"/>
        <v>1.34</v>
      </c>
      <c r="F59" s="15">
        <f t="shared" si="3"/>
        <v>1.34</v>
      </c>
      <c r="G59" s="162">
        <f t="shared" si="4"/>
        <v>1.34</v>
      </c>
      <c r="H59" s="162">
        <f t="shared" si="5"/>
        <v>0</v>
      </c>
      <c r="J59" s="18"/>
      <c r="K59" s="15" t="e">
        <f t="shared" si="10"/>
        <v>#REF!</v>
      </c>
      <c r="L59" s="20">
        <f t="shared" si="6"/>
        <v>41.293339999999958</v>
      </c>
      <c r="M59" s="20">
        <f t="shared" si="7"/>
        <v>41.293339999999958</v>
      </c>
      <c r="N59" s="99">
        <f t="shared" si="8"/>
        <v>41.293339999999958</v>
      </c>
      <c r="O59" s="65">
        <f t="shared" si="9"/>
        <v>0</v>
      </c>
    </row>
    <row r="60" spans="1:17" x14ac:dyDescent="0.25">
      <c r="A60" s="6">
        <v>44</v>
      </c>
      <c r="B60" s="47" t="e">
        <f>Data!#REF!</f>
        <v>#REF!</v>
      </c>
      <c r="C60" s="47"/>
      <c r="D60" s="47"/>
      <c r="E60" s="15">
        <f t="shared" si="2"/>
        <v>1.34</v>
      </c>
      <c r="F60" s="15">
        <f t="shared" si="3"/>
        <v>1.34</v>
      </c>
      <c r="G60" s="162">
        <f t="shared" si="4"/>
        <v>1.34</v>
      </c>
      <c r="H60" s="162">
        <f t="shared" si="5"/>
        <v>0</v>
      </c>
      <c r="J60" s="18"/>
      <c r="K60" s="15" t="e">
        <f t="shared" si="10"/>
        <v>#REF!</v>
      </c>
      <c r="L60" s="20">
        <f t="shared" si="6"/>
        <v>41.293339999999958</v>
      </c>
      <c r="M60" s="20">
        <f t="shared" si="7"/>
        <v>41.293339999999958</v>
      </c>
      <c r="N60" s="99">
        <f t="shared" si="8"/>
        <v>41.293339999999958</v>
      </c>
      <c r="O60" s="65">
        <f t="shared" si="9"/>
        <v>0</v>
      </c>
    </row>
    <row r="61" spans="1:17" x14ac:dyDescent="0.25">
      <c r="A61" s="6">
        <v>45</v>
      </c>
      <c r="B61" s="47" t="e">
        <f>Data!#REF!</f>
        <v>#REF!</v>
      </c>
      <c r="C61" s="47"/>
      <c r="D61" s="47"/>
      <c r="E61" s="15">
        <f t="shared" si="2"/>
        <v>1.34</v>
      </c>
      <c r="F61" s="15">
        <f t="shared" si="3"/>
        <v>1.34</v>
      </c>
      <c r="G61" s="162">
        <f t="shared" si="4"/>
        <v>1.34</v>
      </c>
      <c r="H61" s="162">
        <f t="shared" si="5"/>
        <v>0</v>
      </c>
      <c r="J61" s="18"/>
      <c r="K61" s="15" t="e">
        <f t="shared" si="10"/>
        <v>#REF!</v>
      </c>
      <c r="L61" s="20">
        <f t="shared" si="6"/>
        <v>41.293339999999958</v>
      </c>
      <c r="M61" s="20">
        <f t="shared" si="7"/>
        <v>41.293339999999958</v>
      </c>
      <c r="N61" s="99">
        <f t="shared" si="8"/>
        <v>41.293339999999958</v>
      </c>
      <c r="O61" s="65">
        <f t="shared" si="9"/>
        <v>0</v>
      </c>
    </row>
    <row r="62" spans="1:17" x14ac:dyDescent="0.25">
      <c r="A62" s="6">
        <v>46</v>
      </c>
      <c r="B62" s="47" t="e">
        <f>Data!#REF!</f>
        <v>#REF!</v>
      </c>
      <c r="C62" s="47"/>
      <c r="D62" s="47"/>
      <c r="E62" s="15">
        <f t="shared" si="2"/>
        <v>1.34</v>
      </c>
      <c r="F62" s="15">
        <f t="shared" si="3"/>
        <v>1.34</v>
      </c>
      <c r="G62" s="162">
        <f t="shared" si="4"/>
        <v>1.34</v>
      </c>
      <c r="H62" s="162">
        <f t="shared" si="5"/>
        <v>0</v>
      </c>
      <c r="J62" s="18"/>
      <c r="K62" s="15" t="e">
        <f t="shared" si="10"/>
        <v>#REF!</v>
      </c>
      <c r="L62" s="20">
        <f t="shared" si="6"/>
        <v>41.293339999999958</v>
      </c>
      <c r="M62" s="20">
        <f t="shared" si="7"/>
        <v>41.293339999999958</v>
      </c>
      <c r="N62" s="99">
        <f t="shared" si="8"/>
        <v>41.293339999999958</v>
      </c>
      <c r="O62" s="65">
        <f t="shared" si="9"/>
        <v>0</v>
      </c>
    </row>
    <row r="63" spans="1:17" x14ac:dyDescent="0.25">
      <c r="A63" s="6">
        <v>47</v>
      </c>
      <c r="B63" s="47" t="e">
        <f>Data!#REF!</f>
        <v>#REF!</v>
      </c>
      <c r="C63" s="47"/>
      <c r="D63" s="47"/>
      <c r="E63" s="15">
        <f t="shared" si="2"/>
        <v>1.34</v>
      </c>
      <c r="F63" s="15">
        <f t="shared" si="3"/>
        <v>1.34</v>
      </c>
      <c r="G63" s="162">
        <f t="shared" si="4"/>
        <v>1.34</v>
      </c>
      <c r="H63" s="162">
        <f t="shared" si="5"/>
        <v>0</v>
      </c>
      <c r="J63" s="18"/>
      <c r="K63" s="15" t="e">
        <f t="shared" si="10"/>
        <v>#REF!</v>
      </c>
      <c r="L63" s="20">
        <f t="shared" si="6"/>
        <v>41.293339999999958</v>
      </c>
      <c r="M63" s="20">
        <f t="shared" si="7"/>
        <v>41.293339999999958</v>
      </c>
      <c r="N63" s="99">
        <f t="shared" si="8"/>
        <v>41.293339999999958</v>
      </c>
      <c r="O63" s="65">
        <f t="shared" si="9"/>
        <v>0</v>
      </c>
    </row>
    <row r="64" spans="1:17" x14ac:dyDescent="0.25">
      <c r="A64" s="6">
        <v>48</v>
      </c>
      <c r="B64" s="47" t="e">
        <f>Data!#REF!</f>
        <v>#REF!</v>
      </c>
      <c r="C64" s="47"/>
      <c r="D64" s="47"/>
      <c r="E64" s="15">
        <f t="shared" si="2"/>
        <v>1.34</v>
      </c>
      <c r="F64" s="15">
        <f t="shared" si="3"/>
        <v>1.34</v>
      </c>
      <c r="G64" s="162">
        <f t="shared" si="4"/>
        <v>1.34</v>
      </c>
      <c r="H64" s="162">
        <f t="shared" si="5"/>
        <v>0</v>
      </c>
      <c r="J64" s="18"/>
      <c r="K64" s="15" t="e">
        <f t="shared" si="10"/>
        <v>#REF!</v>
      </c>
      <c r="L64" s="20">
        <f t="shared" si="6"/>
        <v>41.293339999999958</v>
      </c>
      <c r="M64" s="20">
        <f t="shared" si="7"/>
        <v>41.293339999999958</v>
      </c>
      <c r="N64" s="99">
        <f t="shared" si="8"/>
        <v>41.293339999999958</v>
      </c>
      <c r="O64" s="65">
        <f t="shared" si="9"/>
        <v>0</v>
      </c>
    </row>
    <row r="65" spans="1:15" x14ac:dyDescent="0.25">
      <c r="A65" s="6">
        <v>49</v>
      </c>
      <c r="B65" s="47" t="e">
        <f>Data!#REF!</f>
        <v>#REF!</v>
      </c>
      <c r="C65" s="47"/>
      <c r="D65" s="47"/>
      <c r="E65" s="15"/>
      <c r="F65" s="15"/>
      <c r="G65" s="162"/>
      <c r="H65" s="162"/>
      <c r="J65" s="18"/>
      <c r="K65" s="15" t="e">
        <f t="shared" si="10"/>
        <v>#REF!</v>
      </c>
      <c r="L65" s="20">
        <f t="shared" si="6"/>
        <v>-8205.0666600000004</v>
      </c>
      <c r="M65" s="20">
        <f t="shared" si="7"/>
        <v>-8205.0666600000004</v>
      </c>
      <c r="N65" s="99">
        <f t="shared" si="8"/>
        <v>-8205.0666600000004</v>
      </c>
      <c r="O65" s="65">
        <f t="shared" si="9"/>
        <v>0</v>
      </c>
    </row>
    <row r="66" spans="1:15" x14ac:dyDescent="0.25">
      <c r="A66" s="6">
        <v>50</v>
      </c>
      <c r="B66" s="47" t="e">
        <f>Data!#REF!</f>
        <v>#REF!</v>
      </c>
      <c r="C66" s="47"/>
      <c r="D66" s="47"/>
      <c r="E66" s="15"/>
      <c r="F66" s="15"/>
      <c r="G66" s="162"/>
      <c r="H66" s="162"/>
      <c r="J66" s="18"/>
      <c r="K66" s="15" t="e">
        <f t="shared" si="10"/>
        <v>#REF!</v>
      </c>
      <c r="L66" s="20">
        <f t="shared" si="6"/>
        <v>-8205.0666600000004</v>
      </c>
      <c r="M66" s="20">
        <f t="shared" si="7"/>
        <v>-8205.0666600000004</v>
      </c>
      <c r="N66" s="99">
        <f t="shared" si="8"/>
        <v>-8205.0666600000004</v>
      </c>
      <c r="O66" s="65">
        <f t="shared" si="9"/>
        <v>0</v>
      </c>
    </row>
    <row r="67" spans="1:15" x14ac:dyDescent="0.25">
      <c r="A67" s="6">
        <v>51</v>
      </c>
      <c r="B67" s="47" t="e">
        <f>Data!#REF!</f>
        <v>#REF!</v>
      </c>
      <c r="C67" s="47"/>
      <c r="D67" s="47"/>
      <c r="E67" s="15"/>
      <c r="F67" s="15"/>
      <c r="G67" s="162"/>
      <c r="H67" s="162"/>
      <c r="J67" s="18"/>
      <c r="K67" s="15" t="e">
        <f t="shared" si="10"/>
        <v>#REF!</v>
      </c>
      <c r="L67" s="20">
        <f t="shared" si="6"/>
        <v>-8205.0666600000004</v>
      </c>
      <c r="M67" s="20">
        <f t="shared" si="7"/>
        <v>-8205.0666600000004</v>
      </c>
      <c r="N67" s="99">
        <f t="shared" si="8"/>
        <v>-8205.0666600000004</v>
      </c>
      <c r="O67" s="65">
        <f t="shared" si="9"/>
        <v>0</v>
      </c>
    </row>
    <row r="68" spans="1:15" x14ac:dyDescent="0.25">
      <c r="A68" s="6">
        <v>52</v>
      </c>
      <c r="B68" s="47" t="e">
        <f>Data!#REF!</f>
        <v>#REF!</v>
      </c>
      <c r="C68" s="47"/>
      <c r="D68" s="47"/>
      <c r="E68" s="15"/>
      <c r="F68" s="15"/>
      <c r="G68" s="162"/>
      <c r="H68" s="162"/>
      <c r="J68" s="18"/>
      <c r="K68" s="15" t="e">
        <f t="shared" si="10"/>
        <v>#REF!</v>
      </c>
      <c r="L68" s="20">
        <f t="shared" si="6"/>
        <v>-8205.0666600000004</v>
      </c>
      <c r="M68" s="20">
        <f t="shared" si="7"/>
        <v>-8205.0666600000004</v>
      </c>
      <c r="N68" s="99">
        <f t="shared" si="8"/>
        <v>-8205.0666600000004</v>
      </c>
      <c r="O68" s="65">
        <f t="shared" si="9"/>
        <v>0</v>
      </c>
    </row>
    <row r="69" spans="1:15" x14ac:dyDescent="0.25">
      <c r="A69" s="6">
        <v>53</v>
      </c>
      <c r="B69" s="47" t="e">
        <f>Data!#REF!</f>
        <v>#REF!</v>
      </c>
      <c r="C69" s="47"/>
      <c r="D69" s="47"/>
      <c r="E69" s="15"/>
      <c r="F69" s="15"/>
      <c r="G69" s="162"/>
      <c r="H69" s="162"/>
      <c r="J69" s="18"/>
      <c r="K69" s="15" t="e">
        <f t="shared" si="10"/>
        <v>#REF!</v>
      </c>
      <c r="L69" s="20">
        <f t="shared" si="6"/>
        <v>-8205.0666600000004</v>
      </c>
      <c r="M69" s="20">
        <f t="shared" si="7"/>
        <v>-8205.0666600000004</v>
      </c>
      <c r="N69" s="99">
        <f t="shared" si="8"/>
        <v>-8205.0666600000004</v>
      </c>
      <c r="O69" s="65">
        <f t="shared" si="9"/>
        <v>0</v>
      </c>
    </row>
    <row r="70" spans="1:15" x14ac:dyDescent="0.25">
      <c r="A70" s="6">
        <v>54</v>
      </c>
      <c r="B70" s="47" t="e">
        <f>Data!#REF!</f>
        <v>#REF!</v>
      </c>
      <c r="C70" s="47"/>
      <c r="D70" s="47"/>
      <c r="E70" s="15"/>
      <c r="F70" s="15"/>
      <c r="G70" s="162"/>
      <c r="H70" s="162"/>
      <c r="J70" s="18"/>
      <c r="K70" s="15" t="e">
        <f t="shared" si="10"/>
        <v>#REF!</v>
      </c>
      <c r="L70" s="20">
        <f t="shared" si="6"/>
        <v>-8205.0666600000004</v>
      </c>
      <c r="M70" s="20">
        <f t="shared" si="7"/>
        <v>-8205.0666600000004</v>
      </c>
      <c r="N70" s="99">
        <f t="shared" si="8"/>
        <v>-8205.0666600000004</v>
      </c>
      <c r="O70" s="65">
        <f t="shared" si="9"/>
        <v>0</v>
      </c>
    </row>
    <row r="71" spans="1:15" x14ac:dyDescent="0.25">
      <c r="A71" s="6">
        <v>55</v>
      </c>
      <c r="B71" s="47" t="e">
        <f>Data!#REF!</f>
        <v>#REF!</v>
      </c>
      <c r="C71" s="47"/>
      <c r="D71" s="47"/>
      <c r="E71" s="15"/>
      <c r="F71" s="15"/>
      <c r="G71" s="162"/>
      <c r="H71" s="162"/>
      <c r="J71" s="18"/>
      <c r="K71" s="15" t="e">
        <f t="shared" si="10"/>
        <v>#REF!</v>
      </c>
      <c r="L71" s="20">
        <f t="shared" si="6"/>
        <v>-8205.0666600000004</v>
      </c>
      <c r="M71" s="20">
        <f t="shared" si="7"/>
        <v>-8205.0666600000004</v>
      </c>
      <c r="N71" s="99">
        <f t="shared" si="8"/>
        <v>-8205.0666600000004</v>
      </c>
      <c r="O71" s="65">
        <f t="shared" si="9"/>
        <v>0</v>
      </c>
    </row>
    <row r="72" spans="1:15" x14ac:dyDescent="0.25">
      <c r="A72" s="6">
        <v>56</v>
      </c>
      <c r="B72" s="47" t="e">
        <f>Data!#REF!</f>
        <v>#REF!</v>
      </c>
      <c r="C72" s="47"/>
      <c r="D72" s="47"/>
      <c r="E72" s="15"/>
      <c r="F72" s="15"/>
      <c r="G72" s="162"/>
      <c r="H72" s="162"/>
      <c r="J72" s="18"/>
      <c r="K72" s="15" t="e">
        <f t="shared" si="10"/>
        <v>#REF!</v>
      </c>
      <c r="L72" s="20">
        <f t="shared" si="6"/>
        <v>-8205.0666600000004</v>
      </c>
      <c r="M72" s="20">
        <f t="shared" si="7"/>
        <v>-8205.0666600000004</v>
      </c>
      <c r="N72" s="99">
        <f t="shared" si="8"/>
        <v>-8205.0666600000004</v>
      </c>
      <c r="O72" s="65">
        <f t="shared" si="9"/>
        <v>0</v>
      </c>
    </row>
    <row r="73" spans="1:15" x14ac:dyDescent="0.25">
      <c r="A73" s="6">
        <v>57</v>
      </c>
      <c r="B73" s="47" t="e">
        <f>Data!#REF!</f>
        <v>#REF!</v>
      </c>
      <c r="C73" s="47"/>
      <c r="D73" s="47"/>
      <c r="E73" s="15"/>
      <c r="F73" s="15"/>
      <c r="G73" s="162"/>
      <c r="H73" s="162"/>
      <c r="J73" s="18"/>
      <c r="K73" s="15" t="e">
        <f t="shared" si="10"/>
        <v>#REF!</v>
      </c>
      <c r="L73" s="20">
        <f t="shared" si="6"/>
        <v>-8205.0666600000004</v>
      </c>
      <c r="M73" s="20">
        <f t="shared" si="7"/>
        <v>-8205.0666600000004</v>
      </c>
      <c r="N73" s="99">
        <f t="shared" si="8"/>
        <v>-8205.0666600000004</v>
      </c>
      <c r="O73" s="65">
        <f t="shared" si="9"/>
        <v>0</v>
      </c>
    </row>
    <row r="74" spans="1:15" x14ac:dyDescent="0.25">
      <c r="A74" s="6">
        <v>58</v>
      </c>
      <c r="B74" s="47" t="e">
        <f>Data!#REF!</f>
        <v>#REF!</v>
      </c>
      <c r="C74" s="47"/>
      <c r="D74" s="47"/>
      <c r="E74" s="15"/>
      <c r="F74" s="15"/>
      <c r="G74" s="162"/>
      <c r="H74" s="162"/>
      <c r="J74" s="18"/>
      <c r="K74" s="15" t="e">
        <f t="shared" si="10"/>
        <v>#REF!</v>
      </c>
      <c r="L74" s="20">
        <f t="shared" si="6"/>
        <v>-8205.0666600000004</v>
      </c>
      <c r="M74" s="20">
        <f t="shared" si="7"/>
        <v>-8205.0666600000004</v>
      </c>
      <c r="N74" s="99">
        <f t="shared" si="8"/>
        <v>-8205.0666600000004</v>
      </c>
      <c r="O74" s="65">
        <f t="shared" si="9"/>
        <v>0</v>
      </c>
    </row>
    <row r="75" spans="1:15" x14ac:dyDescent="0.25">
      <c r="A75" s="6">
        <v>59</v>
      </c>
      <c r="B75" s="47" t="e">
        <f>Data!#REF!</f>
        <v>#REF!</v>
      </c>
      <c r="C75" s="47"/>
      <c r="D75" s="47"/>
      <c r="E75" s="15"/>
      <c r="F75" s="15"/>
      <c r="G75" s="162"/>
      <c r="H75" s="162"/>
      <c r="J75" s="18"/>
      <c r="K75" s="15" t="e">
        <f t="shared" si="10"/>
        <v>#REF!</v>
      </c>
      <c r="L75" s="20">
        <f t="shared" si="6"/>
        <v>-8205.0666600000004</v>
      </c>
      <c r="M75" s="20">
        <f t="shared" si="7"/>
        <v>-8205.0666600000004</v>
      </c>
      <c r="N75" s="99">
        <f t="shared" si="8"/>
        <v>-8205.0666600000004</v>
      </c>
      <c r="O75" s="65">
        <f t="shared" si="9"/>
        <v>0</v>
      </c>
    </row>
    <row r="76" spans="1:15" x14ac:dyDescent="0.25">
      <c r="A76" s="6">
        <v>60</v>
      </c>
      <c r="B76" s="47" t="e">
        <f>Data!#REF!</f>
        <v>#REF!</v>
      </c>
      <c r="C76" s="47"/>
      <c r="D76" s="47"/>
      <c r="E76" s="15"/>
      <c r="F76" s="15"/>
      <c r="G76" s="162"/>
      <c r="H76" s="162"/>
      <c r="J76" s="18"/>
      <c r="K76" s="15" t="e">
        <f t="shared" si="10"/>
        <v>#REF!</v>
      </c>
      <c r="L76" s="20">
        <f t="shared" si="6"/>
        <v>-8205.0666600000004</v>
      </c>
      <c r="M76" s="20">
        <f t="shared" si="7"/>
        <v>-8205.0666600000004</v>
      </c>
      <c r="N76" s="99">
        <f t="shared" si="8"/>
        <v>-8205.0666600000004</v>
      </c>
      <c r="O76" s="65">
        <f t="shared" si="9"/>
        <v>0</v>
      </c>
    </row>
    <row r="77" spans="1:15" x14ac:dyDescent="0.25">
      <c r="A77" s="6">
        <v>61</v>
      </c>
      <c r="B77" s="47" t="e">
        <f>Data!#REF!</f>
        <v>#REF!</v>
      </c>
      <c r="C77" s="47"/>
      <c r="D77" s="47"/>
      <c r="E77" s="15"/>
      <c r="F77" s="15"/>
      <c r="G77" s="162"/>
      <c r="H77" s="162"/>
      <c r="J77" s="18"/>
      <c r="K77" s="15" t="e">
        <f t="shared" si="10"/>
        <v>#REF!</v>
      </c>
      <c r="L77" s="20">
        <f t="shared" si="6"/>
        <v>-8205.0666600000004</v>
      </c>
      <c r="M77" s="20">
        <f t="shared" si="7"/>
        <v>-8205.0666600000004</v>
      </c>
      <c r="N77" s="99">
        <f t="shared" si="8"/>
        <v>-8205.0666600000004</v>
      </c>
      <c r="O77" s="65">
        <f t="shared" si="9"/>
        <v>0</v>
      </c>
    </row>
    <row r="78" spans="1:15" x14ac:dyDescent="0.25">
      <c r="A78" s="6">
        <v>62</v>
      </c>
      <c r="B78" s="47" t="e">
        <f>Data!#REF!</f>
        <v>#REF!</v>
      </c>
      <c r="C78" s="47"/>
      <c r="D78" s="47"/>
      <c r="E78" s="15"/>
      <c r="F78" s="15"/>
      <c r="G78" s="162"/>
      <c r="H78" s="162"/>
      <c r="J78" s="18"/>
      <c r="K78" s="15" t="e">
        <f t="shared" si="10"/>
        <v>#REF!</v>
      </c>
      <c r="L78" s="20">
        <f t="shared" si="6"/>
        <v>-8205.0666600000004</v>
      </c>
      <c r="M78" s="20">
        <f t="shared" si="7"/>
        <v>-8205.0666600000004</v>
      </c>
      <c r="N78" s="99">
        <f t="shared" si="8"/>
        <v>-8205.0666600000004</v>
      </c>
      <c r="O78" s="65">
        <f t="shared" si="9"/>
        <v>0</v>
      </c>
    </row>
    <row r="79" spans="1:15" x14ac:dyDescent="0.25">
      <c r="A79" s="6">
        <v>63</v>
      </c>
      <c r="B79" s="47" t="e">
        <f>Data!#REF!</f>
        <v>#REF!</v>
      </c>
      <c r="C79" s="47"/>
      <c r="D79" s="47"/>
      <c r="E79" s="15"/>
      <c r="F79" s="15"/>
      <c r="G79" s="162"/>
      <c r="H79" s="162"/>
      <c r="J79" s="18"/>
      <c r="K79" s="15" t="e">
        <f t="shared" si="10"/>
        <v>#REF!</v>
      </c>
      <c r="L79" s="20">
        <f t="shared" si="6"/>
        <v>-8205.0666600000004</v>
      </c>
      <c r="M79" s="20">
        <f t="shared" si="7"/>
        <v>-8205.0666600000004</v>
      </c>
      <c r="N79" s="99">
        <f t="shared" si="8"/>
        <v>-8205.0666600000004</v>
      </c>
      <c r="O79" s="65">
        <f t="shared" si="9"/>
        <v>0</v>
      </c>
    </row>
    <row r="80" spans="1:15" x14ac:dyDescent="0.25">
      <c r="A80" s="6">
        <v>64</v>
      </c>
      <c r="B80" s="47" t="e">
        <f>Data!#REF!</f>
        <v>#REF!</v>
      </c>
      <c r="C80" s="47"/>
      <c r="D80" s="47"/>
      <c r="E80" s="15"/>
      <c r="F80" s="15"/>
      <c r="G80" s="162"/>
      <c r="H80" s="162"/>
      <c r="J80" s="18"/>
      <c r="K80" s="15" t="e">
        <f t="shared" si="10"/>
        <v>#REF!</v>
      </c>
      <c r="L80" s="20">
        <f t="shared" si="6"/>
        <v>-8205.0666600000004</v>
      </c>
      <c r="M80" s="20">
        <f t="shared" si="7"/>
        <v>-8205.0666600000004</v>
      </c>
      <c r="N80" s="99">
        <f t="shared" si="8"/>
        <v>-8205.0666600000004</v>
      </c>
      <c r="O80" s="65">
        <f t="shared" si="9"/>
        <v>0</v>
      </c>
    </row>
    <row r="81" spans="1:15" x14ac:dyDescent="0.25">
      <c r="A81" s="6">
        <v>65</v>
      </c>
      <c r="B81" s="47" t="e">
        <f>Data!#REF!</f>
        <v>#REF!</v>
      </c>
      <c r="C81" s="47"/>
      <c r="D81" s="47"/>
      <c r="E81" s="15"/>
      <c r="F81" s="15"/>
      <c r="G81" s="162"/>
      <c r="H81" s="162"/>
      <c r="J81" s="18"/>
      <c r="K81" s="15" t="e">
        <f t="shared" si="10"/>
        <v>#REF!</v>
      </c>
      <c r="L81" s="20">
        <f t="shared" si="6"/>
        <v>-8205.0666600000004</v>
      </c>
      <c r="M81" s="20">
        <f t="shared" si="7"/>
        <v>-8205.0666600000004</v>
      </c>
      <c r="N81" s="99">
        <f t="shared" si="8"/>
        <v>-8205.0666600000004</v>
      </c>
      <c r="O81" s="65">
        <f t="shared" si="9"/>
        <v>0</v>
      </c>
    </row>
    <row r="82" spans="1:15" x14ac:dyDescent="0.25">
      <c r="A82" s="6">
        <v>66</v>
      </c>
      <c r="B82" s="47" t="e">
        <f>Data!#REF!</f>
        <v>#REF!</v>
      </c>
      <c r="C82" s="47"/>
      <c r="D82" s="47"/>
      <c r="E82" s="15"/>
      <c r="F82" s="15"/>
      <c r="G82" s="162"/>
      <c r="H82" s="162"/>
      <c r="J82" s="18"/>
      <c r="K82" s="15" t="e">
        <f t="shared" si="10"/>
        <v>#REF!</v>
      </c>
      <c r="L82" s="20">
        <f t="shared" ref="L82:L112" si="11">(E82-1.33329)*6154</f>
        <v>-8205.0666600000004</v>
      </c>
      <c r="M82" s="20">
        <f t="shared" ref="M82:M112" si="12">(F82-1.33329)*6154</f>
        <v>-8205.0666600000004</v>
      </c>
      <c r="N82" s="99">
        <f t="shared" ref="N82:N112" si="13">AVERAGE(L82:M82)</f>
        <v>-8205.0666600000004</v>
      </c>
      <c r="O82" s="65">
        <f t="shared" ref="O82:O112" si="14">STDEV(L82:M82)</f>
        <v>0</v>
      </c>
    </row>
    <row r="83" spans="1:15" x14ac:dyDescent="0.25">
      <c r="A83" s="6">
        <v>67</v>
      </c>
      <c r="B83" s="47" t="e">
        <f>Data!#REF!</f>
        <v>#REF!</v>
      </c>
      <c r="C83" s="47"/>
      <c r="D83" s="47"/>
      <c r="E83" s="15"/>
      <c r="F83" s="15"/>
      <c r="G83" s="162"/>
      <c r="H83" s="162"/>
      <c r="J83" s="18"/>
      <c r="K83" s="15" t="e">
        <f t="shared" si="10"/>
        <v>#REF!</v>
      </c>
      <c r="L83" s="20">
        <f t="shared" si="11"/>
        <v>-8205.0666600000004</v>
      </c>
      <c r="M83" s="20">
        <f t="shared" si="12"/>
        <v>-8205.0666600000004</v>
      </c>
      <c r="N83" s="99">
        <f t="shared" si="13"/>
        <v>-8205.0666600000004</v>
      </c>
      <c r="O83" s="65">
        <f t="shared" si="14"/>
        <v>0</v>
      </c>
    </row>
    <row r="84" spans="1:15" x14ac:dyDescent="0.25">
      <c r="A84" s="6">
        <v>68</v>
      </c>
      <c r="B84" s="47" t="e">
        <f>Data!#REF!</f>
        <v>#REF!</v>
      </c>
      <c r="C84" s="47"/>
      <c r="D84" s="47"/>
      <c r="E84" s="15"/>
      <c r="F84" s="15"/>
      <c r="G84" s="162"/>
      <c r="H84" s="162"/>
      <c r="J84" s="18"/>
      <c r="K84" s="15" t="e">
        <f t="shared" si="10"/>
        <v>#REF!</v>
      </c>
      <c r="L84" s="20">
        <f t="shared" si="11"/>
        <v>-8205.0666600000004</v>
      </c>
      <c r="M84" s="20">
        <f t="shared" si="12"/>
        <v>-8205.0666600000004</v>
      </c>
      <c r="N84" s="99">
        <f t="shared" si="13"/>
        <v>-8205.0666600000004</v>
      </c>
      <c r="O84" s="65">
        <f t="shared" si="14"/>
        <v>0</v>
      </c>
    </row>
    <row r="85" spans="1:15" x14ac:dyDescent="0.25">
      <c r="A85" s="6">
        <v>69</v>
      </c>
      <c r="B85" s="47" t="e">
        <f>Data!#REF!</f>
        <v>#REF!</v>
      </c>
      <c r="C85" s="47"/>
      <c r="D85" s="47"/>
      <c r="E85" s="15"/>
      <c r="F85" s="15"/>
      <c r="G85" s="162"/>
      <c r="H85" s="162"/>
      <c r="J85" s="18"/>
      <c r="K85" s="15" t="e">
        <f t="shared" si="10"/>
        <v>#REF!</v>
      </c>
      <c r="L85" s="20">
        <f t="shared" si="11"/>
        <v>-8205.0666600000004</v>
      </c>
      <c r="M85" s="20">
        <f t="shared" si="12"/>
        <v>-8205.0666600000004</v>
      </c>
      <c r="N85" s="99">
        <f t="shared" si="13"/>
        <v>-8205.0666600000004</v>
      </c>
      <c r="O85" s="65">
        <f t="shared" si="14"/>
        <v>0</v>
      </c>
    </row>
    <row r="86" spans="1:15" x14ac:dyDescent="0.25">
      <c r="A86" s="6">
        <v>70</v>
      </c>
      <c r="B86" s="47" t="e">
        <f>Data!#REF!</f>
        <v>#REF!</v>
      </c>
      <c r="C86" s="47"/>
      <c r="D86" s="47"/>
      <c r="E86" s="15"/>
      <c r="F86" s="15"/>
      <c r="G86" s="162"/>
      <c r="H86" s="162"/>
      <c r="J86" s="18"/>
      <c r="K86" s="15" t="e">
        <f t="shared" si="10"/>
        <v>#REF!</v>
      </c>
      <c r="L86" s="20">
        <f t="shared" si="11"/>
        <v>-8205.0666600000004</v>
      </c>
      <c r="M86" s="20">
        <f t="shared" si="12"/>
        <v>-8205.0666600000004</v>
      </c>
      <c r="N86" s="99">
        <f t="shared" si="13"/>
        <v>-8205.0666600000004</v>
      </c>
      <c r="O86" s="65">
        <f t="shared" si="14"/>
        <v>0</v>
      </c>
    </row>
    <row r="87" spans="1:15" x14ac:dyDescent="0.25">
      <c r="A87" s="6">
        <v>71</v>
      </c>
      <c r="B87" s="47" t="e">
        <f>Data!#REF!</f>
        <v>#REF!</v>
      </c>
      <c r="C87" s="47"/>
      <c r="D87" s="47"/>
      <c r="E87" s="15"/>
      <c r="F87" s="15"/>
      <c r="G87" s="162"/>
      <c r="H87" s="162"/>
      <c r="J87" s="18"/>
      <c r="K87" s="15" t="e">
        <f t="shared" si="10"/>
        <v>#REF!</v>
      </c>
      <c r="L87" s="20">
        <f t="shared" si="11"/>
        <v>-8205.0666600000004</v>
      </c>
      <c r="M87" s="20">
        <f t="shared" si="12"/>
        <v>-8205.0666600000004</v>
      </c>
      <c r="N87" s="99">
        <f t="shared" si="13"/>
        <v>-8205.0666600000004</v>
      </c>
      <c r="O87" s="65">
        <f t="shared" si="14"/>
        <v>0</v>
      </c>
    </row>
    <row r="88" spans="1:15" x14ac:dyDescent="0.25">
      <c r="A88" s="6">
        <v>72</v>
      </c>
      <c r="B88" s="47" t="e">
        <f>Data!#REF!</f>
        <v>#REF!</v>
      </c>
      <c r="C88" s="47"/>
      <c r="D88" s="47"/>
      <c r="E88" s="15"/>
      <c r="F88" s="15"/>
      <c r="G88" s="162"/>
      <c r="H88" s="162"/>
      <c r="J88" s="18"/>
      <c r="K88" s="15" t="e">
        <f t="shared" si="10"/>
        <v>#REF!</v>
      </c>
      <c r="L88" s="20">
        <f t="shared" si="11"/>
        <v>-8205.0666600000004</v>
      </c>
      <c r="M88" s="20">
        <f t="shared" si="12"/>
        <v>-8205.0666600000004</v>
      </c>
      <c r="N88" s="99">
        <f t="shared" si="13"/>
        <v>-8205.0666600000004</v>
      </c>
      <c r="O88" s="65">
        <f t="shared" si="14"/>
        <v>0</v>
      </c>
    </row>
    <row r="89" spans="1:15" x14ac:dyDescent="0.25">
      <c r="A89" s="6">
        <v>73</v>
      </c>
      <c r="B89" s="47">
        <f>Data!D33</f>
        <v>0</v>
      </c>
      <c r="C89" s="47"/>
      <c r="D89" s="47"/>
      <c r="E89" s="15"/>
      <c r="F89" s="15"/>
      <c r="G89" s="162"/>
      <c r="H89" s="162"/>
      <c r="J89" s="18"/>
      <c r="K89" s="15">
        <f t="shared" ref="K89:K112" si="15">B89</f>
        <v>0</v>
      </c>
      <c r="L89" s="20">
        <f t="shared" si="11"/>
        <v>-8205.0666600000004</v>
      </c>
      <c r="M89" s="20">
        <f t="shared" si="12"/>
        <v>-8205.0666600000004</v>
      </c>
      <c r="N89" s="99">
        <f t="shared" si="13"/>
        <v>-8205.0666600000004</v>
      </c>
      <c r="O89" s="65">
        <f t="shared" si="14"/>
        <v>0</v>
      </c>
    </row>
    <row r="90" spans="1:15" x14ac:dyDescent="0.25">
      <c r="A90" s="6">
        <v>74</v>
      </c>
      <c r="B90" s="47">
        <f>Data!D34</f>
        <v>0</v>
      </c>
      <c r="C90" s="47"/>
      <c r="D90" s="47"/>
      <c r="E90" s="15"/>
      <c r="F90" s="15"/>
      <c r="G90" s="162"/>
      <c r="H90" s="162"/>
      <c r="J90" s="18"/>
      <c r="K90" s="15">
        <f t="shared" si="15"/>
        <v>0</v>
      </c>
      <c r="L90" s="20">
        <f t="shared" si="11"/>
        <v>-8205.0666600000004</v>
      </c>
      <c r="M90" s="20">
        <f t="shared" si="12"/>
        <v>-8205.0666600000004</v>
      </c>
      <c r="N90" s="99">
        <f t="shared" si="13"/>
        <v>-8205.0666600000004</v>
      </c>
      <c r="O90" s="65">
        <f t="shared" si="14"/>
        <v>0</v>
      </c>
    </row>
    <row r="91" spans="1:15" x14ac:dyDescent="0.25">
      <c r="A91" s="6">
        <v>75</v>
      </c>
      <c r="B91" s="47">
        <f>Data!D35</f>
        <v>0</v>
      </c>
      <c r="C91" s="47"/>
      <c r="D91" s="47"/>
      <c r="E91" s="15"/>
      <c r="F91" s="15"/>
      <c r="G91" s="162"/>
      <c r="H91" s="162"/>
      <c r="J91" s="18"/>
      <c r="K91" s="15">
        <f t="shared" si="15"/>
        <v>0</v>
      </c>
      <c r="L91" s="20">
        <f t="shared" si="11"/>
        <v>-8205.0666600000004</v>
      </c>
      <c r="M91" s="20">
        <f t="shared" si="12"/>
        <v>-8205.0666600000004</v>
      </c>
      <c r="N91" s="99">
        <f t="shared" si="13"/>
        <v>-8205.0666600000004</v>
      </c>
      <c r="O91" s="65">
        <f t="shared" si="14"/>
        <v>0</v>
      </c>
    </row>
    <row r="92" spans="1:15" x14ac:dyDescent="0.25">
      <c r="A92" s="6">
        <v>76</v>
      </c>
      <c r="B92" s="47">
        <f>Data!D36</f>
        <v>0</v>
      </c>
      <c r="C92" s="47"/>
      <c r="D92" s="47"/>
      <c r="E92" s="15"/>
      <c r="F92" s="15"/>
      <c r="G92" s="162"/>
      <c r="H92" s="162"/>
      <c r="J92" s="18"/>
      <c r="K92" s="15">
        <f t="shared" si="15"/>
        <v>0</v>
      </c>
      <c r="L92" s="20">
        <f t="shared" si="11"/>
        <v>-8205.0666600000004</v>
      </c>
      <c r="M92" s="20">
        <f t="shared" si="12"/>
        <v>-8205.0666600000004</v>
      </c>
      <c r="N92" s="99">
        <f t="shared" si="13"/>
        <v>-8205.0666600000004</v>
      </c>
      <c r="O92" s="65">
        <f t="shared" si="14"/>
        <v>0</v>
      </c>
    </row>
    <row r="93" spans="1:15" x14ac:dyDescent="0.25">
      <c r="A93" s="6">
        <v>77</v>
      </c>
      <c r="B93" s="47">
        <f>Data!D37</f>
        <v>0</v>
      </c>
      <c r="C93" s="47"/>
      <c r="D93" s="47"/>
      <c r="E93" s="15"/>
      <c r="F93" s="15"/>
      <c r="G93" s="162"/>
      <c r="H93" s="162"/>
      <c r="J93" s="18"/>
      <c r="K93" s="15">
        <f t="shared" si="15"/>
        <v>0</v>
      </c>
      <c r="L93" s="20">
        <f t="shared" si="11"/>
        <v>-8205.0666600000004</v>
      </c>
      <c r="M93" s="20">
        <f t="shared" si="12"/>
        <v>-8205.0666600000004</v>
      </c>
      <c r="N93" s="99">
        <f t="shared" si="13"/>
        <v>-8205.0666600000004</v>
      </c>
      <c r="O93" s="65">
        <f t="shared" si="14"/>
        <v>0</v>
      </c>
    </row>
    <row r="94" spans="1:15" x14ac:dyDescent="0.25">
      <c r="A94" s="6">
        <v>78</v>
      </c>
      <c r="B94" s="47" t="e">
        <f>Data!#REF!</f>
        <v>#REF!</v>
      </c>
      <c r="C94" s="47"/>
      <c r="D94" s="47"/>
      <c r="E94" s="15"/>
      <c r="F94" s="15"/>
      <c r="G94" s="162"/>
      <c r="H94" s="162"/>
      <c r="J94" s="18"/>
      <c r="K94" s="15" t="e">
        <f t="shared" si="15"/>
        <v>#REF!</v>
      </c>
      <c r="L94" s="20">
        <f t="shared" si="11"/>
        <v>-8205.0666600000004</v>
      </c>
      <c r="M94" s="20">
        <f t="shared" si="12"/>
        <v>-8205.0666600000004</v>
      </c>
      <c r="N94" s="99">
        <f t="shared" si="13"/>
        <v>-8205.0666600000004</v>
      </c>
      <c r="O94" s="65">
        <f t="shared" si="14"/>
        <v>0</v>
      </c>
    </row>
    <row r="95" spans="1:15" x14ac:dyDescent="0.25">
      <c r="A95" s="6">
        <v>79</v>
      </c>
      <c r="B95" s="47">
        <f>Data!D38</f>
        <v>0</v>
      </c>
      <c r="C95" s="47"/>
      <c r="D95" s="47"/>
      <c r="E95" s="15"/>
      <c r="F95" s="15"/>
      <c r="G95" s="162"/>
      <c r="H95" s="162"/>
      <c r="J95" s="18"/>
      <c r="K95" s="15">
        <f t="shared" si="15"/>
        <v>0</v>
      </c>
      <c r="L95" s="20">
        <f t="shared" si="11"/>
        <v>-8205.0666600000004</v>
      </c>
      <c r="M95" s="20">
        <f t="shared" si="12"/>
        <v>-8205.0666600000004</v>
      </c>
      <c r="N95" s="99">
        <f t="shared" si="13"/>
        <v>-8205.0666600000004</v>
      </c>
      <c r="O95" s="65">
        <f t="shared" si="14"/>
        <v>0</v>
      </c>
    </row>
    <row r="96" spans="1:15" x14ac:dyDescent="0.25">
      <c r="A96" s="6">
        <v>80</v>
      </c>
      <c r="B96" s="47" t="e">
        <f>Data!#REF!</f>
        <v>#REF!</v>
      </c>
      <c r="C96" s="47"/>
      <c r="D96" s="47"/>
      <c r="E96" s="15"/>
      <c r="F96" s="15"/>
      <c r="G96" s="162"/>
      <c r="H96" s="162"/>
      <c r="J96" s="18"/>
      <c r="K96" s="15" t="e">
        <f t="shared" si="15"/>
        <v>#REF!</v>
      </c>
      <c r="L96" s="20">
        <f t="shared" si="11"/>
        <v>-8205.0666600000004</v>
      </c>
      <c r="M96" s="20">
        <f t="shared" si="12"/>
        <v>-8205.0666600000004</v>
      </c>
      <c r="N96" s="99">
        <f t="shared" si="13"/>
        <v>-8205.0666600000004</v>
      </c>
      <c r="O96" s="65">
        <f t="shared" si="14"/>
        <v>0</v>
      </c>
    </row>
    <row r="97" spans="1:15" x14ac:dyDescent="0.25">
      <c r="A97" s="6">
        <v>81</v>
      </c>
      <c r="B97" s="47">
        <f>Data!D39</f>
        <v>0</v>
      </c>
      <c r="C97" s="162"/>
      <c r="D97" s="162"/>
      <c r="E97" s="15"/>
      <c r="F97" s="15"/>
      <c r="G97" s="162"/>
      <c r="H97" s="162"/>
      <c r="J97" s="18"/>
      <c r="K97" s="15">
        <f t="shared" si="15"/>
        <v>0</v>
      </c>
      <c r="L97" s="20">
        <f t="shared" si="11"/>
        <v>-8205.0666600000004</v>
      </c>
      <c r="M97" s="20">
        <f t="shared" si="12"/>
        <v>-8205.0666600000004</v>
      </c>
      <c r="N97" s="99">
        <f t="shared" si="13"/>
        <v>-8205.0666600000004</v>
      </c>
      <c r="O97" s="65">
        <f t="shared" si="14"/>
        <v>0</v>
      </c>
    </row>
    <row r="98" spans="1:15" x14ac:dyDescent="0.25">
      <c r="A98" s="6">
        <v>82</v>
      </c>
      <c r="B98" s="47" t="e">
        <f>Data!#REF!</f>
        <v>#REF!</v>
      </c>
      <c r="C98" s="162"/>
      <c r="D98" s="162"/>
      <c r="E98" s="15"/>
      <c r="F98" s="15"/>
      <c r="G98" s="162"/>
      <c r="H98" s="162"/>
      <c r="J98" s="18"/>
      <c r="K98" s="15" t="e">
        <f t="shared" si="15"/>
        <v>#REF!</v>
      </c>
      <c r="L98" s="20">
        <f t="shared" si="11"/>
        <v>-8205.0666600000004</v>
      </c>
      <c r="M98" s="20">
        <f t="shared" si="12"/>
        <v>-8205.0666600000004</v>
      </c>
      <c r="N98" s="99">
        <f t="shared" si="13"/>
        <v>-8205.0666600000004</v>
      </c>
      <c r="O98" s="65">
        <f t="shared" si="14"/>
        <v>0</v>
      </c>
    </row>
    <row r="99" spans="1:15" x14ac:dyDescent="0.25">
      <c r="A99" s="6">
        <v>83</v>
      </c>
      <c r="B99" s="47">
        <f>Data!D40</f>
        <v>0</v>
      </c>
      <c r="C99" s="162"/>
      <c r="D99" s="162"/>
      <c r="E99" s="15"/>
      <c r="F99" s="15"/>
      <c r="G99" s="162"/>
      <c r="H99" s="162"/>
      <c r="J99" s="18"/>
      <c r="K99" s="15">
        <f t="shared" si="15"/>
        <v>0</v>
      </c>
      <c r="L99" s="20">
        <f t="shared" si="11"/>
        <v>-8205.0666600000004</v>
      </c>
      <c r="M99" s="20">
        <f t="shared" si="12"/>
        <v>-8205.0666600000004</v>
      </c>
      <c r="N99" s="99">
        <f t="shared" si="13"/>
        <v>-8205.0666600000004</v>
      </c>
      <c r="O99" s="65">
        <f t="shared" si="14"/>
        <v>0</v>
      </c>
    </row>
    <row r="100" spans="1:15" x14ac:dyDescent="0.25">
      <c r="A100" s="6">
        <v>84</v>
      </c>
      <c r="B100" s="47" t="e">
        <f>Data!#REF!</f>
        <v>#REF!</v>
      </c>
      <c r="C100" s="162"/>
      <c r="D100" s="162"/>
      <c r="E100" s="15"/>
      <c r="F100" s="15"/>
      <c r="G100" s="162"/>
      <c r="H100" s="162"/>
      <c r="J100" s="18"/>
      <c r="K100" s="15" t="e">
        <f t="shared" si="15"/>
        <v>#REF!</v>
      </c>
      <c r="L100" s="20">
        <f t="shared" si="11"/>
        <v>-8205.0666600000004</v>
      </c>
      <c r="M100" s="20">
        <f t="shared" si="12"/>
        <v>-8205.0666600000004</v>
      </c>
      <c r="N100" s="99">
        <f t="shared" si="13"/>
        <v>-8205.0666600000004</v>
      </c>
      <c r="O100" s="65">
        <f t="shared" si="14"/>
        <v>0</v>
      </c>
    </row>
    <row r="101" spans="1:15" x14ac:dyDescent="0.25">
      <c r="A101" s="6">
        <v>85</v>
      </c>
      <c r="B101" s="47">
        <f>Data!D41</f>
        <v>0</v>
      </c>
      <c r="C101" s="162"/>
      <c r="D101" s="162"/>
      <c r="E101" s="15"/>
      <c r="F101" s="15"/>
      <c r="G101" s="162"/>
      <c r="H101" s="162"/>
      <c r="J101" s="18"/>
      <c r="K101" s="15">
        <f t="shared" si="15"/>
        <v>0</v>
      </c>
      <c r="L101" s="20">
        <f t="shared" si="11"/>
        <v>-8205.0666600000004</v>
      </c>
      <c r="M101" s="20">
        <f t="shared" si="12"/>
        <v>-8205.0666600000004</v>
      </c>
      <c r="N101" s="99">
        <f t="shared" si="13"/>
        <v>-8205.0666600000004</v>
      </c>
      <c r="O101" s="65">
        <f t="shared" si="14"/>
        <v>0</v>
      </c>
    </row>
    <row r="102" spans="1:15" x14ac:dyDescent="0.25">
      <c r="A102" s="6">
        <v>86</v>
      </c>
      <c r="B102" s="47" t="e">
        <f>Data!#REF!</f>
        <v>#REF!</v>
      </c>
      <c r="C102" s="162"/>
      <c r="D102" s="162"/>
      <c r="E102" s="15"/>
      <c r="F102" s="15"/>
      <c r="G102" s="162"/>
      <c r="H102" s="162"/>
      <c r="J102" s="18"/>
      <c r="K102" s="15" t="e">
        <f t="shared" si="15"/>
        <v>#REF!</v>
      </c>
      <c r="L102" s="20">
        <f t="shared" si="11"/>
        <v>-8205.0666600000004</v>
      </c>
      <c r="M102" s="20">
        <f t="shared" si="12"/>
        <v>-8205.0666600000004</v>
      </c>
      <c r="N102" s="99">
        <f t="shared" si="13"/>
        <v>-8205.0666600000004</v>
      </c>
      <c r="O102" s="65">
        <f t="shared" si="14"/>
        <v>0</v>
      </c>
    </row>
    <row r="103" spans="1:15" x14ac:dyDescent="0.25">
      <c r="A103" s="6">
        <v>87</v>
      </c>
      <c r="B103" s="47">
        <f>Data!D42</f>
        <v>0</v>
      </c>
      <c r="C103" s="162"/>
      <c r="D103" s="162"/>
      <c r="E103" s="15"/>
      <c r="F103" s="15"/>
      <c r="G103" s="162"/>
      <c r="H103" s="162"/>
      <c r="J103" s="18"/>
      <c r="K103" s="15">
        <f t="shared" si="15"/>
        <v>0</v>
      </c>
      <c r="L103" s="20">
        <f t="shared" si="11"/>
        <v>-8205.0666600000004</v>
      </c>
      <c r="M103" s="20">
        <f t="shared" si="12"/>
        <v>-8205.0666600000004</v>
      </c>
      <c r="N103" s="99">
        <f t="shared" si="13"/>
        <v>-8205.0666600000004</v>
      </c>
      <c r="O103" s="65">
        <f t="shared" si="14"/>
        <v>0</v>
      </c>
    </row>
    <row r="104" spans="1:15" x14ac:dyDescent="0.25">
      <c r="A104" s="6">
        <v>88</v>
      </c>
      <c r="B104" s="47" t="e">
        <f>Data!#REF!</f>
        <v>#REF!</v>
      </c>
      <c r="C104" s="162"/>
      <c r="D104" s="162"/>
      <c r="E104" s="15"/>
      <c r="F104" s="15"/>
      <c r="G104" s="162"/>
      <c r="H104" s="162"/>
      <c r="J104" s="18"/>
      <c r="K104" s="15" t="e">
        <f t="shared" si="15"/>
        <v>#REF!</v>
      </c>
      <c r="L104" s="20">
        <f t="shared" si="11"/>
        <v>-8205.0666600000004</v>
      </c>
      <c r="M104" s="20">
        <f t="shared" si="12"/>
        <v>-8205.0666600000004</v>
      </c>
      <c r="N104" s="99">
        <f t="shared" si="13"/>
        <v>-8205.0666600000004</v>
      </c>
      <c r="O104" s="65">
        <f t="shared" si="14"/>
        <v>0</v>
      </c>
    </row>
    <row r="105" spans="1:15" x14ac:dyDescent="0.25">
      <c r="A105" s="6">
        <v>89</v>
      </c>
      <c r="B105" s="47">
        <f>Data!D43</f>
        <v>0</v>
      </c>
      <c r="C105" s="162"/>
      <c r="D105" s="162"/>
      <c r="E105" s="15"/>
      <c r="F105" s="15"/>
      <c r="G105" s="162"/>
      <c r="H105" s="162"/>
      <c r="J105" s="18"/>
      <c r="K105" s="15">
        <f t="shared" si="15"/>
        <v>0</v>
      </c>
      <c r="L105" s="20">
        <f t="shared" si="11"/>
        <v>-8205.0666600000004</v>
      </c>
      <c r="M105" s="20">
        <f t="shared" si="12"/>
        <v>-8205.0666600000004</v>
      </c>
      <c r="N105" s="99">
        <f t="shared" si="13"/>
        <v>-8205.0666600000004</v>
      </c>
      <c r="O105" s="65">
        <f t="shared" si="14"/>
        <v>0</v>
      </c>
    </row>
    <row r="106" spans="1:15" x14ac:dyDescent="0.25">
      <c r="A106" s="6">
        <v>90</v>
      </c>
      <c r="B106" s="47" t="e">
        <f>Data!#REF!</f>
        <v>#REF!</v>
      </c>
      <c r="C106" s="162"/>
      <c r="D106" s="162"/>
      <c r="E106" s="15"/>
      <c r="F106" s="15"/>
      <c r="G106" s="162"/>
      <c r="H106" s="162"/>
      <c r="J106" s="18"/>
      <c r="K106" s="15" t="e">
        <f t="shared" si="15"/>
        <v>#REF!</v>
      </c>
      <c r="L106" s="20">
        <f t="shared" si="11"/>
        <v>-8205.0666600000004</v>
      </c>
      <c r="M106" s="20">
        <f t="shared" si="12"/>
        <v>-8205.0666600000004</v>
      </c>
      <c r="N106" s="99">
        <f t="shared" si="13"/>
        <v>-8205.0666600000004</v>
      </c>
      <c r="O106" s="65">
        <f t="shared" si="14"/>
        <v>0</v>
      </c>
    </row>
    <row r="107" spans="1:15" x14ac:dyDescent="0.25">
      <c r="A107" s="6">
        <v>91</v>
      </c>
      <c r="B107" s="47">
        <f>Data!D44</f>
        <v>0</v>
      </c>
      <c r="C107" s="162"/>
      <c r="D107" s="162"/>
      <c r="E107" s="15"/>
      <c r="F107" s="15"/>
      <c r="G107" s="162"/>
      <c r="H107" s="162"/>
      <c r="J107" s="18"/>
      <c r="K107" s="15">
        <f t="shared" si="15"/>
        <v>0</v>
      </c>
      <c r="L107" s="20">
        <f t="shared" si="11"/>
        <v>-8205.0666600000004</v>
      </c>
      <c r="M107" s="20">
        <f t="shared" si="12"/>
        <v>-8205.0666600000004</v>
      </c>
      <c r="N107" s="99">
        <f t="shared" si="13"/>
        <v>-8205.0666600000004</v>
      </c>
      <c r="O107" s="65">
        <f t="shared" si="14"/>
        <v>0</v>
      </c>
    </row>
    <row r="108" spans="1:15" x14ac:dyDescent="0.25">
      <c r="A108" s="6">
        <v>92</v>
      </c>
      <c r="B108" s="47" t="e">
        <f>Data!#REF!</f>
        <v>#REF!</v>
      </c>
      <c r="C108" s="162"/>
      <c r="D108" s="162"/>
      <c r="E108" s="15"/>
      <c r="F108" s="15"/>
      <c r="G108" s="162"/>
      <c r="H108" s="162"/>
      <c r="J108" s="18"/>
      <c r="K108" s="15" t="e">
        <f t="shared" si="15"/>
        <v>#REF!</v>
      </c>
      <c r="L108" s="20">
        <f t="shared" si="11"/>
        <v>-8205.0666600000004</v>
      </c>
      <c r="M108" s="20">
        <f t="shared" si="12"/>
        <v>-8205.0666600000004</v>
      </c>
      <c r="N108" s="99">
        <f t="shared" si="13"/>
        <v>-8205.0666600000004</v>
      </c>
      <c r="O108" s="65">
        <f t="shared" si="14"/>
        <v>0</v>
      </c>
    </row>
    <row r="109" spans="1:15" x14ac:dyDescent="0.25">
      <c r="A109" s="6">
        <v>93</v>
      </c>
      <c r="B109" s="47">
        <f>Data!D45</f>
        <v>0</v>
      </c>
      <c r="C109" s="162"/>
      <c r="D109" s="162"/>
      <c r="E109" s="15"/>
      <c r="F109" s="15"/>
      <c r="G109" s="162"/>
      <c r="H109" s="162"/>
      <c r="J109" s="18"/>
      <c r="K109" s="15">
        <f t="shared" si="15"/>
        <v>0</v>
      </c>
      <c r="L109" s="20">
        <f t="shared" si="11"/>
        <v>-8205.0666600000004</v>
      </c>
      <c r="M109" s="20">
        <f t="shared" si="12"/>
        <v>-8205.0666600000004</v>
      </c>
      <c r="N109" s="99">
        <f t="shared" si="13"/>
        <v>-8205.0666600000004</v>
      </c>
      <c r="O109" s="65">
        <f t="shared" si="14"/>
        <v>0</v>
      </c>
    </row>
    <row r="110" spans="1:15" x14ac:dyDescent="0.25">
      <c r="A110" s="6">
        <v>94</v>
      </c>
      <c r="B110" s="47" t="e">
        <f>Data!#REF!</f>
        <v>#REF!</v>
      </c>
      <c r="C110" s="162"/>
      <c r="D110" s="162"/>
      <c r="E110" s="15"/>
      <c r="F110" s="15"/>
      <c r="G110" s="162"/>
      <c r="H110" s="162"/>
      <c r="J110" s="18"/>
      <c r="K110" s="15" t="e">
        <f t="shared" si="15"/>
        <v>#REF!</v>
      </c>
      <c r="L110" s="20">
        <f t="shared" si="11"/>
        <v>-8205.0666600000004</v>
      </c>
      <c r="M110" s="20">
        <f t="shared" si="12"/>
        <v>-8205.0666600000004</v>
      </c>
      <c r="N110" s="99">
        <f t="shared" si="13"/>
        <v>-8205.0666600000004</v>
      </c>
      <c r="O110" s="65">
        <f t="shared" si="14"/>
        <v>0</v>
      </c>
    </row>
    <row r="111" spans="1:15" x14ac:dyDescent="0.25">
      <c r="A111" s="6">
        <v>95</v>
      </c>
      <c r="B111" s="47">
        <f>Data!D46</f>
        <v>0</v>
      </c>
      <c r="C111" s="162"/>
      <c r="D111" s="162"/>
      <c r="E111" s="15"/>
      <c r="F111" s="15"/>
      <c r="G111" s="162"/>
      <c r="H111" s="162"/>
      <c r="J111" s="18"/>
      <c r="K111" s="15">
        <f t="shared" si="15"/>
        <v>0</v>
      </c>
      <c r="L111" s="20">
        <f t="shared" si="11"/>
        <v>-8205.0666600000004</v>
      </c>
      <c r="M111" s="20">
        <f t="shared" si="12"/>
        <v>-8205.0666600000004</v>
      </c>
      <c r="N111" s="99">
        <f t="shared" si="13"/>
        <v>-8205.0666600000004</v>
      </c>
      <c r="O111" s="65">
        <f t="shared" si="14"/>
        <v>0</v>
      </c>
    </row>
    <row r="112" spans="1:15" x14ac:dyDescent="0.25">
      <c r="A112" s="6">
        <v>96</v>
      </c>
      <c r="B112" s="47" t="e">
        <f>Data!#REF!</f>
        <v>#REF!</v>
      </c>
      <c r="C112" s="162"/>
      <c r="D112" s="162"/>
      <c r="E112" s="15"/>
      <c r="F112" s="15"/>
      <c r="G112" s="162"/>
      <c r="H112" s="162"/>
      <c r="J112" s="18"/>
      <c r="K112" s="15" t="e">
        <f t="shared" si="15"/>
        <v>#REF!</v>
      </c>
      <c r="L112" s="20">
        <f t="shared" si="11"/>
        <v>-8205.0666600000004</v>
      </c>
      <c r="M112" s="20">
        <f t="shared" si="12"/>
        <v>-8205.0666600000004</v>
      </c>
      <c r="N112" s="99">
        <f t="shared" si="13"/>
        <v>-8205.0666600000004</v>
      </c>
      <c r="O112" s="65">
        <f t="shared" si="14"/>
        <v>0</v>
      </c>
    </row>
  </sheetData>
  <mergeCells count="4">
    <mergeCell ref="G15:H15"/>
    <mergeCell ref="N15:O15"/>
    <mergeCell ref="K15:M15"/>
    <mergeCell ref="E16:F16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zoomScaleNormal="100" workbookViewId="0">
      <selection activeCell="B5" sqref="B5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1" customFormat="1" x14ac:dyDescent="0.25">
      <c r="K2" s="5" t="s">
        <v>122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170"/>
      <c r="C4" s="6"/>
      <c r="K4" s="2" t="s">
        <v>123</v>
      </c>
    </row>
    <row r="5" spans="1:15" x14ac:dyDescent="0.25">
      <c r="A5" s="2" t="s">
        <v>5</v>
      </c>
      <c r="B5" s="171" t="s">
        <v>160</v>
      </c>
      <c r="C5" s="176" t="s">
        <v>149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2"/>
    </row>
    <row r="10" spans="1:15" x14ac:dyDescent="0.25">
      <c r="A10" s="2" t="s">
        <v>23</v>
      </c>
      <c r="B10" s="33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5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ht="15.75" thickBot="1" x14ac:dyDescent="0.3">
      <c r="B12" s="18"/>
      <c r="C12" s="36"/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</row>
    <row r="13" spans="1:15" ht="15.75" thickBot="1" x14ac:dyDescent="0.3">
      <c r="B13" s="18"/>
      <c r="C13" s="39"/>
      <c r="D13" s="205" t="s">
        <v>24</v>
      </c>
      <c r="E13" s="198"/>
      <c r="F13" s="198"/>
      <c r="G13" s="198" t="s">
        <v>20</v>
      </c>
      <c r="H13" s="198"/>
      <c r="I13" s="198"/>
      <c r="J13" s="198" t="s">
        <v>20</v>
      </c>
      <c r="K13" s="198"/>
      <c r="L13" s="198"/>
      <c r="M13" s="199" t="s">
        <v>20</v>
      </c>
      <c r="N13" s="200"/>
      <c r="O13" s="201"/>
    </row>
    <row r="14" spans="1:15" x14ac:dyDescent="0.25">
      <c r="B14" s="18"/>
      <c r="C14" s="40" t="s">
        <v>12</v>
      </c>
      <c r="D14" s="41">
        <v>0</v>
      </c>
      <c r="E14" s="42">
        <v>0</v>
      </c>
      <c r="F14" s="43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4">
        <v>9</v>
      </c>
      <c r="K14" s="17">
        <f t="shared" ref="K14:K21" si="2">J14</f>
        <v>9</v>
      </c>
      <c r="L14" s="45">
        <f t="shared" ref="L14:L21" si="3">J14</f>
        <v>9</v>
      </c>
      <c r="M14" s="17">
        <v>17</v>
      </c>
      <c r="N14" s="17">
        <f t="shared" ref="N14:N21" si="4">M14</f>
        <v>17</v>
      </c>
      <c r="O14" s="46">
        <f t="shared" ref="O14:O21" si="5">M14</f>
        <v>17</v>
      </c>
    </row>
    <row r="15" spans="1:15" x14ac:dyDescent="0.25">
      <c r="B15" s="18"/>
      <c r="C15" s="50" t="s">
        <v>13</v>
      </c>
      <c r="D15" s="51">
        <v>100</v>
      </c>
      <c r="E15" s="52">
        <v>100</v>
      </c>
      <c r="F15" s="53">
        <v>100</v>
      </c>
      <c r="G15" s="30">
        <v>2</v>
      </c>
      <c r="H15" s="30">
        <f t="shared" si="0"/>
        <v>2</v>
      </c>
      <c r="I15" s="30">
        <f t="shared" si="1"/>
        <v>2</v>
      </c>
      <c r="J15" s="54">
        <v>10</v>
      </c>
      <c r="K15" s="30">
        <f t="shared" si="2"/>
        <v>10</v>
      </c>
      <c r="L15" s="55">
        <f t="shared" si="3"/>
        <v>10</v>
      </c>
      <c r="M15" s="30">
        <v>18</v>
      </c>
      <c r="N15" s="30">
        <f t="shared" si="4"/>
        <v>18</v>
      </c>
      <c r="O15" s="56">
        <f t="shared" si="5"/>
        <v>18</v>
      </c>
    </row>
    <row r="16" spans="1:15" x14ac:dyDescent="0.25">
      <c r="B16" s="18"/>
      <c r="C16" s="57" t="s">
        <v>14</v>
      </c>
      <c r="D16" s="58">
        <v>200</v>
      </c>
      <c r="E16" s="47">
        <v>200</v>
      </c>
      <c r="F16" s="48">
        <v>200</v>
      </c>
      <c r="G16" s="15">
        <v>3</v>
      </c>
      <c r="H16" s="15">
        <f t="shared" si="0"/>
        <v>3</v>
      </c>
      <c r="I16" s="15">
        <f t="shared" si="1"/>
        <v>3</v>
      </c>
      <c r="J16" s="24">
        <v>11</v>
      </c>
      <c r="K16" s="15">
        <f t="shared" si="2"/>
        <v>11</v>
      </c>
      <c r="L16" s="59">
        <f t="shared" si="3"/>
        <v>11</v>
      </c>
      <c r="M16" s="15">
        <v>19</v>
      </c>
      <c r="N16" s="15">
        <f t="shared" si="4"/>
        <v>19</v>
      </c>
      <c r="O16" s="60">
        <f t="shared" si="5"/>
        <v>19</v>
      </c>
    </row>
    <row r="17" spans="1:30" x14ac:dyDescent="0.25">
      <c r="B17" s="18"/>
      <c r="C17" s="50" t="s">
        <v>15</v>
      </c>
      <c r="D17" s="51">
        <v>300</v>
      </c>
      <c r="E17" s="52">
        <v>300</v>
      </c>
      <c r="F17" s="53">
        <v>300</v>
      </c>
      <c r="G17" s="30">
        <v>4</v>
      </c>
      <c r="H17" s="30">
        <f t="shared" si="0"/>
        <v>4</v>
      </c>
      <c r="I17" s="30">
        <f t="shared" si="1"/>
        <v>4</v>
      </c>
      <c r="J17" s="54">
        <v>12</v>
      </c>
      <c r="K17" s="30">
        <f t="shared" si="2"/>
        <v>12</v>
      </c>
      <c r="L17" s="55">
        <f t="shared" si="3"/>
        <v>12</v>
      </c>
      <c r="M17" s="30">
        <v>20</v>
      </c>
      <c r="N17" s="30">
        <f t="shared" si="4"/>
        <v>20</v>
      </c>
      <c r="O17" s="56">
        <f t="shared" si="5"/>
        <v>20</v>
      </c>
    </row>
    <row r="18" spans="1:30" x14ac:dyDescent="0.25">
      <c r="B18" s="18"/>
      <c r="C18" s="57" t="s">
        <v>16</v>
      </c>
      <c r="D18" s="58">
        <v>400</v>
      </c>
      <c r="E18" s="47">
        <v>400</v>
      </c>
      <c r="F18" s="48">
        <v>400</v>
      </c>
      <c r="G18" s="15">
        <v>5</v>
      </c>
      <c r="H18" s="15">
        <f t="shared" si="0"/>
        <v>5</v>
      </c>
      <c r="I18" s="15">
        <f t="shared" si="1"/>
        <v>5</v>
      </c>
      <c r="J18" s="24">
        <v>13</v>
      </c>
      <c r="K18" s="15">
        <f t="shared" si="2"/>
        <v>13</v>
      </c>
      <c r="L18" s="59">
        <f t="shared" si="3"/>
        <v>13</v>
      </c>
      <c r="M18" s="15">
        <v>21</v>
      </c>
      <c r="N18" s="15">
        <f t="shared" si="4"/>
        <v>21</v>
      </c>
      <c r="O18" s="60">
        <f t="shared" si="5"/>
        <v>21</v>
      </c>
    </row>
    <row r="19" spans="1:30" x14ac:dyDescent="0.25">
      <c r="B19" s="18"/>
      <c r="C19" s="50" t="s">
        <v>17</v>
      </c>
      <c r="D19" s="61"/>
      <c r="E19" s="62"/>
      <c r="F19" s="63"/>
      <c r="G19" s="30">
        <v>6</v>
      </c>
      <c r="H19" s="30">
        <f t="shared" si="0"/>
        <v>6</v>
      </c>
      <c r="I19" s="30">
        <f t="shared" si="1"/>
        <v>6</v>
      </c>
      <c r="J19" s="54">
        <v>14</v>
      </c>
      <c r="K19" s="30">
        <f t="shared" si="2"/>
        <v>14</v>
      </c>
      <c r="L19" s="55">
        <f t="shared" si="3"/>
        <v>14</v>
      </c>
      <c r="M19" s="30">
        <v>22</v>
      </c>
      <c r="N19" s="30">
        <f t="shared" si="4"/>
        <v>22</v>
      </c>
      <c r="O19" s="56">
        <f t="shared" si="5"/>
        <v>22</v>
      </c>
    </row>
    <row r="20" spans="1:30" x14ac:dyDescent="0.25">
      <c r="B20" s="18"/>
      <c r="C20" s="57" t="s">
        <v>18</v>
      </c>
      <c r="D20" s="64"/>
      <c r="E20" s="65"/>
      <c r="F20" s="66"/>
      <c r="G20" s="15">
        <v>7</v>
      </c>
      <c r="H20" s="15">
        <f t="shared" si="0"/>
        <v>7</v>
      </c>
      <c r="I20" s="15">
        <f t="shared" si="1"/>
        <v>7</v>
      </c>
      <c r="J20" s="24">
        <v>15</v>
      </c>
      <c r="K20" s="15">
        <f t="shared" si="2"/>
        <v>15</v>
      </c>
      <c r="L20" s="59">
        <f t="shared" si="3"/>
        <v>15</v>
      </c>
      <c r="M20" s="15">
        <v>23</v>
      </c>
      <c r="N20" s="15">
        <f t="shared" si="4"/>
        <v>23</v>
      </c>
      <c r="O20" s="60">
        <f t="shared" si="5"/>
        <v>23</v>
      </c>
    </row>
    <row r="21" spans="1:30" ht="15.75" thickBot="1" x14ac:dyDescent="0.3">
      <c r="B21" s="18"/>
      <c r="C21" s="67" t="s">
        <v>19</v>
      </c>
      <c r="D21" s="68"/>
      <c r="E21" s="69"/>
      <c r="F21" s="70"/>
      <c r="G21" s="19">
        <v>8</v>
      </c>
      <c r="H21" s="19">
        <f t="shared" si="0"/>
        <v>8</v>
      </c>
      <c r="I21" s="19">
        <f t="shared" si="1"/>
        <v>8</v>
      </c>
      <c r="J21" s="71">
        <v>16</v>
      </c>
      <c r="K21" s="19">
        <f t="shared" si="2"/>
        <v>16</v>
      </c>
      <c r="L21" s="72">
        <f t="shared" si="3"/>
        <v>16</v>
      </c>
      <c r="M21" s="19">
        <v>24</v>
      </c>
      <c r="N21" s="19">
        <f t="shared" si="4"/>
        <v>24</v>
      </c>
      <c r="O21" s="73">
        <f t="shared" si="5"/>
        <v>24</v>
      </c>
    </row>
    <row r="22" spans="1:30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30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30" x14ac:dyDescent="0.25">
      <c r="A24" s="2" t="s">
        <v>25</v>
      </c>
      <c r="B24" s="38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30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30" ht="15.75" thickBot="1" x14ac:dyDescent="0.3"/>
    <row r="27" spans="1:30" ht="15.75" thickBot="1" x14ac:dyDescent="0.3">
      <c r="B27" s="18"/>
      <c r="C27" s="18"/>
      <c r="D27" s="202" t="s">
        <v>9</v>
      </c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4"/>
      <c r="R27" s="3" t="s">
        <v>158</v>
      </c>
      <c r="S27" s="3">
        <v>1</v>
      </c>
      <c r="T27" s="3">
        <v>2</v>
      </c>
      <c r="U27" s="3">
        <v>3</v>
      </c>
      <c r="V27" s="3">
        <v>4</v>
      </c>
      <c r="W27" s="3">
        <v>5</v>
      </c>
      <c r="X27" s="3">
        <v>6</v>
      </c>
      <c r="Y27" s="3">
        <v>7</v>
      </c>
      <c r="Z27" s="3">
        <v>8</v>
      </c>
      <c r="AA27" s="3">
        <v>9</v>
      </c>
      <c r="AB27" s="3">
        <v>10</v>
      </c>
      <c r="AC27" s="3">
        <v>11</v>
      </c>
      <c r="AD27" s="3">
        <v>12</v>
      </c>
    </row>
    <row r="28" spans="1:30" ht="15.75" thickBot="1" x14ac:dyDescent="0.3">
      <c r="B28" s="74"/>
      <c r="C28" s="18" t="s">
        <v>158</v>
      </c>
      <c r="D28" s="75">
        <v>1</v>
      </c>
      <c r="E28" s="14">
        <v>2</v>
      </c>
      <c r="F28" s="14">
        <v>3</v>
      </c>
      <c r="G28" s="76">
        <v>4</v>
      </c>
      <c r="H28" s="14">
        <v>5</v>
      </c>
      <c r="I28" s="77">
        <v>6</v>
      </c>
      <c r="J28" s="14">
        <v>7</v>
      </c>
      <c r="K28" s="14">
        <v>8</v>
      </c>
      <c r="L28" s="14">
        <v>9</v>
      </c>
      <c r="M28" s="76">
        <v>10</v>
      </c>
      <c r="N28" s="14">
        <v>11</v>
      </c>
      <c r="O28" s="78">
        <v>12</v>
      </c>
      <c r="R28" s="3">
        <v>20.6</v>
      </c>
      <c r="S28" s="3">
        <v>55781.264999999999</v>
      </c>
      <c r="T28" s="3">
        <v>50642.764999999999</v>
      </c>
      <c r="U28" s="3">
        <v>51360.167999999998</v>
      </c>
      <c r="V28" s="3">
        <v>59159.906000000003</v>
      </c>
      <c r="W28" s="3">
        <v>51616.105000000003</v>
      </c>
      <c r="X28" s="3">
        <v>54252.163999999997</v>
      </c>
      <c r="Y28" s="3">
        <v>58217.355000000003</v>
      </c>
      <c r="Z28" s="3">
        <v>54680.402000000002</v>
      </c>
      <c r="AA28" s="3">
        <v>53366.593000000001</v>
      </c>
      <c r="AB28" s="3">
        <v>57999.945</v>
      </c>
      <c r="AC28" s="3">
        <v>53193.648000000001</v>
      </c>
      <c r="AD28" s="3">
        <v>56609.718000000001</v>
      </c>
    </row>
    <row r="29" spans="1:30" x14ac:dyDescent="0.25">
      <c r="B29" s="18"/>
      <c r="C29" s="18">
        <v>20.6</v>
      </c>
      <c r="D29" s="3">
        <v>55781.264999999999</v>
      </c>
      <c r="E29" s="3">
        <v>50642.764999999999</v>
      </c>
      <c r="F29" s="3">
        <v>51360.167999999998</v>
      </c>
      <c r="G29" s="3">
        <v>59159.906000000003</v>
      </c>
      <c r="H29" s="3">
        <v>51616.105000000003</v>
      </c>
      <c r="I29" s="3">
        <v>54252.163999999997</v>
      </c>
      <c r="J29" s="3">
        <v>58217.355000000003</v>
      </c>
      <c r="K29" s="3">
        <v>54680.402000000002</v>
      </c>
      <c r="L29" s="3">
        <v>53366.593000000001</v>
      </c>
      <c r="M29" s="3">
        <v>57999.945</v>
      </c>
      <c r="N29" s="3">
        <v>53193.648000000001</v>
      </c>
      <c r="O29" s="3">
        <v>56609.718000000001</v>
      </c>
      <c r="S29" s="3">
        <v>61395.57</v>
      </c>
      <c r="T29" s="3">
        <v>55833.707000000002</v>
      </c>
      <c r="U29" s="3">
        <v>57083.061999999998</v>
      </c>
      <c r="V29" s="3">
        <v>56830.332000000002</v>
      </c>
      <c r="W29" s="3">
        <v>52075.707000000002</v>
      </c>
      <c r="X29" s="3">
        <v>53849.828000000001</v>
      </c>
      <c r="Y29" s="3">
        <v>65011.362999999998</v>
      </c>
      <c r="Z29" s="3">
        <v>60342.065999999999</v>
      </c>
      <c r="AA29" s="3">
        <v>59019.686999999998</v>
      </c>
      <c r="AB29" s="3">
        <v>58556.362999999998</v>
      </c>
      <c r="AC29" s="3">
        <v>56071.171000000002</v>
      </c>
      <c r="AD29" s="3">
        <v>58039.932999999997</v>
      </c>
    </row>
    <row r="30" spans="1:30" x14ac:dyDescent="0.25">
      <c r="B30" s="18"/>
      <c r="C30" s="18"/>
      <c r="D30" s="3">
        <v>61395.57</v>
      </c>
      <c r="E30" s="3">
        <v>55833.707000000002</v>
      </c>
      <c r="F30" s="3">
        <v>57083.061999999998</v>
      </c>
      <c r="G30" s="3">
        <v>56830.332000000002</v>
      </c>
      <c r="H30" s="3">
        <v>52075.707000000002</v>
      </c>
      <c r="I30" s="3">
        <v>53849.828000000001</v>
      </c>
      <c r="J30" s="3">
        <v>65011.362999999998</v>
      </c>
      <c r="K30" s="3">
        <v>60342.065999999999</v>
      </c>
      <c r="L30" s="3">
        <v>59019.686999999998</v>
      </c>
      <c r="M30" s="3">
        <v>58556.362999999998</v>
      </c>
      <c r="N30" s="3">
        <v>56071.171000000002</v>
      </c>
      <c r="O30" s="3">
        <v>58039.932999999997</v>
      </c>
      <c r="S30" s="3">
        <v>71704.781000000003</v>
      </c>
      <c r="T30" s="3">
        <v>61935.035000000003</v>
      </c>
      <c r="U30" s="3">
        <v>64679.875</v>
      </c>
      <c r="V30" s="3">
        <v>58718.296000000002</v>
      </c>
      <c r="W30" s="3">
        <v>53870.472000000002</v>
      </c>
      <c r="X30" s="3">
        <v>56101.163999999997</v>
      </c>
      <c r="Y30" s="3">
        <v>60984.764999999999</v>
      </c>
      <c r="Z30" s="3">
        <v>54371.690999999999</v>
      </c>
      <c r="AA30" s="3">
        <v>53179.307999999997</v>
      </c>
      <c r="AB30" s="3">
        <v>58141.252999999997</v>
      </c>
      <c r="AC30" s="3">
        <v>55043.303999999996</v>
      </c>
      <c r="AD30" s="3">
        <v>57291.707000000002</v>
      </c>
    </row>
    <row r="31" spans="1:30" x14ac:dyDescent="0.25">
      <c r="B31" s="18"/>
      <c r="C31" s="18"/>
      <c r="D31" s="3">
        <v>71704.781000000003</v>
      </c>
      <c r="E31" s="3">
        <v>61935.035000000003</v>
      </c>
      <c r="F31" s="3">
        <v>64679.875</v>
      </c>
      <c r="G31" s="3">
        <v>58718.296000000002</v>
      </c>
      <c r="H31" s="3">
        <v>53870.472000000002</v>
      </c>
      <c r="I31" s="3">
        <v>56101.163999999997</v>
      </c>
      <c r="J31" s="3">
        <v>60984.764999999999</v>
      </c>
      <c r="K31" s="3">
        <v>54371.690999999999</v>
      </c>
      <c r="L31" s="3">
        <v>53179.307999999997</v>
      </c>
      <c r="M31" s="3">
        <v>58141.252999999997</v>
      </c>
      <c r="N31" s="3">
        <v>55043.303999999996</v>
      </c>
      <c r="O31" s="3">
        <v>57291.707000000002</v>
      </c>
      <c r="S31" s="3">
        <v>77985.100999999995</v>
      </c>
      <c r="T31" s="3">
        <v>70564.75</v>
      </c>
      <c r="U31" s="3">
        <v>72996.116999999998</v>
      </c>
      <c r="V31" s="3">
        <v>59933.502999999997</v>
      </c>
      <c r="W31" s="3">
        <v>52700.648000000001</v>
      </c>
      <c r="X31" s="3">
        <v>55115.252999999997</v>
      </c>
      <c r="Y31" s="3">
        <v>61285.968000000001</v>
      </c>
      <c r="Z31" s="3">
        <v>57830.777000000002</v>
      </c>
      <c r="AA31" s="3">
        <v>57658.453000000001</v>
      </c>
      <c r="AB31" s="3">
        <v>70247.64</v>
      </c>
      <c r="AC31" s="3">
        <v>66120.445000000007</v>
      </c>
      <c r="AD31" s="3">
        <v>67619.475999999995</v>
      </c>
    </row>
    <row r="32" spans="1:30" x14ac:dyDescent="0.25">
      <c r="B32" s="18"/>
      <c r="C32" s="18"/>
      <c r="D32" s="3">
        <v>77985.100999999995</v>
      </c>
      <c r="E32" s="3">
        <v>70564.75</v>
      </c>
      <c r="F32" s="3">
        <v>72996.116999999998</v>
      </c>
      <c r="G32" s="3">
        <v>59933.502999999997</v>
      </c>
      <c r="H32" s="3">
        <v>52700.648000000001</v>
      </c>
      <c r="I32" s="3">
        <v>55115.252999999997</v>
      </c>
      <c r="J32" s="3">
        <v>61285.968000000001</v>
      </c>
      <c r="K32" s="3">
        <v>57830.777000000002</v>
      </c>
      <c r="L32" s="3">
        <v>57658.453000000001</v>
      </c>
      <c r="M32" s="3">
        <v>70247.64</v>
      </c>
      <c r="N32" s="3">
        <v>66120.445000000007</v>
      </c>
      <c r="O32" s="3">
        <v>67619.475999999995</v>
      </c>
      <c r="S32" s="3">
        <v>91889.217999999993</v>
      </c>
      <c r="T32" s="3">
        <v>77386.187000000005</v>
      </c>
      <c r="U32" s="3">
        <v>78945.031000000003</v>
      </c>
      <c r="V32" s="3">
        <v>60757.182999999997</v>
      </c>
      <c r="W32" s="3">
        <v>52239.792999999998</v>
      </c>
      <c r="X32" s="3">
        <v>53188.828000000001</v>
      </c>
      <c r="Y32" s="3">
        <v>60735.760999999999</v>
      </c>
      <c r="Z32" s="3">
        <v>53755.171000000002</v>
      </c>
      <c r="AA32" s="3">
        <v>54855.39</v>
      </c>
      <c r="AB32" s="3">
        <v>55936.042999999998</v>
      </c>
      <c r="AC32" s="3">
        <v>53530.597000000002</v>
      </c>
      <c r="AD32" s="3">
        <v>56353.785000000003</v>
      </c>
    </row>
    <row r="33" spans="1:30" x14ac:dyDescent="0.25">
      <c r="B33" s="18"/>
      <c r="C33" s="18"/>
      <c r="D33" s="3">
        <v>91889.217999999993</v>
      </c>
      <c r="E33" s="3">
        <v>77386.187000000005</v>
      </c>
      <c r="F33" s="3">
        <v>78945.031000000003</v>
      </c>
      <c r="G33" s="3">
        <v>60757.182999999997</v>
      </c>
      <c r="H33" s="3">
        <v>52239.792999999998</v>
      </c>
      <c r="I33" s="3">
        <v>53188.828000000001</v>
      </c>
      <c r="J33" s="3">
        <v>60735.760999999999</v>
      </c>
      <c r="K33" s="3">
        <v>53755.171000000002</v>
      </c>
      <c r="L33" s="3">
        <v>54855.39</v>
      </c>
      <c r="M33" s="3">
        <v>55936.042999999998</v>
      </c>
      <c r="N33" s="3">
        <v>53530.597000000002</v>
      </c>
      <c r="O33" s="3">
        <v>56353.785000000003</v>
      </c>
      <c r="S33" s="3">
        <v>59254.678999999996</v>
      </c>
      <c r="T33" s="3">
        <v>51289.39</v>
      </c>
      <c r="U33" s="3">
        <v>50824.23</v>
      </c>
      <c r="V33" s="3">
        <v>67576.327999999994</v>
      </c>
      <c r="W33" s="3">
        <v>59290.385999999999</v>
      </c>
      <c r="X33" s="3">
        <v>61114.538999999997</v>
      </c>
      <c r="Y33" s="3">
        <v>106284.414</v>
      </c>
      <c r="Z33" s="3">
        <v>94124.406000000003</v>
      </c>
      <c r="AA33" s="3">
        <v>91926.616999999998</v>
      </c>
      <c r="AB33" s="3">
        <v>54644.760999999999</v>
      </c>
      <c r="AC33" s="3">
        <v>51772.913999999997</v>
      </c>
      <c r="AD33" s="3">
        <v>54425.324000000001</v>
      </c>
    </row>
    <row r="34" spans="1:30" x14ac:dyDescent="0.25">
      <c r="A34" s="2"/>
      <c r="B34" s="18"/>
      <c r="C34" s="18"/>
      <c r="D34" s="3">
        <v>59254.678999999996</v>
      </c>
      <c r="E34" s="3">
        <v>51289.39</v>
      </c>
      <c r="F34" s="3">
        <v>50824.23</v>
      </c>
      <c r="G34" s="3">
        <v>67576.327999999994</v>
      </c>
      <c r="H34" s="3">
        <v>59290.385999999999</v>
      </c>
      <c r="I34" s="3">
        <v>61114.538999999997</v>
      </c>
      <c r="J34" s="3">
        <v>106284.414</v>
      </c>
      <c r="K34" s="3">
        <v>94124.406000000003</v>
      </c>
      <c r="L34" s="3">
        <v>91926.616999999998</v>
      </c>
      <c r="M34" s="3">
        <v>54644.760999999999</v>
      </c>
      <c r="N34" s="3">
        <v>51772.913999999997</v>
      </c>
      <c r="O34" s="3">
        <v>54425.324000000001</v>
      </c>
      <c r="S34" s="3">
        <v>58863.32</v>
      </c>
      <c r="T34" s="3">
        <v>49837.616999999998</v>
      </c>
      <c r="U34" s="3">
        <v>52325.777000000002</v>
      </c>
      <c r="V34" s="3">
        <v>57344.785000000003</v>
      </c>
      <c r="W34" s="3">
        <v>52085.182999999997</v>
      </c>
      <c r="X34" s="3">
        <v>53791.241999999998</v>
      </c>
      <c r="Y34" s="3">
        <v>91866.585000000006</v>
      </c>
      <c r="Z34" s="3">
        <v>78968.827999999994</v>
      </c>
      <c r="AA34" s="3">
        <v>79909.210000000006</v>
      </c>
      <c r="AB34" s="3">
        <v>53889.038999999997</v>
      </c>
      <c r="AC34" s="3">
        <v>52601.847000000002</v>
      </c>
      <c r="AD34" s="3">
        <v>53318.968000000001</v>
      </c>
    </row>
    <row r="35" spans="1:30" x14ac:dyDescent="0.25">
      <c r="A35" s="80"/>
      <c r="B35" s="18"/>
      <c r="C35" s="18"/>
      <c r="D35" s="3">
        <v>58863.32</v>
      </c>
      <c r="E35" s="3">
        <v>49837.616999999998</v>
      </c>
      <c r="F35" s="3">
        <v>52325.777000000002</v>
      </c>
      <c r="G35" s="3">
        <v>57344.785000000003</v>
      </c>
      <c r="H35" s="3">
        <v>52085.182999999997</v>
      </c>
      <c r="I35" s="3">
        <v>53791.241999999998</v>
      </c>
      <c r="J35" s="3">
        <v>91866.585000000006</v>
      </c>
      <c r="K35" s="3">
        <v>78968.827999999994</v>
      </c>
      <c r="L35" s="3">
        <v>79909.210000000006</v>
      </c>
      <c r="M35" s="3">
        <v>53889.038999999997</v>
      </c>
      <c r="N35" s="3">
        <v>52601.847000000002</v>
      </c>
      <c r="O35" s="3">
        <v>53318.968000000001</v>
      </c>
      <c r="S35" s="3">
        <v>57233.616999999998</v>
      </c>
      <c r="T35" s="3">
        <v>51160.053999999996</v>
      </c>
      <c r="U35" s="3">
        <v>52199.019</v>
      </c>
      <c r="V35" s="3">
        <v>55858.510999999999</v>
      </c>
      <c r="W35" s="3">
        <v>52155.487999999998</v>
      </c>
      <c r="X35" s="3">
        <v>53330.502999999997</v>
      </c>
      <c r="Y35" s="3">
        <v>72869.906000000003</v>
      </c>
      <c r="Z35" s="3">
        <v>63905.523000000001</v>
      </c>
      <c r="AA35" s="3">
        <v>65701.116999999998</v>
      </c>
      <c r="AB35" s="3">
        <v>56831.097000000002</v>
      </c>
      <c r="AC35" s="3">
        <v>54272.385999999999</v>
      </c>
      <c r="AD35" s="3">
        <v>56835.928999999996</v>
      </c>
    </row>
    <row r="36" spans="1:30" x14ac:dyDescent="0.25">
      <c r="A36" s="80"/>
      <c r="B36" s="18"/>
      <c r="C36" s="18"/>
      <c r="D36" s="3">
        <v>57233.616999999998</v>
      </c>
      <c r="E36" s="3">
        <v>51160.053999999996</v>
      </c>
      <c r="F36" s="3">
        <v>52199.019</v>
      </c>
      <c r="G36" s="3">
        <v>55858.510999999999</v>
      </c>
      <c r="H36" s="3">
        <v>52155.487999999998</v>
      </c>
      <c r="I36" s="3">
        <v>53330.502999999997</v>
      </c>
      <c r="J36" s="3">
        <v>72869.906000000003</v>
      </c>
      <c r="K36" s="3">
        <v>63905.523000000001</v>
      </c>
      <c r="L36" s="3">
        <v>65701.116999999998</v>
      </c>
      <c r="M36" s="3">
        <v>56831.097000000002</v>
      </c>
      <c r="N36" s="3">
        <v>54272.385999999999</v>
      </c>
      <c r="O36" s="3">
        <v>56835.928999999996</v>
      </c>
    </row>
    <row r="37" spans="1:30" x14ac:dyDescent="0.25">
      <c r="A37" s="32"/>
    </row>
    <row r="38" spans="1:30" x14ac:dyDescent="0.25">
      <c r="A38" s="2" t="s">
        <v>27</v>
      </c>
      <c r="B38" s="33" t="s">
        <v>87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30" x14ac:dyDescent="0.25">
      <c r="A39" s="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30" x14ac:dyDescent="0.25">
      <c r="A40" s="34"/>
      <c r="C40" s="206" t="s">
        <v>88</v>
      </c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8"/>
      <c r="O40" s="35"/>
    </row>
    <row r="41" spans="1:30" x14ac:dyDescent="0.25">
      <c r="A41" s="35"/>
      <c r="B41" s="38"/>
      <c r="C41" s="211" t="s">
        <v>28</v>
      </c>
      <c r="D41" s="212"/>
      <c r="E41" s="213"/>
      <c r="F41" s="211" t="s">
        <v>29</v>
      </c>
      <c r="G41" s="212"/>
      <c r="H41" s="213"/>
      <c r="I41" s="212" t="s">
        <v>30</v>
      </c>
      <c r="J41" s="212"/>
      <c r="K41" s="212"/>
      <c r="L41" s="211" t="s">
        <v>31</v>
      </c>
      <c r="M41" s="212"/>
      <c r="N41" s="213"/>
      <c r="O41" s="35"/>
    </row>
    <row r="42" spans="1:30" x14ac:dyDescent="0.25">
      <c r="A42" s="35"/>
      <c r="B42" s="38"/>
      <c r="C42" s="101" t="s">
        <v>2</v>
      </c>
      <c r="D42" s="102" t="s">
        <v>4</v>
      </c>
      <c r="E42" s="103" t="s">
        <v>7</v>
      </c>
      <c r="F42" s="104" t="s">
        <v>20</v>
      </c>
      <c r="G42" s="105" t="s">
        <v>4</v>
      </c>
      <c r="H42" s="103" t="s">
        <v>7</v>
      </c>
      <c r="I42" s="104" t="s">
        <v>20</v>
      </c>
      <c r="J42" s="105" t="s">
        <v>4</v>
      </c>
      <c r="K42" s="103" t="s">
        <v>7</v>
      </c>
      <c r="L42" s="104" t="s">
        <v>20</v>
      </c>
      <c r="M42" s="105" t="s">
        <v>4</v>
      </c>
      <c r="N42" s="103" t="s">
        <v>7</v>
      </c>
      <c r="O42" s="35"/>
    </row>
    <row r="43" spans="1:30" x14ac:dyDescent="0.25">
      <c r="A43" s="35"/>
      <c r="B43" s="16"/>
      <c r="C43" s="106">
        <v>0</v>
      </c>
      <c r="D43" s="107">
        <f>AVERAGE(D29:F29)</f>
        <v>52594.73266666667</v>
      </c>
      <c r="E43" s="108">
        <f>STDEV(D29:F29)</f>
        <v>2782.8327293670268</v>
      </c>
      <c r="F43" s="157">
        <f t="shared" ref="F43:F50" si="6">G14</f>
        <v>1</v>
      </c>
      <c r="G43" s="107">
        <f t="shared" ref="G43:G50" si="7">AVERAGE(G29:I29)</f>
        <v>55009.391666666663</v>
      </c>
      <c r="H43" s="108">
        <f t="shared" ref="H43:H50" si="8">STDEV(G29:I29)</f>
        <v>3828.4825566109525</v>
      </c>
      <c r="I43" s="157">
        <f t="shared" ref="I43:I50" si="9">J14</f>
        <v>9</v>
      </c>
      <c r="J43" s="107">
        <f t="shared" ref="J43:J50" si="10">AVERAGE(J29:L29)</f>
        <v>55421.450000000004</v>
      </c>
      <c r="K43" s="108">
        <f t="shared" ref="K43:K50" si="11">STDEV(J29:L29)</f>
        <v>2508.8517490854269</v>
      </c>
      <c r="L43" s="157">
        <f t="shared" ref="L43:L50" si="12">M14</f>
        <v>17</v>
      </c>
      <c r="M43" s="107">
        <f t="shared" ref="M43:M50" si="13">AVERAGE(M29:O29)</f>
        <v>55934.436999999998</v>
      </c>
      <c r="N43" s="108">
        <f t="shared" ref="N43:N50" si="14">STDEV(M29:O29)</f>
        <v>2473.2824413667349</v>
      </c>
      <c r="O43" s="35"/>
    </row>
    <row r="44" spans="1:30" x14ac:dyDescent="0.25">
      <c r="A44" s="35"/>
      <c r="B44" s="16"/>
      <c r="C44" s="106">
        <v>100</v>
      </c>
      <c r="D44" s="107">
        <f>AVERAGE(D30:F30)</f>
        <v>58104.113000000005</v>
      </c>
      <c r="E44" s="108">
        <f>STDEV(D30:F30)</f>
        <v>2918.1310570539831</v>
      </c>
      <c r="F44" s="109">
        <f t="shared" si="6"/>
        <v>2</v>
      </c>
      <c r="G44" s="107">
        <f t="shared" si="7"/>
        <v>54251.955666666669</v>
      </c>
      <c r="H44" s="108">
        <f t="shared" si="8"/>
        <v>2402.6848977509167</v>
      </c>
      <c r="I44" s="109">
        <f t="shared" si="9"/>
        <v>10</v>
      </c>
      <c r="J44" s="107">
        <f t="shared" si="10"/>
        <v>61457.705333333339</v>
      </c>
      <c r="K44" s="108">
        <f t="shared" si="11"/>
        <v>3147.7823406017656</v>
      </c>
      <c r="L44" s="109">
        <f t="shared" si="12"/>
        <v>18</v>
      </c>
      <c r="M44" s="107">
        <f t="shared" si="13"/>
        <v>57555.822333333337</v>
      </c>
      <c r="N44" s="108">
        <f t="shared" si="14"/>
        <v>1311.4180006395088</v>
      </c>
      <c r="O44" s="35"/>
    </row>
    <row r="45" spans="1:30" x14ac:dyDescent="0.25">
      <c r="A45" s="35"/>
      <c r="B45" s="16"/>
      <c r="C45" s="106">
        <v>200</v>
      </c>
      <c r="D45" s="107">
        <f>AVERAGE(D31:F31)</f>
        <v>66106.563666666669</v>
      </c>
      <c r="E45" s="108">
        <f>STDEV(D31:F31)</f>
        <v>5038.7066435569886</v>
      </c>
      <c r="F45" s="109">
        <f t="shared" si="6"/>
        <v>3</v>
      </c>
      <c r="G45" s="107">
        <f t="shared" si="7"/>
        <v>56229.977333333336</v>
      </c>
      <c r="H45" s="108">
        <f t="shared" si="8"/>
        <v>2426.4777023243664</v>
      </c>
      <c r="I45" s="109">
        <f t="shared" si="9"/>
        <v>11</v>
      </c>
      <c r="J45" s="107">
        <f t="shared" si="10"/>
        <v>56178.587999999996</v>
      </c>
      <c r="K45" s="108">
        <f t="shared" si="11"/>
        <v>4204.7529441298939</v>
      </c>
      <c r="L45" s="109">
        <f t="shared" si="12"/>
        <v>19</v>
      </c>
      <c r="M45" s="107">
        <f t="shared" si="13"/>
        <v>56825.421333333332</v>
      </c>
      <c r="N45" s="108">
        <f t="shared" si="14"/>
        <v>1600.7463083994094</v>
      </c>
      <c r="O45" s="35"/>
    </row>
    <row r="46" spans="1:30" x14ac:dyDescent="0.25">
      <c r="A46" s="35"/>
      <c r="B46" s="16"/>
      <c r="C46" s="106">
        <v>300</v>
      </c>
      <c r="D46" s="107">
        <f>AVERAGE(D32:F32)</f>
        <v>73848.656000000003</v>
      </c>
      <c r="E46" s="108">
        <f>STDEV(D32:F32)</f>
        <v>3782.9247019589197</v>
      </c>
      <c r="F46" s="109">
        <f t="shared" si="6"/>
        <v>4</v>
      </c>
      <c r="G46" s="107">
        <f t="shared" si="7"/>
        <v>55916.467999999993</v>
      </c>
      <c r="H46" s="108">
        <f t="shared" si="8"/>
        <v>3682.3914742901775</v>
      </c>
      <c r="I46" s="109">
        <f t="shared" si="9"/>
        <v>12</v>
      </c>
      <c r="J46" s="107">
        <f t="shared" si="10"/>
        <v>58925.065999999999</v>
      </c>
      <c r="K46" s="108">
        <f t="shared" si="11"/>
        <v>2046.4157887504186</v>
      </c>
      <c r="L46" s="109">
        <f t="shared" si="12"/>
        <v>20</v>
      </c>
      <c r="M46" s="107">
        <f t="shared" si="13"/>
        <v>67995.853666666677</v>
      </c>
      <c r="N46" s="108">
        <f t="shared" si="14"/>
        <v>2089.1815988516464</v>
      </c>
      <c r="O46" s="35"/>
    </row>
    <row r="47" spans="1:30" x14ac:dyDescent="0.25">
      <c r="A47" s="35"/>
      <c r="B47" s="16"/>
      <c r="C47" s="106">
        <v>400</v>
      </c>
      <c r="D47" s="107">
        <f>AVERAGE(D33:F33)</f>
        <v>82740.145333333334</v>
      </c>
      <c r="E47" s="108">
        <f>STDEV(D33:F33)</f>
        <v>7961.5731265274599</v>
      </c>
      <c r="F47" s="109">
        <f t="shared" si="6"/>
        <v>5</v>
      </c>
      <c r="G47" s="107">
        <f t="shared" si="7"/>
        <v>55395.268000000004</v>
      </c>
      <c r="H47" s="108">
        <f t="shared" si="8"/>
        <v>4667.7367329600957</v>
      </c>
      <c r="I47" s="109">
        <f t="shared" si="9"/>
        <v>13</v>
      </c>
      <c r="J47" s="107">
        <f t="shared" si="10"/>
        <v>56448.773999999998</v>
      </c>
      <c r="K47" s="108">
        <f t="shared" si="11"/>
        <v>3753.1738056766021</v>
      </c>
      <c r="L47" s="109">
        <f t="shared" si="12"/>
        <v>21</v>
      </c>
      <c r="M47" s="107">
        <f t="shared" si="13"/>
        <v>55273.474999999999</v>
      </c>
      <c r="N47" s="108">
        <f t="shared" si="14"/>
        <v>1523.760114586282</v>
      </c>
      <c r="O47" s="35"/>
    </row>
    <row r="48" spans="1:30" x14ac:dyDescent="0.25">
      <c r="A48" s="35"/>
      <c r="B48" s="16"/>
      <c r="C48" s="110"/>
      <c r="D48" s="107"/>
      <c r="E48" s="108"/>
      <c r="F48" s="109">
        <f t="shared" si="6"/>
        <v>6</v>
      </c>
      <c r="G48" s="107">
        <f t="shared" si="7"/>
        <v>62660.417666666668</v>
      </c>
      <c r="H48" s="108">
        <f t="shared" si="8"/>
        <v>4353.9079395276967</v>
      </c>
      <c r="I48" s="109">
        <f t="shared" si="9"/>
        <v>14</v>
      </c>
      <c r="J48" s="107">
        <f>AVERAGE(J34:L34)</f>
        <v>97445.145666666678</v>
      </c>
      <c r="K48" s="108">
        <f t="shared" si="11"/>
        <v>7733.5029335762438</v>
      </c>
      <c r="L48" s="109">
        <f t="shared" si="12"/>
        <v>22</v>
      </c>
      <c r="M48" s="107">
        <f t="shared" si="13"/>
        <v>53614.332999999991</v>
      </c>
      <c r="N48" s="108">
        <f t="shared" si="14"/>
        <v>1598.4855643430142</v>
      </c>
      <c r="O48" s="35"/>
    </row>
    <row r="49" spans="1:15" x14ac:dyDescent="0.25">
      <c r="A49" s="35"/>
      <c r="B49" s="16"/>
      <c r="C49" s="110"/>
      <c r="D49" s="107"/>
      <c r="E49" s="108"/>
      <c r="F49" s="109">
        <f t="shared" si="6"/>
        <v>7</v>
      </c>
      <c r="G49" s="107">
        <f t="shared" si="7"/>
        <v>54407.07</v>
      </c>
      <c r="H49" s="108">
        <f t="shared" si="8"/>
        <v>2683.3349388007859</v>
      </c>
      <c r="I49" s="109">
        <f t="shared" si="9"/>
        <v>15</v>
      </c>
      <c r="J49" s="107">
        <f t="shared" si="10"/>
        <v>83581.541000000012</v>
      </c>
      <c r="K49" s="108">
        <f t="shared" si="11"/>
        <v>7190.4481875563961</v>
      </c>
      <c r="L49" s="109">
        <f t="shared" si="12"/>
        <v>23</v>
      </c>
      <c r="M49" s="107">
        <f t="shared" si="13"/>
        <v>53269.951333333331</v>
      </c>
      <c r="N49" s="108">
        <f t="shared" si="14"/>
        <v>644.99440805663619</v>
      </c>
      <c r="O49" s="35"/>
    </row>
    <row r="50" spans="1:15" x14ac:dyDescent="0.25">
      <c r="A50" s="35"/>
      <c r="B50" s="16"/>
      <c r="C50" s="111"/>
      <c r="D50" s="112"/>
      <c r="E50" s="113"/>
      <c r="F50" s="114">
        <f t="shared" si="6"/>
        <v>8</v>
      </c>
      <c r="G50" s="112">
        <f t="shared" si="7"/>
        <v>53781.50066666666</v>
      </c>
      <c r="H50" s="113">
        <f t="shared" si="8"/>
        <v>1892.2589690991915</v>
      </c>
      <c r="I50" s="114">
        <f t="shared" si="9"/>
        <v>16</v>
      </c>
      <c r="J50" s="112">
        <f t="shared" si="10"/>
        <v>67492.182000000001</v>
      </c>
      <c r="K50" s="113">
        <f t="shared" si="11"/>
        <v>4742.9923063759034</v>
      </c>
      <c r="L50" s="114">
        <f t="shared" si="12"/>
        <v>24</v>
      </c>
      <c r="M50" s="112">
        <f t="shared" si="13"/>
        <v>55979.804000000004</v>
      </c>
      <c r="N50" s="113">
        <f t="shared" si="14"/>
        <v>1478.6693366331097</v>
      </c>
      <c r="O50" s="35"/>
    </row>
    <row r="51" spans="1:15" x14ac:dyDescent="0.25">
      <c r="A51" s="38"/>
      <c r="M51" s="47"/>
      <c r="N51" s="47"/>
      <c r="O51" s="35"/>
    </row>
    <row r="52" spans="1:15" x14ac:dyDescent="0.25">
      <c r="A52" s="2" t="s">
        <v>32</v>
      </c>
      <c r="B52" s="210" t="s">
        <v>91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25">
      <c r="B55" s="16"/>
      <c r="C55" s="119" t="s">
        <v>126</v>
      </c>
      <c r="D55" s="214" t="s">
        <v>125</v>
      </c>
      <c r="E55" s="214"/>
      <c r="F55" s="119" t="s">
        <v>20</v>
      </c>
      <c r="G55" s="120" t="s">
        <v>125</v>
      </c>
      <c r="H55" s="121"/>
      <c r="I55" s="122" t="s">
        <v>20</v>
      </c>
      <c r="J55" s="120" t="s">
        <v>125</v>
      </c>
      <c r="K55" s="122"/>
      <c r="L55" s="119" t="s">
        <v>20</v>
      </c>
      <c r="M55" s="120" t="s">
        <v>125</v>
      </c>
      <c r="N55" s="121"/>
    </row>
    <row r="56" spans="1:15" x14ac:dyDescent="0.25">
      <c r="B56" s="16"/>
      <c r="C56" s="106">
        <v>0</v>
      </c>
      <c r="D56" s="107">
        <f>(D43-$D$43)</f>
        <v>0</v>
      </c>
      <c r="E56" s="115"/>
      <c r="F56" s="157">
        <f>F43</f>
        <v>1</v>
      </c>
      <c r="G56" s="107">
        <f>(G43-$D$43)</f>
        <v>2414.6589999999924</v>
      </c>
      <c r="H56" s="116"/>
      <c r="I56" s="157">
        <f>I43</f>
        <v>9</v>
      </c>
      <c r="J56" s="107">
        <f>(J43-$D$43)</f>
        <v>2826.717333333334</v>
      </c>
      <c r="K56" s="115"/>
      <c r="L56" s="157">
        <f>L43</f>
        <v>17</v>
      </c>
      <c r="M56" s="107">
        <f>(M43-$D$43)</f>
        <v>3339.7043333333277</v>
      </c>
      <c r="N56" s="116"/>
    </row>
    <row r="57" spans="1:15" x14ac:dyDescent="0.25">
      <c r="B57" s="16"/>
      <c r="C57" s="106">
        <v>100</v>
      </c>
      <c r="D57" s="107">
        <f>(D44-$D$43)</f>
        <v>5509.3803333333344</v>
      </c>
      <c r="E57" s="115"/>
      <c r="F57" s="109">
        <f t="shared" ref="F57:F63" si="15">F44</f>
        <v>2</v>
      </c>
      <c r="G57" s="107">
        <f t="shared" ref="G57:G63" si="16">(G44-$D$43)</f>
        <v>1657.2229999999981</v>
      </c>
      <c r="H57" s="116"/>
      <c r="I57" s="109">
        <f t="shared" ref="I57:I63" si="17">I44</f>
        <v>10</v>
      </c>
      <c r="J57" s="107">
        <f t="shared" ref="J57:J63" si="18">(J44-$D$43)</f>
        <v>8862.9726666666684</v>
      </c>
      <c r="K57" s="115"/>
      <c r="L57" s="109">
        <f t="shared" ref="L57:L63" si="19">L44</f>
        <v>18</v>
      </c>
      <c r="M57" s="107">
        <f t="shared" ref="M57:M63" si="20">(M44-$D$43)</f>
        <v>4961.0896666666667</v>
      </c>
      <c r="N57" s="116"/>
    </row>
    <row r="58" spans="1:15" x14ac:dyDescent="0.25">
      <c r="B58" s="16"/>
      <c r="C58" s="106">
        <v>200</v>
      </c>
      <c r="D58" s="107">
        <f>(D45-$D$43)</f>
        <v>13511.830999999998</v>
      </c>
      <c r="E58" s="115"/>
      <c r="F58" s="109">
        <f t="shared" si="15"/>
        <v>3</v>
      </c>
      <c r="G58" s="107">
        <f t="shared" si="16"/>
        <v>3635.2446666666656</v>
      </c>
      <c r="H58" s="116"/>
      <c r="I58" s="109">
        <f t="shared" si="17"/>
        <v>11</v>
      </c>
      <c r="J58" s="107">
        <f t="shared" si="18"/>
        <v>3583.8553333333257</v>
      </c>
      <c r="K58" s="115"/>
      <c r="L58" s="109">
        <f t="shared" si="19"/>
        <v>19</v>
      </c>
      <c r="M58" s="107">
        <f t="shared" si="20"/>
        <v>4230.6886666666614</v>
      </c>
      <c r="N58" s="116"/>
    </row>
    <row r="59" spans="1:15" x14ac:dyDescent="0.25">
      <c r="B59" s="16"/>
      <c r="C59" s="106">
        <v>300</v>
      </c>
      <c r="D59" s="107">
        <f>(D46-$D$43)</f>
        <v>21253.923333333332</v>
      </c>
      <c r="E59" s="115"/>
      <c r="F59" s="109">
        <f t="shared" si="15"/>
        <v>4</v>
      </c>
      <c r="G59" s="107">
        <f t="shared" si="16"/>
        <v>3321.7353333333231</v>
      </c>
      <c r="H59" s="116"/>
      <c r="I59" s="109">
        <f t="shared" si="17"/>
        <v>12</v>
      </c>
      <c r="J59" s="107">
        <f t="shared" si="18"/>
        <v>6330.3333333333285</v>
      </c>
      <c r="K59" s="115"/>
      <c r="L59" s="109">
        <f t="shared" si="19"/>
        <v>20</v>
      </c>
      <c r="M59" s="107">
        <f t="shared" si="20"/>
        <v>15401.121000000006</v>
      </c>
      <c r="N59" s="116"/>
    </row>
    <row r="60" spans="1:15" x14ac:dyDescent="0.25">
      <c r="A60" s="6"/>
      <c r="B60" s="16"/>
      <c r="C60" s="106">
        <v>400</v>
      </c>
      <c r="D60" s="107">
        <f>(D47-$D$43)</f>
        <v>30145.412666666663</v>
      </c>
      <c r="E60" s="115"/>
      <c r="F60" s="109">
        <f t="shared" si="15"/>
        <v>5</v>
      </c>
      <c r="G60" s="107">
        <f t="shared" si="16"/>
        <v>2800.5353333333333</v>
      </c>
      <c r="H60" s="116"/>
      <c r="I60" s="109">
        <f t="shared" si="17"/>
        <v>13</v>
      </c>
      <c r="J60" s="107">
        <f t="shared" si="18"/>
        <v>3854.0413333333272</v>
      </c>
      <c r="K60" s="115"/>
      <c r="L60" s="109">
        <f t="shared" si="19"/>
        <v>21</v>
      </c>
      <c r="M60" s="107">
        <f t="shared" si="20"/>
        <v>2678.7423333333281</v>
      </c>
      <c r="N60" s="116"/>
    </row>
    <row r="61" spans="1:15" x14ac:dyDescent="0.25">
      <c r="A61" s="6"/>
      <c r="B61" s="16"/>
      <c r="C61" s="110"/>
      <c r="D61" s="115"/>
      <c r="E61" s="115"/>
      <c r="F61" s="109">
        <f t="shared" si="15"/>
        <v>6</v>
      </c>
      <c r="G61" s="107">
        <f t="shared" si="16"/>
        <v>10065.684999999998</v>
      </c>
      <c r="H61" s="116"/>
      <c r="I61" s="109">
        <f t="shared" si="17"/>
        <v>14</v>
      </c>
      <c r="J61" s="107">
        <f t="shared" si="18"/>
        <v>44850.413000000008</v>
      </c>
      <c r="K61" s="115"/>
      <c r="L61" s="109">
        <f t="shared" si="19"/>
        <v>22</v>
      </c>
      <c r="M61" s="107">
        <f t="shared" si="20"/>
        <v>1019.600333333321</v>
      </c>
      <c r="N61" s="116"/>
    </row>
    <row r="62" spans="1:15" x14ac:dyDescent="0.25">
      <c r="A62" s="6"/>
      <c r="B62" s="16"/>
      <c r="C62" s="110"/>
      <c r="D62" s="115"/>
      <c r="E62" s="115"/>
      <c r="F62" s="109">
        <f t="shared" si="15"/>
        <v>7</v>
      </c>
      <c r="G62" s="107">
        <f t="shared" si="16"/>
        <v>1812.3373333333293</v>
      </c>
      <c r="H62" s="116"/>
      <c r="I62" s="109">
        <f t="shared" si="17"/>
        <v>15</v>
      </c>
      <c r="J62" s="107">
        <f t="shared" si="18"/>
        <v>30986.808333333342</v>
      </c>
      <c r="K62" s="115"/>
      <c r="L62" s="109">
        <f t="shared" si="19"/>
        <v>23</v>
      </c>
      <c r="M62" s="107">
        <f t="shared" si="20"/>
        <v>675.21866666666028</v>
      </c>
      <c r="N62" s="116"/>
    </row>
    <row r="63" spans="1:15" x14ac:dyDescent="0.25">
      <c r="A63" s="6"/>
      <c r="B63" s="16"/>
      <c r="C63" s="111"/>
      <c r="D63" s="117"/>
      <c r="E63" s="117"/>
      <c r="F63" s="114">
        <f t="shared" si="15"/>
        <v>8</v>
      </c>
      <c r="G63" s="112">
        <f t="shared" si="16"/>
        <v>1186.7679999999891</v>
      </c>
      <c r="H63" s="118"/>
      <c r="I63" s="114">
        <f t="shared" si="17"/>
        <v>16</v>
      </c>
      <c r="J63" s="112">
        <f t="shared" si="18"/>
        <v>14897.44933333333</v>
      </c>
      <c r="K63" s="117"/>
      <c r="L63" s="114">
        <f t="shared" si="19"/>
        <v>24</v>
      </c>
      <c r="M63" s="112">
        <f t="shared" si="20"/>
        <v>3385.0713333333333</v>
      </c>
      <c r="N63" s="118"/>
    </row>
    <row r="64" spans="1:15" x14ac:dyDescent="0.25">
      <c r="A64" s="81"/>
    </row>
    <row r="65" spans="1:16" x14ac:dyDescent="0.25">
      <c r="A65" s="82" t="s">
        <v>56</v>
      </c>
      <c r="B65" s="209" t="s">
        <v>47</v>
      </c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P65" s="80"/>
    </row>
    <row r="66" spans="1:16" x14ac:dyDescent="0.25">
      <c r="A66" s="81"/>
      <c r="B66" s="84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0"/>
    </row>
    <row r="67" spans="1:16" x14ac:dyDescent="0.25">
      <c r="A67" s="81"/>
      <c r="B67" s="23"/>
      <c r="C67" s="26"/>
      <c r="D67" s="26"/>
      <c r="E67" s="26"/>
      <c r="F67" s="26"/>
      <c r="G67" s="26"/>
      <c r="H67" s="158"/>
      <c r="I67" s="16"/>
      <c r="J67" s="18"/>
      <c r="K67" s="38"/>
      <c r="L67" s="84"/>
      <c r="M67" s="16"/>
      <c r="N67" s="18"/>
      <c r="P67" s="80"/>
    </row>
    <row r="68" spans="1:16" x14ac:dyDescent="0.25">
      <c r="A68" s="81"/>
      <c r="B68" s="83"/>
      <c r="C68" s="16"/>
      <c r="D68" s="16"/>
      <c r="E68" s="16"/>
      <c r="F68" s="16"/>
      <c r="G68" s="16"/>
      <c r="H68" s="159"/>
      <c r="I68" s="16"/>
      <c r="J68" s="38" t="s">
        <v>65</v>
      </c>
      <c r="K68" s="38" t="s">
        <v>66</v>
      </c>
      <c r="L68" s="38"/>
      <c r="M68" s="16"/>
      <c r="N68" s="18"/>
      <c r="P68" s="80"/>
    </row>
    <row r="69" spans="1:16" ht="15.75" thickBot="1" x14ac:dyDescent="0.3">
      <c r="A69" s="81"/>
      <c r="B69" s="83"/>
      <c r="C69" s="16"/>
      <c r="D69" s="35"/>
      <c r="E69" s="35"/>
      <c r="F69" s="35"/>
      <c r="G69" s="16"/>
      <c r="H69" s="159"/>
      <c r="I69" s="16"/>
      <c r="J69" s="18"/>
      <c r="K69" s="18"/>
      <c r="L69" s="18"/>
      <c r="M69" s="18"/>
      <c r="N69" s="18"/>
    </row>
    <row r="70" spans="1:16" ht="15.75" thickBot="1" x14ac:dyDescent="0.3">
      <c r="A70" s="81"/>
      <c r="B70" s="83"/>
      <c r="C70" s="16"/>
      <c r="D70" s="35"/>
      <c r="E70" s="35"/>
      <c r="F70" s="35"/>
      <c r="G70" s="35"/>
      <c r="H70" s="160"/>
      <c r="I70" s="35"/>
      <c r="J70" s="16"/>
      <c r="K70" s="38" t="s">
        <v>63</v>
      </c>
      <c r="L70" s="86">
        <v>76.034999999999997</v>
      </c>
      <c r="M70" s="18"/>
      <c r="N70" s="18"/>
    </row>
    <row r="71" spans="1:16" ht="15.75" thickBot="1" x14ac:dyDescent="0.3">
      <c r="A71" s="81"/>
      <c r="B71" s="83"/>
      <c r="C71" s="16"/>
      <c r="D71" s="35"/>
      <c r="E71" s="35"/>
      <c r="F71" s="35"/>
      <c r="G71" s="35"/>
      <c r="H71" s="160"/>
      <c r="I71" s="35"/>
      <c r="J71" s="16"/>
      <c r="K71" s="38" t="s">
        <v>64</v>
      </c>
      <c r="L71" s="86">
        <v>-1123</v>
      </c>
      <c r="M71" s="18"/>
      <c r="N71" s="18"/>
    </row>
    <row r="72" spans="1:16" x14ac:dyDescent="0.25">
      <c r="A72" s="81"/>
      <c r="B72" s="83"/>
      <c r="C72" s="16"/>
      <c r="D72" s="16"/>
      <c r="E72" s="16"/>
      <c r="F72" s="87"/>
      <c r="G72" s="35"/>
      <c r="H72" s="160"/>
      <c r="I72" s="35"/>
      <c r="J72" s="16"/>
      <c r="K72" s="18"/>
      <c r="L72" s="18"/>
      <c r="M72" s="18"/>
      <c r="N72" s="18"/>
    </row>
    <row r="73" spans="1:16" x14ac:dyDescent="0.25">
      <c r="A73" s="81"/>
      <c r="B73" s="83"/>
      <c r="C73" s="16"/>
      <c r="D73" s="87"/>
      <c r="E73" s="16" t="s">
        <v>36</v>
      </c>
      <c r="F73" s="88"/>
      <c r="G73" s="16"/>
      <c r="H73" s="159"/>
      <c r="I73" s="16"/>
      <c r="J73" s="84" t="s">
        <v>124</v>
      </c>
      <c r="K73" s="2" t="s">
        <v>111</v>
      </c>
      <c r="L73" s="18"/>
      <c r="M73" s="18"/>
      <c r="N73" s="18"/>
    </row>
    <row r="74" spans="1:16" x14ac:dyDescent="0.25">
      <c r="A74" s="81"/>
      <c r="B74" s="83"/>
      <c r="C74" s="16"/>
      <c r="D74" s="87"/>
      <c r="E74" s="16"/>
      <c r="F74" s="88"/>
      <c r="G74" s="16"/>
      <c r="H74" s="159"/>
      <c r="I74" s="16"/>
      <c r="K74" s="84" t="s">
        <v>109</v>
      </c>
      <c r="L74" s="18"/>
      <c r="M74" s="18"/>
      <c r="N74" s="18"/>
    </row>
    <row r="75" spans="1:16" x14ac:dyDescent="0.25">
      <c r="A75" s="81"/>
      <c r="B75" s="83"/>
      <c r="C75" s="16"/>
      <c r="D75" s="16" t="s">
        <v>35</v>
      </c>
      <c r="E75" s="16"/>
      <c r="F75" s="88"/>
      <c r="G75" s="16"/>
      <c r="H75" s="159"/>
      <c r="I75" s="16"/>
      <c r="K75" s="84" t="s">
        <v>110</v>
      </c>
      <c r="L75" s="18"/>
      <c r="M75" s="18"/>
      <c r="N75" s="18"/>
    </row>
    <row r="76" spans="1:16" x14ac:dyDescent="0.25">
      <c r="A76" s="81"/>
      <c r="B76" s="83"/>
      <c r="C76" s="16"/>
      <c r="D76" s="16"/>
      <c r="E76" s="16"/>
      <c r="F76" s="16"/>
      <c r="G76" s="16"/>
      <c r="H76" s="159"/>
      <c r="I76" s="16"/>
      <c r="J76" s="18"/>
      <c r="K76" s="18"/>
      <c r="L76" s="18"/>
      <c r="M76" s="18"/>
      <c r="N76" s="18"/>
    </row>
    <row r="77" spans="1:16" x14ac:dyDescent="0.25">
      <c r="A77" s="81"/>
      <c r="B77" s="83"/>
      <c r="C77" s="16"/>
      <c r="D77" s="16"/>
      <c r="E77" s="16"/>
      <c r="F77" s="16"/>
      <c r="G77" s="16"/>
      <c r="H77" s="159"/>
      <c r="I77" s="16"/>
      <c r="J77" s="18"/>
      <c r="K77" s="18"/>
      <c r="L77" s="18"/>
      <c r="M77" s="18"/>
      <c r="N77" s="18"/>
    </row>
    <row r="78" spans="1:16" x14ac:dyDescent="0.25">
      <c r="A78" s="81"/>
      <c r="B78" s="83"/>
      <c r="C78" s="16"/>
      <c r="D78" s="16"/>
      <c r="E78" s="16"/>
      <c r="F78" s="16"/>
      <c r="G78" s="16"/>
      <c r="H78" s="159"/>
      <c r="I78" s="16"/>
      <c r="J78" s="18"/>
      <c r="K78" s="18"/>
      <c r="L78" s="18"/>
      <c r="M78" s="18"/>
      <c r="N78" s="18"/>
    </row>
    <row r="79" spans="1:16" x14ac:dyDescent="0.25">
      <c r="A79" s="81"/>
      <c r="B79" s="83"/>
      <c r="C79" s="16"/>
      <c r="D79" s="16"/>
      <c r="E79" s="16"/>
      <c r="F79" s="16"/>
      <c r="G79" s="16"/>
      <c r="H79" s="159"/>
      <c r="I79" s="16"/>
      <c r="J79" s="18"/>
      <c r="K79" s="18"/>
      <c r="L79" s="18"/>
      <c r="M79" s="18"/>
      <c r="N79" s="18"/>
    </row>
    <row r="80" spans="1:16" x14ac:dyDescent="0.25">
      <c r="A80" s="81"/>
      <c r="B80" s="83"/>
      <c r="C80" s="16"/>
      <c r="D80" s="16"/>
      <c r="E80" s="16"/>
      <c r="F80" s="16"/>
      <c r="G80" s="16"/>
      <c r="H80" s="159"/>
      <c r="I80" s="16"/>
      <c r="J80" s="18"/>
      <c r="K80" s="18"/>
      <c r="L80" s="18"/>
      <c r="M80" s="18"/>
      <c r="N80" s="18"/>
    </row>
    <row r="81" spans="1:16" x14ac:dyDescent="0.25">
      <c r="B81" s="83"/>
      <c r="C81" s="16"/>
      <c r="D81" s="16"/>
      <c r="E81" s="16"/>
      <c r="F81" s="16"/>
      <c r="G81" s="16"/>
      <c r="H81" s="159"/>
      <c r="I81" s="16"/>
      <c r="J81" s="18"/>
      <c r="K81" s="18"/>
      <c r="L81" s="18"/>
      <c r="M81" s="18"/>
      <c r="N81" s="18"/>
      <c r="P81" s="80"/>
    </row>
    <row r="82" spans="1:16" x14ac:dyDescent="0.25">
      <c r="A82" s="81"/>
      <c r="B82" s="91"/>
      <c r="C82" s="92"/>
      <c r="D82" s="92"/>
      <c r="E82" s="92"/>
      <c r="F82" s="92"/>
      <c r="G82" s="92"/>
      <c r="H82" s="161"/>
      <c r="I82" s="16"/>
      <c r="J82" s="18"/>
      <c r="K82" s="18"/>
      <c r="L82" s="18"/>
      <c r="M82" s="18"/>
      <c r="N82" s="18"/>
      <c r="P82" s="80"/>
    </row>
    <row r="83" spans="1:16" s="18" customFormat="1" x14ac:dyDescent="0.25">
      <c r="A83" s="89"/>
      <c r="B83" s="16"/>
      <c r="C83" s="16"/>
      <c r="D83" s="16"/>
      <c r="E83" s="16"/>
      <c r="F83" s="16"/>
      <c r="G83" s="16"/>
      <c r="H83" s="16"/>
      <c r="I83" s="16"/>
      <c r="P83" s="90"/>
    </row>
    <row r="84" spans="1:16" x14ac:dyDescent="0.25">
      <c r="A84" s="2" t="s">
        <v>34</v>
      </c>
      <c r="B84" s="93" t="s">
        <v>48</v>
      </c>
      <c r="C84" s="35"/>
      <c r="D84" s="35"/>
      <c r="E84" s="35"/>
      <c r="F84" s="35"/>
      <c r="G84" s="16"/>
      <c r="H84" s="35"/>
      <c r="I84" s="35"/>
      <c r="J84" s="35"/>
      <c r="K84" s="16"/>
      <c r="L84" s="35"/>
      <c r="M84" s="35"/>
      <c r="N84" s="35"/>
      <c r="O84" s="16"/>
    </row>
    <row r="85" spans="1:16" x14ac:dyDescent="0.25">
      <c r="A85" s="2"/>
      <c r="B85" s="147" t="s">
        <v>62</v>
      </c>
      <c r="C85" s="35"/>
      <c r="D85" s="35"/>
      <c r="E85" s="35"/>
      <c r="F85" s="35"/>
      <c r="G85" s="16"/>
      <c r="H85" s="35"/>
      <c r="I85" s="35"/>
      <c r="J85" s="35"/>
      <c r="K85" s="16"/>
      <c r="L85" s="35"/>
      <c r="M85" s="35"/>
      <c r="N85" s="35"/>
      <c r="O85" s="16"/>
    </row>
    <row r="86" spans="1:16" x14ac:dyDescent="0.25">
      <c r="A86" s="2"/>
      <c r="B86" s="93"/>
      <c r="C86" s="35"/>
      <c r="D86" s="35"/>
      <c r="E86" s="35"/>
      <c r="F86" s="35"/>
      <c r="G86" s="16"/>
      <c r="H86" s="35"/>
      <c r="I86" s="35"/>
      <c r="J86" s="35"/>
      <c r="K86" s="16"/>
      <c r="L86" s="35"/>
      <c r="M86" s="35"/>
      <c r="N86" s="35"/>
      <c r="O86" s="16"/>
    </row>
    <row r="87" spans="1:16" x14ac:dyDescent="0.25">
      <c r="A87" s="81"/>
      <c r="B87" s="197" t="s">
        <v>38</v>
      </c>
      <c r="C87" s="197"/>
      <c r="D87" s="197"/>
      <c r="E87" s="197"/>
      <c r="F87" s="197"/>
      <c r="G87" s="197"/>
      <c r="H87" s="197"/>
      <c r="I87" s="197"/>
      <c r="J87" s="197"/>
      <c r="K87" s="10"/>
      <c r="L87" s="10"/>
      <c r="M87" s="10"/>
      <c r="N87" s="10"/>
      <c r="O87" s="94"/>
    </row>
    <row r="88" spans="1:16" ht="15.75" thickBot="1" x14ac:dyDescent="0.3">
      <c r="A88" s="81"/>
      <c r="B88" s="95" t="s">
        <v>1</v>
      </c>
      <c r="C88" s="95" t="s">
        <v>11</v>
      </c>
      <c r="D88" s="49"/>
      <c r="E88" s="180" t="s">
        <v>118</v>
      </c>
      <c r="F88" s="173" t="s">
        <v>142</v>
      </c>
      <c r="G88" s="95" t="s">
        <v>11</v>
      </c>
      <c r="J88" s="149"/>
      <c r="L88" s="49"/>
      <c r="N88" s="49"/>
      <c r="O88" s="94"/>
    </row>
    <row r="89" spans="1:16" x14ac:dyDescent="0.25">
      <c r="A89" s="94"/>
      <c r="B89" s="96">
        <v>0</v>
      </c>
      <c r="C89" s="47">
        <f>(D56-$L$71)/$L$70</f>
        <v>14.769514039587033</v>
      </c>
      <c r="D89" s="97"/>
      <c r="E89" s="3">
        <f>Data!D9</f>
        <v>7049</v>
      </c>
      <c r="F89" s="155">
        <v>1</v>
      </c>
      <c r="G89" s="47">
        <f>(G56-$L$71)/$L$70</f>
        <v>46.526717958834652</v>
      </c>
      <c r="J89" s="20"/>
      <c r="L89" s="35"/>
      <c r="N89" s="97"/>
      <c r="O89" s="94"/>
    </row>
    <row r="90" spans="1:16" x14ac:dyDescent="0.25">
      <c r="A90" s="94"/>
      <c r="B90" s="96">
        <v>100</v>
      </c>
      <c r="C90" s="47">
        <f>(D57-$L$71)/$L$70</f>
        <v>87.227991495144792</v>
      </c>
      <c r="D90" s="97"/>
      <c r="E90" s="3">
        <f>Data!D10</f>
        <v>7149</v>
      </c>
      <c r="F90" s="155">
        <v>2</v>
      </c>
      <c r="G90" s="47">
        <f t="shared" ref="G90:G95" si="21">(G57-$L$71)/$L$70</f>
        <v>36.565042414677428</v>
      </c>
      <c r="J90" s="20"/>
      <c r="N90" s="97"/>
      <c r="O90" s="94"/>
    </row>
    <row r="91" spans="1:16" x14ac:dyDescent="0.25">
      <c r="A91" s="94"/>
      <c r="B91" s="96">
        <v>200</v>
      </c>
      <c r="C91" s="47">
        <f>(D58-$L$71)/$L$70</f>
        <v>192.4749260209114</v>
      </c>
      <c r="D91" s="97"/>
      <c r="E91" s="3">
        <f>Data!D11</f>
        <v>7151</v>
      </c>
      <c r="F91" s="155">
        <v>3</v>
      </c>
      <c r="G91" s="47">
        <f t="shared" si="21"/>
        <v>62.579662874553371</v>
      </c>
      <c r="J91" s="20"/>
      <c r="K91" s="168"/>
      <c r="N91" s="97"/>
      <c r="O91" s="94"/>
    </row>
    <row r="92" spans="1:16" x14ac:dyDescent="0.25">
      <c r="A92" s="94"/>
      <c r="B92" s="96">
        <v>300</v>
      </c>
      <c r="C92" s="47">
        <f>(D59-$L$71)/$L$70</f>
        <v>294.29766993270641</v>
      </c>
      <c r="D92" s="97"/>
      <c r="E92" s="3">
        <f>Data!D12</f>
        <v>7152</v>
      </c>
      <c r="F92" s="155">
        <v>4</v>
      </c>
      <c r="G92" s="47">
        <f t="shared" si="21"/>
        <v>58.456438920672362</v>
      </c>
      <c r="J92" s="20"/>
      <c r="N92" s="97"/>
      <c r="O92" s="94"/>
    </row>
    <row r="93" spans="1:16" x14ac:dyDescent="0.25">
      <c r="A93" s="94"/>
      <c r="B93" s="96">
        <v>400</v>
      </c>
      <c r="C93" s="47">
        <f>(D60-$L$71)/$L$70</f>
        <v>411.23709695096557</v>
      </c>
      <c r="D93" s="97"/>
      <c r="E93" s="3">
        <f>Data!D13</f>
        <v>7157</v>
      </c>
      <c r="F93" s="155">
        <v>5</v>
      </c>
      <c r="G93" s="47">
        <f t="shared" si="21"/>
        <v>51.601700971044039</v>
      </c>
      <c r="J93" s="20"/>
      <c r="K93" s="168"/>
      <c r="N93" s="97"/>
      <c r="O93" s="94"/>
    </row>
    <row r="94" spans="1:16" x14ac:dyDescent="0.25">
      <c r="A94" s="81"/>
      <c r="B94" s="100"/>
      <c r="C94" s="65"/>
      <c r="D94" s="97"/>
      <c r="E94" s="3">
        <f>Data!D14</f>
        <v>7159</v>
      </c>
      <c r="F94" s="155">
        <v>6</v>
      </c>
      <c r="G94" s="47">
        <f t="shared" si="21"/>
        <v>147.15177221016634</v>
      </c>
      <c r="J94" s="20"/>
      <c r="N94" s="97"/>
      <c r="O94" s="94"/>
      <c r="P94" s="80"/>
    </row>
    <row r="95" spans="1:16" x14ac:dyDescent="0.25">
      <c r="A95" s="81"/>
      <c r="B95" s="100"/>
      <c r="C95" s="65"/>
      <c r="D95" s="97"/>
      <c r="E95" s="3">
        <f>Data!D15</f>
        <v>7161</v>
      </c>
      <c r="F95" s="155">
        <v>7</v>
      </c>
      <c r="G95" s="47">
        <f t="shared" si="21"/>
        <v>38.605080993402112</v>
      </c>
      <c r="J95" s="20"/>
      <c r="K95" s="168"/>
      <c r="N95" s="97"/>
      <c r="O95" s="94"/>
      <c r="P95" s="80"/>
    </row>
    <row r="96" spans="1:16" x14ac:dyDescent="0.25">
      <c r="A96" s="81"/>
      <c r="B96" s="100"/>
      <c r="C96" s="65"/>
      <c r="D96" s="97"/>
      <c r="E96" s="3">
        <f>Data!D16</f>
        <v>7164</v>
      </c>
      <c r="F96" s="155">
        <v>8</v>
      </c>
      <c r="G96" s="47">
        <f>(G63-$L$71)/$L$70</f>
        <v>30.377694482803829</v>
      </c>
      <c r="J96" s="20"/>
      <c r="N96" s="97"/>
      <c r="O96" s="94"/>
      <c r="P96" s="80"/>
    </row>
    <row r="97" spans="1:16" x14ac:dyDescent="0.25">
      <c r="A97" s="81"/>
      <c r="B97" s="33"/>
      <c r="C97" s="33"/>
      <c r="D97" s="33"/>
      <c r="E97" s="3">
        <f>Data!D17</f>
        <v>7169</v>
      </c>
      <c r="F97" s="155">
        <v>9</v>
      </c>
      <c r="G97" s="47">
        <f>(J56-$L$71)/$L$70</f>
        <v>51.946042392757732</v>
      </c>
      <c r="J97" s="20"/>
      <c r="K97" s="168"/>
      <c r="P97" s="80"/>
    </row>
    <row r="98" spans="1:16" x14ac:dyDescent="0.25">
      <c r="A98" s="81"/>
      <c r="B98" s="33"/>
      <c r="C98" s="33"/>
      <c r="D98" s="33"/>
      <c r="E98" s="3">
        <f>Data!D18</f>
        <v>7174</v>
      </c>
      <c r="F98" s="155">
        <v>10</v>
      </c>
      <c r="G98" s="47">
        <f>(J57-$L$71)/$L$70</f>
        <v>131.33389447842006</v>
      </c>
      <c r="J98" s="20"/>
      <c r="P98" s="80"/>
    </row>
    <row r="99" spans="1:16" x14ac:dyDescent="0.25">
      <c r="A99" s="81"/>
      <c r="B99" s="33"/>
      <c r="C99" s="33"/>
      <c r="D99" s="33"/>
      <c r="E99" s="3">
        <f>Data!D19</f>
        <v>7176</v>
      </c>
      <c r="F99" s="155">
        <v>11</v>
      </c>
      <c r="G99" s="47">
        <f t="shared" ref="G99:G104" si="22">(J58-$L$71)/$L$70</f>
        <v>61.903798689200052</v>
      </c>
      <c r="J99" s="20"/>
      <c r="K99" s="168"/>
      <c r="P99" s="80"/>
    </row>
    <row r="100" spans="1:16" x14ac:dyDescent="0.25">
      <c r="E100" s="3">
        <f>Data!D20</f>
        <v>7180</v>
      </c>
      <c r="F100" s="155">
        <v>12</v>
      </c>
      <c r="G100" s="47">
        <f t="shared" si="22"/>
        <v>98.025032331601622</v>
      </c>
      <c r="J100" s="20"/>
    </row>
    <row r="101" spans="1:16" x14ac:dyDescent="0.25">
      <c r="E101" s="3">
        <f>Data!D21</f>
        <v>7183</v>
      </c>
      <c r="F101" s="155">
        <v>13</v>
      </c>
      <c r="G101" s="47">
        <f t="shared" si="22"/>
        <v>65.45724118278855</v>
      </c>
      <c r="J101" s="20"/>
      <c r="K101" s="168"/>
    </row>
    <row r="102" spans="1:16" x14ac:dyDescent="0.25">
      <c r="E102" s="3">
        <f>Data!D22</f>
        <v>7184</v>
      </c>
      <c r="F102" s="155">
        <v>14</v>
      </c>
      <c r="G102" s="47">
        <f>(J61-$L$71)/$L$70</f>
        <v>604.6348786742949</v>
      </c>
      <c r="J102" s="20"/>
    </row>
    <row r="103" spans="1:16" x14ac:dyDescent="0.25">
      <c r="E103" s="3">
        <f>Data!D23</f>
        <v>7186</v>
      </c>
      <c r="F103" s="155">
        <v>15</v>
      </c>
      <c r="G103" s="47">
        <f t="shared" si="22"/>
        <v>422.30299642708417</v>
      </c>
      <c r="J103" s="20"/>
      <c r="K103" s="168"/>
    </row>
    <row r="104" spans="1:16" x14ac:dyDescent="0.25">
      <c r="E104" s="3" t="str">
        <f>Data!D24</f>
        <v>TMC</v>
      </c>
      <c r="F104" s="155">
        <v>16</v>
      </c>
      <c r="G104" s="47">
        <f t="shared" si="22"/>
        <v>210.6983538282808</v>
      </c>
      <c r="J104" s="20"/>
    </row>
    <row r="105" spans="1:16" x14ac:dyDescent="0.25">
      <c r="E105" s="3">
        <f>Data!D25</f>
        <v>7190</v>
      </c>
      <c r="F105" s="155">
        <v>17</v>
      </c>
      <c r="G105" s="47">
        <f>(M56-$L$71)/$L$70</f>
        <v>58.692764297143789</v>
      </c>
      <c r="J105" s="169"/>
      <c r="K105" s="168"/>
    </row>
    <row r="106" spans="1:16" x14ac:dyDescent="0.25">
      <c r="E106" s="3">
        <f>Data!D26</f>
        <v>7195</v>
      </c>
      <c r="F106" s="155">
        <v>18</v>
      </c>
      <c r="G106" s="47">
        <f t="shared" ref="G106:G112" si="23">(M57-$L$71)/$L$70</f>
        <v>80.016961487034479</v>
      </c>
      <c r="K106" s="168"/>
    </row>
    <row r="107" spans="1:16" x14ac:dyDescent="0.25">
      <c r="E107" s="3">
        <f>Data!D27</f>
        <v>7198</v>
      </c>
      <c r="F107" s="155">
        <v>19</v>
      </c>
      <c r="G107" s="47">
        <f t="shared" si="23"/>
        <v>70.410845882378666</v>
      </c>
      <c r="K107" s="168"/>
    </row>
    <row r="108" spans="1:16" x14ac:dyDescent="0.25">
      <c r="E108" s="3">
        <f>Data!D28</f>
        <v>7203</v>
      </c>
      <c r="F108" s="155">
        <v>20</v>
      </c>
      <c r="G108" s="47">
        <f t="shared" si="23"/>
        <v>217.32256197803653</v>
      </c>
      <c r="J108" s="20"/>
      <c r="K108" s="168"/>
    </row>
    <row r="109" spans="1:16" x14ac:dyDescent="0.25">
      <c r="E109" s="3">
        <f>Data!D29</f>
        <v>7206</v>
      </c>
      <c r="F109" s="155">
        <v>21</v>
      </c>
      <c r="G109" s="47">
        <f t="shared" si="23"/>
        <v>49.99989916924217</v>
      </c>
      <c r="J109" s="20"/>
    </row>
    <row r="110" spans="1:16" x14ac:dyDescent="0.25">
      <c r="E110" s="3">
        <f>Data!D30</f>
        <v>7209</v>
      </c>
      <c r="F110" s="155">
        <v>22</v>
      </c>
      <c r="G110" s="47">
        <f t="shared" si="23"/>
        <v>28.179132417088461</v>
      </c>
      <c r="J110" s="20"/>
      <c r="K110" s="168"/>
    </row>
    <row r="111" spans="1:16" x14ac:dyDescent="0.25">
      <c r="E111" s="3">
        <f>Data!D31</f>
        <v>7211</v>
      </c>
      <c r="F111" s="155">
        <v>23</v>
      </c>
      <c r="G111" s="47">
        <f t="shared" si="23"/>
        <v>23.649880537471695</v>
      </c>
      <c r="J111" s="20"/>
    </row>
    <row r="112" spans="1:16" x14ac:dyDescent="0.25">
      <c r="E112" s="3">
        <f>Data!D32</f>
        <v>7219</v>
      </c>
      <c r="F112" s="155">
        <v>24</v>
      </c>
      <c r="G112" s="47">
        <f t="shared" si="23"/>
        <v>59.289423730299646</v>
      </c>
      <c r="J112" s="20"/>
      <c r="K112" s="168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zoomScaleNormal="100" workbookViewId="0">
      <selection activeCell="B6" sqref="B6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170"/>
      <c r="C5" s="6"/>
      <c r="J5" s="2" t="s">
        <v>132</v>
      </c>
    </row>
    <row r="6" spans="1:25" x14ac:dyDescent="0.25">
      <c r="A6" s="2" t="s">
        <v>5</v>
      </c>
      <c r="B6" s="171" t="s">
        <v>160</v>
      </c>
      <c r="C6" s="176" t="s">
        <v>149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2" t="s">
        <v>23</v>
      </c>
      <c r="B10" s="215" t="s">
        <v>43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thickBot="1" x14ac:dyDescent="0.3">
      <c r="A11" s="2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.75" thickBot="1" x14ac:dyDescent="0.3">
      <c r="B12" s="18"/>
      <c r="C12" s="39"/>
      <c r="D12" s="205" t="s">
        <v>39</v>
      </c>
      <c r="E12" s="198"/>
      <c r="F12" s="198"/>
      <c r="G12" s="198" t="s">
        <v>20</v>
      </c>
      <c r="H12" s="198"/>
      <c r="I12" s="198"/>
      <c r="J12" s="198" t="s">
        <v>20</v>
      </c>
      <c r="K12" s="198"/>
      <c r="L12" s="198"/>
      <c r="M12" s="199" t="s">
        <v>20</v>
      </c>
      <c r="N12" s="200"/>
      <c r="O12" s="201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B13" s="18"/>
      <c r="C13" s="40" t="s">
        <v>12</v>
      </c>
      <c r="D13" s="41">
        <v>0</v>
      </c>
      <c r="E13" s="42">
        <v>0</v>
      </c>
      <c r="F13" s="43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4">
        <v>9</v>
      </c>
      <c r="K13" s="17">
        <f t="shared" ref="K13:K20" si="2">J13</f>
        <v>9</v>
      </c>
      <c r="L13" s="45">
        <f t="shared" ref="L13:L20" si="3">J13</f>
        <v>9</v>
      </c>
      <c r="M13" s="17">
        <v>17</v>
      </c>
      <c r="N13" s="17">
        <f t="shared" ref="N13:N20" si="4">M13</f>
        <v>17</v>
      </c>
      <c r="O13" s="46">
        <f t="shared" ref="O13:O20" si="5">M13</f>
        <v>17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B14" s="18"/>
      <c r="C14" s="50" t="s">
        <v>13</v>
      </c>
      <c r="D14" s="51">
        <v>75</v>
      </c>
      <c r="E14" s="52">
        <v>75</v>
      </c>
      <c r="F14" s="53">
        <v>75</v>
      </c>
      <c r="G14" s="30">
        <v>2</v>
      </c>
      <c r="H14" s="30">
        <f t="shared" si="0"/>
        <v>2</v>
      </c>
      <c r="I14" s="30">
        <f t="shared" si="1"/>
        <v>2</v>
      </c>
      <c r="J14" s="54">
        <v>10</v>
      </c>
      <c r="K14" s="30">
        <f t="shared" si="2"/>
        <v>10</v>
      </c>
      <c r="L14" s="55">
        <f t="shared" si="3"/>
        <v>10</v>
      </c>
      <c r="M14" s="30">
        <v>18</v>
      </c>
      <c r="N14" s="30">
        <f t="shared" si="4"/>
        <v>18</v>
      </c>
      <c r="O14" s="56">
        <f t="shared" si="5"/>
        <v>18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B15" s="18"/>
      <c r="C15" s="57" t="s">
        <v>14</v>
      </c>
      <c r="D15" s="58">
        <v>150</v>
      </c>
      <c r="E15" s="47">
        <v>150</v>
      </c>
      <c r="F15" s="48">
        <v>150</v>
      </c>
      <c r="G15" s="15">
        <v>3</v>
      </c>
      <c r="H15" s="15">
        <f t="shared" si="0"/>
        <v>3</v>
      </c>
      <c r="I15" s="15">
        <f t="shared" si="1"/>
        <v>3</v>
      </c>
      <c r="J15" s="24">
        <v>11</v>
      </c>
      <c r="K15" s="15">
        <f t="shared" si="2"/>
        <v>11</v>
      </c>
      <c r="L15" s="59">
        <f t="shared" si="3"/>
        <v>11</v>
      </c>
      <c r="M15" s="15">
        <v>19</v>
      </c>
      <c r="N15" s="15">
        <f t="shared" si="4"/>
        <v>19</v>
      </c>
      <c r="O15" s="60">
        <f t="shared" si="5"/>
        <v>19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B16" s="18"/>
      <c r="C16" s="50" t="s">
        <v>15</v>
      </c>
      <c r="D16" s="51">
        <v>225</v>
      </c>
      <c r="E16" s="52">
        <v>225</v>
      </c>
      <c r="F16" s="53">
        <v>225</v>
      </c>
      <c r="G16" s="30">
        <v>4</v>
      </c>
      <c r="H16" s="30">
        <f t="shared" si="0"/>
        <v>4</v>
      </c>
      <c r="I16" s="30">
        <f t="shared" si="1"/>
        <v>4</v>
      </c>
      <c r="J16" s="54">
        <v>12</v>
      </c>
      <c r="K16" s="30">
        <f t="shared" si="2"/>
        <v>12</v>
      </c>
      <c r="L16" s="55">
        <f t="shared" si="3"/>
        <v>12</v>
      </c>
      <c r="M16" s="30">
        <v>20</v>
      </c>
      <c r="N16" s="30">
        <f t="shared" si="4"/>
        <v>20</v>
      </c>
      <c r="O16" s="56">
        <f t="shared" si="5"/>
        <v>20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B17" s="18"/>
      <c r="C17" s="57" t="s">
        <v>16</v>
      </c>
      <c r="D17" s="58">
        <v>300</v>
      </c>
      <c r="E17" s="47">
        <v>300</v>
      </c>
      <c r="F17" s="48">
        <v>300</v>
      </c>
      <c r="G17" s="15">
        <v>5</v>
      </c>
      <c r="H17" s="15">
        <f t="shared" si="0"/>
        <v>5</v>
      </c>
      <c r="I17" s="15">
        <f t="shared" si="1"/>
        <v>5</v>
      </c>
      <c r="J17" s="24">
        <v>13</v>
      </c>
      <c r="K17" s="15">
        <f t="shared" si="2"/>
        <v>13</v>
      </c>
      <c r="L17" s="59">
        <f t="shared" si="3"/>
        <v>13</v>
      </c>
      <c r="M17" s="15">
        <v>21</v>
      </c>
      <c r="N17" s="15">
        <f t="shared" si="4"/>
        <v>21</v>
      </c>
      <c r="O17" s="60">
        <f t="shared" si="5"/>
        <v>21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B18" s="18"/>
      <c r="C18" s="50" t="s">
        <v>17</v>
      </c>
      <c r="D18" s="61"/>
      <c r="E18" s="62"/>
      <c r="F18" s="63"/>
      <c r="G18" s="30">
        <v>6</v>
      </c>
      <c r="H18" s="30">
        <f t="shared" si="0"/>
        <v>6</v>
      </c>
      <c r="I18" s="30">
        <f t="shared" si="1"/>
        <v>6</v>
      </c>
      <c r="J18" s="54">
        <v>14</v>
      </c>
      <c r="K18" s="30">
        <f t="shared" si="2"/>
        <v>14</v>
      </c>
      <c r="L18" s="55">
        <f t="shared" si="3"/>
        <v>14</v>
      </c>
      <c r="M18" s="30">
        <v>22</v>
      </c>
      <c r="N18" s="30">
        <f t="shared" si="4"/>
        <v>22</v>
      </c>
      <c r="O18" s="56">
        <f t="shared" si="5"/>
        <v>22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B19" s="18"/>
      <c r="C19" s="57" t="s">
        <v>18</v>
      </c>
      <c r="D19" s="64"/>
      <c r="E19" s="65"/>
      <c r="F19" s="66"/>
      <c r="G19" s="15">
        <v>7</v>
      </c>
      <c r="H19" s="15">
        <f t="shared" si="0"/>
        <v>7</v>
      </c>
      <c r="I19" s="15">
        <f t="shared" si="1"/>
        <v>7</v>
      </c>
      <c r="J19" s="24">
        <v>15</v>
      </c>
      <c r="K19" s="15">
        <f t="shared" si="2"/>
        <v>15</v>
      </c>
      <c r="L19" s="59">
        <f t="shared" si="3"/>
        <v>15</v>
      </c>
      <c r="M19" s="15">
        <v>23</v>
      </c>
      <c r="N19" s="15">
        <f t="shared" si="4"/>
        <v>23</v>
      </c>
      <c r="O19" s="60">
        <f t="shared" si="5"/>
        <v>23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.75" thickBot="1" x14ac:dyDescent="0.3">
      <c r="B20" s="18"/>
      <c r="C20" s="67" t="s">
        <v>19</v>
      </c>
      <c r="D20" s="68"/>
      <c r="E20" s="69"/>
      <c r="F20" s="70"/>
      <c r="G20" s="19">
        <v>8</v>
      </c>
      <c r="H20" s="19">
        <f t="shared" si="0"/>
        <v>8</v>
      </c>
      <c r="I20" s="19">
        <f t="shared" si="1"/>
        <v>8</v>
      </c>
      <c r="J20" s="71">
        <v>16</v>
      </c>
      <c r="K20" s="19">
        <f t="shared" si="2"/>
        <v>16</v>
      </c>
      <c r="L20" s="72">
        <f t="shared" si="3"/>
        <v>16</v>
      </c>
      <c r="M20" s="19">
        <v>24</v>
      </c>
      <c r="N20" s="19">
        <f t="shared" si="4"/>
        <v>24</v>
      </c>
      <c r="O20" s="73">
        <f t="shared" si="5"/>
        <v>24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" t="s">
        <v>25</v>
      </c>
      <c r="B22" s="38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5.75" thickBot="1" x14ac:dyDescent="0.3">
      <c r="B25" s="18"/>
      <c r="C25" s="18"/>
      <c r="D25" s="202" t="s">
        <v>44</v>
      </c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4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.75" thickBot="1" x14ac:dyDescent="0.3">
      <c r="B26" s="74"/>
      <c r="C26" s="18" t="s">
        <v>158</v>
      </c>
      <c r="D26" s="75">
        <v>1</v>
      </c>
      <c r="E26" s="14">
        <v>2</v>
      </c>
      <c r="F26" s="14">
        <v>3</v>
      </c>
      <c r="G26" s="76">
        <v>4</v>
      </c>
      <c r="H26" s="14">
        <v>5</v>
      </c>
      <c r="I26" s="77">
        <v>6</v>
      </c>
      <c r="J26" s="14">
        <v>7</v>
      </c>
      <c r="K26" s="14">
        <v>8</v>
      </c>
      <c r="L26" s="14">
        <v>9</v>
      </c>
      <c r="M26" s="76">
        <v>10</v>
      </c>
      <c r="N26" s="14">
        <v>11</v>
      </c>
      <c r="O26" s="78">
        <v>12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B27" s="18"/>
      <c r="C27" s="18">
        <v>21.9</v>
      </c>
      <c r="D27" s="127">
        <v>5.4699999999999999E-2</v>
      </c>
      <c r="E27" s="128">
        <v>5.67E-2</v>
      </c>
      <c r="F27" s="128">
        <v>5.6500000000000002E-2</v>
      </c>
      <c r="G27" s="129">
        <v>0.24759999999999999</v>
      </c>
      <c r="H27" s="128">
        <v>0.22989999999999999</v>
      </c>
      <c r="I27" s="28">
        <v>0.2392</v>
      </c>
      <c r="J27" s="128">
        <v>0.25269999999999998</v>
      </c>
      <c r="K27" s="128">
        <v>0.2382</v>
      </c>
      <c r="L27" s="128">
        <v>0.25</v>
      </c>
      <c r="M27" s="129">
        <v>0.2223</v>
      </c>
      <c r="N27" s="128">
        <v>0.21340000000000001</v>
      </c>
      <c r="O27" s="22">
        <v>0.21809999999999999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B28" s="18"/>
      <c r="C28" s="18"/>
      <c r="D28" s="130">
        <v>0.1222</v>
      </c>
      <c r="E28" s="131">
        <v>0.11609999999999999</v>
      </c>
      <c r="F28" s="131">
        <v>0.1132</v>
      </c>
      <c r="G28" s="132">
        <v>0.25259999999999999</v>
      </c>
      <c r="H28" s="131">
        <v>0.24590000000000001</v>
      </c>
      <c r="I28" s="27">
        <v>0.24540000000000001</v>
      </c>
      <c r="J28" s="131">
        <v>0.18790000000000001</v>
      </c>
      <c r="K28" s="131">
        <v>0.17799999999999999</v>
      </c>
      <c r="L28" s="131">
        <v>0.1827</v>
      </c>
      <c r="M28" s="132">
        <v>0.2135</v>
      </c>
      <c r="N28" s="131">
        <v>0.2329</v>
      </c>
      <c r="O28" s="21">
        <v>0.2203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B29" s="18"/>
      <c r="C29" s="18"/>
      <c r="D29" s="133">
        <v>0.18509999999999999</v>
      </c>
      <c r="E29" s="134">
        <v>0.17849999999999999</v>
      </c>
      <c r="F29" s="134">
        <v>0.1958</v>
      </c>
      <c r="G29" s="135">
        <v>0.19600000000000001</v>
      </c>
      <c r="H29" s="134">
        <v>0.18920000000000001</v>
      </c>
      <c r="I29" s="136">
        <v>0.20380000000000001</v>
      </c>
      <c r="J29" s="134">
        <v>0.25309999999999999</v>
      </c>
      <c r="K29" s="134">
        <v>0.22969999999999999</v>
      </c>
      <c r="L29" s="134">
        <v>0.2392</v>
      </c>
      <c r="M29" s="135">
        <v>0.25230000000000002</v>
      </c>
      <c r="N29" s="134">
        <v>0.23039999999999999</v>
      </c>
      <c r="O29" s="137">
        <v>0.27029999999999998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B30" s="18"/>
      <c r="C30" s="18"/>
      <c r="D30" s="130">
        <v>0.25169999999999998</v>
      </c>
      <c r="E30" s="131">
        <v>0.24929999999999999</v>
      </c>
      <c r="F30" s="131">
        <v>0.25309999999999999</v>
      </c>
      <c r="G30" s="132">
        <v>0.25640000000000002</v>
      </c>
      <c r="H30" s="131">
        <v>0.2329</v>
      </c>
      <c r="I30" s="27">
        <v>0.25180000000000002</v>
      </c>
      <c r="J30" s="131">
        <v>0.21229999999999999</v>
      </c>
      <c r="K30" s="131">
        <v>0.2051</v>
      </c>
      <c r="L30" s="131">
        <v>0.21879999999999999</v>
      </c>
      <c r="M30" s="132">
        <v>0.1804</v>
      </c>
      <c r="N30" s="131">
        <v>0.16830000000000001</v>
      </c>
      <c r="O30" s="21">
        <v>0.17469999999999999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B31" s="18"/>
      <c r="C31" s="18"/>
      <c r="D31" s="133">
        <v>0.36130000000000001</v>
      </c>
      <c r="E31" s="134">
        <v>0.32629999999999998</v>
      </c>
      <c r="F31" s="134">
        <v>0.32719999999999999</v>
      </c>
      <c r="G31" s="135">
        <v>0.2482</v>
      </c>
      <c r="H31" s="134">
        <v>0.24210000000000001</v>
      </c>
      <c r="I31" s="136">
        <v>0.24490000000000001</v>
      </c>
      <c r="J31" s="134">
        <v>0.21740000000000001</v>
      </c>
      <c r="K31" s="134">
        <v>0.2112</v>
      </c>
      <c r="L31" s="134">
        <v>0.21460000000000001</v>
      </c>
      <c r="M31" s="135">
        <v>0.22509999999999999</v>
      </c>
      <c r="N31" s="134">
        <v>0.22370000000000001</v>
      </c>
      <c r="O31" s="137">
        <v>0.223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"/>
      <c r="B32" s="18"/>
      <c r="C32" s="18"/>
      <c r="D32" s="130">
        <v>5.6300000000000003E-2</v>
      </c>
      <c r="E32" s="131">
        <v>5.6000000000000001E-2</v>
      </c>
      <c r="F32" s="131">
        <v>5.6599999999999998E-2</v>
      </c>
      <c r="G32" s="132">
        <v>0.23180000000000001</v>
      </c>
      <c r="H32" s="131">
        <v>0.21579999999999999</v>
      </c>
      <c r="I32" s="27">
        <v>0.2198</v>
      </c>
      <c r="J32" s="131">
        <v>0.22120000000000001</v>
      </c>
      <c r="K32" s="131">
        <v>0.2092</v>
      </c>
      <c r="L32" s="131">
        <v>0.21490000000000001</v>
      </c>
      <c r="M32" s="132">
        <v>0.20369999999999999</v>
      </c>
      <c r="N32" s="131">
        <v>0.19589999999999999</v>
      </c>
      <c r="O32" s="21">
        <v>0.21049999999999999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80"/>
      <c r="B33" s="18"/>
      <c r="C33" s="18"/>
      <c r="D33" s="133">
        <v>5.6800000000000003E-2</v>
      </c>
      <c r="E33" s="134">
        <v>5.6899999999999999E-2</v>
      </c>
      <c r="F33" s="134">
        <v>5.6300000000000003E-2</v>
      </c>
      <c r="G33" s="135">
        <v>0.20549999999999999</v>
      </c>
      <c r="H33" s="134">
        <v>0.19259999999999999</v>
      </c>
      <c r="I33" s="136">
        <v>0.2056</v>
      </c>
      <c r="J33" s="134">
        <v>0.19309999999999999</v>
      </c>
      <c r="K33" s="134">
        <v>0.19689999999999999</v>
      </c>
      <c r="L33" s="134">
        <v>0.20649999999999999</v>
      </c>
      <c r="M33" s="135">
        <v>0.28539999999999999</v>
      </c>
      <c r="N33" s="134">
        <v>0.2752</v>
      </c>
      <c r="O33" s="137">
        <v>0.27539999999999998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.75" thickBot="1" x14ac:dyDescent="0.3">
      <c r="A34" s="80"/>
      <c r="B34" s="18"/>
      <c r="C34" s="18"/>
      <c r="D34" s="138">
        <v>5.67E-2</v>
      </c>
      <c r="E34" s="139">
        <v>5.67E-2</v>
      </c>
      <c r="F34" s="139">
        <v>5.8000000000000003E-2</v>
      </c>
      <c r="G34" s="140">
        <v>0.27210000000000001</v>
      </c>
      <c r="H34" s="139">
        <v>0.25040000000000001</v>
      </c>
      <c r="I34" s="141">
        <v>0.26869999999999999</v>
      </c>
      <c r="J34" s="139">
        <v>0.31969999999999998</v>
      </c>
      <c r="K34" s="139">
        <v>0.29649999999999999</v>
      </c>
      <c r="L34" s="139">
        <v>0.31609999999999999</v>
      </c>
      <c r="M34" s="140">
        <v>0.2223</v>
      </c>
      <c r="N34" s="139">
        <v>0.20799999999999999</v>
      </c>
      <c r="O34" s="142">
        <v>0.2109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" t="s">
        <v>27</v>
      </c>
      <c r="B36" s="209" t="s">
        <v>40</v>
      </c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</row>
    <row r="37" spans="1:25" x14ac:dyDescent="0.25">
      <c r="A37" s="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</row>
    <row r="38" spans="1:25" x14ac:dyDescent="0.25">
      <c r="A38" s="35"/>
      <c r="B38" s="84"/>
      <c r="C38" s="206" t="s">
        <v>28</v>
      </c>
      <c r="D38" s="207"/>
      <c r="E38" s="208"/>
      <c r="F38" s="206" t="s">
        <v>29</v>
      </c>
      <c r="G38" s="207"/>
      <c r="H38" s="208"/>
      <c r="I38" s="206" t="s">
        <v>30</v>
      </c>
      <c r="J38" s="207"/>
      <c r="K38" s="208"/>
      <c r="L38" s="206" t="s">
        <v>31</v>
      </c>
      <c r="M38" s="207"/>
      <c r="N38" s="208"/>
    </row>
    <row r="39" spans="1:25" x14ac:dyDescent="0.25">
      <c r="A39" s="35"/>
      <c r="B39" s="84"/>
      <c r="C39" s="101" t="s">
        <v>3</v>
      </c>
      <c r="D39" s="102" t="s">
        <v>4</v>
      </c>
      <c r="E39" s="103" t="s">
        <v>7</v>
      </c>
      <c r="F39" s="104" t="s">
        <v>20</v>
      </c>
      <c r="G39" s="105" t="s">
        <v>4</v>
      </c>
      <c r="H39" s="103" t="s">
        <v>7</v>
      </c>
      <c r="I39" s="104" t="s">
        <v>20</v>
      </c>
      <c r="J39" s="105" t="s">
        <v>4</v>
      </c>
      <c r="K39" s="103" t="s">
        <v>7</v>
      </c>
      <c r="L39" s="104" t="s">
        <v>20</v>
      </c>
      <c r="M39" s="105" t="s">
        <v>4</v>
      </c>
      <c r="N39" s="103" t="s">
        <v>7</v>
      </c>
    </row>
    <row r="40" spans="1:25" x14ac:dyDescent="0.25">
      <c r="A40" s="35"/>
      <c r="B40" s="16"/>
      <c r="C40" s="106">
        <v>0</v>
      </c>
      <c r="D40" s="123">
        <f>AVERAGE(D27:F27)</f>
        <v>5.5966666666666665E-2</v>
      </c>
      <c r="E40" s="124">
        <f>STDEV(D27:F27)</f>
        <v>1.1015141094572218E-3</v>
      </c>
      <c r="F40" s="109">
        <f t="shared" ref="F40:F47" si="6">G13</f>
        <v>1</v>
      </c>
      <c r="G40" s="123">
        <f t="shared" ref="G40:G47" si="7">AVERAGE(G27:I27)</f>
        <v>0.2389</v>
      </c>
      <c r="H40" s="124">
        <f t="shared" ref="H40:H47" si="8">STDEV(G27:I27)</f>
        <v>8.8538127380242207E-3</v>
      </c>
      <c r="I40" s="109">
        <f t="shared" ref="I40:I47" si="9">J13</f>
        <v>9</v>
      </c>
      <c r="J40" s="123">
        <f t="shared" ref="J40:J47" si="10">AVERAGE(J27:L27)</f>
        <v>0.24696666666666667</v>
      </c>
      <c r="K40" s="124">
        <f t="shared" ref="K40:K47" si="11">STDEV(J27:L27)</f>
        <v>7.7112471970060244E-3</v>
      </c>
      <c r="L40" s="109">
        <f t="shared" ref="L40:L47" si="12">M13</f>
        <v>17</v>
      </c>
      <c r="M40" s="123">
        <f t="shared" ref="M40:M47" si="13">AVERAGE(M27:O27)</f>
        <v>0.21793333333333331</v>
      </c>
      <c r="N40" s="124">
        <f t="shared" ref="N40:N47" si="14">STDEV(M27:O27)</f>
        <v>4.4523402086243695E-3</v>
      </c>
    </row>
    <row r="41" spans="1:25" x14ac:dyDescent="0.25">
      <c r="A41" s="35"/>
      <c r="B41" s="16"/>
      <c r="C41" s="106">
        <v>75</v>
      </c>
      <c r="D41" s="123">
        <f>AVERAGE(D28:F28)</f>
        <v>0.11716666666666668</v>
      </c>
      <c r="E41" s="124">
        <f>STDEV(D28:F28)</f>
        <v>4.5938364504337081E-3</v>
      </c>
      <c r="F41" s="109">
        <f t="shared" si="6"/>
        <v>2</v>
      </c>
      <c r="G41" s="123">
        <f t="shared" si="7"/>
        <v>0.24796666666666667</v>
      </c>
      <c r="H41" s="124">
        <f t="shared" si="8"/>
        <v>4.0203648258999155E-3</v>
      </c>
      <c r="I41" s="109">
        <f t="shared" si="9"/>
        <v>10</v>
      </c>
      <c r="J41" s="123">
        <f t="shared" si="10"/>
        <v>0.18286666666666665</v>
      </c>
      <c r="K41" s="124">
        <f t="shared" si="11"/>
        <v>4.9521039299810169E-3</v>
      </c>
      <c r="L41" s="109">
        <f t="shared" si="12"/>
        <v>18</v>
      </c>
      <c r="M41" s="123">
        <f t="shared" si="13"/>
        <v>0.22223333333333337</v>
      </c>
      <c r="N41" s="124">
        <f t="shared" si="14"/>
        <v>9.8434411327204749E-3</v>
      </c>
    </row>
    <row r="42" spans="1:25" x14ac:dyDescent="0.25">
      <c r="A42" s="35"/>
      <c r="B42" s="16"/>
      <c r="C42" s="106">
        <v>150</v>
      </c>
      <c r="D42" s="123">
        <f>AVERAGE(D29:F29)</f>
        <v>0.18646666666666667</v>
      </c>
      <c r="E42" s="124">
        <f>STDEV(D29:F29)</f>
        <v>8.7305975358696625E-3</v>
      </c>
      <c r="F42" s="109">
        <f t="shared" si="6"/>
        <v>3</v>
      </c>
      <c r="G42" s="123">
        <f t="shared" si="7"/>
        <v>0.19633333333333333</v>
      </c>
      <c r="H42" s="124">
        <f t="shared" si="8"/>
        <v>7.3057055328923128E-3</v>
      </c>
      <c r="I42" s="109">
        <f t="shared" si="9"/>
        <v>11</v>
      </c>
      <c r="J42" s="123">
        <f t="shared" si="10"/>
        <v>0.24066666666666667</v>
      </c>
      <c r="K42" s="124">
        <f t="shared" si="11"/>
        <v>1.1768743914850615E-2</v>
      </c>
      <c r="L42" s="109">
        <f t="shared" si="12"/>
        <v>19</v>
      </c>
      <c r="M42" s="123">
        <f t="shared" si="13"/>
        <v>0.251</v>
      </c>
      <c r="N42" s="124">
        <f t="shared" si="14"/>
        <v>1.9981741665830832E-2</v>
      </c>
    </row>
    <row r="43" spans="1:25" x14ac:dyDescent="0.25">
      <c r="A43" s="35"/>
      <c r="B43" s="16"/>
      <c r="C43" s="106">
        <v>225</v>
      </c>
      <c r="D43" s="123">
        <f>AVERAGE(D30:F30)</f>
        <v>0.25136666666666668</v>
      </c>
      <c r="E43" s="124">
        <f>STDEV(D30:F30)</f>
        <v>1.9218047073866077E-3</v>
      </c>
      <c r="F43" s="109">
        <f t="shared" si="6"/>
        <v>4</v>
      </c>
      <c r="G43" s="123">
        <f t="shared" si="7"/>
        <v>0.24703333333333335</v>
      </c>
      <c r="H43" s="124">
        <f t="shared" si="8"/>
        <v>1.2454048873090777E-2</v>
      </c>
      <c r="I43" s="109">
        <f t="shared" si="9"/>
        <v>12</v>
      </c>
      <c r="J43" s="123">
        <f t="shared" si="10"/>
        <v>0.21206666666666665</v>
      </c>
      <c r="K43" s="124">
        <f t="shared" si="11"/>
        <v>6.8529798871245244E-3</v>
      </c>
      <c r="L43" s="109">
        <f t="shared" si="12"/>
        <v>20</v>
      </c>
      <c r="M43" s="123">
        <f t="shared" si="13"/>
        <v>0.17446666666666666</v>
      </c>
      <c r="N43" s="124">
        <f t="shared" si="14"/>
        <v>6.0533737149901234E-3</v>
      </c>
    </row>
    <row r="44" spans="1:25" x14ac:dyDescent="0.25">
      <c r="A44" s="35"/>
      <c r="B44" s="16"/>
      <c r="C44" s="106">
        <v>300</v>
      </c>
      <c r="D44" s="123">
        <f>AVERAGE(D31:F31)</f>
        <v>0.33826666666666666</v>
      </c>
      <c r="E44" s="124">
        <f>STDEV(D31:F31)</f>
        <v>1.9952526991169162E-2</v>
      </c>
      <c r="F44" s="109">
        <f t="shared" si="6"/>
        <v>5</v>
      </c>
      <c r="G44" s="123">
        <f t="shared" si="7"/>
        <v>0.24506666666666668</v>
      </c>
      <c r="H44" s="124">
        <f t="shared" si="8"/>
        <v>3.0534133905079598E-3</v>
      </c>
      <c r="I44" s="109">
        <f t="shared" si="9"/>
        <v>13</v>
      </c>
      <c r="J44" s="123">
        <f t="shared" si="10"/>
        <v>0.21440000000000001</v>
      </c>
      <c r="K44" s="124">
        <f t="shared" si="11"/>
        <v>3.1048349392520107E-3</v>
      </c>
      <c r="L44" s="109">
        <f t="shared" si="12"/>
        <v>21</v>
      </c>
      <c r="M44" s="123">
        <f t="shared" si="13"/>
        <v>0.22393333333333332</v>
      </c>
      <c r="N44" s="124">
        <f t="shared" si="14"/>
        <v>1.0692676621563569E-3</v>
      </c>
    </row>
    <row r="45" spans="1:25" x14ac:dyDescent="0.25">
      <c r="A45" s="35"/>
      <c r="B45" s="16"/>
      <c r="C45" s="110"/>
      <c r="D45" s="107"/>
      <c r="E45" s="108"/>
      <c r="F45" s="109">
        <f t="shared" si="6"/>
        <v>6</v>
      </c>
      <c r="G45" s="123">
        <f t="shared" si="7"/>
        <v>0.22246666666666667</v>
      </c>
      <c r="H45" s="124">
        <f t="shared" si="8"/>
        <v>8.3266639978645373E-3</v>
      </c>
      <c r="I45" s="109">
        <f t="shared" si="9"/>
        <v>14</v>
      </c>
      <c r="J45" s="123">
        <f t="shared" si="10"/>
        <v>0.21509999999999999</v>
      </c>
      <c r="K45" s="124">
        <f t="shared" si="11"/>
        <v>6.0024994793835733E-3</v>
      </c>
      <c r="L45" s="109">
        <f t="shared" si="12"/>
        <v>22</v>
      </c>
      <c r="M45" s="123">
        <f t="shared" si="13"/>
        <v>0.20336666666666667</v>
      </c>
      <c r="N45" s="124">
        <f t="shared" si="14"/>
        <v>7.3057055328923128E-3</v>
      </c>
    </row>
    <row r="46" spans="1:25" x14ac:dyDescent="0.25">
      <c r="A46" s="35"/>
      <c r="B46" s="16"/>
      <c r="C46" s="110"/>
      <c r="D46" s="107"/>
      <c r="E46" s="108"/>
      <c r="F46" s="109">
        <f t="shared" si="6"/>
        <v>7</v>
      </c>
      <c r="G46" s="123">
        <f t="shared" si="7"/>
        <v>0.20123333333333335</v>
      </c>
      <c r="H46" s="124">
        <f t="shared" si="8"/>
        <v>7.4768531705078547E-3</v>
      </c>
      <c r="I46" s="109">
        <f t="shared" si="9"/>
        <v>15</v>
      </c>
      <c r="J46" s="123">
        <f t="shared" si="10"/>
        <v>0.19883333333333333</v>
      </c>
      <c r="K46" s="124">
        <f t="shared" si="11"/>
        <v>6.9060360072427437E-3</v>
      </c>
      <c r="L46" s="109">
        <f t="shared" si="12"/>
        <v>23</v>
      </c>
      <c r="M46" s="123">
        <f t="shared" si="13"/>
        <v>0.27866666666666667</v>
      </c>
      <c r="N46" s="124">
        <f t="shared" si="14"/>
        <v>5.832095106677644E-3</v>
      </c>
    </row>
    <row r="47" spans="1:25" x14ac:dyDescent="0.25">
      <c r="A47" s="35"/>
      <c r="B47" s="16"/>
      <c r="C47" s="111"/>
      <c r="D47" s="112"/>
      <c r="E47" s="113"/>
      <c r="F47" s="114">
        <f t="shared" si="6"/>
        <v>8</v>
      </c>
      <c r="G47" s="125">
        <f t="shared" si="7"/>
        <v>0.26373333333333332</v>
      </c>
      <c r="H47" s="126">
        <f t="shared" si="8"/>
        <v>1.1671475199533829E-2</v>
      </c>
      <c r="I47" s="114">
        <f t="shared" si="9"/>
        <v>16</v>
      </c>
      <c r="J47" s="125">
        <f t="shared" si="10"/>
        <v>0.31076666666666664</v>
      </c>
      <c r="K47" s="126">
        <f t="shared" si="11"/>
        <v>1.2485725182516767E-2</v>
      </c>
      <c r="L47" s="114">
        <f t="shared" si="12"/>
        <v>24</v>
      </c>
      <c r="M47" s="125">
        <f t="shared" si="13"/>
        <v>0.21373333333333333</v>
      </c>
      <c r="N47" s="126">
        <f t="shared" si="14"/>
        <v>7.5593209571583444E-3</v>
      </c>
    </row>
    <row r="48" spans="1:25" x14ac:dyDescent="0.25">
      <c r="A48" s="38"/>
      <c r="B48" s="1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7"/>
      <c r="N48" s="47"/>
    </row>
    <row r="49" spans="1:18" x14ac:dyDescent="0.25">
      <c r="A49" s="2" t="s">
        <v>32</v>
      </c>
      <c r="B49" s="209" t="s">
        <v>58</v>
      </c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</row>
    <row r="50" spans="1:18" x14ac:dyDescent="0.25">
      <c r="A50" s="2"/>
      <c r="B50" s="10" t="s">
        <v>128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</row>
    <row r="51" spans="1:18" x14ac:dyDescent="0.25">
      <c r="B51" s="8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35"/>
    </row>
    <row r="52" spans="1:18" x14ac:dyDescent="0.25">
      <c r="B52" s="16"/>
      <c r="C52" s="144" t="s">
        <v>1</v>
      </c>
      <c r="D52" s="145" t="s">
        <v>129</v>
      </c>
      <c r="E52" s="146"/>
      <c r="F52" s="144" t="s">
        <v>20</v>
      </c>
      <c r="G52" s="145" t="s">
        <v>129</v>
      </c>
      <c r="H52" s="146"/>
      <c r="I52" s="144" t="s">
        <v>20</v>
      </c>
      <c r="J52" s="145" t="s">
        <v>129</v>
      </c>
      <c r="K52" s="146"/>
      <c r="L52" s="144" t="s">
        <v>20</v>
      </c>
      <c r="M52" s="145" t="s">
        <v>129</v>
      </c>
      <c r="N52" s="146"/>
      <c r="O52" s="35"/>
    </row>
    <row r="53" spans="1:18" x14ac:dyDescent="0.25">
      <c r="B53" s="16"/>
      <c r="C53" s="106">
        <v>0</v>
      </c>
      <c r="D53" s="123">
        <f>(D40-$D$40)</f>
        <v>0</v>
      </c>
      <c r="E53" s="116"/>
      <c r="F53" s="109">
        <f>F40</f>
        <v>1</v>
      </c>
      <c r="G53" s="150">
        <f t="shared" ref="G53:G60" si="15">(G40-$D$40)</f>
        <v>0.18293333333333334</v>
      </c>
      <c r="H53" s="116"/>
      <c r="I53" s="109">
        <f>I40</f>
        <v>9</v>
      </c>
      <c r="J53" s="150">
        <f t="shared" ref="J53:J60" si="16">(J40-$D$40)</f>
        <v>0.191</v>
      </c>
      <c r="K53" s="116"/>
      <c r="L53" s="109">
        <f>L40</f>
        <v>17</v>
      </c>
      <c r="M53" s="150">
        <f t="shared" ref="M53:M60" si="17">(M40-$D$40)</f>
        <v>0.16196666666666665</v>
      </c>
      <c r="N53" s="116"/>
      <c r="O53" s="35"/>
      <c r="P53" s="35"/>
      <c r="Q53" s="35"/>
    </row>
    <row r="54" spans="1:18" x14ac:dyDescent="0.25">
      <c r="B54" s="16"/>
      <c r="C54" s="106">
        <v>75</v>
      </c>
      <c r="D54" s="123">
        <f>(D41-$D$40)</f>
        <v>6.1200000000000018E-2</v>
      </c>
      <c r="E54" s="116"/>
      <c r="F54" s="109">
        <f t="shared" ref="F54:F60" si="18">F41</f>
        <v>2</v>
      </c>
      <c r="G54" s="123">
        <f t="shared" si="15"/>
        <v>0.192</v>
      </c>
      <c r="H54" s="116"/>
      <c r="I54" s="109">
        <f t="shared" ref="I54:I60" si="19">I41</f>
        <v>10</v>
      </c>
      <c r="J54" s="123">
        <f t="shared" si="16"/>
        <v>0.12689999999999999</v>
      </c>
      <c r="K54" s="116"/>
      <c r="L54" s="109">
        <f t="shared" ref="L54:L60" si="20">L41</f>
        <v>18</v>
      </c>
      <c r="M54" s="123">
        <f t="shared" si="17"/>
        <v>0.1662666666666667</v>
      </c>
      <c r="N54" s="116"/>
      <c r="O54" s="35"/>
      <c r="P54" s="35"/>
      <c r="Q54" s="35"/>
    </row>
    <row r="55" spans="1:18" x14ac:dyDescent="0.25">
      <c r="B55" s="16"/>
      <c r="C55" s="106">
        <v>150</v>
      </c>
      <c r="D55" s="123">
        <f>(D42-$D$40)</f>
        <v>0.1305</v>
      </c>
      <c r="E55" s="116"/>
      <c r="F55" s="109">
        <f t="shared" si="18"/>
        <v>3</v>
      </c>
      <c r="G55" s="123">
        <f t="shared" si="15"/>
        <v>0.14036666666666667</v>
      </c>
      <c r="H55" s="116"/>
      <c r="I55" s="109">
        <f t="shared" si="19"/>
        <v>11</v>
      </c>
      <c r="J55" s="123">
        <f t="shared" si="16"/>
        <v>0.1847</v>
      </c>
      <c r="K55" s="116"/>
      <c r="L55" s="109">
        <f t="shared" si="20"/>
        <v>19</v>
      </c>
      <c r="M55" s="123">
        <f t="shared" si="17"/>
        <v>0.19503333333333334</v>
      </c>
      <c r="N55" s="116"/>
      <c r="O55" s="35"/>
      <c r="P55" s="35"/>
      <c r="Q55" s="35"/>
    </row>
    <row r="56" spans="1:18" x14ac:dyDescent="0.25">
      <c r="B56" s="16"/>
      <c r="C56" s="106">
        <v>225</v>
      </c>
      <c r="D56" s="123">
        <f>(D43-$D$40)</f>
        <v>0.19540000000000002</v>
      </c>
      <c r="E56" s="116"/>
      <c r="F56" s="109">
        <f t="shared" si="18"/>
        <v>4</v>
      </c>
      <c r="G56" s="123">
        <f t="shared" si="15"/>
        <v>0.19106666666666669</v>
      </c>
      <c r="H56" s="116"/>
      <c r="I56" s="109">
        <f t="shared" si="19"/>
        <v>12</v>
      </c>
      <c r="J56" s="123">
        <f t="shared" si="16"/>
        <v>0.15609999999999999</v>
      </c>
      <c r="K56" s="116"/>
      <c r="L56" s="109">
        <f t="shared" si="20"/>
        <v>20</v>
      </c>
      <c r="M56" s="123">
        <f t="shared" si="17"/>
        <v>0.11849999999999999</v>
      </c>
      <c r="N56" s="116"/>
      <c r="O56" s="35"/>
      <c r="P56" s="35"/>
      <c r="Q56" s="35"/>
    </row>
    <row r="57" spans="1:18" x14ac:dyDescent="0.25">
      <c r="A57" s="6"/>
      <c r="B57" s="16"/>
      <c r="C57" s="106">
        <v>300</v>
      </c>
      <c r="D57" s="123">
        <f>(D44-$D$40)</f>
        <v>0.2823</v>
      </c>
      <c r="E57" s="116"/>
      <c r="F57" s="109">
        <f t="shared" si="18"/>
        <v>5</v>
      </c>
      <c r="G57" s="123">
        <f t="shared" si="15"/>
        <v>0.18910000000000002</v>
      </c>
      <c r="H57" s="116"/>
      <c r="I57" s="109">
        <f t="shared" si="19"/>
        <v>13</v>
      </c>
      <c r="J57" s="123">
        <f t="shared" si="16"/>
        <v>0.15843333333333334</v>
      </c>
      <c r="K57" s="116"/>
      <c r="L57" s="109">
        <f t="shared" si="20"/>
        <v>21</v>
      </c>
      <c r="M57" s="123">
        <f t="shared" si="17"/>
        <v>0.16796666666666665</v>
      </c>
      <c r="N57" s="116"/>
      <c r="O57" s="35"/>
      <c r="P57" s="35"/>
      <c r="Q57" s="35"/>
    </row>
    <row r="58" spans="1:18" x14ac:dyDescent="0.25">
      <c r="A58" s="6"/>
      <c r="B58" s="16"/>
      <c r="C58" s="110"/>
      <c r="D58" s="115"/>
      <c r="E58" s="116"/>
      <c r="F58" s="109">
        <f t="shared" si="18"/>
        <v>6</v>
      </c>
      <c r="G58" s="123">
        <f t="shared" si="15"/>
        <v>0.16650000000000001</v>
      </c>
      <c r="H58" s="116"/>
      <c r="I58" s="109">
        <f t="shared" si="19"/>
        <v>14</v>
      </c>
      <c r="J58" s="123">
        <f t="shared" si="16"/>
        <v>0.15913333333333332</v>
      </c>
      <c r="K58" s="116"/>
      <c r="L58" s="109">
        <f t="shared" si="20"/>
        <v>22</v>
      </c>
      <c r="M58" s="123">
        <f t="shared" si="17"/>
        <v>0.1474</v>
      </c>
      <c r="N58" s="116"/>
      <c r="O58" s="35"/>
    </row>
    <row r="59" spans="1:18" x14ac:dyDescent="0.25">
      <c r="A59" s="6"/>
      <c r="B59" s="16"/>
      <c r="C59" s="110"/>
      <c r="D59" s="115"/>
      <c r="E59" s="116"/>
      <c r="F59" s="109">
        <f t="shared" si="18"/>
        <v>7</v>
      </c>
      <c r="G59" s="123">
        <f t="shared" si="15"/>
        <v>0.14526666666666668</v>
      </c>
      <c r="H59" s="116"/>
      <c r="I59" s="109">
        <f t="shared" si="19"/>
        <v>15</v>
      </c>
      <c r="J59" s="123">
        <f t="shared" si="16"/>
        <v>0.14286666666666667</v>
      </c>
      <c r="K59" s="116"/>
      <c r="L59" s="109">
        <f t="shared" si="20"/>
        <v>23</v>
      </c>
      <c r="M59" s="123">
        <f t="shared" si="17"/>
        <v>0.22270000000000001</v>
      </c>
      <c r="N59" s="116"/>
      <c r="O59" s="35"/>
    </row>
    <row r="60" spans="1:18" x14ac:dyDescent="0.25">
      <c r="A60" s="6"/>
      <c r="B60" s="16"/>
      <c r="C60" s="111"/>
      <c r="D60" s="117"/>
      <c r="E60" s="118"/>
      <c r="F60" s="114">
        <f t="shared" si="18"/>
        <v>8</v>
      </c>
      <c r="G60" s="125">
        <f t="shared" si="15"/>
        <v>0.20776666666666666</v>
      </c>
      <c r="H60" s="118"/>
      <c r="I60" s="114">
        <f t="shared" si="19"/>
        <v>16</v>
      </c>
      <c r="J60" s="125">
        <f t="shared" si="16"/>
        <v>0.25479999999999997</v>
      </c>
      <c r="K60" s="118"/>
      <c r="L60" s="114">
        <f t="shared" si="20"/>
        <v>24</v>
      </c>
      <c r="M60" s="125">
        <f t="shared" si="17"/>
        <v>0.15776666666666667</v>
      </c>
      <c r="N60" s="118"/>
      <c r="O60" s="35"/>
    </row>
    <row r="61" spans="1:18" x14ac:dyDescent="0.25">
      <c r="A61" s="81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8" x14ac:dyDescent="0.25">
      <c r="A62" s="82" t="s">
        <v>49</v>
      </c>
      <c r="B62" s="209" t="s">
        <v>41</v>
      </c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R62" s="80"/>
    </row>
    <row r="63" spans="1:18" x14ac:dyDescent="0.25">
      <c r="A63" s="81"/>
      <c r="B63" s="38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0"/>
    </row>
    <row r="64" spans="1:18" x14ac:dyDescent="0.25">
      <c r="A64" s="81"/>
      <c r="B64" s="23"/>
      <c r="C64" s="26"/>
      <c r="D64" s="26"/>
      <c r="E64" s="26"/>
      <c r="F64" s="26"/>
      <c r="G64" s="26"/>
      <c r="H64" s="26"/>
      <c r="I64" s="83"/>
      <c r="J64" s="18"/>
      <c r="K64" s="18"/>
      <c r="L64" s="18"/>
      <c r="M64" s="18"/>
      <c r="N64" s="18"/>
      <c r="R64" s="80"/>
    </row>
    <row r="65" spans="1:32" x14ac:dyDescent="0.25">
      <c r="A65" s="81"/>
      <c r="B65" s="83"/>
      <c r="F65" s="16"/>
      <c r="G65" s="16"/>
      <c r="H65" s="16"/>
      <c r="I65" s="83"/>
      <c r="J65" s="38" t="s">
        <v>65</v>
      </c>
      <c r="K65" s="38" t="s">
        <v>66</v>
      </c>
      <c r="L65" s="84"/>
      <c r="M65" s="16"/>
      <c r="N65" s="18"/>
      <c r="R65" s="80"/>
    </row>
    <row r="66" spans="1:32" ht="15.75" thickBot="1" x14ac:dyDescent="0.3">
      <c r="A66" s="81"/>
      <c r="B66" s="83"/>
      <c r="F66" s="16"/>
      <c r="G66" s="16"/>
      <c r="H66" s="16"/>
      <c r="I66" s="83"/>
      <c r="J66" s="18"/>
      <c r="K66" s="18"/>
      <c r="L66" s="38"/>
      <c r="M66" s="16"/>
      <c r="N66" s="18"/>
      <c r="R66" s="80"/>
    </row>
    <row r="67" spans="1:32" ht="15.75" thickBot="1" x14ac:dyDescent="0.3">
      <c r="A67" s="81"/>
      <c r="B67" s="83"/>
      <c r="F67" s="16"/>
      <c r="G67" s="35"/>
      <c r="H67" s="35"/>
      <c r="I67" s="85"/>
      <c r="J67" s="16"/>
      <c r="K67" s="38" t="s">
        <v>63</v>
      </c>
      <c r="L67" s="86">
        <v>8.9999999999999998E-4</v>
      </c>
      <c r="M67" s="18"/>
      <c r="N67" s="18"/>
      <c r="R67" s="80"/>
    </row>
    <row r="68" spans="1:32" ht="15.75" thickBot="1" x14ac:dyDescent="0.3">
      <c r="A68" s="81"/>
      <c r="B68" s="83"/>
      <c r="F68" s="16"/>
      <c r="G68" s="35"/>
      <c r="H68" s="35"/>
      <c r="I68" s="85"/>
      <c r="J68" s="16"/>
      <c r="K68" s="38" t="s">
        <v>64</v>
      </c>
      <c r="L68" s="143">
        <v>-5.8999999999999999E-3</v>
      </c>
      <c r="M68" s="18"/>
      <c r="N68" s="18"/>
      <c r="R68" s="80"/>
    </row>
    <row r="69" spans="1:32" x14ac:dyDescent="0.25">
      <c r="A69" s="81"/>
      <c r="B69" s="83"/>
      <c r="C69" s="16"/>
      <c r="D69" s="16"/>
      <c r="E69" s="16"/>
      <c r="F69" s="87"/>
      <c r="G69" s="35"/>
      <c r="H69" s="35"/>
      <c r="I69" s="85"/>
      <c r="J69" s="16"/>
      <c r="M69" s="18"/>
      <c r="N69" s="18"/>
      <c r="R69" s="80"/>
    </row>
    <row r="70" spans="1:32" x14ac:dyDescent="0.25">
      <c r="A70" s="81"/>
      <c r="B70" s="83"/>
      <c r="C70" s="16"/>
      <c r="D70" s="87"/>
      <c r="E70" s="16" t="s">
        <v>36</v>
      </c>
      <c r="F70" s="88"/>
      <c r="G70" s="16"/>
      <c r="H70" s="16"/>
      <c r="I70" s="83"/>
      <c r="J70" s="84" t="s">
        <v>124</v>
      </c>
      <c r="K70" s="2" t="s">
        <v>111</v>
      </c>
      <c r="L70" s="18"/>
      <c r="M70" s="18"/>
      <c r="N70" s="18"/>
      <c r="R70" s="80"/>
    </row>
    <row r="71" spans="1:32" x14ac:dyDescent="0.25">
      <c r="A71" s="81"/>
      <c r="B71" s="83"/>
      <c r="C71" s="16"/>
      <c r="D71" s="87"/>
      <c r="E71" s="16"/>
      <c r="F71" s="88"/>
      <c r="G71" s="16"/>
      <c r="H71" s="16"/>
      <c r="I71" s="83"/>
      <c r="K71" s="84" t="s">
        <v>109</v>
      </c>
      <c r="L71" s="18"/>
      <c r="M71" s="18"/>
      <c r="N71" s="18"/>
      <c r="R71" s="80"/>
    </row>
    <row r="72" spans="1:32" x14ac:dyDescent="0.25">
      <c r="A72" s="81"/>
      <c r="B72" s="83"/>
      <c r="C72" s="16"/>
      <c r="D72" s="16" t="s">
        <v>35</v>
      </c>
      <c r="E72" s="16"/>
      <c r="F72" s="88"/>
      <c r="G72" s="16"/>
      <c r="H72" s="16"/>
      <c r="I72" s="83"/>
      <c r="K72" s="84" t="s">
        <v>110</v>
      </c>
      <c r="L72" s="18"/>
      <c r="M72" s="18"/>
      <c r="N72" s="18"/>
      <c r="R72" s="80"/>
    </row>
    <row r="73" spans="1:32" x14ac:dyDescent="0.25">
      <c r="A73" s="81"/>
      <c r="B73" s="83"/>
      <c r="C73" s="16"/>
      <c r="D73" s="16"/>
      <c r="E73" s="16"/>
      <c r="F73" s="16"/>
      <c r="G73" s="16"/>
      <c r="H73" s="16"/>
      <c r="I73" s="83"/>
      <c r="J73" s="18"/>
      <c r="K73" s="18"/>
      <c r="L73" s="18"/>
      <c r="M73" s="18"/>
      <c r="N73" s="18"/>
      <c r="R73" s="80"/>
    </row>
    <row r="74" spans="1:32" x14ac:dyDescent="0.25">
      <c r="A74" s="81"/>
      <c r="B74" s="83"/>
      <c r="C74" s="16"/>
      <c r="D74" s="16"/>
      <c r="E74" s="16"/>
      <c r="F74" s="16"/>
      <c r="G74" s="16"/>
      <c r="H74" s="16"/>
      <c r="I74" s="83"/>
      <c r="J74" s="18"/>
      <c r="K74" s="18"/>
      <c r="L74" s="18"/>
      <c r="M74" s="18"/>
      <c r="N74" s="18"/>
      <c r="R74" s="80"/>
    </row>
    <row r="75" spans="1:32" x14ac:dyDescent="0.25">
      <c r="A75" s="81"/>
      <c r="B75" s="83"/>
      <c r="C75" s="16"/>
      <c r="D75" s="16"/>
      <c r="E75" s="16"/>
      <c r="F75" s="16"/>
      <c r="G75" s="16"/>
      <c r="H75" s="16"/>
      <c r="I75" s="83"/>
      <c r="J75" s="18"/>
      <c r="K75" s="18"/>
      <c r="L75" s="18"/>
      <c r="M75" s="18"/>
      <c r="N75" s="18"/>
      <c r="R75" s="80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81"/>
      <c r="B76" s="83"/>
      <c r="C76" s="16"/>
      <c r="D76" s="16"/>
      <c r="E76" s="16"/>
      <c r="F76" s="16"/>
      <c r="G76" s="16"/>
      <c r="H76" s="16"/>
      <c r="I76" s="83"/>
      <c r="J76" s="18"/>
      <c r="K76" s="18"/>
      <c r="L76" s="18"/>
      <c r="M76" s="18"/>
      <c r="N76" s="18"/>
      <c r="R76" s="80"/>
    </row>
    <row r="77" spans="1:32" x14ac:dyDescent="0.25">
      <c r="A77" s="81"/>
      <c r="B77" s="83"/>
      <c r="C77" s="16"/>
      <c r="D77" s="16"/>
      <c r="E77" s="16"/>
      <c r="F77" s="16"/>
      <c r="G77" s="16"/>
      <c r="H77" s="16"/>
      <c r="I77" s="83"/>
      <c r="J77" s="18"/>
      <c r="K77" s="18"/>
      <c r="L77" s="18"/>
      <c r="M77" s="18"/>
      <c r="N77" s="18"/>
      <c r="R77" s="80"/>
    </row>
    <row r="78" spans="1:32" x14ac:dyDescent="0.25">
      <c r="B78" s="83"/>
      <c r="C78" s="16"/>
      <c r="D78" s="16"/>
      <c r="E78" s="16"/>
      <c r="F78" s="16"/>
      <c r="G78" s="16"/>
      <c r="H78" s="16"/>
      <c r="I78" s="83"/>
      <c r="J78" s="18"/>
      <c r="K78" s="18"/>
      <c r="L78" s="18"/>
      <c r="M78" s="18"/>
      <c r="N78" s="18"/>
      <c r="R78" s="80"/>
    </row>
    <row r="79" spans="1:32" x14ac:dyDescent="0.25">
      <c r="A79" s="89"/>
      <c r="B79" s="91"/>
      <c r="C79" s="92"/>
      <c r="D79" s="92"/>
      <c r="E79" s="92"/>
      <c r="F79" s="92"/>
      <c r="G79" s="92"/>
      <c r="H79" s="92"/>
      <c r="I79" s="83"/>
      <c r="J79" s="18"/>
      <c r="K79" s="18"/>
      <c r="L79" s="18"/>
      <c r="M79" s="18"/>
      <c r="N79" s="18"/>
      <c r="R79" s="80"/>
    </row>
    <row r="80" spans="1:32" x14ac:dyDescent="0.25">
      <c r="A80" s="89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0"/>
    </row>
    <row r="81" spans="1:18" x14ac:dyDescent="0.25">
      <c r="A81" s="2" t="s">
        <v>34</v>
      </c>
      <c r="B81" s="93" t="s">
        <v>50</v>
      </c>
      <c r="C81" s="35"/>
      <c r="D81" s="35"/>
      <c r="E81" s="35"/>
      <c r="F81" s="35"/>
      <c r="G81" s="16"/>
      <c r="H81" s="35"/>
      <c r="I81" s="35"/>
      <c r="J81" s="35"/>
      <c r="K81" s="16"/>
      <c r="L81" s="35"/>
      <c r="M81" s="35"/>
      <c r="N81" s="35"/>
      <c r="R81" s="80"/>
    </row>
    <row r="82" spans="1:18" x14ac:dyDescent="0.25">
      <c r="A82" s="2"/>
      <c r="B82" s="147" t="s">
        <v>104</v>
      </c>
      <c r="C82" s="35"/>
      <c r="D82" s="35"/>
      <c r="E82" s="35"/>
      <c r="F82" s="35"/>
      <c r="G82" s="16"/>
      <c r="H82" s="35"/>
      <c r="I82" s="35"/>
      <c r="J82" s="35"/>
      <c r="K82" s="16"/>
      <c r="L82" s="35"/>
      <c r="M82" s="35"/>
      <c r="N82" s="35"/>
      <c r="R82" s="80"/>
    </row>
    <row r="83" spans="1:18" ht="15.75" thickBot="1" x14ac:dyDescent="0.3">
      <c r="A83" s="2"/>
      <c r="B83" s="93"/>
      <c r="C83" s="35"/>
      <c r="D83" s="35"/>
      <c r="E83" s="35"/>
      <c r="F83" s="35"/>
      <c r="G83" s="16"/>
      <c r="H83" s="35"/>
      <c r="I83" s="35"/>
      <c r="J83" s="35"/>
      <c r="K83" s="16"/>
      <c r="L83" s="35"/>
      <c r="M83" s="35"/>
      <c r="N83" s="35"/>
    </row>
    <row r="84" spans="1:18" ht="15.75" thickBot="1" x14ac:dyDescent="0.3">
      <c r="A84" s="81"/>
      <c r="B84" s="202" t="s">
        <v>42</v>
      </c>
      <c r="C84" s="203"/>
      <c r="D84" s="203"/>
      <c r="E84" s="203"/>
      <c r="F84" s="203"/>
      <c r="G84" s="203"/>
      <c r="H84" s="203"/>
      <c r="I84" s="203"/>
      <c r="J84" s="204"/>
      <c r="K84" s="10"/>
      <c r="L84" s="10"/>
      <c r="M84" s="10"/>
      <c r="N84" s="10"/>
    </row>
    <row r="85" spans="1:18" ht="15.75" thickBot="1" x14ac:dyDescent="0.3">
      <c r="A85" s="81"/>
      <c r="B85" s="95" t="s">
        <v>1</v>
      </c>
      <c r="C85" s="95" t="s">
        <v>11</v>
      </c>
      <c r="D85" s="49"/>
      <c r="E85" s="173" t="s">
        <v>118</v>
      </c>
      <c r="F85" s="173" t="s">
        <v>142</v>
      </c>
      <c r="G85" s="95" t="s">
        <v>11</v>
      </c>
      <c r="I85" s="149"/>
      <c r="J85" s="149"/>
      <c r="L85" s="49"/>
      <c r="N85" s="49"/>
    </row>
    <row r="86" spans="1:18" x14ac:dyDescent="0.25">
      <c r="A86" s="81"/>
      <c r="B86" s="96">
        <v>0</v>
      </c>
      <c r="C86" s="47">
        <f>(D53-$L$68)/$L$67</f>
        <v>6.5555555555555554</v>
      </c>
      <c r="D86" s="97"/>
      <c r="E86" s="3">
        <f>Data!D9</f>
        <v>7049</v>
      </c>
      <c r="F86" s="155">
        <v>1</v>
      </c>
      <c r="G86" s="47">
        <f t="shared" ref="G86:G93" si="21">(G53-$L$68)/$L$67</f>
        <v>209.81481481481481</v>
      </c>
      <c r="I86" s="98"/>
      <c r="J86" s="20"/>
      <c r="N86" s="97"/>
    </row>
    <row r="87" spans="1:18" x14ac:dyDescent="0.25">
      <c r="A87" s="81"/>
      <c r="B87" s="96">
        <v>75</v>
      </c>
      <c r="C87" s="47">
        <f>(D54-$L$68)/$L$67</f>
        <v>74.555555555555586</v>
      </c>
      <c r="D87" s="97"/>
      <c r="E87" s="3">
        <f>Data!D10</f>
        <v>7149</v>
      </c>
      <c r="F87" s="155">
        <v>2</v>
      </c>
      <c r="G87" s="47">
        <f t="shared" si="21"/>
        <v>219.88888888888889</v>
      </c>
      <c r="I87" s="98"/>
      <c r="J87" s="20"/>
      <c r="N87" s="97"/>
    </row>
    <row r="88" spans="1:18" x14ac:dyDescent="0.25">
      <c r="A88" s="81"/>
      <c r="B88" s="96">
        <v>150</v>
      </c>
      <c r="C88" s="47">
        <f>(D55-$L$68)/$L$67</f>
        <v>151.55555555555554</v>
      </c>
      <c r="D88" s="97"/>
      <c r="E88" s="3">
        <f>Data!D11</f>
        <v>7151</v>
      </c>
      <c r="F88" s="155">
        <v>3</v>
      </c>
      <c r="G88" s="47">
        <f t="shared" si="21"/>
        <v>162.5185185185185</v>
      </c>
      <c r="I88" s="98"/>
      <c r="J88" s="20"/>
      <c r="N88" s="97"/>
    </row>
    <row r="89" spans="1:18" x14ac:dyDescent="0.25">
      <c r="A89" s="81"/>
      <c r="B89" s="96">
        <v>225</v>
      </c>
      <c r="C89" s="47">
        <f>(D56-$L$68)/$L$67</f>
        <v>223.66666666666669</v>
      </c>
      <c r="D89" s="97"/>
      <c r="E89" s="3">
        <f>Data!D12</f>
        <v>7152</v>
      </c>
      <c r="F89" s="155">
        <v>4</v>
      </c>
      <c r="G89" s="47">
        <f t="shared" si="21"/>
        <v>218.85185185185188</v>
      </c>
      <c r="I89" s="98"/>
      <c r="J89" s="20"/>
      <c r="N89" s="97"/>
    </row>
    <row r="90" spans="1:18" x14ac:dyDescent="0.25">
      <c r="A90" s="81"/>
      <c r="B90" s="96">
        <v>300</v>
      </c>
      <c r="C90" s="47">
        <f>(D57-$L$68)/$L$67</f>
        <v>320.22222222222223</v>
      </c>
      <c r="D90" s="97"/>
      <c r="E90" s="3">
        <f>Data!D13</f>
        <v>7157</v>
      </c>
      <c r="F90" s="155">
        <v>5</v>
      </c>
      <c r="G90" s="47">
        <f t="shared" si="21"/>
        <v>216.66666666666669</v>
      </c>
      <c r="I90" s="98"/>
      <c r="J90" s="20"/>
      <c r="N90" s="97"/>
    </row>
    <row r="91" spans="1:18" x14ac:dyDescent="0.25">
      <c r="A91" s="81"/>
      <c r="B91" s="100"/>
      <c r="C91" s="65"/>
      <c r="D91" s="97"/>
      <c r="E91" s="3">
        <f>Data!D14</f>
        <v>7159</v>
      </c>
      <c r="F91" s="155">
        <v>6</v>
      </c>
      <c r="G91" s="47">
        <f t="shared" si="21"/>
        <v>191.55555555555557</v>
      </c>
      <c r="I91" s="98"/>
      <c r="J91" s="20"/>
      <c r="N91" s="97"/>
    </row>
    <row r="92" spans="1:18" x14ac:dyDescent="0.25">
      <c r="A92" s="81"/>
      <c r="B92" s="100"/>
      <c r="C92" s="65"/>
      <c r="D92" s="97"/>
      <c r="E92" s="3">
        <f>Data!D15</f>
        <v>7161</v>
      </c>
      <c r="F92" s="155">
        <v>7</v>
      </c>
      <c r="G92" s="47">
        <f t="shared" si="21"/>
        <v>167.96296296296296</v>
      </c>
      <c r="I92" s="98"/>
      <c r="J92" s="20"/>
      <c r="N92" s="97"/>
    </row>
    <row r="93" spans="1:18" x14ac:dyDescent="0.25">
      <c r="A93" s="81"/>
      <c r="B93" s="100"/>
      <c r="C93" s="65"/>
      <c r="D93" s="97"/>
      <c r="E93" s="3">
        <f>Data!D16</f>
        <v>7164</v>
      </c>
      <c r="F93" s="155">
        <v>8</v>
      </c>
      <c r="G93" s="47">
        <f t="shared" si="21"/>
        <v>237.40740740740739</v>
      </c>
      <c r="I93" s="98"/>
      <c r="J93" s="20"/>
      <c r="N93" s="97"/>
    </row>
    <row r="94" spans="1:18" x14ac:dyDescent="0.25">
      <c r="A94" s="81"/>
      <c r="B94" s="16"/>
      <c r="C94" s="16"/>
      <c r="D94" s="16"/>
      <c r="E94" s="3">
        <f>Data!D17</f>
        <v>7169</v>
      </c>
      <c r="F94" s="155">
        <v>9</v>
      </c>
      <c r="G94" s="47">
        <f t="shared" ref="G94:G101" si="22">(J53-$L$68)/$L$67</f>
        <v>218.77777777777777</v>
      </c>
      <c r="I94" s="98"/>
      <c r="J94" s="98"/>
      <c r="L94" s="16"/>
      <c r="N94" s="16"/>
    </row>
    <row r="95" spans="1:18" x14ac:dyDescent="0.25">
      <c r="A95" s="81"/>
      <c r="B95" s="18"/>
      <c r="C95" s="18"/>
      <c r="D95" s="18"/>
      <c r="E95" s="3">
        <f>Data!D18</f>
        <v>7174</v>
      </c>
      <c r="F95" s="155">
        <v>10</v>
      </c>
      <c r="G95" s="47">
        <f t="shared" si="22"/>
        <v>147.55555555555554</v>
      </c>
      <c r="I95" s="98"/>
      <c r="J95" s="98"/>
      <c r="L95" s="18"/>
      <c r="N95" s="18"/>
    </row>
    <row r="96" spans="1:18" x14ac:dyDescent="0.25">
      <c r="A96" s="81"/>
      <c r="E96" s="3">
        <f>Data!D19</f>
        <v>7176</v>
      </c>
      <c r="F96" s="155">
        <v>11</v>
      </c>
      <c r="G96" s="47">
        <f t="shared" si="22"/>
        <v>211.77777777777777</v>
      </c>
      <c r="I96" s="98"/>
      <c r="J96" s="98"/>
    </row>
    <row r="97" spans="1:10" x14ac:dyDescent="0.25">
      <c r="E97" s="3">
        <f>Data!D20</f>
        <v>7180</v>
      </c>
      <c r="F97" s="155">
        <v>12</v>
      </c>
      <c r="G97" s="47">
        <f t="shared" si="22"/>
        <v>179.99999999999997</v>
      </c>
      <c r="I97" s="98"/>
      <c r="J97" s="98"/>
    </row>
    <row r="98" spans="1:10" x14ac:dyDescent="0.25">
      <c r="E98" s="3">
        <f>Data!D21</f>
        <v>7183</v>
      </c>
      <c r="F98" s="155">
        <v>13</v>
      </c>
      <c r="G98" s="47">
        <f t="shared" si="22"/>
        <v>182.59259259259261</v>
      </c>
    </row>
    <row r="99" spans="1:10" x14ac:dyDescent="0.25">
      <c r="E99" s="3">
        <f>Data!D22</f>
        <v>7184</v>
      </c>
      <c r="F99" s="155">
        <v>14</v>
      </c>
      <c r="G99" s="47">
        <f t="shared" si="22"/>
        <v>183.37037037037035</v>
      </c>
    </row>
    <row r="100" spans="1:10" x14ac:dyDescent="0.25">
      <c r="E100" s="3">
        <f>Data!D23</f>
        <v>7186</v>
      </c>
      <c r="F100" s="155">
        <v>15</v>
      </c>
      <c r="G100" s="47">
        <f t="shared" si="22"/>
        <v>165.2962962962963</v>
      </c>
    </row>
    <row r="101" spans="1:10" x14ac:dyDescent="0.25">
      <c r="E101" s="3" t="str">
        <f>Data!D24</f>
        <v>TMC</v>
      </c>
      <c r="F101" s="155">
        <v>16</v>
      </c>
      <c r="G101" s="47">
        <f t="shared" si="22"/>
        <v>289.66666666666669</v>
      </c>
    </row>
    <row r="102" spans="1:10" x14ac:dyDescent="0.25">
      <c r="E102" s="3">
        <f>Data!D25</f>
        <v>7190</v>
      </c>
      <c r="F102" s="155">
        <v>17</v>
      </c>
      <c r="G102" s="47">
        <f t="shared" ref="G102:G109" si="23">(M53-$L$68)/$L$67</f>
        <v>186.51851851851848</v>
      </c>
    </row>
    <row r="103" spans="1:10" x14ac:dyDescent="0.25">
      <c r="E103" s="3">
        <f>Data!D26</f>
        <v>7195</v>
      </c>
      <c r="F103" s="155">
        <v>18</v>
      </c>
      <c r="G103" s="47">
        <f t="shared" si="23"/>
        <v>191.29629629629633</v>
      </c>
    </row>
    <row r="104" spans="1:10" x14ac:dyDescent="0.25">
      <c r="E104" s="3">
        <f>Data!D27</f>
        <v>7198</v>
      </c>
      <c r="F104" s="155">
        <v>19</v>
      </c>
      <c r="G104" s="47">
        <f t="shared" si="23"/>
        <v>223.25925925925927</v>
      </c>
    </row>
    <row r="105" spans="1:10" x14ac:dyDescent="0.25">
      <c r="E105" s="3">
        <f>Data!D28</f>
        <v>7203</v>
      </c>
      <c r="F105" s="155">
        <v>20</v>
      </c>
      <c r="G105" s="47">
        <f t="shared" si="23"/>
        <v>138.22222222222223</v>
      </c>
    </row>
    <row r="106" spans="1:10" x14ac:dyDescent="0.25">
      <c r="E106" s="3">
        <f>Data!D29</f>
        <v>7206</v>
      </c>
      <c r="F106" s="155">
        <v>21</v>
      </c>
      <c r="G106" s="47">
        <f t="shared" si="23"/>
        <v>193.18518518518516</v>
      </c>
    </row>
    <row r="107" spans="1:10" x14ac:dyDescent="0.25">
      <c r="E107" s="3">
        <f>Data!D30</f>
        <v>7209</v>
      </c>
      <c r="F107" s="155">
        <v>22</v>
      </c>
      <c r="G107" s="47">
        <f t="shared" si="23"/>
        <v>170.33333333333334</v>
      </c>
    </row>
    <row r="108" spans="1:10" x14ac:dyDescent="0.25">
      <c r="E108" s="3">
        <f>Data!D31</f>
        <v>7211</v>
      </c>
      <c r="F108" s="155">
        <v>23</v>
      </c>
      <c r="G108" s="47">
        <f t="shared" si="23"/>
        <v>254</v>
      </c>
    </row>
    <row r="109" spans="1:10" x14ac:dyDescent="0.25">
      <c r="E109" s="3">
        <f>Data!D32</f>
        <v>7219</v>
      </c>
      <c r="F109" s="155">
        <v>24</v>
      </c>
      <c r="G109" s="47">
        <f t="shared" si="23"/>
        <v>181.85185185185185</v>
      </c>
    </row>
    <row r="110" spans="1:10" x14ac:dyDescent="0.25">
      <c r="F110" s="155"/>
      <c r="G110" s="47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B84:J84"/>
    <mergeCell ref="B49:N49"/>
    <mergeCell ref="B62:N62"/>
    <mergeCell ref="B36:N36"/>
    <mergeCell ref="C38:E38"/>
    <mergeCell ref="F38:H38"/>
    <mergeCell ref="I38:K38"/>
    <mergeCell ref="L38:N38"/>
    <mergeCell ref="D25:O25"/>
    <mergeCell ref="B10:N10"/>
    <mergeCell ref="D12:F12"/>
    <mergeCell ref="G12:I12"/>
    <mergeCell ref="J12:L12"/>
    <mergeCell ref="M12:O12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85" zoomScaleNormal="85" workbookViewId="0">
      <selection activeCell="J4" activeCellId="1" sqref="B4:B51 J4:J51"/>
    </sheetView>
  </sheetViews>
  <sheetFormatPr defaultRowHeight="12.75" x14ac:dyDescent="0.2"/>
  <cols>
    <col min="2" max="2" width="21.28515625" customWidth="1"/>
    <col min="3" max="3" width="18.140625" customWidth="1"/>
    <col min="4" max="4" width="13.85546875" bestFit="1" customWidth="1"/>
  </cols>
  <sheetData>
    <row r="1" spans="1:11" ht="15" x14ac:dyDescent="0.2">
      <c r="A1" s="216" t="s">
        <v>161</v>
      </c>
      <c r="B1" s="216" t="s">
        <v>6</v>
      </c>
      <c r="C1" s="216" t="s">
        <v>162</v>
      </c>
      <c r="D1" s="216" t="s">
        <v>134</v>
      </c>
      <c r="E1" s="216" t="s">
        <v>135</v>
      </c>
      <c r="F1" s="216" t="s">
        <v>136</v>
      </c>
      <c r="G1" s="216" t="s">
        <v>137</v>
      </c>
      <c r="H1" s="216" t="s">
        <v>138</v>
      </c>
      <c r="I1" s="216" t="s">
        <v>163</v>
      </c>
      <c r="J1" s="216" t="s">
        <v>4</v>
      </c>
      <c r="K1" s="216" t="s">
        <v>7</v>
      </c>
    </row>
    <row r="2" spans="1:11" x14ac:dyDescent="0.2">
      <c r="A2" s="217">
        <v>1</v>
      </c>
      <c r="B2" s="217" t="s">
        <v>164</v>
      </c>
      <c r="C2" s="217" t="s">
        <v>165</v>
      </c>
      <c r="D2" s="218">
        <v>44621.534722222219</v>
      </c>
      <c r="E2" s="217">
        <v>215</v>
      </c>
      <c r="F2" s="217">
        <v>-1E-3</v>
      </c>
      <c r="G2" s="217">
        <v>225</v>
      </c>
      <c r="H2" s="217">
        <v>-2E-3</v>
      </c>
      <c r="I2" s="219">
        <f>F2-H2</f>
        <v>1E-3</v>
      </c>
      <c r="J2" s="220">
        <f>AVERAGE(I2:I3)</f>
        <v>-5.0000000000000001E-4</v>
      </c>
      <c r="K2" s="220">
        <f>STDEV(I2:I3)</f>
        <v>2.1213203435596424E-3</v>
      </c>
    </row>
    <row r="3" spans="1:11" x14ac:dyDescent="0.2">
      <c r="A3" s="217">
        <v>2</v>
      </c>
      <c r="B3" s="217" t="s">
        <v>164</v>
      </c>
      <c r="C3" s="217" t="s">
        <v>165</v>
      </c>
      <c r="D3" s="218">
        <v>44621.534722222219</v>
      </c>
      <c r="E3" s="217">
        <v>215</v>
      </c>
      <c r="F3" s="217">
        <v>-3.0000000000000001E-3</v>
      </c>
      <c r="G3" s="217">
        <v>225</v>
      </c>
      <c r="H3" s="217">
        <v>-1E-3</v>
      </c>
      <c r="I3" s="219">
        <f t="shared" ref="I3:I51" si="0">F3-H3</f>
        <v>-2E-3</v>
      </c>
    </row>
    <row r="4" spans="1:11" x14ac:dyDescent="0.2">
      <c r="A4" s="217">
        <v>3</v>
      </c>
      <c r="B4" s="217" t="s">
        <v>166</v>
      </c>
      <c r="C4" s="217" t="s">
        <v>165</v>
      </c>
      <c r="D4" s="218">
        <v>44621.535416666666</v>
      </c>
      <c r="E4" s="217">
        <v>215</v>
      </c>
      <c r="F4" s="217">
        <v>6.1580000000000004</v>
      </c>
      <c r="G4" s="217">
        <v>225</v>
      </c>
      <c r="H4" s="217">
        <v>2.4769999999999999</v>
      </c>
      <c r="I4" s="219">
        <f t="shared" si="0"/>
        <v>3.6810000000000005</v>
      </c>
      <c r="J4" s="220">
        <f t="shared" ref="J4:J50" si="1">AVERAGE(I4:I5)</f>
        <v>3.6900000000000004</v>
      </c>
      <c r="K4" s="220">
        <f t="shared" ref="K4" si="2">STDEV(I4:I5)</f>
        <v>1.272792206135771E-2</v>
      </c>
    </row>
    <row r="5" spans="1:11" x14ac:dyDescent="0.2">
      <c r="A5" s="217">
        <v>4</v>
      </c>
      <c r="B5" s="217" t="s">
        <v>167</v>
      </c>
      <c r="C5" s="217" t="s">
        <v>165</v>
      </c>
      <c r="D5" s="218">
        <v>44621.535416666666</v>
      </c>
      <c r="E5" s="217">
        <v>215</v>
      </c>
      <c r="F5" s="217">
        <v>6.2190000000000003</v>
      </c>
      <c r="G5" s="217">
        <v>225</v>
      </c>
      <c r="H5" s="217">
        <v>2.52</v>
      </c>
      <c r="I5" s="219">
        <f t="shared" si="0"/>
        <v>3.6990000000000003</v>
      </c>
    </row>
    <row r="6" spans="1:11" x14ac:dyDescent="0.2">
      <c r="A6" s="217">
        <v>5</v>
      </c>
      <c r="B6" s="217">
        <v>7149</v>
      </c>
      <c r="C6" s="217" t="s">
        <v>165</v>
      </c>
      <c r="D6" s="218">
        <v>44621.536111111112</v>
      </c>
      <c r="E6" s="217">
        <v>215</v>
      </c>
      <c r="F6" s="217">
        <v>6.4939999999999998</v>
      </c>
      <c r="G6" s="217">
        <v>225</v>
      </c>
      <c r="H6" s="217">
        <v>2.613</v>
      </c>
      <c r="I6" s="219">
        <f t="shared" si="0"/>
        <v>3.8809999999999998</v>
      </c>
      <c r="J6" s="220">
        <f t="shared" si="1"/>
        <v>3.8544999999999998</v>
      </c>
      <c r="K6" s="220">
        <f t="shared" ref="K6" si="3">STDEV(I6:I7)</f>
        <v>3.7476659402886657E-2</v>
      </c>
    </row>
    <row r="7" spans="1:11" x14ac:dyDescent="0.2">
      <c r="A7" s="217">
        <v>54</v>
      </c>
      <c r="B7" s="217">
        <v>7149</v>
      </c>
      <c r="C7" s="217" t="s">
        <v>165</v>
      </c>
      <c r="D7" s="218">
        <v>44621.638888888891</v>
      </c>
      <c r="E7" s="217">
        <v>215</v>
      </c>
      <c r="F7" s="217">
        <v>6.3940000000000001</v>
      </c>
      <c r="G7" s="217">
        <v>225</v>
      </c>
      <c r="H7" s="217">
        <v>2.5659999999999998</v>
      </c>
      <c r="I7" s="219">
        <f t="shared" si="0"/>
        <v>3.8280000000000003</v>
      </c>
    </row>
    <row r="8" spans="1:11" x14ac:dyDescent="0.2">
      <c r="A8" s="217">
        <v>7</v>
      </c>
      <c r="B8" s="217">
        <v>7151</v>
      </c>
      <c r="C8" s="217" t="s">
        <v>165</v>
      </c>
      <c r="D8" s="218">
        <v>44621.536111111112</v>
      </c>
      <c r="E8" s="217">
        <v>215</v>
      </c>
      <c r="F8" s="217">
        <v>4.9489999999999998</v>
      </c>
      <c r="G8" s="217">
        <v>225</v>
      </c>
      <c r="H8" s="217">
        <v>1.9870000000000001</v>
      </c>
      <c r="I8" s="219">
        <f t="shared" si="0"/>
        <v>2.9619999999999997</v>
      </c>
      <c r="J8" s="220">
        <f t="shared" si="1"/>
        <v>2.9574999999999996</v>
      </c>
      <c r="K8" s="220">
        <f t="shared" ref="K8" si="4">STDEV(I8:I9)</f>
        <v>6.3639610306788549E-3</v>
      </c>
    </row>
    <row r="9" spans="1:11" x14ac:dyDescent="0.2">
      <c r="A9" s="217">
        <v>8</v>
      </c>
      <c r="B9" s="217">
        <v>7151</v>
      </c>
      <c r="C9" s="217" t="s">
        <v>165</v>
      </c>
      <c r="D9" s="218">
        <v>44621.536805555559</v>
      </c>
      <c r="E9" s="217">
        <v>215</v>
      </c>
      <c r="F9" s="217">
        <v>4.9649999999999999</v>
      </c>
      <c r="G9" s="217">
        <v>225</v>
      </c>
      <c r="H9" s="217">
        <v>2.012</v>
      </c>
      <c r="I9" s="219">
        <f t="shared" si="0"/>
        <v>2.9529999999999998</v>
      </c>
    </row>
    <row r="10" spans="1:11" x14ac:dyDescent="0.2">
      <c r="A10" s="217">
        <v>9</v>
      </c>
      <c r="B10" s="217">
        <v>7152</v>
      </c>
      <c r="C10" s="217" t="s">
        <v>165</v>
      </c>
      <c r="D10" s="218">
        <v>44621.536805555559</v>
      </c>
      <c r="E10" s="217">
        <v>215</v>
      </c>
      <c r="F10" s="217">
        <v>6.0209999999999999</v>
      </c>
      <c r="G10" s="217">
        <v>225</v>
      </c>
      <c r="H10" s="217">
        <v>2.4729999999999999</v>
      </c>
      <c r="I10" s="219">
        <f t="shared" si="0"/>
        <v>3.548</v>
      </c>
      <c r="J10" s="220">
        <f t="shared" si="1"/>
        <v>3.5424999999999995</v>
      </c>
      <c r="K10" s="220">
        <f t="shared" ref="K10" si="5">STDEV(I10:I11)</f>
        <v>7.778174593052422E-3</v>
      </c>
    </row>
    <row r="11" spans="1:11" x14ac:dyDescent="0.2">
      <c r="A11" s="217">
        <v>10</v>
      </c>
      <c r="B11" s="217">
        <v>7152</v>
      </c>
      <c r="C11" s="217" t="s">
        <v>165</v>
      </c>
      <c r="D11" s="218">
        <v>44621.536805555559</v>
      </c>
      <c r="E11" s="217">
        <v>215</v>
      </c>
      <c r="F11" s="217">
        <v>6.0119999999999996</v>
      </c>
      <c r="G11" s="217">
        <v>225</v>
      </c>
      <c r="H11" s="217">
        <v>2.4750000000000001</v>
      </c>
      <c r="I11" s="219">
        <f t="shared" si="0"/>
        <v>3.5369999999999995</v>
      </c>
    </row>
    <row r="12" spans="1:11" x14ac:dyDescent="0.2">
      <c r="A12" s="217">
        <v>11</v>
      </c>
      <c r="B12" s="217">
        <v>7157</v>
      </c>
      <c r="C12" s="217" t="s">
        <v>165</v>
      </c>
      <c r="D12" s="218">
        <v>44621.537499999999</v>
      </c>
      <c r="E12" s="217">
        <v>215</v>
      </c>
      <c r="F12" s="217">
        <v>5.8330000000000002</v>
      </c>
      <c r="G12" s="217">
        <v>225</v>
      </c>
      <c r="H12" s="217">
        <v>2.3889999999999998</v>
      </c>
      <c r="I12" s="219">
        <f t="shared" si="0"/>
        <v>3.4440000000000004</v>
      </c>
      <c r="J12" s="220">
        <f t="shared" si="1"/>
        <v>3.383</v>
      </c>
      <c r="K12" s="220">
        <f t="shared" ref="K12" si="6">STDEV(I12:I13)</f>
        <v>8.6267027304759339E-2</v>
      </c>
    </row>
    <row r="13" spans="1:11" x14ac:dyDescent="0.2">
      <c r="A13" s="217">
        <v>12</v>
      </c>
      <c r="B13" s="217">
        <v>7157</v>
      </c>
      <c r="C13" s="217" t="s">
        <v>165</v>
      </c>
      <c r="D13" s="218">
        <v>44621.537499999999</v>
      </c>
      <c r="E13" s="217">
        <v>215</v>
      </c>
      <c r="F13" s="217">
        <v>5.6829999999999998</v>
      </c>
      <c r="G13" s="217">
        <v>225</v>
      </c>
      <c r="H13" s="217">
        <v>2.3610000000000002</v>
      </c>
      <c r="I13" s="219">
        <f t="shared" si="0"/>
        <v>3.3219999999999996</v>
      </c>
    </row>
    <row r="14" spans="1:11" x14ac:dyDescent="0.2">
      <c r="A14" s="217">
        <v>13</v>
      </c>
      <c r="B14" s="217">
        <v>7159</v>
      </c>
      <c r="C14" s="217" t="s">
        <v>165</v>
      </c>
      <c r="D14" s="218">
        <v>44621.538194444445</v>
      </c>
      <c r="E14" s="217">
        <v>215</v>
      </c>
      <c r="F14" s="217">
        <v>5.27</v>
      </c>
      <c r="G14" s="217">
        <v>225</v>
      </c>
      <c r="H14" s="217">
        <v>2.0960000000000001</v>
      </c>
      <c r="I14" s="219">
        <f t="shared" si="0"/>
        <v>3.1739999999999995</v>
      </c>
      <c r="J14" s="220">
        <f t="shared" si="1"/>
        <v>3.1754999999999995</v>
      </c>
      <c r="K14" s="220">
        <f t="shared" ref="K14" si="7">STDEV(I14:I15)</f>
        <v>2.1213203435597231E-3</v>
      </c>
    </row>
    <row r="15" spans="1:11" x14ac:dyDescent="0.2">
      <c r="A15" s="217">
        <v>14</v>
      </c>
      <c r="B15" s="217">
        <v>7159</v>
      </c>
      <c r="C15" s="217" t="s">
        <v>165</v>
      </c>
      <c r="D15" s="218">
        <v>44621.538194444445</v>
      </c>
      <c r="E15" s="217">
        <v>215</v>
      </c>
      <c r="F15" s="217">
        <v>5.2359999999999998</v>
      </c>
      <c r="G15" s="217">
        <v>225</v>
      </c>
      <c r="H15" s="217">
        <v>2.0590000000000002</v>
      </c>
      <c r="I15" s="219">
        <f t="shared" si="0"/>
        <v>3.1769999999999996</v>
      </c>
    </row>
    <row r="16" spans="1:11" x14ac:dyDescent="0.2">
      <c r="A16" s="217">
        <v>15</v>
      </c>
      <c r="B16" s="217">
        <v>7161</v>
      </c>
      <c r="C16" s="217" t="s">
        <v>165</v>
      </c>
      <c r="D16" s="218">
        <v>44621.589583333334</v>
      </c>
      <c r="E16" s="217">
        <v>215</v>
      </c>
      <c r="F16" s="217">
        <v>5.1529999999999996</v>
      </c>
      <c r="G16" s="217">
        <v>225</v>
      </c>
      <c r="H16" s="217">
        <v>2.0939999999999999</v>
      </c>
      <c r="I16" s="219">
        <f t="shared" si="0"/>
        <v>3.0589999999999997</v>
      </c>
      <c r="J16" s="220">
        <f t="shared" si="1"/>
        <v>3.0465</v>
      </c>
      <c r="K16" s="220">
        <f t="shared" ref="K16" si="8">STDEV(I16:I17)</f>
        <v>1.7677669529663625E-2</v>
      </c>
    </row>
    <row r="17" spans="1:11" x14ac:dyDescent="0.2">
      <c r="A17" s="217">
        <v>16</v>
      </c>
      <c r="B17" s="217">
        <v>7161</v>
      </c>
      <c r="C17" s="217" t="s">
        <v>165</v>
      </c>
      <c r="D17" s="218">
        <v>44621.590277777781</v>
      </c>
      <c r="E17" s="217">
        <v>215</v>
      </c>
      <c r="F17" s="217">
        <v>5.1379999999999999</v>
      </c>
      <c r="G17" s="217">
        <v>225</v>
      </c>
      <c r="H17" s="217">
        <v>2.1040000000000001</v>
      </c>
      <c r="I17" s="219">
        <f t="shared" si="0"/>
        <v>3.0339999999999998</v>
      </c>
    </row>
    <row r="18" spans="1:11" x14ac:dyDescent="0.2">
      <c r="A18" s="217">
        <v>17</v>
      </c>
      <c r="B18" s="217">
        <v>7164</v>
      </c>
      <c r="C18" s="217" t="s">
        <v>165</v>
      </c>
      <c r="D18" s="218">
        <v>44621.59097222222</v>
      </c>
      <c r="E18" s="217">
        <v>215</v>
      </c>
      <c r="F18" s="217">
        <v>5.8049999999999997</v>
      </c>
      <c r="G18" s="217">
        <v>225</v>
      </c>
      <c r="H18" s="217">
        <v>2.4260000000000002</v>
      </c>
      <c r="I18" s="219">
        <f t="shared" si="0"/>
        <v>3.3789999999999996</v>
      </c>
      <c r="J18" s="220">
        <f t="shared" si="1"/>
        <v>3.4510000000000001</v>
      </c>
      <c r="K18" s="220">
        <f t="shared" ref="K18" si="9">STDEV(I18:I19)</f>
        <v>0.10182337649086357</v>
      </c>
    </row>
    <row r="19" spans="1:11" x14ac:dyDescent="0.2">
      <c r="A19" s="217">
        <v>18</v>
      </c>
      <c r="B19" s="217">
        <v>7164</v>
      </c>
      <c r="C19" s="217" t="s">
        <v>165</v>
      </c>
      <c r="D19" s="218">
        <v>44621.59097222222</v>
      </c>
      <c r="E19" s="217">
        <v>215</v>
      </c>
      <c r="F19" s="217">
        <v>6.0810000000000004</v>
      </c>
      <c r="G19" s="217">
        <v>225</v>
      </c>
      <c r="H19" s="217">
        <v>2.5579999999999998</v>
      </c>
      <c r="I19" s="219">
        <f t="shared" si="0"/>
        <v>3.5230000000000006</v>
      </c>
    </row>
    <row r="20" spans="1:11" x14ac:dyDescent="0.2">
      <c r="A20" s="217">
        <v>19</v>
      </c>
      <c r="B20" s="217">
        <v>7169</v>
      </c>
      <c r="C20" s="217" t="s">
        <v>165</v>
      </c>
      <c r="D20" s="218">
        <v>44621.597222222219</v>
      </c>
      <c r="E20" s="217">
        <v>215</v>
      </c>
      <c r="F20" s="217">
        <v>5.6219999999999999</v>
      </c>
      <c r="G20" s="217">
        <v>225</v>
      </c>
      <c r="H20" s="217">
        <v>2.3170000000000002</v>
      </c>
      <c r="I20" s="219">
        <f t="shared" si="0"/>
        <v>3.3049999999999997</v>
      </c>
      <c r="J20" s="220">
        <f t="shared" si="1"/>
        <v>3.3229999999999995</v>
      </c>
      <c r="K20" s="220">
        <f t="shared" ref="K20" si="10">STDEV(I20:I21)</f>
        <v>2.5455844122715735E-2</v>
      </c>
    </row>
    <row r="21" spans="1:11" x14ac:dyDescent="0.2">
      <c r="A21" s="217">
        <v>20</v>
      </c>
      <c r="B21" s="217">
        <v>7169</v>
      </c>
      <c r="C21" s="217" t="s">
        <v>165</v>
      </c>
      <c r="D21" s="218">
        <v>44621.597222222219</v>
      </c>
      <c r="E21" s="217">
        <v>215</v>
      </c>
      <c r="F21" s="217">
        <v>5.7329999999999997</v>
      </c>
      <c r="G21" s="217">
        <v>225</v>
      </c>
      <c r="H21" s="217">
        <v>2.3919999999999999</v>
      </c>
      <c r="I21" s="219">
        <f t="shared" si="0"/>
        <v>3.3409999999999997</v>
      </c>
    </row>
    <row r="22" spans="1:11" x14ac:dyDescent="0.2">
      <c r="A22" s="217">
        <v>21</v>
      </c>
      <c r="B22" s="217">
        <v>7174</v>
      </c>
      <c r="C22" s="217" t="s">
        <v>165</v>
      </c>
      <c r="D22" s="218">
        <v>44621.597916666666</v>
      </c>
      <c r="E22" s="217">
        <v>215</v>
      </c>
      <c r="F22" s="217">
        <v>4.9550000000000001</v>
      </c>
      <c r="G22" s="217">
        <v>225</v>
      </c>
      <c r="H22" s="217">
        <v>1.9690000000000001</v>
      </c>
      <c r="I22" s="219">
        <f t="shared" si="0"/>
        <v>2.9859999999999998</v>
      </c>
      <c r="J22" s="220">
        <f t="shared" si="1"/>
        <v>2.9924999999999997</v>
      </c>
      <c r="K22" s="220">
        <f t="shared" ref="K22" si="11">STDEV(I22:I23)</f>
        <v>9.1923881554253611E-3</v>
      </c>
    </row>
    <row r="23" spans="1:11" x14ac:dyDescent="0.2">
      <c r="A23" s="217">
        <v>22</v>
      </c>
      <c r="B23" s="217">
        <v>7174</v>
      </c>
      <c r="C23" s="217" t="s">
        <v>165</v>
      </c>
      <c r="D23" s="218">
        <v>44621.597916666666</v>
      </c>
      <c r="E23" s="217">
        <v>215</v>
      </c>
      <c r="F23" s="217">
        <v>4.915</v>
      </c>
      <c r="G23" s="217">
        <v>225</v>
      </c>
      <c r="H23" s="217">
        <v>1.9159999999999999</v>
      </c>
      <c r="I23" s="219">
        <f t="shared" si="0"/>
        <v>2.9990000000000001</v>
      </c>
    </row>
    <row r="24" spans="1:11" x14ac:dyDescent="0.2">
      <c r="A24" s="217">
        <v>25</v>
      </c>
      <c r="B24" s="217">
        <v>7176</v>
      </c>
      <c r="C24" s="217" t="s">
        <v>165</v>
      </c>
      <c r="D24" s="218">
        <v>44621.599305555559</v>
      </c>
      <c r="E24" s="217">
        <v>215</v>
      </c>
      <c r="F24" s="217">
        <v>5.7539999999999996</v>
      </c>
      <c r="G24" s="217">
        <v>225</v>
      </c>
      <c r="H24" s="217">
        <v>2.3759999999999999</v>
      </c>
      <c r="I24" s="219">
        <f t="shared" si="0"/>
        <v>3.3779999999999997</v>
      </c>
      <c r="J24" s="220">
        <f t="shared" si="1"/>
        <v>3.3489999999999998</v>
      </c>
      <c r="K24" s="220">
        <f t="shared" ref="K24" si="12">STDEV(I24:I25)</f>
        <v>4.1012193308819639E-2</v>
      </c>
    </row>
    <row r="25" spans="1:11" x14ac:dyDescent="0.2">
      <c r="A25" s="217">
        <v>26</v>
      </c>
      <c r="B25" s="217">
        <v>7176</v>
      </c>
      <c r="C25" s="217" t="s">
        <v>165</v>
      </c>
      <c r="D25" s="218">
        <v>44621.602777777778</v>
      </c>
      <c r="E25" s="217">
        <v>215</v>
      </c>
      <c r="F25" s="217">
        <v>5.641</v>
      </c>
      <c r="G25" s="217">
        <v>225</v>
      </c>
      <c r="H25" s="217">
        <v>2.3210000000000002</v>
      </c>
      <c r="I25" s="219">
        <f t="shared" si="0"/>
        <v>3.32</v>
      </c>
    </row>
    <row r="26" spans="1:11" x14ac:dyDescent="0.2">
      <c r="A26" s="217">
        <v>27</v>
      </c>
      <c r="B26" s="217">
        <v>7180</v>
      </c>
      <c r="C26" s="217" t="s">
        <v>165</v>
      </c>
      <c r="D26" s="218">
        <v>44621.603472222225</v>
      </c>
      <c r="E26" s="217">
        <v>215</v>
      </c>
      <c r="F26" s="217">
        <v>5.2619999999999996</v>
      </c>
      <c r="G26" s="217">
        <v>225</v>
      </c>
      <c r="H26" s="217">
        <v>2.0760000000000001</v>
      </c>
      <c r="I26" s="219">
        <f t="shared" si="0"/>
        <v>3.1859999999999995</v>
      </c>
      <c r="J26" s="220">
        <f t="shared" si="1"/>
        <v>3.1995</v>
      </c>
      <c r="K26" s="220">
        <f t="shared" ref="K26" si="13">STDEV(I26:I27)</f>
        <v>1.9091883092037507E-2</v>
      </c>
    </row>
    <row r="27" spans="1:11" x14ac:dyDescent="0.2">
      <c r="A27" s="217">
        <v>28</v>
      </c>
      <c r="B27" s="217">
        <v>7180</v>
      </c>
      <c r="C27" s="217" t="s">
        <v>165</v>
      </c>
      <c r="D27" s="218">
        <v>44621.603472222225</v>
      </c>
      <c r="E27" s="217">
        <v>215</v>
      </c>
      <c r="F27" s="217">
        <v>5.3840000000000003</v>
      </c>
      <c r="G27" s="217">
        <v>225</v>
      </c>
      <c r="H27" s="217">
        <v>2.1709999999999998</v>
      </c>
      <c r="I27" s="219">
        <f t="shared" si="0"/>
        <v>3.2130000000000005</v>
      </c>
    </row>
    <row r="28" spans="1:11" x14ac:dyDescent="0.2">
      <c r="A28" s="217">
        <v>29</v>
      </c>
      <c r="B28" s="217">
        <v>7183</v>
      </c>
      <c r="C28" s="217" t="s">
        <v>165</v>
      </c>
      <c r="D28" s="218">
        <v>44621.604166666664</v>
      </c>
      <c r="E28" s="217">
        <v>215</v>
      </c>
      <c r="F28" s="217">
        <v>5.18</v>
      </c>
      <c r="G28" s="217">
        <v>225</v>
      </c>
      <c r="H28" s="217">
        <v>2.0169999999999999</v>
      </c>
      <c r="I28" s="219">
        <f t="shared" si="0"/>
        <v>3.1629999999999998</v>
      </c>
      <c r="J28" s="220">
        <f t="shared" si="1"/>
        <v>3.1074999999999999</v>
      </c>
      <c r="K28" s="220">
        <f t="shared" ref="K28" si="14">STDEV(I28:I29)</f>
        <v>7.8488852711706289E-2</v>
      </c>
    </row>
    <row r="29" spans="1:11" x14ac:dyDescent="0.2">
      <c r="A29" s="217">
        <v>30</v>
      </c>
      <c r="B29" s="217">
        <v>7183</v>
      </c>
      <c r="C29" s="217" t="s">
        <v>165</v>
      </c>
      <c r="D29" s="218">
        <v>44621.604166666664</v>
      </c>
      <c r="E29" s="217">
        <v>215</v>
      </c>
      <c r="F29" s="217">
        <v>5.0810000000000004</v>
      </c>
      <c r="G29" s="217">
        <v>225</v>
      </c>
      <c r="H29" s="217">
        <v>2.0289999999999999</v>
      </c>
      <c r="I29" s="219">
        <f t="shared" si="0"/>
        <v>3.0520000000000005</v>
      </c>
    </row>
    <row r="30" spans="1:11" x14ac:dyDescent="0.2">
      <c r="A30" s="217">
        <v>31</v>
      </c>
      <c r="B30" s="217">
        <v>7184</v>
      </c>
      <c r="C30" s="217" t="s">
        <v>165</v>
      </c>
      <c r="D30" s="218">
        <v>44621.61041666667</v>
      </c>
      <c r="E30" s="217">
        <v>215</v>
      </c>
      <c r="F30" s="217">
        <v>5.5839999999999996</v>
      </c>
      <c r="G30" s="217">
        <v>225</v>
      </c>
      <c r="H30" s="217">
        <v>2.2549999999999999</v>
      </c>
      <c r="I30" s="219">
        <f t="shared" si="0"/>
        <v>3.3289999999999997</v>
      </c>
      <c r="J30" s="220">
        <f t="shared" si="1"/>
        <v>3.3250000000000002</v>
      </c>
      <c r="K30" s="220">
        <f t="shared" ref="K30" si="15">STDEV(I30:I31)</f>
        <v>5.6568542494920713E-3</v>
      </c>
    </row>
    <row r="31" spans="1:11" x14ac:dyDescent="0.2">
      <c r="A31" s="217">
        <v>32</v>
      </c>
      <c r="B31" s="217">
        <v>7184</v>
      </c>
      <c r="C31" s="217" t="s">
        <v>165</v>
      </c>
      <c r="D31" s="218">
        <v>44621.61041666667</v>
      </c>
      <c r="E31" s="217">
        <v>215</v>
      </c>
      <c r="F31" s="217">
        <v>5.6020000000000003</v>
      </c>
      <c r="G31" s="217">
        <v>225</v>
      </c>
      <c r="H31" s="217">
        <v>2.2810000000000001</v>
      </c>
      <c r="I31" s="219">
        <f t="shared" si="0"/>
        <v>3.3210000000000002</v>
      </c>
    </row>
    <row r="32" spans="1:11" x14ac:dyDescent="0.2">
      <c r="A32" s="217">
        <v>33</v>
      </c>
      <c r="B32" s="217">
        <v>7186</v>
      </c>
      <c r="C32" s="217" t="s">
        <v>165</v>
      </c>
      <c r="D32" s="218">
        <v>44621.611111111109</v>
      </c>
      <c r="E32" s="217">
        <v>215</v>
      </c>
      <c r="F32" s="217">
        <v>5.4279999999999999</v>
      </c>
      <c r="G32" s="217">
        <v>225</v>
      </c>
      <c r="H32" s="217">
        <v>2.1760000000000002</v>
      </c>
      <c r="I32" s="219">
        <f t="shared" si="0"/>
        <v>3.2519999999999998</v>
      </c>
      <c r="J32" s="220">
        <f t="shared" si="1"/>
        <v>3.2734999999999999</v>
      </c>
      <c r="K32" s="220">
        <f t="shared" ref="K32" si="16">STDEV(I32:I33)</f>
        <v>3.0405591591021647E-2</v>
      </c>
    </row>
    <row r="33" spans="1:11" x14ac:dyDescent="0.2">
      <c r="A33" s="217">
        <v>34</v>
      </c>
      <c r="B33" s="217">
        <v>7186</v>
      </c>
      <c r="C33" s="217" t="s">
        <v>165</v>
      </c>
      <c r="D33" s="218">
        <v>44621.611111111109</v>
      </c>
      <c r="E33" s="217">
        <v>215</v>
      </c>
      <c r="F33" s="217">
        <v>5.4630000000000001</v>
      </c>
      <c r="G33" s="217">
        <v>225</v>
      </c>
      <c r="H33" s="217">
        <v>2.1680000000000001</v>
      </c>
      <c r="I33" s="219">
        <f t="shared" si="0"/>
        <v>3.2949999999999999</v>
      </c>
    </row>
    <row r="34" spans="1:11" x14ac:dyDescent="0.2">
      <c r="A34" s="217">
        <v>35</v>
      </c>
      <c r="B34" s="217" t="s">
        <v>156</v>
      </c>
      <c r="C34" s="217" t="s">
        <v>165</v>
      </c>
      <c r="D34" s="218">
        <v>44621.611111111109</v>
      </c>
      <c r="E34" s="217">
        <v>215</v>
      </c>
      <c r="F34" s="217">
        <v>7.6669999999999998</v>
      </c>
      <c r="G34" s="217">
        <v>225</v>
      </c>
      <c r="H34" s="217">
        <v>3.222</v>
      </c>
      <c r="I34" s="219">
        <f t="shared" si="0"/>
        <v>4.4450000000000003</v>
      </c>
      <c r="J34" s="220">
        <f t="shared" si="1"/>
        <v>4.4489999999999998</v>
      </c>
      <c r="K34" s="220">
        <f t="shared" ref="K34" si="17">STDEV(I34:I35)</f>
        <v>5.6568542494923853E-3</v>
      </c>
    </row>
    <row r="35" spans="1:11" x14ac:dyDescent="0.2">
      <c r="A35" s="217">
        <v>36</v>
      </c>
      <c r="B35" s="217" t="s">
        <v>156</v>
      </c>
      <c r="C35" s="217" t="s">
        <v>165</v>
      </c>
      <c r="D35" s="218">
        <v>44621.611805555556</v>
      </c>
      <c r="E35" s="217">
        <v>215</v>
      </c>
      <c r="F35" s="217">
        <v>7.6520000000000001</v>
      </c>
      <c r="G35" s="217">
        <v>225</v>
      </c>
      <c r="H35" s="217">
        <v>3.1989999999999998</v>
      </c>
      <c r="I35" s="219">
        <f t="shared" si="0"/>
        <v>4.4530000000000003</v>
      </c>
    </row>
    <row r="36" spans="1:11" x14ac:dyDescent="0.2">
      <c r="A36" s="217">
        <v>37</v>
      </c>
      <c r="B36" s="217">
        <v>7190</v>
      </c>
      <c r="C36" s="217" t="s">
        <v>165</v>
      </c>
      <c r="D36" s="218">
        <v>44621.611805555556</v>
      </c>
      <c r="E36" s="217">
        <v>215</v>
      </c>
      <c r="F36" s="217">
        <v>5.173</v>
      </c>
      <c r="G36" s="217">
        <v>225</v>
      </c>
      <c r="H36" s="217">
        <v>2.0139999999999998</v>
      </c>
      <c r="I36" s="219">
        <f t="shared" si="0"/>
        <v>3.1590000000000003</v>
      </c>
      <c r="J36" s="220">
        <f t="shared" si="1"/>
        <v>3.1444999999999999</v>
      </c>
      <c r="K36" s="220">
        <f t="shared" ref="K36" si="18">STDEV(I36:I37)</f>
        <v>2.0506096654410132E-2</v>
      </c>
    </row>
    <row r="37" spans="1:11" x14ac:dyDescent="0.2">
      <c r="A37" s="217">
        <v>38</v>
      </c>
      <c r="B37" s="217">
        <v>7190</v>
      </c>
      <c r="C37" s="217" t="s">
        <v>165</v>
      </c>
      <c r="D37" s="218">
        <v>44621.612500000003</v>
      </c>
      <c r="E37" s="217">
        <v>215</v>
      </c>
      <c r="F37" s="217">
        <v>5.14</v>
      </c>
      <c r="G37" s="217">
        <v>225</v>
      </c>
      <c r="H37" s="217">
        <v>2.0099999999999998</v>
      </c>
      <c r="I37" s="219">
        <f t="shared" si="0"/>
        <v>3.13</v>
      </c>
    </row>
    <row r="38" spans="1:11" x14ac:dyDescent="0.2">
      <c r="A38" s="217">
        <v>40</v>
      </c>
      <c r="B38" s="217">
        <v>7195</v>
      </c>
      <c r="C38" s="217" t="s">
        <v>165</v>
      </c>
      <c r="D38" s="218">
        <v>44621.612500000003</v>
      </c>
      <c r="E38" s="217">
        <v>215</v>
      </c>
      <c r="F38" s="217">
        <v>5.452</v>
      </c>
      <c r="G38" s="217">
        <v>225</v>
      </c>
      <c r="H38" s="217">
        <v>2.2999999999999998</v>
      </c>
      <c r="I38" s="219">
        <f t="shared" si="0"/>
        <v>3.1520000000000001</v>
      </c>
      <c r="J38" s="220">
        <f t="shared" si="1"/>
        <v>3.1855000000000002</v>
      </c>
      <c r="K38" s="220">
        <f t="shared" ref="K38" si="19">STDEV(I38:I39)</f>
        <v>4.7376154339498801E-2</v>
      </c>
    </row>
    <row r="39" spans="1:11" x14ac:dyDescent="0.2">
      <c r="A39" s="217">
        <v>55</v>
      </c>
      <c r="B39" s="217">
        <v>7195</v>
      </c>
      <c r="C39" s="217" t="s">
        <v>165</v>
      </c>
      <c r="D39" s="218">
        <v>44621.63958333333</v>
      </c>
      <c r="E39" s="217">
        <v>215</v>
      </c>
      <c r="F39" s="217">
        <v>5.4710000000000001</v>
      </c>
      <c r="G39" s="217">
        <v>225</v>
      </c>
      <c r="H39" s="217">
        <v>2.2519999999999998</v>
      </c>
      <c r="I39" s="219">
        <f t="shared" si="0"/>
        <v>3.2190000000000003</v>
      </c>
    </row>
    <row r="40" spans="1:11" x14ac:dyDescent="0.2">
      <c r="A40" s="217">
        <v>41</v>
      </c>
      <c r="B40" s="217">
        <v>7198</v>
      </c>
      <c r="C40" s="217" t="s">
        <v>165</v>
      </c>
      <c r="D40" s="218">
        <v>44621.613194444442</v>
      </c>
      <c r="E40" s="217">
        <v>215</v>
      </c>
      <c r="F40" s="217">
        <v>6.2370000000000001</v>
      </c>
      <c r="G40" s="217">
        <v>225</v>
      </c>
      <c r="H40" s="217">
        <v>2.544</v>
      </c>
      <c r="I40" s="219">
        <f t="shared" si="0"/>
        <v>3.6930000000000001</v>
      </c>
      <c r="J40" s="220">
        <f t="shared" si="1"/>
        <v>3.734</v>
      </c>
      <c r="K40" s="220">
        <f t="shared" ref="K40" si="20">STDEV(I40:I41)</f>
        <v>5.7982756057296789E-2</v>
      </c>
    </row>
    <row r="41" spans="1:11" x14ac:dyDescent="0.2">
      <c r="A41" s="217">
        <v>43</v>
      </c>
      <c r="B41" s="217">
        <v>7198</v>
      </c>
      <c r="C41" s="217" t="s">
        <v>165</v>
      </c>
      <c r="D41" s="218">
        <v>44621.613888888889</v>
      </c>
      <c r="E41" s="217">
        <v>215</v>
      </c>
      <c r="F41" s="217">
        <v>6.2949999999999999</v>
      </c>
      <c r="G41" s="217">
        <v>225</v>
      </c>
      <c r="H41" s="217">
        <v>2.52</v>
      </c>
      <c r="I41" s="219">
        <f t="shared" si="0"/>
        <v>3.7749999999999999</v>
      </c>
    </row>
    <row r="42" spans="1:11" x14ac:dyDescent="0.2">
      <c r="A42" s="217">
        <v>44</v>
      </c>
      <c r="B42" s="217">
        <v>7203</v>
      </c>
      <c r="C42" s="217" t="s">
        <v>165</v>
      </c>
      <c r="D42" s="218">
        <v>44621.614583333336</v>
      </c>
      <c r="E42" s="217">
        <v>215</v>
      </c>
      <c r="F42" s="217">
        <v>4.4889999999999999</v>
      </c>
      <c r="G42" s="217">
        <v>225</v>
      </c>
      <c r="H42" s="217">
        <v>1.7869999999999999</v>
      </c>
      <c r="I42" s="219">
        <f t="shared" si="0"/>
        <v>2.702</v>
      </c>
      <c r="J42" s="220">
        <f t="shared" si="1"/>
        <v>2.6440000000000001</v>
      </c>
      <c r="K42" s="220">
        <f t="shared" ref="K42" si="21">STDEV(I42:I43)</f>
        <v>8.2024386617639278E-2</v>
      </c>
    </row>
    <row r="43" spans="1:11" x14ac:dyDescent="0.2">
      <c r="A43" s="217">
        <v>45</v>
      </c>
      <c r="B43" s="217">
        <v>7203</v>
      </c>
      <c r="C43" s="217" t="s">
        <v>165</v>
      </c>
      <c r="D43" s="218">
        <v>44621.615277777775</v>
      </c>
      <c r="E43" s="217">
        <v>215</v>
      </c>
      <c r="F43" s="217">
        <v>4.3550000000000004</v>
      </c>
      <c r="G43" s="217">
        <v>225</v>
      </c>
      <c r="H43" s="217">
        <v>1.7689999999999999</v>
      </c>
      <c r="I43" s="219">
        <f t="shared" si="0"/>
        <v>2.5860000000000003</v>
      </c>
    </row>
    <row r="44" spans="1:11" x14ac:dyDescent="0.2">
      <c r="A44" s="217">
        <v>46</v>
      </c>
      <c r="B44" s="217">
        <v>7206</v>
      </c>
      <c r="C44" s="217" t="s">
        <v>165</v>
      </c>
      <c r="D44" s="218">
        <v>44621.615972222222</v>
      </c>
      <c r="E44" s="217">
        <v>215</v>
      </c>
      <c r="F44" s="217">
        <v>5.069</v>
      </c>
      <c r="G44" s="217">
        <v>225</v>
      </c>
      <c r="H44" s="217">
        <v>2.08</v>
      </c>
      <c r="I44" s="219">
        <f t="shared" si="0"/>
        <v>2.9889999999999999</v>
      </c>
      <c r="J44" s="220">
        <f t="shared" si="1"/>
        <v>3.0110000000000001</v>
      </c>
      <c r="K44" s="220">
        <f t="shared" ref="K44" si="22">STDEV(I44:I45)</f>
        <v>3.1112698372208432E-2</v>
      </c>
    </row>
    <row r="45" spans="1:11" x14ac:dyDescent="0.2">
      <c r="A45" s="217">
        <v>47</v>
      </c>
      <c r="B45" s="217">
        <v>7206</v>
      </c>
      <c r="C45" s="217" t="s">
        <v>165</v>
      </c>
      <c r="D45" s="218">
        <v>44621.615972222222</v>
      </c>
      <c r="E45" s="217">
        <v>215</v>
      </c>
      <c r="F45" s="217">
        <v>5.1150000000000002</v>
      </c>
      <c r="G45" s="217">
        <v>225</v>
      </c>
      <c r="H45" s="217">
        <v>2.0819999999999999</v>
      </c>
      <c r="I45" s="219">
        <f t="shared" si="0"/>
        <v>3.0330000000000004</v>
      </c>
    </row>
    <row r="46" spans="1:11" x14ac:dyDescent="0.2">
      <c r="A46" s="217">
        <v>48</v>
      </c>
      <c r="B46" s="217">
        <v>7209</v>
      </c>
      <c r="C46" s="217" t="s">
        <v>165</v>
      </c>
      <c r="D46" s="218">
        <v>44621.616666666669</v>
      </c>
      <c r="E46" s="217">
        <v>215</v>
      </c>
      <c r="F46" s="217">
        <v>4.5019999999999998</v>
      </c>
      <c r="G46" s="217">
        <v>225</v>
      </c>
      <c r="H46" s="217">
        <v>1.7549999999999999</v>
      </c>
      <c r="I46" s="219">
        <f t="shared" si="0"/>
        <v>2.7469999999999999</v>
      </c>
      <c r="J46" s="220">
        <f t="shared" si="1"/>
        <v>2.7474999999999996</v>
      </c>
      <c r="K46" s="220">
        <f t="shared" ref="K46" si="23">STDEV(I46:I47)</f>
        <v>7.0710678118615568E-4</v>
      </c>
    </row>
    <row r="47" spans="1:11" x14ac:dyDescent="0.2">
      <c r="A47" s="217">
        <v>49</v>
      </c>
      <c r="B47" s="217">
        <v>7209</v>
      </c>
      <c r="C47" s="217" t="s">
        <v>165</v>
      </c>
      <c r="D47" s="218">
        <v>44621.616666666669</v>
      </c>
      <c r="E47" s="217">
        <v>215</v>
      </c>
      <c r="F47" s="217">
        <v>4.5599999999999996</v>
      </c>
      <c r="G47" s="217">
        <v>225</v>
      </c>
      <c r="H47" s="217">
        <v>1.8120000000000001</v>
      </c>
      <c r="I47" s="219">
        <f t="shared" si="0"/>
        <v>2.7479999999999993</v>
      </c>
    </row>
    <row r="48" spans="1:11" x14ac:dyDescent="0.2">
      <c r="A48" s="217">
        <v>50</v>
      </c>
      <c r="B48" s="217">
        <v>7211</v>
      </c>
      <c r="C48" s="217" t="s">
        <v>165</v>
      </c>
      <c r="D48" s="218">
        <v>44621.617361111108</v>
      </c>
      <c r="E48" s="217">
        <v>215</v>
      </c>
      <c r="F48" s="217">
        <v>6.048</v>
      </c>
      <c r="G48" s="217">
        <v>225</v>
      </c>
      <c r="H48" s="217">
        <v>2.427</v>
      </c>
      <c r="I48" s="219">
        <f t="shared" si="0"/>
        <v>3.621</v>
      </c>
      <c r="J48" s="220">
        <f t="shared" si="1"/>
        <v>3.6040000000000001</v>
      </c>
      <c r="K48" s="220">
        <f t="shared" ref="K48" si="24">STDEV(I48:I49)</f>
        <v>2.4041630560342794E-2</v>
      </c>
    </row>
    <row r="49" spans="1:11" x14ac:dyDescent="0.2">
      <c r="A49" s="217">
        <v>51</v>
      </c>
      <c r="B49" s="217">
        <v>7211</v>
      </c>
      <c r="C49" s="217" t="s">
        <v>165</v>
      </c>
      <c r="D49" s="218">
        <v>44621.617361111108</v>
      </c>
      <c r="E49" s="217">
        <v>215</v>
      </c>
      <c r="F49" s="217">
        <v>6.0149999999999997</v>
      </c>
      <c r="G49" s="217">
        <v>225</v>
      </c>
      <c r="H49" s="217">
        <v>2.4279999999999999</v>
      </c>
      <c r="I49" s="219">
        <f t="shared" si="0"/>
        <v>3.5869999999999997</v>
      </c>
    </row>
    <row r="50" spans="1:11" x14ac:dyDescent="0.2">
      <c r="A50" s="217">
        <v>52</v>
      </c>
      <c r="B50" s="217">
        <v>7219</v>
      </c>
      <c r="C50" s="217" t="s">
        <v>165</v>
      </c>
      <c r="D50" s="218">
        <v>44621.617361111108</v>
      </c>
      <c r="E50" s="217">
        <v>215</v>
      </c>
      <c r="F50" s="217">
        <v>4.8479999999999999</v>
      </c>
      <c r="G50" s="217">
        <v>225</v>
      </c>
      <c r="H50" s="217">
        <v>1.88</v>
      </c>
      <c r="I50" s="219">
        <f t="shared" si="0"/>
        <v>2.968</v>
      </c>
      <c r="J50" s="220">
        <f t="shared" si="1"/>
        <v>2.9430000000000001</v>
      </c>
      <c r="K50" s="220">
        <f t="shared" ref="K50" si="25">STDEV(I50:I51)</f>
        <v>3.5355339059327251E-2</v>
      </c>
    </row>
    <row r="51" spans="1:11" x14ac:dyDescent="0.2">
      <c r="A51" s="217">
        <v>53</v>
      </c>
      <c r="B51" s="217">
        <v>7219</v>
      </c>
      <c r="C51" s="217" t="s">
        <v>165</v>
      </c>
      <c r="D51" s="218">
        <v>44621.618055555555</v>
      </c>
      <c r="E51" s="217">
        <v>215</v>
      </c>
      <c r="F51" s="217">
        <v>4.8239999999999998</v>
      </c>
      <c r="G51" s="217">
        <v>225</v>
      </c>
      <c r="H51" s="217">
        <v>1.9059999999999999</v>
      </c>
      <c r="I51" s="219">
        <f t="shared" si="0"/>
        <v>2.9180000000000001</v>
      </c>
    </row>
    <row r="53" spans="1:11" x14ac:dyDescent="0.2">
      <c r="A53" s="217">
        <v>54</v>
      </c>
      <c r="B53" s="217">
        <v>7149</v>
      </c>
      <c r="C53" s="217" t="s">
        <v>165</v>
      </c>
      <c r="D53" s="218">
        <v>44621.638888888891</v>
      </c>
      <c r="E53" s="217">
        <v>215</v>
      </c>
      <c r="F53" s="217">
        <v>6.3940000000000001</v>
      </c>
      <c r="G53" s="217">
        <v>225</v>
      </c>
      <c r="H53" s="217">
        <v>2.5659999999999998</v>
      </c>
      <c r="J53" s="220"/>
      <c r="K53" s="220"/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63789A-F55D-4DA5-B927-D4D472A3EFDD}">
  <ds:schemaRefs>
    <ds:schemaRef ds:uri="http://purl.org/dc/dcmitype/"/>
    <ds:schemaRef ds:uri="e9322675-4e6c-4dcb-b08b-f40420b0991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f38bbad-0bb0-41a7-b78f-084b382b3af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RI, nD</vt:lpstr>
      <vt:lpstr>BG, Plate 1</vt:lpstr>
      <vt:lpstr>FAN, Plate 1</vt:lpstr>
      <vt:lpstr>SP, %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2022-03-08T16:42:49Z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